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h5-v00n-hfls01\f18202000_こども未来局幼児教育・保育部幼保運営課\08_助成第一班\200_補助金一覧\264_給与改善\20_補助金交付\R07(2025)年度\03_年間実績\"/>
    </mc:Choice>
  </mc:AlternateContent>
  <xr:revisionPtr revIDLastSave="0" documentId="13_ncr:1_{4A8EDCD0-7601-4E7B-83DF-9B351B8A6325}" xr6:coauthVersionLast="47" xr6:coauthVersionMax="47" xr10:uidLastSave="{00000000-0000-0000-0000-000000000000}"/>
  <workbookProtection workbookAlgorithmName="SHA-512" workbookHashValue="3+Lw8qXNckxNtXYAaXZoKZzF57l+0wTH3jHFVnosWGAtbWAp1w/DDfIqRSpb3QhIfjcDXmpmZBX/7ZJeiq9+ZQ==" workbookSaltValue="/Pwbmn4J8wScCgvJdkwvfQ==" workbookSpinCount="100000" lockStructure="1"/>
  <bookViews>
    <workbookView xWindow="19090" yWindow="-110" windowWidth="19420" windowHeight="10300" tabRatio="909" firstSheet="8" activeTab="8" xr2:uid="{8DD3A79B-D1AB-4B4D-9658-C655CF0167D4}"/>
  </bookViews>
  <sheets>
    <sheet name="リスト" sheetId="91" state="hidden" r:id="rId1"/>
    <sheet name="補助金用基本データ" sheetId="92" state="hidden" r:id="rId2"/>
    <sheet name="実績報告差込" sheetId="109" state="hidden" r:id="rId3"/>
    <sheet name="対応内容リスト" sheetId="104" state="hidden" r:id="rId4"/>
    <sheet name="カメラ" sheetId="101" state="hidden" r:id="rId5"/>
    <sheet name="貼り付け" sheetId="105" state="hidden" r:id="rId6"/>
    <sheet name="職員名簿【バックデータ】" sheetId="100" state="hidden" r:id="rId7"/>
    <sheet name="←非表示" sheetId="110" state="hidden" r:id="rId8"/>
    <sheet name="【重要】送付前確認シート" sheetId="111" r:id="rId9"/>
    <sheet name="①基本情報【名簿入力前に必須入力】" sheetId="86" r:id="rId10"/>
    <sheet name="②（参考）職員名簿記載例" sheetId="103" r:id="rId11"/>
    <sheet name="③職員名簿【年間実績】" sheetId="60" r:id="rId12"/>
    <sheet name="④-1【一律】金額確認シート" sheetId="96" r:id="rId13"/>
    <sheet name="④-2【変動】金額確認用シート" sheetId="89" r:id="rId14"/>
    <sheet name="⑤算出内訳表(1)【自動】" sheetId="63" r:id="rId15"/>
    <sheet name="⑥算出内訳表(2)【必須入力】" sheetId="71" r:id="rId16"/>
    <sheet name="【内容入力後に確認必須】エラー・戻入チェック" sheetId="108" r:id="rId17"/>
    <sheet name="４～１０月修正箇所" sheetId="106" r:id="rId18"/>
    <sheet name="⑦変更交付申請書" sheetId="67" r:id="rId19"/>
    <sheet name="⑧実績報告書" sheetId="73" r:id="rId20"/>
    <sheet name="⑨差額請求書" sheetId="74" r:id="rId21"/>
    <sheet name="⑩精算書" sheetId="78" r:id="rId22"/>
  </sheets>
  <definedNames>
    <definedName name="_xlnm._FilterDatabase" localSheetId="11" hidden="1">③職員名簿【年間実績】!$BK$3:$BM$151</definedName>
    <definedName name="_xlnm._FilterDatabase" localSheetId="1" hidden="1">補助金用基本データ!$A$4:$BF$334</definedName>
    <definedName name="_Order1" hidden="1">0</definedName>
    <definedName name="aaa" localSheetId="1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3"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b" localSheetId="16" hidden="1">{"'フローチャート'!$A$1:$AO$191"}</definedName>
    <definedName name="b" localSheetId="9" hidden="1">{"'フローチャート'!$A$1:$AO$191"}</definedName>
    <definedName name="b" localSheetId="17" hidden="1">{"'フローチャート'!$A$1:$AO$191"}</definedName>
    <definedName name="b" localSheetId="12" hidden="1">{"'フローチャート'!$A$1:$AO$191"}</definedName>
    <definedName name="b" localSheetId="13" hidden="1">{"'フローチャート'!$A$1:$AO$191"}</definedName>
    <definedName name="b" localSheetId="2" hidden="1">{"'フローチャート'!$A$1:$AO$191"}</definedName>
    <definedName name="b" hidden="1">{"'フローチャート'!$A$1:$AO$191"}</definedName>
    <definedName name="bb" localSheetId="16" hidden="1">{"'フローチャート'!$A$1:$AO$191"}</definedName>
    <definedName name="bb" localSheetId="9" hidden="1">{"'フローチャート'!$A$1:$AO$191"}</definedName>
    <definedName name="bb" localSheetId="17" hidden="1">{"'フローチャート'!$A$1:$AO$191"}</definedName>
    <definedName name="bb" localSheetId="12" hidden="1">{"'フローチャート'!$A$1:$AO$191"}</definedName>
    <definedName name="bb" localSheetId="13" hidden="1">{"'フローチャート'!$A$1:$AO$191"}</definedName>
    <definedName name="bb" localSheetId="2" hidden="1">{"'フローチャート'!$A$1:$AO$191"}</definedName>
    <definedName name="bb" hidden="1">{"'フローチャート'!$A$1:$AO$191"}</definedName>
    <definedName name="H" localSheetId="16" hidden="1">{"'フローチャート'!$A$1:$AO$191"}</definedName>
    <definedName name="H" localSheetId="9" hidden="1">{"'フローチャート'!$A$1:$AO$191"}</definedName>
    <definedName name="H" localSheetId="17" hidden="1">{"'フローチャート'!$A$1:$AO$191"}</definedName>
    <definedName name="H" localSheetId="12" hidden="1">{"'フローチャート'!$A$1:$AO$191"}</definedName>
    <definedName name="H" localSheetId="13" hidden="1">{"'フローチャート'!$A$1:$AO$191"}</definedName>
    <definedName name="H" localSheetId="2" hidden="1">{"'フローチャート'!$A$1:$AO$191"}</definedName>
    <definedName name="H" hidden="1">{"'フローチャート'!$A$1:$AO$191"}</definedName>
    <definedName name="HTML_CodePage" hidden="1">932</definedName>
    <definedName name="HTML_Control" localSheetId="16" hidden="1">{"'フローチャート'!$A$1:$AO$191"}</definedName>
    <definedName name="HTML_Control" localSheetId="9" hidden="1">{"'フローチャート'!$A$1:$AO$191"}</definedName>
    <definedName name="HTML_Control" localSheetId="17" hidden="1">{"'フローチャート'!$A$1:$AO$191"}</definedName>
    <definedName name="HTML_Control" localSheetId="12" hidden="1">{"'フローチャート'!$A$1:$AO$191"}</definedName>
    <definedName name="HTML_Control" localSheetId="13" hidden="1">{"'フローチャート'!$A$1:$AO$191"}</definedName>
    <definedName name="HTML_Control" localSheetId="2"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16" hidden="1">{"'フローチャート'!$A$1:$AO$191"}</definedName>
    <definedName name="I" localSheetId="9" hidden="1">{"'フローチャート'!$A$1:$AO$191"}</definedName>
    <definedName name="I" localSheetId="17" hidden="1">{"'フローチャート'!$A$1:$AO$191"}</definedName>
    <definedName name="I" localSheetId="12" hidden="1">{"'フローチャート'!$A$1:$AO$191"}</definedName>
    <definedName name="I" localSheetId="13" hidden="1">{"'フローチャート'!$A$1:$AO$191"}</definedName>
    <definedName name="I" localSheetId="2" hidden="1">{"'フローチャート'!$A$1:$AO$191"}</definedName>
    <definedName name="I" hidden="1">{"'フローチャート'!$A$1:$AO$191"}</definedName>
    <definedName name="nn" localSheetId="16" hidden="1">{"'フローチャート'!$A$1:$AO$191"}</definedName>
    <definedName name="nn" localSheetId="9" hidden="1">{"'フローチャート'!$A$1:$AO$191"}</definedName>
    <definedName name="nn" localSheetId="17" hidden="1">{"'フローチャート'!$A$1:$AO$191"}</definedName>
    <definedName name="nn" localSheetId="12" hidden="1">{"'フローチャート'!$A$1:$AO$191"}</definedName>
    <definedName name="nn" localSheetId="13" hidden="1">{"'フローチャート'!$A$1:$AO$191"}</definedName>
    <definedName name="nn" localSheetId="2" hidden="1">{"'フローチャート'!$A$1:$AO$191"}</definedName>
    <definedName name="nn" hidden="1">{"'フローチャート'!$A$1:$AO$191"}</definedName>
    <definedName name="_xlnm.Print_Area" localSheetId="8">【重要】送付前確認シート!$A$1:$G$20</definedName>
    <definedName name="_xlnm.Print_Area" localSheetId="16">【内容入力後に確認必須】エラー・戻入チェック!$A$3:$X$25</definedName>
    <definedName name="_xlnm.Print_Area" localSheetId="9">①基本情報【名簿入力前に必須入力】!$A$1:$R$27</definedName>
    <definedName name="_xlnm.Print_Area" localSheetId="10">'②（参考）職員名簿記載例'!$A$1:$AE$44</definedName>
    <definedName name="_xlnm.Print_Area" localSheetId="11">③職員名簿【年間実績】!$A$1:$AH$150</definedName>
    <definedName name="_xlnm.Print_Area" localSheetId="12">'④-1【一律】金額確認シート'!$B$2:$AQ$104</definedName>
    <definedName name="_xlnm.Print_Area" localSheetId="13">'④-2【変動】金額確認用シート'!$B$2:$AQ$104</definedName>
    <definedName name="_xlnm.Print_Area" localSheetId="14">'⑤算出内訳表(1)【自動】'!$B$2:$L$32</definedName>
    <definedName name="_xlnm.Print_Area" localSheetId="15">'⑥算出内訳表(2)【必須入力】'!$A$2:$K$51</definedName>
    <definedName name="_xlnm.Print_Area" localSheetId="18">⑦変更交付申請書!$A$1:$L$30</definedName>
    <definedName name="_xlnm.Print_Area" localSheetId="19">⑧実績報告書!$A$1:$L$26</definedName>
    <definedName name="_xlnm.Print_Area" localSheetId="20">⑨差額請求書!$A$1:$L$26</definedName>
    <definedName name="_xlnm.Print_Area" localSheetId="21">⑩精算書!$A$1:$D$24</definedName>
    <definedName name="_xlnm.Print_Area" localSheetId="6">職員名簿【バックデータ】!$A$2:$AF$119</definedName>
    <definedName name="_xlnm.Print_Area" localSheetId="1">補助金用基本データ!$C$2:$S$294</definedName>
    <definedName name="_xlnm.Print_Titles" localSheetId="10">'②（参考）職員名簿記載例'!$1:$8</definedName>
    <definedName name="_xlnm.Print_Titles" localSheetId="11">③職員名簿【年間実績】!$3:$16</definedName>
    <definedName name="_xlnm.Print_Titles" localSheetId="6">職員名簿【バックデータ】!$2:$10</definedName>
    <definedName name="q" localSheetId="16" hidden="1">{"'フローチャート'!$A$1:$AO$191"}</definedName>
    <definedName name="q" localSheetId="9" hidden="1">{"'フローチャート'!$A$1:$AO$191"}</definedName>
    <definedName name="q" localSheetId="17" hidden="1">{"'フローチャート'!$A$1:$AO$191"}</definedName>
    <definedName name="q" localSheetId="12" hidden="1">{"'フローチャート'!$A$1:$AO$191"}</definedName>
    <definedName name="q" localSheetId="13" hidden="1">{"'フローチャート'!$A$1:$AO$191"}</definedName>
    <definedName name="q" localSheetId="2" hidden="1">{"'フローチャート'!$A$1:$AO$191"}</definedName>
    <definedName name="q" hidden="1">{"'フローチャート'!$A$1:$AO$191"}</definedName>
    <definedName name="t" localSheetId="16" hidden="1">{"'フローチャート'!$A$1:$AO$191"}</definedName>
    <definedName name="t" localSheetId="9" hidden="1">{"'フローチャート'!$A$1:$AO$191"}</definedName>
    <definedName name="t" localSheetId="17" hidden="1">{"'フローチャート'!$A$1:$AO$191"}</definedName>
    <definedName name="t" localSheetId="12" hidden="1">{"'フローチャート'!$A$1:$AO$191"}</definedName>
    <definedName name="t" localSheetId="13" hidden="1">{"'フローチャート'!$A$1:$AO$191"}</definedName>
    <definedName name="t" localSheetId="2" hidden="1">{"'フローチャート'!$A$1:$AO$191"}</definedName>
    <definedName name="t" hidden="1">{"'フローチャート'!$A$1:$AO$191"}</definedName>
    <definedName name="wrn.世田谷ＤＢ設計書." localSheetId="1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3"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1" hidden="1">補助金用基本データ!$B$4:$C$4</definedName>
    <definedName name="Z_0855E9E5_5778_4DA3_8566_1EDF1D49F0DC_.wvu.PrintArea" localSheetId="1" hidden="1">補助金用基本データ!$C$2:$C$289</definedName>
    <definedName name="Z_1AC469FC_9911_4D59_8A70_26B86DEBD0C8_.wvu.FilterData" localSheetId="1" hidden="1">補助金用基本データ!$B$4:$C$4</definedName>
    <definedName name="Z_1AC469FC_9911_4D59_8A70_26B86DEBD0C8_.wvu.PrintArea" localSheetId="1" hidden="1">補助金用基本データ!$C$2:$C$289</definedName>
    <definedName name="Z_43EEB976_53CC_4F7E_88D7_7B815759E49E_.wvu.FilterData" localSheetId="1" hidden="1">補助金用基本データ!$B$4:$C$4</definedName>
    <definedName name="Z_43EEB976_53CC_4F7E_88D7_7B815759E49E_.wvu.PrintArea" localSheetId="1" hidden="1">補助金用基本データ!$C$2:$C$289</definedName>
    <definedName name="Z_81DDB82F_42B8_430D_91D8_AC37557CDF48_.wvu.FilterData" localSheetId="1" hidden="1">補助金用基本データ!$B$4:$C$4</definedName>
    <definedName name="Z_81DDB82F_42B8_430D_91D8_AC37557CDF48_.wvu.PrintArea" localSheetId="1" hidden="1">補助金用基本データ!$C$2:$C$289</definedName>
    <definedName name="ｚｚ" localSheetId="16" hidden="1">{"'Sheet1'!$A$1:$I$163"}</definedName>
    <definedName name="ｚｚ" localSheetId="9" hidden="1">{"'Sheet1'!$A$1:$I$163"}</definedName>
    <definedName name="ｚｚ" localSheetId="17" hidden="1">{"'Sheet1'!$A$1:$I$163"}</definedName>
    <definedName name="ｚｚ" localSheetId="12" hidden="1">{"'Sheet1'!$A$1:$I$163"}</definedName>
    <definedName name="ｚｚ" localSheetId="13" hidden="1">{"'Sheet1'!$A$1:$I$163"}</definedName>
    <definedName name="ｚｚ" localSheetId="2" hidden="1">{"'Sheet1'!$A$1:$I$163"}</definedName>
    <definedName name="ｚｚ" hidden="1">{"'Sheet1'!$A$1:$I$163"}</definedName>
    <definedName name="あああ" localSheetId="1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3"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え" localSheetId="16" hidden="1">{"'フローチャート'!$A$1:$AO$191"}</definedName>
    <definedName name="え" localSheetId="9" hidden="1">{"'フローチャート'!$A$1:$AO$191"}</definedName>
    <definedName name="え" localSheetId="17" hidden="1">{"'フローチャート'!$A$1:$AO$191"}</definedName>
    <definedName name="え" localSheetId="12" hidden="1">{"'フローチャート'!$A$1:$AO$191"}</definedName>
    <definedName name="え" localSheetId="13" hidden="1">{"'フローチャート'!$A$1:$AO$191"}</definedName>
    <definedName name="え" localSheetId="2" hidden="1">{"'フローチャート'!$A$1:$AO$191"}</definedName>
    <definedName name="え" hidden="1">{"'フローチャート'!$A$1:$AO$191"}</definedName>
    <definedName name="えっｄ" localSheetId="16" hidden="1">{"'Sheet1'!$A$1:$I$163"}</definedName>
    <definedName name="えっｄ" localSheetId="9" hidden="1">{"'Sheet1'!$A$1:$I$163"}</definedName>
    <definedName name="えっｄ" localSheetId="17" hidden="1">{"'Sheet1'!$A$1:$I$163"}</definedName>
    <definedName name="えっｄ" localSheetId="12" hidden="1">{"'Sheet1'!$A$1:$I$163"}</definedName>
    <definedName name="えっｄ" localSheetId="13" hidden="1">{"'Sheet1'!$A$1:$I$163"}</definedName>
    <definedName name="えっｄ" localSheetId="2" hidden="1">{"'Sheet1'!$A$1:$I$163"}</definedName>
    <definedName name="えっｄ" hidden="1">{"'Sheet1'!$A$1:$I$163"}</definedName>
    <definedName name="稲毛区">リスト!$AA$4:$AL$5</definedName>
    <definedName name="稲毛区家庭的保育事業">リスト!$AI$6:$AI$6</definedName>
    <definedName name="稲毛区事業所内保育事業">リスト!$AH$6:$AH$10</definedName>
    <definedName name="稲毛区小規模保育事業">リスト!$AG$6:$AG$11</definedName>
    <definedName name="稲毛区保育園">リスト!$AA$6:$AA$33</definedName>
    <definedName name="稲毛区役所" localSheetId="16" hidden="1">{"'Sheet1'!$A$1:$I$163"}</definedName>
    <definedName name="稲毛区役所" localSheetId="9" hidden="1">{"'Sheet1'!$A$1:$I$163"}</definedName>
    <definedName name="稲毛区役所" localSheetId="17" hidden="1">{"'Sheet1'!$A$1:$I$163"}</definedName>
    <definedName name="稲毛区役所" localSheetId="12" hidden="1">{"'Sheet1'!$A$1:$I$163"}</definedName>
    <definedName name="稲毛区役所" localSheetId="13" hidden="1">{"'Sheet1'!$A$1:$I$163"}</definedName>
    <definedName name="稲毛区役所" localSheetId="2" hidden="1">{"'Sheet1'!$A$1:$I$163"}</definedName>
    <definedName name="稲毛区役所" hidden="1">{"'Sheet1'!$A$1:$I$163"}</definedName>
    <definedName name="稲毛区幼稚園型認定こども園">リスト!$AC$6:$AC$12</definedName>
    <definedName name="稲毛区幼保連携型認定こども園">リスト!$AB$6</definedName>
    <definedName name="花見川区">リスト!$N$4:$Y$5</definedName>
    <definedName name="花見川区家庭的保育事業">リスト!$V$6</definedName>
    <definedName name="花見川区事業所内保育事業">リスト!$U$6:$U$7</definedName>
    <definedName name="花見川区小規模保育事業">リスト!$T$6:$T$21</definedName>
    <definedName name="花見川区保育園">リスト!$N$6:$N$35</definedName>
    <definedName name="花見川区幼稚園型認定こども園">リスト!$P$6:$P$10</definedName>
    <definedName name="研修サーバ" localSheetId="16" hidden="1">{"'フローチャート'!$A$1:$AO$191"}</definedName>
    <definedName name="研修サーバ" localSheetId="9" hidden="1">{"'フローチャート'!$A$1:$AO$191"}</definedName>
    <definedName name="研修サーバ" localSheetId="17" hidden="1">{"'フローチャート'!$A$1:$AO$191"}</definedName>
    <definedName name="研修サーバ" localSheetId="12" hidden="1">{"'フローチャート'!$A$1:$AO$191"}</definedName>
    <definedName name="研修サーバ" localSheetId="13" hidden="1">{"'フローチャート'!$A$1:$AO$191"}</definedName>
    <definedName name="研修サーバ" localSheetId="2" hidden="1">{"'フローチャート'!$A$1:$AO$191"}</definedName>
    <definedName name="研修サーバ" hidden="1">{"'フローチャート'!$A$1:$AO$191"}</definedName>
    <definedName name="若葉区">リスト!$AN$4:$AY$5</definedName>
    <definedName name="若葉区家庭的保育事業">リスト!$AV$6:$AV$9</definedName>
    <definedName name="若葉区事業所内保育事業">リスト!$AU$6</definedName>
    <definedName name="若葉区小規模保育事業">リスト!$AT$6:$AT$12</definedName>
    <definedName name="若葉区保育園">リスト!$AN$6:$AN$26</definedName>
    <definedName name="若葉区幼稚園型認定こども園">リスト!$AP$6:$AP$8</definedName>
    <definedName name="中央区">リスト!$A$4:$L$5</definedName>
    <definedName name="中央区家庭的保育事業">リスト!$I$6</definedName>
    <definedName name="中央区事業所内保育事業">リスト!$H$6:$H$11</definedName>
    <definedName name="中央区小規模保育事業">リスト!$G$6:$G$25</definedName>
    <definedName name="中央区保育園">リスト!$A$6:$A$49</definedName>
    <definedName name="中央区幼稚園型認定こども園">リスト!$C$6:$C$15</definedName>
    <definedName name="中央区幼保連携型認定こども園">リスト!$B$6:$B$7</definedName>
    <definedName name="美浜区">リスト!$BN$4:$BY$5</definedName>
    <definedName name="美浜区家庭的保育事業">リスト!$BV$6:$BV$7</definedName>
    <definedName name="美浜区事業所内保育事業">リスト!$BU$6:$BU$7</definedName>
    <definedName name="美浜区小規模保育事業">リスト!$BT$6:$BT$12</definedName>
    <definedName name="美浜区保育園">リスト!$BN$6:$BN$33</definedName>
    <definedName name="美浜区幼稚園型認定こども園">リスト!$BP$6:$BP$11</definedName>
    <definedName name="美浜区幼保連携型認定こども園">リスト!$BO$6:$BO$8</definedName>
    <definedName name="緑区">リスト!$BA$4:$BL$5</definedName>
    <definedName name="緑区家庭的保育事業">リスト!$BI$6</definedName>
    <definedName name="緑区事業所内保育事業">リスト!$BH$6:$BH$9</definedName>
    <definedName name="緑区小規模保育事業">リスト!$BG$6:$BG$9</definedName>
    <definedName name="緑区地方裁量型認定こども園">リスト!$BE$6</definedName>
    <definedName name="緑区保育園">リスト!$BA$6:$BA$37</definedName>
    <definedName name="緑区保育所型認定こども園">リスト!$BD$6</definedName>
    <definedName name="緑区幼稚園型認定こども園">リスト!$BC$6:$BC$10</definedName>
    <definedName name="緑区幼保連携型認定こども園">リスト!$BB$6:$BB$9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11" l="1"/>
  <c r="G2" i="111" l="1"/>
  <c r="E9" i="111" l="1"/>
  <c r="V9" i="100"/>
  <c r="W9" i="100"/>
  <c r="X9" i="100"/>
  <c r="Y9" i="100"/>
  <c r="Z9" i="100"/>
  <c r="AA9" i="100"/>
  <c r="AB9" i="100"/>
  <c r="AC9" i="100"/>
  <c r="AD9" i="100"/>
  <c r="AE9" i="100"/>
  <c r="AF9" i="100"/>
  <c r="U9" i="100"/>
  <c r="L5" i="86"/>
  <c r="E8" i="111" s="1"/>
  <c r="B3" i="91" l="1"/>
  <c r="C3" i="91"/>
  <c r="D3" i="91"/>
  <c r="E3" i="91"/>
  <c r="F3" i="91"/>
  <c r="G3" i="91"/>
  <c r="H3" i="91"/>
  <c r="I3" i="91"/>
  <c r="J3" i="91"/>
  <c r="K3" i="91"/>
  <c r="L3" i="91"/>
  <c r="M3" i="91"/>
  <c r="N3" i="91"/>
  <c r="O3" i="91"/>
  <c r="P3" i="91"/>
  <c r="Q3" i="91"/>
  <c r="R3" i="91"/>
  <c r="S3" i="91"/>
  <c r="T3" i="91"/>
  <c r="U3" i="91"/>
  <c r="V3" i="91"/>
  <c r="W3" i="91"/>
  <c r="X3" i="91"/>
  <c r="Y3" i="91"/>
  <c r="Z3" i="91"/>
  <c r="AA3" i="91"/>
  <c r="AB3" i="91"/>
  <c r="AC3" i="91"/>
  <c r="AD3" i="91"/>
  <c r="AE3" i="91"/>
  <c r="AF3" i="91"/>
  <c r="AG3" i="91"/>
  <c r="AH3" i="91"/>
  <c r="AI3" i="91"/>
  <c r="AJ3" i="91"/>
  <c r="AK3" i="91"/>
  <c r="AL3" i="91"/>
  <c r="AM3" i="91"/>
  <c r="AN3" i="91"/>
  <c r="AO3" i="91"/>
  <c r="AP3" i="91"/>
  <c r="AQ3" i="91"/>
  <c r="AR3" i="91"/>
  <c r="AS3" i="91"/>
  <c r="AT3" i="91"/>
  <c r="AU3" i="91"/>
  <c r="AV3" i="91"/>
  <c r="AW3" i="91"/>
  <c r="AX3" i="91"/>
  <c r="AY3" i="91"/>
  <c r="AZ3" i="91"/>
  <c r="BA3" i="91"/>
  <c r="BB3" i="91"/>
  <c r="BC3" i="91"/>
  <c r="BD3" i="91"/>
  <c r="BE3" i="91"/>
  <c r="BF3" i="91"/>
  <c r="BG3" i="91"/>
  <c r="BH3" i="91"/>
  <c r="BI3" i="91"/>
  <c r="BJ3" i="91"/>
  <c r="BK3" i="91"/>
  <c r="BL3" i="91"/>
  <c r="BM3" i="91"/>
  <c r="BN3" i="91"/>
  <c r="BO3" i="91"/>
  <c r="BP3" i="91"/>
  <c r="BQ3" i="91"/>
  <c r="BR3" i="91"/>
  <c r="BS3" i="91"/>
  <c r="BT3" i="91"/>
  <c r="BU3" i="91"/>
  <c r="BV3" i="91"/>
  <c r="BW3" i="91"/>
  <c r="BX3" i="91"/>
  <c r="BY3" i="91"/>
  <c r="A3" i="91"/>
  <c r="J334" i="92" l="1"/>
  <c r="I334" i="92"/>
  <c r="F334" i="92"/>
  <c r="J333" i="92"/>
  <c r="I333" i="92"/>
  <c r="F333" i="92"/>
  <c r="J332" i="92"/>
  <c r="I332" i="92"/>
  <c r="F332" i="92"/>
  <c r="J331" i="92"/>
  <c r="I331" i="92"/>
  <c r="F331" i="92"/>
  <c r="J330" i="92"/>
  <c r="I330" i="92"/>
  <c r="F330" i="92"/>
  <c r="J329" i="92"/>
  <c r="I329" i="92"/>
  <c r="F329" i="92"/>
  <c r="J328" i="92"/>
  <c r="I328" i="92"/>
  <c r="F328" i="92"/>
  <c r="J327" i="92"/>
  <c r="I327" i="92"/>
  <c r="F327" i="92"/>
  <c r="J326" i="92"/>
  <c r="I326" i="92"/>
  <c r="F326" i="92"/>
  <c r="J325" i="92"/>
  <c r="I325" i="92"/>
  <c r="J324" i="92"/>
  <c r="I324" i="92"/>
  <c r="J323" i="92"/>
  <c r="I323" i="92"/>
  <c r="F323" i="92"/>
  <c r="B323" i="92"/>
  <c r="D323" i="92" s="1"/>
  <c r="J321" i="92"/>
  <c r="I321" i="92"/>
  <c r="F321" i="92"/>
  <c r="J320" i="92"/>
  <c r="I320" i="92"/>
  <c r="F320" i="92"/>
  <c r="J319" i="92"/>
  <c r="I319" i="92"/>
  <c r="F319" i="92"/>
  <c r="J318" i="92"/>
  <c r="I318" i="92"/>
  <c r="F318" i="92"/>
  <c r="J317" i="92"/>
  <c r="I317" i="92"/>
  <c r="F317" i="92"/>
  <c r="J316" i="92"/>
  <c r="I316" i="92"/>
  <c r="F316" i="92"/>
  <c r="B316" i="92"/>
  <c r="D316" i="92" s="1"/>
  <c r="J313" i="92"/>
  <c r="I313" i="92"/>
  <c r="F313" i="92"/>
  <c r="J312" i="92"/>
  <c r="I312" i="92"/>
  <c r="F312" i="92"/>
  <c r="J311" i="92"/>
  <c r="I311" i="92"/>
  <c r="F311" i="92"/>
  <c r="J310" i="92"/>
  <c r="I310" i="92"/>
  <c r="F310" i="92"/>
  <c r="J309" i="92"/>
  <c r="I309" i="92"/>
  <c r="F309" i="92"/>
  <c r="J308" i="92"/>
  <c r="I308" i="92"/>
  <c r="F308" i="92"/>
  <c r="B308" i="92"/>
  <c r="D308" i="92" s="1"/>
  <c r="J307" i="92"/>
  <c r="I307" i="92"/>
  <c r="F307" i="92"/>
  <c r="D307" i="92"/>
  <c r="J306" i="92"/>
  <c r="I306" i="92"/>
  <c r="F306" i="92"/>
  <c r="J305" i="92"/>
  <c r="I305" i="92"/>
  <c r="F305" i="92"/>
  <c r="J304" i="92"/>
  <c r="I304" i="92"/>
  <c r="F304" i="92"/>
  <c r="J303" i="92"/>
  <c r="I303" i="92"/>
  <c r="F303" i="92"/>
  <c r="J302" i="92"/>
  <c r="I302" i="92"/>
  <c r="F302" i="92"/>
  <c r="J301" i="92"/>
  <c r="I301" i="92"/>
  <c r="F301" i="92"/>
  <c r="J300" i="92"/>
  <c r="I300" i="92"/>
  <c r="F300" i="92"/>
  <c r="J299" i="92"/>
  <c r="I299" i="92"/>
  <c r="F299" i="92"/>
  <c r="J298" i="92"/>
  <c r="I298" i="92"/>
  <c r="F298" i="92"/>
  <c r="J297" i="92"/>
  <c r="I297" i="92"/>
  <c r="F297" i="92"/>
  <c r="J296" i="92"/>
  <c r="I296" i="92"/>
  <c r="F296" i="92"/>
  <c r="J295" i="92"/>
  <c r="I295" i="92"/>
  <c r="F295" i="92"/>
  <c r="J294" i="92"/>
  <c r="I294" i="92"/>
  <c r="F294" i="92"/>
  <c r="J293" i="92"/>
  <c r="I293" i="92"/>
  <c r="F293" i="92"/>
  <c r="J292" i="92"/>
  <c r="I292" i="92"/>
  <c r="F292" i="92"/>
  <c r="J291" i="92"/>
  <c r="I291" i="92"/>
  <c r="F291" i="92"/>
  <c r="J290" i="92"/>
  <c r="I290" i="92"/>
  <c r="F290" i="92"/>
  <c r="J289" i="92"/>
  <c r="I289" i="92"/>
  <c r="F289" i="92"/>
  <c r="J288" i="92"/>
  <c r="I288" i="92"/>
  <c r="F288" i="92"/>
  <c r="J287" i="92"/>
  <c r="I287" i="92"/>
  <c r="F287" i="92"/>
  <c r="J286" i="92"/>
  <c r="I286" i="92"/>
  <c r="F286" i="92"/>
  <c r="J285" i="92"/>
  <c r="I285" i="92"/>
  <c r="F285" i="92"/>
  <c r="J284" i="92"/>
  <c r="I284" i="92"/>
  <c r="F284" i="92"/>
  <c r="J283" i="92"/>
  <c r="I283" i="92"/>
  <c r="F283" i="92"/>
  <c r="J282" i="92"/>
  <c r="I282" i="92"/>
  <c r="F282" i="92"/>
  <c r="J281" i="92"/>
  <c r="I281" i="92"/>
  <c r="F281" i="92"/>
  <c r="J280" i="92"/>
  <c r="I280" i="92"/>
  <c r="F280" i="92"/>
  <c r="J279" i="92"/>
  <c r="I279" i="92"/>
  <c r="F279" i="92"/>
  <c r="J278" i="92"/>
  <c r="I278" i="92"/>
  <c r="F278" i="92"/>
  <c r="J277" i="92"/>
  <c r="I277" i="92"/>
  <c r="F277" i="92"/>
  <c r="J276" i="92"/>
  <c r="I276" i="92"/>
  <c r="F276" i="92"/>
  <c r="J275" i="92"/>
  <c r="I275" i="92"/>
  <c r="F275" i="92"/>
  <c r="J274" i="92"/>
  <c r="I274" i="92"/>
  <c r="F274" i="92"/>
  <c r="J273" i="92"/>
  <c r="I273" i="92"/>
  <c r="F273" i="92"/>
  <c r="J272" i="92"/>
  <c r="I272" i="92"/>
  <c r="F272" i="92"/>
  <c r="J271" i="92"/>
  <c r="I271" i="92"/>
  <c r="F271" i="92"/>
  <c r="J270" i="92"/>
  <c r="I270" i="92"/>
  <c r="F270" i="92"/>
  <c r="J269" i="92"/>
  <c r="I269" i="92"/>
  <c r="F269" i="92"/>
  <c r="J268" i="92"/>
  <c r="I268" i="92"/>
  <c r="F268" i="92"/>
  <c r="J267" i="92"/>
  <c r="I267" i="92"/>
  <c r="F267" i="92"/>
  <c r="J266" i="92"/>
  <c r="I266" i="92"/>
  <c r="F266" i="92"/>
  <c r="J265" i="92"/>
  <c r="I265" i="92"/>
  <c r="F265" i="92"/>
  <c r="J264" i="92"/>
  <c r="I264" i="92"/>
  <c r="F264" i="92"/>
  <c r="J263" i="92"/>
  <c r="I263" i="92"/>
  <c r="F263" i="92"/>
  <c r="J262" i="92"/>
  <c r="I262" i="92"/>
  <c r="F262" i="92"/>
  <c r="J261" i="92"/>
  <c r="I261" i="92"/>
  <c r="F261" i="92"/>
  <c r="J260" i="92"/>
  <c r="I260" i="92"/>
  <c r="F260" i="92"/>
  <c r="J259" i="92"/>
  <c r="I259" i="92"/>
  <c r="F259" i="92"/>
  <c r="J258" i="92"/>
  <c r="I258" i="92"/>
  <c r="F258" i="92"/>
  <c r="J257" i="92"/>
  <c r="I257" i="92"/>
  <c r="F257" i="92"/>
  <c r="J256" i="92"/>
  <c r="I256" i="92"/>
  <c r="F256" i="92"/>
  <c r="J255" i="92"/>
  <c r="I255" i="92"/>
  <c r="F255" i="92"/>
  <c r="J254" i="92"/>
  <c r="I254" i="92"/>
  <c r="F254" i="92"/>
  <c r="J253" i="92"/>
  <c r="I253" i="92"/>
  <c r="F253" i="92"/>
  <c r="J252" i="92"/>
  <c r="I252" i="92"/>
  <c r="F252" i="92"/>
  <c r="J251" i="92"/>
  <c r="I251" i="92"/>
  <c r="F251" i="92"/>
  <c r="J250" i="92"/>
  <c r="I250" i="92"/>
  <c r="F250" i="92"/>
  <c r="J249" i="92"/>
  <c r="I249" i="92"/>
  <c r="D249" i="92"/>
  <c r="J248" i="92"/>
  <c r="I248" i="92"/>
  <c r="D248" i="92"/>
  <c r="J247" i="92"/>
  <c r="I247" i="92"/>
  <c r="D247" i="92"/>
  <c r="J246" i="92"/>
  <c r="I246" i="92"/>
  <c r="F246" i="92"/>
  <c r="D246" i="92"/>
  <c r="J245" i="92"/>
  <c r="I245" i="92"/>
  <c r="F245" i="92"/>
  <c r="J244" i="92"/>
  <c r="I244" i="92"/>
  <c r="F244" i="92"/>
  <c r="J243" i="92"/>
  <c r="I243" i="92"/>
  <c r="F243" i="92"/>
  <c r="J242" i="92"/>
  <c r="I242" i="92"/>
  <c r="F242" i="92"/>
  <c r="J241" i="92"/>
  <c r="I241" i="92"/>
  <c r="J240" i="92"/>
  <c r="I240" i="92"/>
  <c r="J239" i="92"/>
  <c r="I239" i="92"/>
  <c r="J238" i="92"/>
  <c r="I238" i="92"/>
  <c r="J237" i="92"/>
  <c r="I237" i="92"/>
  <c r="J236" i="92"/>
  <c r="I236" i="92"/>
  <c r="J235" i="92"/>
  <c r="I235" i="92"/>
  <c r="J234" i="92"/>
  <c r="I234" i="92"/>
  <c r="J233" i="92"/>
  <c r="I233" i="92"/>
  <c r="J232" i="92"/>
  <c r="I232" i="92"/>
  <c r="J231" i="92"/>
  <c r="I231" i="92"/>
  <c r="J230" i="92"/>
  <c r="I230" i="92"/>
  <c r="F230" i="92"/>
  <c r="J229" i="92"/>
  <c r="I229" i="92"/>
  <c r="F229" i="92"/>
  <c r="J228" i="92"/>
  <c r="I228" i="92"/>
  <c r="F228" i="92"/>
  <c r="J227" i="92"/>
  <c r="I227" i="92"/>
  <c r="F227" i="92"/>
  <c r="J226" i="92"/>
  <c r="I226" i="92"/>
  <c r="F226" i="92"/>
  <c r="J225" i="92"/>
  <c r="I225" i="92"/>
  <c r="F225" i="92"/>
  <c r="J224" i="92"/>
  <c r="I224" i="92"/>
  <c r="F224" i="92"/>
  <c r="J223" i="92"/>
  <c r="I223" i="92"/>
  <c r="F223" i="92"/>
  <c r="J222" i="92"/>
  <c r="I222" i="92"/>
  <c r="F222" i="92"/>
  <c r="J221" i="92"/>
  <c r="I221" i="92"/>
  <c r="F221" i="92"/>
  <c r="J220" i="92"/>
  <c r="I220" i="92"/>
  <c r="F220" i="92"/>
  <c r="J219" i="92"/>
  <c r="I219" i="92"/>
  <c r="F219" i="92"/>
  <c r="J218" i="92"/>
  <c r="I218" i="92"/>
  <c r="F218" i="92"/>
  <c r="J217" i="92"/>
  <c r="I217" i="92"/>
  <c r="F217" i="92"/>
  <c r="J216" i="92"/>
  <c r="I216" i="92"/>
  <c r="F216" i="92"/>
  <c r="J215" i="92"/>
  <c r="I215" i="92"/>
  <c r="F215" i="92"/>
  <c r="J214" i="92"/>
  <c r="I214" i="92"/>
  <c r="F214" i="92"/>
  <c r="J213" i="92"/>
  <c r="I213" i="92"/>
  <c r="F213" i="92"/>
  <c r="J212" i="92"/>
  <c r="I212" i="92"/>
  <c r="F212" i="92"/>
  <c r="J211" i="92"/>
  <c r="I211" i="92"/>
  <c r="F211" i="92"/>
  <c r="J210" i="92"/>
  <c r="I210" i="92"/>
  <c r="F210" i="92"/>
  <c r="J209" i="92"/>
  <c r="I209" i="92"/>
  <c r="F209" i="92"/>
  <c r="J208" i="92"/>
  <c r="I208" i="92"/>
  <c r="F208" i="92"/>
  <c r="J207" i="92"/>
  <c r="I207" i="92"/>
  <c r="F207" i="92"/>
  <c r="J206" i="92"/>
  <c r="I206" i="92"/>
  <c r="F206" i="92"/>
  <c r="J205" i="92"/>
  <c r="I205" i="92"/>
  <c r="F205" i="92"/>
  <c r="J204" i="92"/>
  <c r="I204" i="92"/>
  <c r="F204" i="92"/>
  <c r="J203" i="92"/>
  <c r="I203" i="92"/>
  <c r="F203" i="92"/>
  <c r="J202" i="92"/>
  <c r="I202" i="92"/>
  <c r="F202" i="92"/>
  <c r="J201" i="92"/>
  <c r="I201" i="92"/>
  <c r="F201" i="92"/>
  <c r="J200" i="92"/>
  <c r="I200" i="92"/>
  <c r="F200" i="92"/>
  <c r="J199" i="92"/>
  <c r="I199" i="92"/>
  <c r="F199" i="92"/>
  <c r="J198" i="92"/>
  <c r="I198" i="92"/>
  <c r="F198" i="92"/>
  <c r="J197" i="92"/>
  <c r="I197" i="92"/>
  <c r="F197" i="92"/>
  <c r="J196" i="92"/>
  <c r="I196" i="92"/>
  <c r="F196" i="92"/>
  <c r="J195" i="92"/>
  <c r="I195" i="92"/>
  <c r="F195" i="92"/>
  <c r="J194" i="92"/>
  <c r="I194" i="92"/>
  <c r="F194" i="92"/>
  <c r="J193" i="92"/>
  <c r="I193" i="92"/>
  <c r="F193" i="92"/>
  <c r="J192" i="92"/>
  <c r="I192" i="92"/>
  <c r="F192" i="92"/>
  <c r="J191" i="92"/>
  <c r="I191" i="92"/>
  <c r="F191" i="92"/>
  <c r="J190" i="92"/>
  <c r="I190" i="92"/>
  <c r="F190" i="92"/>
  <c r="J189" i="92"/>
  <c r="I189" i="92"/>
  <c r="F189" i="92"/>
  <c r="J188" i="92"/>
  <c r="I188" i="92"/>
  <c r="F188" i="92"/>
  <c r="J187" i="92"/>
  <c r="I187" i="92"/>
  <c r="J186" i="92"/>
  <c r="I186" i="92"/>
  <c r="J185" i="92"/>
  <c r="I185" i="92"/>
  <c r="J184" i="92"/>
  <c r="I184" i="92"/>
  <c r="J183" i="92"/>
  <c r="I183" i="92"/>
  <c r="J182" i="92"/>
  <c r="I182" i="92"/>
  <c r="J181" i="92"/>
  <c r="I181" i="92"/>
  <c r="J180" i="92"/>
  <c r="I180" i="92"/>
  <c r="J179" i="92"/>
  <c r="I179" i="92"/>
  <c r="J178" i="92"/>
  <c r="I178" i="92"/>
  <c r="J177" i="92"/>
  <c r="I177" i="92"/>
  <c r="J176" i="92"/>
  <c r="I176" i="92"/>
  <c r="F176" i="92"/>
  <c r="J175" i="92"/>
  <c r="I175" i="92"/>
  <c r="F175" i="92"/>
  <c r="J174" i="92"/>
  <c r="I174" i="92"/>
  <c r="F174" i="92"/>
  <c r="J173" i="92"/>
  <c r="I173" i="92"/>
  <c r="F173" i="92"/>
  <c r="J170" i="92"/>
  <c r="I170" i="92"/>
  <c r="F170" i="92"/>
  <c r="J169" i="92"/>
  <c r="I169" i="92"/>
  <c r="F169" i="92"/>
  <c r="J168" i="92"/>
  <c r="I168" i="92"/>
  <c r="F168" i="92"/>
  <c r="J167" i="92"/>
  <c r="I167" i="92"/>
  <c r="F167" i="92"/>
  <c r="J166" i="92"/>
  <c r="I166" i="92"/>
  <c r="F166" i="92"/>
  <c r="J165" i="92"/>
  <c r="I165" i="92"/>
  <c r="F165" i="92"/>
  <c r="J164" i="92"/>
  <c r="I164" i="92"/>
  <c r="F164" i="92"/>
  <c r="J163" i="92"/>
  <c r="I163" i="92"/>
  <c r="F163" i="92"/>
  <c r="J162" i="92"/>
  <c r="I162" i="92"/>
  <c r="F162" i="92"/>
  <c r="J160" i="92"/>
  <c r="I160" i="92"/>
  <c r="F160" i="92"/>
  <c r="J159" i="92"/>
  <c r="I159" i="92"/>
  <c r="F159" i="92"/>
  <c r="J158" i="92"/>
  <c r="I158" i="92"/>
  <c r="F158" i="92"/>
  <c r="J157" i="92"/>
  <c r="I157" i="92"/>
  <c r="F157" i="92"/>
  <c r="J156" i="92"/>
  <c r="I156" i="92"/>
  <c r="F156" i="92"/>
  <c r="J155" i="92"/>
  <c r="I155" i="92"/>
  <c r="F155" i="92"/>
  <c r="J154" i="92"/>
  <c r="I154" i="92"/>
  <c r="F154" i="92"/>
  <c r="J153" i="92"/>
  <c r="I153" i="92"/>
  <c r="F153" i="92"/>
  <c r="J152" i="92"/>
  <c r="I152" i="92"/>
  <c r="F152" i="92"/>
  <c r="J151" i="92"/>
  <c r="I151" i="92"/>
  <c r="F151" i="92"/>
  <c r="J150" i="92"/>
  <c r="I150" i="92"/>
  <c r="F150" i="92"/>
  <c r="J149" i="92"/>
  <c r="I149" i="92"/>
  <c r="F149" i="92"/>
  <c r="J148" i="92"/>
  <c r="I148" i="92"/>
  <c r="F148" i="92"/>
  <c r="J147" i="92"/>
  <c r="I147" i="92"/>
  <c r="F147" i="92"/>
  <c r="J146" i="92"/>
  <c r="I146" i="92"/>
  <c r="F146" i="92"/>
  <c r="J145" i="92"/>
  <c r="I145" i="92"/>
  <c r="F145" i="92"/>
  <c r="J144" i="92"/>
  <c r="I144" i="92"/>
  <c r="F144" i="92"/>
  <c r="J143" i="92"/>
  <c r="I143" i="92"/>
  <c r="F143" i="92"/>
  <c r="J142" i="92"/>
  <c r="I142" i="92"/>
  <c r="F142" i="92"/>
  <c r="J141" i="92"/>
  <c r="I141" i="92"/>
  <c r="F141" i="92"/>
  <c r="J140" i="92"/>
  <c r="I140" i="92"/>
  <c r="F140" i="92"/>
  <c r="J139" i="92"/>
  <c r="I139" i="92"/>
  <c r="F139" i="92"/>
  <c r="J138" i="92"/>
  <c r="I138" i="92"/>
  <c r="F138" i="92"/>
  <c r="J137" i="92"/>
  <c r="I137" i="92"/>
  <c r="F137" i="92"/>
  <c r="J136" i="92"/>
  <c r="I136" i="92"/>
  <c r="F136" i="92"/>
  <c r="J135" i="92"/>
  <c r="I135" i="92"/>
  <c r="F135" i="92"/>
  <c r="J134" i="92"/>
  <c r="I134" i="92"/>
  <c r="F134" i="92"/>
  <c r="J133" i="92"/>
  <c r="I133" i="92"/>
  <c r="F133" i="92"/>
  <c r="J132" i="92"/>
  <c r="I132" i="92"/>
  <c r="F132" i="92"/>
  <c r="J131" i="92"/>
  <c r="I131" i="92"/>
  <c r="F131" i="92"/>
  <c r="J130" i="92"/>
  <c r="I130" i="92"/>
  <c r="F130" i="92"/>
  <c r="J129" i="92"/>
  <c r="I129" i="92"/>
  <c r="F129" i="92"/>
  <c r="J128" i="92"/>
  <c r="I128" i="92"/>
  <c r="F128" i="92"/>
  <c r="J127" i="92"/>
  <c r="I127" i="92"/>
  <c r="F127" i="92"/>
  <c r="J126" i="92"/>
  <c r="I126" i="92"/>
  <c r="F126" i="92"/>
  <c r="J124" i="92"/>
  <c r="I124" i="92"/>
  <c r="F124" i="92"/>
  <c r="J123" i="92"/>
  <c r="I123" i="92"/>
  <c r="F123" i="92"/>
  <c r="J122" i="92"/>
  <c r="I122" i="92"/>
  <c r="F122" i="92"/>
  <c r="J121" i="92"/>
  <c r="I121" i="92"/>
  <c r="F121" i="92"/>
  <c r="J120" i="92"/>
  <c r="I120" i="92"/>
  <c r="F120" i="92"/>
  <c r="J119" i="92"/>
  <c r="I119" i="92"/>
  <c r="F119" i="92"/>
  <c r="J118" i="92"/>
  <c r="I118" i="92"/>
  <c r="F118" i="92"/>
  <c r="J117" i="92"/>
  <c r="I117" i="92"/>
  <c r="F117" i="92"/>
  <c r="J116" i="92"/>
  <c r="I116" i="92"/>
  <c r="F116" i="92"/>
  <c r="J115" i="92"/>
  <c r="I115" i="92"/>
  <c r="F115" i="92"/>
  <c r="J114" i="92"/>
  <c r="I114" i="92"/>
  <c r="F114" i="92"/>
  <c r="J112" i="92"/>
  <c r="I112" i="92"/>
  <c r="F112" i="92"/>
  <c r="J111" i="92"/>
  <c r="I111" i="92"/>
  <c r="F111" i="92"/>
  <c r="J110" i="92"/>
  <c r="I110" i="92"/>
  <c r="F110" i="92"/>
  <c r="J109" i="92"/>
  <c r="I109" i="92"/>
  <c r="F109" i="92"/>
  <c r="J108" i="92"/>
  <c r="I108" i="92"/>
  <c r="F108" i="92"/>
  <c r="J107" i="92"/>
  <c r="I107" i="92"/>
  <c r="F107" i="92"/>
  <c r="J106" i="92"/>
  <c r="I106" i="92"/>
  <c r="F106" i="92"/>
  <c r="J105" i="92"/>
  <c r="I105" i="92"/>
  <c r="F105" i="92"/>
  <c r="J104" i="92"/>
  <c r="I104" i="92"/>
  <c r="F104" i="92"/>
  <c r="J103" i="92"/>
  <c r="I103" i="92"/>
  <c r="F103" i="92"/>
  <c r="J102" i="92"/>
  <c r="I102" i="92"/>
  <c r="F102" i="92"/>
  <c r="J101" i="92"/>
  <c r="I101" i="92"/>
  <c r="F101" i="92"/>
  <c r="J100" i="92"/>
  <c r="I100" i="92"/>
  <c r="F100" i="92"/>
  <c r="J99" i="92"/>
  <c r="I99" i="92"/>
  <c r="F99" i="92"/>
  <c r="J98" i="92"/>
  <c r="I98" i="92"/>
  <c r="F98" i="92"/>
  <c r="J97" i="92"/>
  <c r="I97" i="92"/>
  <c r="F97" i="92"/>
  <c r="J96" i="92"/>
  <c r="I96" i="92"/>
  <c r="F96" i="92"/>
  <c r="J95" i="92"/>
  <c r="I95" i="92"/>
  <c r="F95" i="92"/>
  <c r="J94" i="92"/>
  <c r="I94" i="92"/>
  <c r="F94" i="92"/>
  <c r="J93" i="92"/>
  <c r="I93" i="92"/>
  <c r="F93" i="92"/>
  <c r="J92" i="92"/>
  <c r="I92" i="92"/>
  <c r="F92" i="92"/>
  <c r="J91" i="92"/>
  <c r="I91" i="92"/>
  <c r="F91" i="92"/>
  <c r="J90" i="92"/>
  <c r="I90" i="92"/>
  <c r="F90" i="92"/>
  <c r="J89" i="92"/>
  <c r="I89" i="92"/>
  <c r="F89" i="92"/>
  <c r="J88" i="92"/>
  <c r="I88" i="92"/>
  <c r="F88" i="92"/>
  <c r="J87" i="92"/>
  <c r="I87" i="92"/>
  <c r="F87" i="92"/>
  <c r="J86" i="92"/>
  <c r="I86" i="92"/>
  <c r="F86" i="92"/>
  <c r="J85" i="92"/>
  <c r="I85" i="92"/>
  <c r="F85" i="92"/>
  <c r="J84" i="92"/>
  <c r="I84" i="92"/>
  <c r="F84" i="92"/>
  <c r="J83" i="92"/>
  <c r="I83" i="92"/>
  <c r="F83" i="92"/>
  <c r="J82" i="92"/>
  <c r="I82" i="92"/>
  <c r="F82" i="92"/>
  <c r="J81" i="92"/>
  <c r="I81" i="92"/>
  <c r="F81" i="92"/>
  <c r="J80" i="92"/>
  <c r="I80" i="92"/>
  <c r="F80" i="92"/>
  <c r="J79" i="92"/>
  <c r="I79" i="92"/>
  <c r="F79" i="92"/>
  <c r="J78" i="92"/>
  <c r="I78" i="92"/>
  <c r="F78" i="92"/>
  <c r="J77" i="92"/>
  <c r="I77" i="92"/>
  <c r="F77" i="92"/>
  <c r="J76" i="92"/>
  <c r="I76" i="92"/>
  <c r="F76" i="92"/>
  <c r="J75" i="92"/>
  <c r="I75" i="92"/>
  <c r="F75" i="92"/>
  <c r="J74" i="92"/>
  <c r="I74" i="92"/>
  <c r="F74" i="92"/>
  <c r="J73" i="92"/>
  <c r="I73" i="92"/>
  <c r="F73" i="92"/>
  <c r="J72" i="92"/>
  <c r="I72" i="92"/>
  <c r="F72" i="92"/>
  <c r="J71" i="92"/>
  <c r="I71" i="92"/>
  <c r="F71" i="92"/>
  <c r="J70" i="92"/>
  <c r="I70" i="92"/>
  <c r="F70" i="92"/>
  <c r="J69" i="92"/>
  <c r="I69" i="92"/>
  <c r="F69" i="92"/>
  <c r="J68" i="92"/>
  <c r="I68" i="92"/>
  <c r="F68" i="92"/>
  <c r="J67" i="92"/>
  <c r="I67" i="92"/>
  <c r="F67" i="92"/>
  <c r="J66" i="92"/>
  <c r="I66" i="92"/>
  <c r="F66" i="92"/>
  <c r="J65" i="92"/>
  <c r="I65" i="92"/>
  <c r="F65" i="92"/>
  <c r="J64" i="92"/>
  <c r="I64" i="92"/>
  <c r="F64" i="92"/>
  <c r="J63" i="92"/>
  <c r="I63" i="92"/>
  <c r="F63" i="92"/>
  <c r="J62" i="92"/>
  <c r="I62" i="92"/>
  <c r="F62" i="92"/>
  <c r="J61" i="92"/>
  <c r="I61" i="92"/>
  <c r="F61" i="92"/>
  <c r="J60" i="92"/>
  <c r="I60" i="92"/>
  <c r="F60" i="92"/>
  <c r="J59" i="92"/>
  <c r="I59" i="92"/>
  <c r="F59" i="92"/>
  <c r="J58" i="92"/>
  <c r="I58" i="92"/>
  <c r="F58" i="92"/>
  <c r="J57" i="92"/>
  <c r="I57" i="92"/>
  <c r="F57" i="92"/>
  <c r="J56" i="92"/>
  <c r="I56" i="92"/>
  <c r="F56" i="92"/>
  <c r="J55" i="92"/>
  <c r="I55" i="92"/>
  <c r="F55" i="92"/>
  <c r="J54" i="92"/>
  <c r="I54" i="92"/>
  <c r="F54" i="92"/>
  <c r="J53" i="92"/>
  <c r="I53" i="92"/>
  <c r="F53" i="92"/>
  <c r="J52" i="92"/>
  <c r="I52" i="92"/>
  <c r="F52" i="92"/>
  <c r="J51" i="92"/>
  <c r="I51" i="92"/>
  <c r="F51" i="92"/>
  <c r="J50" i="92"/>
  <c r="I50" i="92"/>
  <c r="F50" i="92"/>
  <c r="J49" i="92"/>
  <c r="I49" i="92"/>
  <c r="F49" i="92"/>
  <c r="J48" i="92"/>
  <c r="I48" i="92"/>
  <c r="F48" i="92"/>
  <c r="J47" i="92"/>
  <c r="I47" i="92"/>
  <c r="F47" i="92"/>
  <c r="J46" i="92"/>
  <c r="I46" i="92"/>
  <c r="F46" i="92"/>
  <c r="J45" i="92"/>
  <c r="I45" i="92"/>
  <c r="F45" i="92"/>
  <c r="J44" i="92"/>
  <c r="I44" i="92"/>
  <c r="F44" i="92"/>
  <c r="J43" i="92"/>
  <c r="I43" i="92"/>
  <c r="F43" i="92"/>
  <c r="J42" i="92"/>
  <c r="I42" i="92"/>
  <c r="F42" i="92"/>
  <c r="J41" i="92"/>
  <c r="I41" i="92"/>
  <c r="F41" i="92"/>
  <c r="J40" i="92"/>
  <c r="I40" i="92"/>
  <c r="F40" i="92"/>
  <c r="J39" i="92"/>
  <c r="I39" i="92"/>
  <c r="F39" i="92"/>
  <c r="J38" i="92"/>
  <c r="I38" i="92"/>
  <c r="F38" i="92"/>
  <c r="J37" i="92"/>
  <c r="I37" i="92"/>
  <c r="F37" i="92"/>
  <c r="J36" i="92"/>
  <c r="I36" i="92"/>
  <c r="F36" i="92"/>
  <c r="J35" i="92"/>
  <c r="I35" i="92"/>
  <c r="F35" i="92"/>
  <c r="J34" i="92"/>
  <c r="I34" i="92"/>
  <c r="F34" i="92"/>
  <c r="J33" i="92"/>
  <c r="I33" i="92"/>
  <c r="F33" i="92"/>
  <c r="J32" i="92"/>
  <c r="I32" i="92"/>
  <c r="F32" i="92"/>
  <c r="J31" i="92"/>
  <c r="I31" i="92"/>
  <c r="F31" i="92"/>
  <c r="J30" i="92"/>
  <c r="I30" i="92"/>
  <c r="F30" i="92"/>
  <c r="J29" i="92"/>
  <c r="I29" i="92"/>
  <c r="F29" i="92"/>
  <c r="J28" i="92"/>
  <c r="I28" i="92"/>
  <c r="F28" i="92"/>
  <c r="J27" i="92"/>
  <c r="I27" i="92"/>
  <c r="F27" i="92"/>
  <c r="J26" i="92"/>
  <c r="I26" i="92"/>
  <c r="F26" i="92"/>
  <c r="J25" i="92"/>
  <c r="I25" i="92"/>
  <c r="F25" i="92"/>
  <c r="J24" i="92"/>
  <c r="I24" i="92"/>
  <c r="F24" i="92"/>
  <c r="J23" i="92"/>
  <c r="I23" i="92"/>
  <c r="F23" i="92"/>
  <c r="J22" i="92"/>
  <c r="I22" i="92"/>
  <c r="F22" i="92"/>
  <c r="J21" i="92"/>
  <c r="I21" i="92"/>
  <c r="F21" i="92"/>
  <c r="J20" i="92"/>
  <c r="I20" i="92"/>
  <c r="F20" i="92"/>
  <c r="J19" i="92"/>
  <c r="I19" i="92"/>
  <c r="F19" i="92"/>
  <c r="J18" i="92"/>
  <c r="I18" i="92"/>
  <c r="F18" i="92"/>
  <c r="J17" i="92"/>
  <c r="I17" i="92"/>
  <c r="F17" i="92"/>
  <c r="J16" i="92"/>
  <c r="I16" i="92"/>
  <c r="F16" i="92"/>
  <c r="J15" i="92"/>
  <c r="I15" i="92"/>
  <c r="F15" i="92"/>
  <c r="J14" i="92"/>
  <c r="I14" i="92"/>
  <c r="F14" i="92"/>
  <c r="J13" i="92"/>
  <c r="I13" i="92"/>
  <c r="F13" i="92"/>
  <c r="J12" i="92"/>
  <c r="I12" i="92"/>
  <c r="F12" i="92"/>
  <c r="J11" i="92"/>
  <c r="I11" i="92"/>
  <c r="F11" i="92"/>
  <c r="J10" i="92"/>
  <c r="I10" i="92"/>
  <c r="F10" i="92"/>
  <c r="J9" i="92"/>
  <c r="I9" i="92"/>
  <c r="F9" i="92"/>
  <c r="J8" i="92"/>
  <c r="I8" i="92"/>
  <c r="F8" i="92"/>
  <c r="J7" i="92"/>
  <c r="I7" i="92"/>
  <c r="F7" i="92"/>
  <c r="J6" i="92"/>
  <c r="I6" i="92"/>
  <c r="F6" i="92"/>
  <c r="J5" i="92"/>
  <c r="I5" i="92"/>
  <c r="F5" i="92"/>
  <c r="J1" i="91"/>
  <c r="L1" i="91"/>
  <c r="N1" i="91"/>
  <c r="P1" i="91"/>
  <c r="V1" i="91"/>
  <c r="R1" i="91"/>
  <c r="AB1" i="91"/>
  <c r="Z1" i="91"/>
  <c r="AF1" i="91"/>
  <c r="AD1" i="91"/>
  <c r="X1" i="91"/>
  <c r="T1" i="91"/>
  <c r="E3" i="109"/>
  <c r="C16" i="78"/>
  <c r="J13" i="73"/>
  <c r="H1" i="91" l="1"/>
  <c r="B324" i="92"/>
  <c r="B325" i="92" s="1"/>
  <c r="D325" i="92" s="1"/>
  <c r="B317" i="92"/>
  <c r="D317" i="92" s="1"/>
  <c r="B309" i="92"/>
  <c r="B310" i="92" s="1"/>
  <c r="D310" i="92" s="1"/>
  <c r="F1" i="91"/>
  <c r="J13" i="74"/>
  <c r="J13" i="67"/>
  <c r="D1" i="91" l="1"/>
  <c r="D324" i="92"/>
  <c r="B318" i="92"/>
  <c r="B311" i="92"/>
  <c r="D309" i="92"/>
  <c r="B319" i="92"/>
  <c r="D318" i="92"/>
  <c r="B312" i="92"/>
  <c r="D311" i="92"/>
  <c r="P5" i="86"/>
  <c r="R19" i="86" s="1"/>
  <c r="D19" i="86" l="1"/>
  <c r="I6" i="86"/>
  <c r="B313" i="92"/>
  <c r="D313" i="92" s="1"/>
  <c r="D312" i="92"/>
  <c r="B320" i="92"/>
  <c r="D319" i="92"/>
  <c r="B3" i="109" l="1"/>
  <c r="B321" i="92"/>
  <c r="D321" i="92" s="1"/>
  <c r="D320" i="92"/>
  <c r="AL15" i="60"/>
  <c r="AY15" i="60" l="1"/>
  <c r="W15" i="60" l="1"/>
  <c r="AM15" i="60" l="1"/>
  <c r="AZ15" i="60"/>
  <c r="X15" i="60"/>
  <c r="Y15" i="60" l="1"/>
  <c r="AN15" i="60"/>
  <c r="BA15" i="60"/>
  <c r="Z15" i="60" l="1"/>
  <c r="AO15" i="60"/>
  <c r="BB15" i="60"/>
  <c r="AA15" i="60" l="1"/>
  <c r="AP15" i="60"/>
  <c r="BC15" i="60"/>
  <c r="AB15" i="60" l="1"/>
  <c r="AQ15" i="60"/>
  <c r="BD15" i="60"/>
  <c r="AC15" i="60" l="1"/>
  <c r="AR15" i="60"/>
  <c r="BE15" i="60"/>
  <c r="AD15" i="60" l="1"/>
  <c r="AS15" i="60"/>
  <c r="BF15" i="60"/>
  <c r="AE15" i="60" l="1"/>
  <c r="AT15" i="60"/>
  <c r="BG15" i="60"/>
  <c r="AF15" i="60" l="1"/>
  <c r="AU15" i="60"/>
  <c r="BH15" i="60"/>
  <c r="AG15" i="60" l="1"/>
  <c r="AV15" i="60"/>
  <c r="BI15" i="60"/>
  <c r="AW15" i="60" l="1"/>
  <c r="BJ15" i="60"/>
  <c r="S12" i="86" l="1"/>
  <c r="AW117" i="60" l="1"/>
  <c r="P117" i="60" s="1"/>
  <c r="AI17" i="60" l="1"/>
  <c r="AG117" i="60"/>
  <c r="M11" i="100" l="1"/>
  <c r="N11" i="100"/>
  <c r="O11" i="100"/>
  <c r="M12" i="100"/>
  <c r="N12" i="100"/>
  <c r="O12" i="100"/>
  <c r="M13" i="100"/>
  <c r="N13" i="100"/>
  <c r="O13" i="100"/>
  <c r="M14" i="100"/>
  <c r="N14" i="100"/>
  <c r="O14" i="100"/>
  <c r="M15" i="100"/>
  <c r="N15" i="100"/>
  <c r="O15" i="100"/>
  <c r="M16" i="100"/>
  <c r="N16" i="100"/>
  <c r="O16" i="100"/>
  <c r="M17" i="100"/>
  <c r="N17" i="100"/>
  <c r="O17" i="100"/>
  <c r="M18" i="100"/>
  <c r="N18" i="100"/>
  <c r="O18" i="100"/>
  <c r="M19" i="100"/>
  <c r="N19" i="100"/>
  <c r="O19" i="100"/>
  <c r="M20" i="100"/>
  <c r="N20" i="100"/>
  <c r="O20" i="100"/>
  <c r="M21" i="100"/>
  <c r="N21" i="100"/>
  <c r="O21" i="100"/>
  <c r="M22" i="100"/>
  <c r="N22" i="100"/>
  <c r="O22" i="100"/>
  <c r="M23" i="100"/>
  <c r="N23" i="100"/>
  <c r="O23" i="100"/>
  <c r="M24" i="100"/>
  <c r="N24" i="100"/>
  <c r="O24" i="100"/>
  <c r="M25" i="100"/>
  <c r="N25" i="100"/>
  <c r="O25" i="100"/>
  <c r="M26" i="100"/>
  <c r="N26" i="100"/>
  <c r="O26" i="100"/>
  <c r="M27" i="100"/>
  <c r="N27" i="100"/>
  <c r="O27" i="100"/>
  <c r="M28" i="100"/>
  <c r="N28" i="100"/>
  <c r="O28" i="100"/>
  <c r="M29" i="100"/>
  <c r="N29" i="100"/>
  <c r="O29" i="100"/>
  <c r="M30" i="100"/>
  <c r="N30" i="100"/>
  <c r="O30" i="100"/>
  <c r="M31" i="100"/>
  <c r="N31" i="100"/>
  <c r="O31" i="100"/>
  <c r="M32" i="100"/>
  <c r="N32" i="100"/>
  <c r="O32" i="100"/>
  <c r="M33" i="100"/>
  <c r="N33" i="100"/>
  <c r="O33" i="100"/>
  <c r="M34" i="100"/>
  <c r="N34" i="100"/>
  <c r="O34" i="100"/>
  <c r="M35" i="100"/>
  <c r="N35" i="100"/>
  <c r="O35" i="100"/>
  <c r="M36" i="100"/>
  <c r="N36" i="100"/>
  <c r="O36" i="100"/>
  <c r="M37" i="100"/>
  <c r="N37" i="100"/>
  <c r="O37" i="100"/>
  <c r="M38" i="100"/>
  <c r="N38" i="100"/>
  <c r="O38" i="100"/>
  <c r="M39" i="100"/>
  <c r="N39" i="100"/>
  <c r="O39" i="100"/>
  <c r="M40" i="100"/>
  <c r="N40" i="100"/>
  <c r="O40" i="100"/>
  <c r="M41" i="100"/>
  <c r="N41" i="100"/>
  <c r="O41" i="100"/>
  <c r="M42" i="100"/>
  <c r="N42" i="100"/>
  <c r="O42" i="100"/>
  <c r="M43" i="100"/>
  <c r="N43" i="100"/>
  <c r="O43" i="100"/>
  <c r="M44" i="100"/>
  <c r="N44" i="100"/>
  <c r="O44" i="100"/>
  <c r="M45" i="100"/>
  <c r="N45" i="100"/>
  <c r="O45" i="100"/>
  <c r="M46" i="100"/>
  <c r="N46" i="100"/>
  <c r="O46" i="100"/>
  <c r="M47" i="100"/>
  <c r="N47" i="100"/>
  <c r="O47" i="100"/>
  <c r="M48" i="100"/>
  <c r="N48" i="100"/>
  <c r="O48" i="100"/>
  <c r="M49" i="100"/>
  <c r="N49" i="100"/>
  <c r="O49" i="100"/>
  <c r="M50" i="100"/>
  <c r="N50" i="100"/>
  <c r="O50" i="100"/>
  <c r="M51" i="100"/>
  <c r="N51" i="100"/>
  <c r="O51" i="100"/>
  <c r="M52" i="100"/>
  <c r="N52" i="100"/>
  <c r="O52" i="100"/>
  <c r="M53" i="100"/>
  <c r="N53" i="100"/>
  <c r="O53" i="100"/>
  <c r="M54" i="100"/>
  <c r="N54" i="100"/>
  <c r="O54" i="100"/>
  <c r="M55" i="100"/>
  <c r="N55" i="100"/>
  <c r="O55" i="100"/>
  <c r="M56" i="100"/>
  <c r="N56" i="100"/>
  <c r="O56" i="100"/>
  <c r="M57" i="100"/>
  <c r="N57" i="100"/>
  <c r="O57" i="100"/>
  <c r="M58" i="100"/>
  <c r="N58" i="100"/>
  <c r="O58" i="100"/>
  <c r="M59" i="100"/>
  <c r="N59" i="100"/>
  <c r="O59" i="100"/>
  <c r="M60" i="100"/>
  <c r="N60" i="100"/>
  <c r="O60" i="100"/>
  <c r="M61" i="100"/>
  <c r="N61" i="100"/>
  <c r="O61" i="100"/>
  <c r="M62" i="100"/>
  <c r="N62" i="100"/>
  <c r="O62" i="100"/>
  <c r="M63" i="100"/>
  <c r="N63" i="100"/>
  <c r="O63" i="100"/>
  <c r="M64" i="100"/>
  <c r="N64" i="100"/>
  <c r="O64" i="100"/>
  <c r="M65" i="100"/>
  <c r="N65" i="100"/>
  <c r="O65" i="100"/>
  <c r="M66" i="100"/>
  <c r="N66" i="100"/>
  <c r="O66" i="100"/>
  <c r="M67" i="100"/>
  <c r="N67" i="100"/>
  <c r="O67" i="100"/>
  <c r="M68" i="100"/>
  <c r="N68" i="100"/>
  <c r="O68" i="100"/>
  <c r="M69" i="100"/>
  <c r="N69" i="100"/>
  <c r="O69" i="100"/>
  <c r="M70" i="100"/>
  <c r="N70" i="100"/>
  <c r="O70" i="100"/>
  <c r="M71" i="100"/>
  <c r="N71" i="100"/>
  <c r="O71" i="100"/>
  <c r="M72" i="100"/>
  <c r="N72" i="100"/>
  <c r="O72" i="100"/>
  <c r="M73" i="100"/>
  <c r="N73" i="100"/>
  <c r="O73" i="100"/>
  <c r="M74" i="100"/>
  <c r="N74" i="100"/>
  <c r="O74" i="100"/>
  <c r="M75" i="100"/>
  <c r="N75" i="100"/>
  <c r="O75" i="100"/>
  <c r="M76" i="100"/>
  <c r="N76" i="100"/>
  <c r="O76" i="100"/>
  <c r="M77" i="100"/>
  <c r="N77" i="100"/>
  <c r="O77" i="100"/>
  <c r="M78" i="100"/>
  <c r="N78" i="100"/>
  <c r="O78" i="100"/>
  <c r="M79" i="100"/>
  <c r="N79" i="100"/>
  <c r="O79" i="100"/>
  <c r="M80" i="100"/>
  <c r="N80" i="100"/>
  <c r="O80" i="100"/>
  <c r="M81" i="100"/>
  <c r="N81" i="100"/>
  <c r="O81" i="100"/>
  <c r="M82" i="100"/>
  <c r="N82" i="100"/>
  <c r="O82" i="100"/>
  <c r="M83" i="100"/>
  <c r="N83" i="100"/>
  <c r="O83" i="100"/>
  <c r="M84" i="100"/>
  <c r="N84" i="100"/>
  <c r="O84" i="100"/>
  <c r="M85" i="100"/>
  <c r="N85" i="100"/>
  <c r="O85" i="100"/>
  <c r="M86" i="100"/>
  <c r="N86" i="100"/>
  <c r="O86" i="100"/>
  <c r="M87" i="100"/>
  <c r="N87" i="100"/>
  <c r="O87" i="100"/>
  <c r="M88" i="100"/>
  <c r="N88" i="100"/>
  <c r="O88" i="100"/>
  <c r="M89" i="100"/>
  <c r="N89" i="100"/>
  <c r="O89" i="100"/>
  <c r="M90" i="100"/>
  <c r="N90" i="100"/>
  <c r="O90" i="100"/>
  <c r="M91" i="100"/>
  <c r="N91" i="100"/>
  <c r="O91" i="100"/>
  <c r="M92" i="100"/>
  <c r="N92" i="100"/>
  <c r="O92" i="100"/>
  <c r="M93" i="100"/>
  <c r="N93" i="100"/>
  <c r="O93" i="100"/>
  <c r="M94" i="100"/>
  <c r="N94" i="100"/>
  <c r="O94" i="100"/>
  <c r="M95" i="100"/>
  <c r="N95" i="100"/>
  <c r="O95" i="100"/>
  <c r="M96" i="100"/>
  <c r="N96" i="100"/>
  <c r="O96" i="100"/>
  <c r="M97" i="100"/>
  <c r="N97" i="100"/>
  <c r="O97" i="100"/>
  <c r="M98" i="100"/>
  <c r="N98" i="100"/>
  <c r="O98" i="100"/>
  <c r="M99" i="100"/>
  <c r="N99" i="100"/>
  <c r="O99" i="100"/>
  <c r="M100" i="100"/>
  <c r="N100" i="100"/>
  <c r="O100" i="100"/>
  <c r="M101" i="100"/>
  <c r="N101" i="100"/>
  <c r="O101" i="100"/>
  <c r="M102" i="100"/>
  <c r="N102" i="100"/>
  <c r="O102" i="100"/>
  <c r="M103" i="100"/>
  <c r="N103" i="100"/>
  <c r="O103" i="100"/>
  <c r="M104" i="100"/>
  <c r="N104" i="100"/>
  <c r="O104" i="100"/>
  <c r="M105" i="100"/>
  <c r="N105" i="100"/>
  <c r="O105" i="100"/>
  <c r="M106" i="100"/>
  <c r="N106" i="100"/>
  <c r="O106" i="100"/>
  <c r="M107" i="100"/>
  <c r="N107" i="100"/>
  <c r="O107" i="100"/>
  <c r="M108" i="100"/>
  <c r="N108" i="100"/>
  <c r="O108" i="100"/>
  <c r="M109" i="100"/>
  <c r="N109" i="100"/>
  <c r="O109" i="100"/>
  <c r="M110" i="100"/>
  <c r="N110" i="100"/>
  <c r="O110" i="100"/>
  <c r="L12" i="100"/>
  <c r="L13" i="100"/>
  <c r="L14" i="100"/>
  <c r="L15" i="100"/>
  <c r="L16" i="100"/>
  <c r="L17" i="100"/>
  <c r="L18" i="100"/>
  <c r="L19" i="100"/>
  <c r="L20" i="100"/>
  <c r="L21" i="100"/>
  <c r="L22" i="100"/>
  <c r="L23" i="100"/>
  <c r="L24" i="100"/>
  <c r="L25" i="100"/>
  <c r="L26" i="100"/>
  <c r="L27" i="100"/>
  <c r="L28" i="100"/>
  <c r="L29" i="100"/>
  <c r="L30" i="100"/>
  <c r="L31" i="100"/>
  <c r="L32" i="100"/>
  <c r="L33" i="100"/>
  <c r="L34" i="100"/>
  <c r="L35" i="100"/>
  <c r="L36" i="100"/>
  <c r="L37" i="100"/>
  <c r="L38" i="100"/>
  <c r="L39" i="100"/>
  <c r="L40" i="100"/>
  <c r="L41" i="100"/>
  <c r="L42" i="100"/>
  <c r="L43" i="100"/>
  <c r="L44" i="100"/>
  <c r="L45" i="100"/>
  <c r="L46" i="100"/>
  <c r="L47" i="100"/>
  <c r="L48" i="100"/>
  <c r="L49" i="100"/>
  <c r="L50" i="100"/>
  <c r="L51" i="100"/>
  <c r="L52" i="100"/>
  <c r="L53" i="100"/>
  <c r="L54" i="100"/>
  <c r="L55" i="100"/>
  <c r="L56" i="100"/>
  <c r="L57" i="100"/>
  <c r="L58" i="100"/>
  <c r="L59" i="100"/>
  <c r="L60" i="100"/>
  <c r="L61" i="100"/>
  <c r="L62" i="100"/>
  <c r="L63" i="100"/>
  <c r="L64" i="100"/>
  <c r="L65" i="100"/>
  <c r="L66" i="100"/>
  <c r="L67" i="100"/>
  <c r="L68" i="100"/>
  <c r="L69" i="100"/>
  <c r="L70" i="100"/>
  <c r="L71" i="100"/>
  <c r="L72" i="100"/>
  <c r="L73" i="100"/>
  <c r="L74" i="100"/>
  <c r="L75" i="100"/>
  <c r="L76" i="100"/>
  <c r="L77" i="100"/>
  <c r="L78" i="100"/>
  <c r="L79" i="100"/>
  <c r="L80" i="100"/>
  <c r="L81" i="100"/>
  <c r="L82" i="100"/>
  <c r="L83" i="100"/>
  <c r="L84" i="100"/>
  <c r="L85" i="100"/>
  <c r="L86" i="100"/>
  <c r="L87" i="100"/>
  <c r="L88" i="100"/>
  <c r="L89" i="100"/>
  <c r="L90" i="100"/>
  <c r="L91" i="100"/>
  <c r="L92" i="100"/>
  <c r="L93" i="100"/>
  <c r="L94" i="100"/>
  <c r="L95" i="100"/>
  <c r="L96" i="100"/>
  <c r="L97" i="100"/>
  <c r="L98" i="100"/>
  <c r="L99" i="100"/>
  <c r="L100" i="100"/>
  <c r="L101" i="100"/>
  <c r="L102" i="100"/>
  <c r="L103" i="100"/>
  <c r="L104" i="100"/>
  <c r="L105" i="100"/>
  <c r="L106" i="100"/>
  <c r="L107" i="100"/>
  <c r="L108" i="100"/>
  <c r="L109" i="100"/>
  <c r="L110" i="100"/>
  <c r="L11" i="100"/>
  <c r="K12" i="100"/>
  <c r="K13" i="100"/>
  <c r="K14" i="100"/>
  <c r="K15" i="100"/>
  <c r="K16" i="100"/>
  <c r="K17" i="100"/>
  <c r="K18" i="100"/>
  <c r="K19" i="100"/>
  <c r="K20" i="100"/>
  <c r="K21" i="100"/>
  <c r="K22" i="100"/>
  <c r="K23" i="100"/>
  <c r="K24" i="100"/>
  <c r="K25" i="100"/>
  <c r="K26" i="100"/>
  <c r="K27" i="100"/>
  <c r="K28" i="100"/>
  <c r="K29" i="100"/>
  <c r="K30" i="100"/>
  <c r="K31" i="100"/>
  <c r="K32" i="100"/>
  <c r="K33" i="100"/>
  <c r="K34" i="100"/>
  <c r="K35" i="100"/>
  <c r="K36" i="100"/>
  <c r="K37" i="100"/>
  <c r="K38" i="100"/>
  <c r="K39" i="100"/>
  <c r="K40" i="100"/>
  <c r="K41" i="100"/>
  <c r="K42" i="100"/>
  <c r="K43" i="100"/>
  <c r="K44" i="100"/>
  <c r="K45" i="100"/>
  <c r="K46" i="100"/>
  <c r="K47" i="100"/>
  <c r="K48" i="100"/>
  <c r="K49" i="100"/>
  <c r="K50" i="100"/>
  <c r="K51" i="100"/>
  <c r="K52" i="100"/>
  <c r="K53" i="100"/>
  <c r="K54" i="100"/>
  <c r="K55" i="100"/>
  <c r="K56" i="100"/>
  <c r="K57" i="100"/>
  <c r="K58" i="100"/>
  <c r="K59" i="100"/>
  <c r="K60" i="100"/>
  <c r="K61" i="100"/>
  <c r="K62" i="100"/>
  <c r="K63" i="100"/>
  <c r="K64" i="100"/>
  <c r="K65" i="100"/>
  <c r="K66" i="100"/>
  <c r="K67" i="100"/>
  <c r="K68" i="100"/>
  <c r="K69" i="100"/>
  <c r="K70" i="100"/>
  <c r="K71" i="100"/>
  <c r="K72" i="100"/>
  <c r="K73" i="100"/>
  <c r="K74" i="100"/>
  <c r="K75" i="100"/>
  <c r="K76" i="100"/>
  <c r="K77" i="100"/>
  <c r="K78" i="100"/>
  <c r="K79" i="100"/>
  <c r="K80" i="100"/>
  <c r="K81" i="100"/>
  <c r="K82" i="100"/>
  <c r="K83" i="100"/>
  <c r="K84" i="100"/>
  <c r="K85" i="100"/>
  <c r="K86" i="100"/>
  <c r="K87" i="100"/>
  <c r="K88" i="100"/>
  <c r="K89" i="100"/>
  <c r="K90" i="100"/>
  <c r="K91" i="100"/>
  <c r="K92" i="100"/>
  <c r="K93" i="100"/>
  <c r="K94" i="100"/>
  <c r="K95" i="100"/>
  <c r="K96" i="100"/>
  <c r="K97" i="100"/>
  <c r="K98" i="100"/>
  <c r="K99" i="100"/>
  <c r="K100" i="100"/>
  <c r="K101" i="100"/>
  <c r="K102" i="100"/>
  <c r="K103" i="100"/>
  <c r="K104" i="100"/>
  <c r="K105" i="100"/>
  <c r="K106" i="100"/>
  <c r="K107" i="100"/>
  <c r="K108" i="100"/>
  <c r="K109" i="100"/>
  <c r="K110" i="100"/>
  <c r="K11" i="100"/>
  <c r="F11" i="100"/>
  <c r="G11" i="100"/>
  <c r="H11" i="100"/>
  <c r="I11" i="100"/>
  <c r="J11" i="100"/>
  <c r="F12" i="100"/>
  <c r="G12" i="100"/>
  <c r="H12" i="100"/>
  <c r="I12" i="100"/>
  <c r="J12" i="100"/>
  <c r="F13" i="100"/>
  <c r="G13" i="100"/>
  <c r="H13" i="100"/>
  <c r="I13" i="100"/>
  <c r="J13" i="100"/>
  <c r="F14" i="100"/>
  <c r="G14" i="100"/>
  <c r="H14" i="100"/>
  <c r="I14" i="100"/>
  <c r="J14" i="100"/>
  <c r="F15" i="100"/>
  <c r="G15" i="100"/>
  <c r="H15" i="100"/>
  <c r="I15" i="100"/>
  <c r="J15" i="100"/>
  <c r="F16" i="100"/>
  <c r="G16" i="100"/>
  <c r="H16" i="100"/>
  <c r="I16" i="100"/>
  <c r="J16" i="100"/>
  <c r="F17" i="100"/>
  <c r="G17" i="100"/>
  <c r="H17" i="100"/>
  <c r="I17" i="100"/>
  <c r="J17" i="100"/>
  <c r="F18" i="100"/>
  <c r="G18" i="100"/>
  <c r="H18" i="100"/>
  <c r="I18" i="100"/>
  <c r="J18" i="100"/>
  <c r="F19" i="100"/>
  <c r="G19" i="100"/>
  <c r="H19" i="100"/>
  <c r="I19" i="100"/>
  <c r="J19" i="100"/>
  <c r="F20" i="100"/>
  <c r="G20" i="100"/>
  <c r="H20" i="100"/>
  <c r="I20" i="100"/>
  <c r="J20" i="100"/>
  <c r="F21" i="100"/>
  <c r="G21" i="100"/>
  <c r="H21" i="100"/>
  <c r="I21" i="100"/>
  <c r="J21" i="100"/>
  <c r="F22" i="100"/>
  <c r="G22" i="100"/>
  <c r="H22" i="100"/>
  <c r="I22" i="100"/>
  <c r="J22" i="100"/>
  <c r="F23" i="100"/>
  <c r="G23" i="100"/>
  <c r="H23" i="100"/>
  <c r="I23" i="100"/>
  <c r="J23" i="100"/>
  <c r="F24" i="100"/>
  <c r="G24" i="100"/>
  <c r="H24" i="100"/>
  <c r="I24" i="100"/>
  <c r="J24" i="100"/>
  <c r="F25" i="100"/>
  <c r="G25" i="100"/>
  <c r="H25" i="100"/>
  <c r="I25" i="100"/>
  <c r="J25" i="100"/>
  <c r="F26" i="100"/>
  <c r="G26" i="100"/>
  <c r="H26" i="100"/>
  <c r="I26" i="100"/>
  <c r="J26" i="100"/>
  <c r="F27" i="100"/>
  <c r="G27" i="100"/>
  <c r="H27" i="100"/>
  <c r="I27" i="100"/>
  <c r="J27" i="100"/>
  <c r="F28" i="100"/>
  <c r="G28" i="100"/>
  <c r="H28" i="100"/>
  <c r="I28" i="100"/>
  <c r="J28" i="100"/>
  <c r="F29" i="100"/>
  <c r="G29" i="100"/>
  <c r="H29" i="100"/>
  <c r="I29" i="100"/>
  <c r="J29" i="100"/>
  <c r="F30" i="100"/>
  <c r="G30" i="100"/>
  <c r="H30" i="100"/>
  <c r="I30" i="100"/>
  <c r="J30" i="100"/>
  <c r="F31" i="100"/>
  <c r="G31" i="100"/>
  <c r="H31" i="100"/>
  <c r="I31" i="100"/>
  <c r="J31" i="100"/>
  <c r="F32" i="100"/>
  <c r="G32" i="100"/>
  <c r="H32" i="100"/>
  <c r="I32" i="100"/>
  <c r="J32" i="100"/>
  <c r="F33" i="100"/>
  <c r="G33" i="100"/>
  <c r="H33" i="100"/>
  <c r="I33" i="100"/>
  <c r="J33" i="100"/>
  <c r="F34" i="100"/>
  <c r="G34" i="100"/>
  <c r="H34" i="100"/>
  <c r="I34" i="100"/>
  <c r="J34" i="100"/>
  <c r="F35" i="100"/>
  <c r="G35" i="100"/>
  <c r="H35" i="100"/>
  <c r="I35" i="100"/>
  <c r="J35" i="100"/>
  <c r="F36" i="100"/>
  <c r="G36" i="100"/>
  <c r="H36" i="100"/>
  <c r="I36" i="100"/>
  <c r="J36" i="100"/>
  <c r="F37" i="100"/>
  <c r="G37" i="100"/>
  <c r="H37" i="100"/>
  <c r="I37" i="100"/>
  <c r="J37" i="100"/>
  <c r="F38" i="100"/>
  <c r="G38" i="100"/>
  <c r="H38" i="100"/>
  <c r="I38" i="100"/>
  <c r="J38" i="100"/>
  <c r="F39" i="100"/>
  <c r="G39" i="100"/>
  <c r="H39" i="100"/>
  <c r="I39" i="100"/>
  <c r="J39" i="100"/>
  <c r="F40" i="100"/>
  <c r="G40" i="100"/>
  <c r="H40" i="100"/>
  <c r="I40" i="100"/>
  <c r="J40" i="100"/>
  <c r="F41" i="100"/>
  <c r="G41" i="100"/>
  <c r="H41" i="100"/>
  <c r="I41" i="100"/>
  <c r="J41" i="100"/>
  <c r="F42" i="100"/>
  <c r="G42" i="100"/>
  <c r="H42" i="100"/>
  <c r="I42" i="100"/>
  <c r="J42" i="100"/>
  <c r="F43" i="100"/>
  <c r="G43" i="100"/>
  <c r="H43" i="100"/>
  <c r="I43" i="100"/>
  <c r="J43" i="100"/>
  <c r="F44" i="100"/>
  <c r="G44" i="100"/>
  <c r="H44" i="100"/>
  <c r="I44" i="100"/>
  <c r="J44" i="100"/>
  <c r="F45" i="100"/>
  <c r="G45" i="100"/>
  <c r="H45" i="100"/>
  <c r="I45" i="100"/>
  <c r="J45" i="100"/>
  <c r="F46" i="100"/>
  <c r="G46" i="100"/>
  <c r="H46" i="100"/>
  <c r="I46" i="100"/>
  <c r="J46" i="100"/>
  <c r="F47" i="100"/>
  <c r="G47" i="100"/>
  <c r="H47" i="100"/>
  <c r="I47" i="100"/>
  <c r="J47" i="100"/>
  <c r="F48" i="100"/>
  <c r="G48" i="100"/>
  <c r="H48" i="100"/>
  <c r="I48" i="100"/>
  <c r="J48" i="100"/>
  <c r="F49" i="100"/>
  <c r="G49" i="100"/>
  <c r="H49" i="100"/>
  <c r="I49" i="100"/>
  <c r="J49" i="100"/>
  <c r="F50" i="100"/>
  <c r="G50" i="100"/>
  <c r="H50" i="100"/>
  <c r="I50" i="100"/>
  <c r="J50" i="100"/>
  <c r="F51" i="100"/>
  <c r="G51" i="100"/>
  <c r="H51" i="100"/>
  <c r="I51" i="100"/>
  <c r="J51" i="100"/>
  <c r="F52" i="100"/>
  <c r="G52" i="100"/>
  <c r="H52" i="100"/>
  <c r="I52" i="100"/>
  <c r="J52" i="100"/>
  <c r="F53" i="100"/>
  <c r="G53" i="100"/>
  <c r="H53" i="100"/>
  <c r="I53" i="100"/>
  <c r="J53" i="100"/>
  <c r="F54" i="100"/>
  <c r="G54" i="100"/>
  <c r="H54" i="100"/>
  <c r="I54" i="100"/>
  <c r="J54" i="100"/>
  <c r="F55" i="100"/>
  <c r="G55" i="100"/>
  <c r="H55" i="100"/>
  <c r="I55" i="100"/>
  <c r="J55" i="100"/>
  <c r="F56" i="100"/>
  <c r="G56" i="100"/>
  <c r="H56" i="100"/>
  <c r="I56" i="100"/>
  <c r="J56" i="100"/>
  <c r="F57" i="100"/>
  <c r="G57" i="100"/>
  <c r="H57" i="100"/>
  <c r="I57" i="100"/>
  <c r="J57" i="100"/>
  <c r="F58" i="100"/>
  <c r="G58" i="100"/>
  <c r="H58" i="100"/>
  <c r="I58" i="100"/>
  <c r="J58" i="100"/>
  <c r="F59" i="100"/>
  <c r="G59" i="100"/>
  <c r="H59" i="100"/>
  <c r="I59" i="100"/>
  <c r="J59" i="100"/>
  <c r="F60" i="100"/>
  <c r="G60" i="100"/>
  <c r="H60" i="100"/>
  <c r="I60" i="100"/>
  <c r="J60" i="100"/>
  <c r="F61" i="100"/>
  <c r="G61" i="100"/>
  <c r="H61" i="100"/>
  <c r="I61" i="100"/>
  <c r="J61" i="100"/>
  <c r="F62" i="100"/>
  <c r="G62" i="100"/>
  <c r="H62" i="100"/>
  <c r="I62" i="100"/>
  <c r="J62" i="100"/>
  <c r="F63" i="100"/>
  <c r="G63" i="100"/>
  <c r="H63" i="100"/>
  <c r="I63" i="100"/>
  <c r="J63" i="100"/>
  <c r="F64" i="100"/>
  <c r="G64" i="100"/>
  <c r="H64" i="100"/>
  <c r="I64" i="100"/>
  <c r="J64" i="100"/>
  <c r="F65" i="100"/>
  <c r="G65" i="100"/>
  <c r="H65" i="100"/>
  <c r="I65" i="100"/>
  <c r="J65" i="100"/>
  <c r="F66" i="100"/>
  <c r="G66" i="100"/>
  <c r="H66" i="100"/>
  <c r="Q66" i="100" s="1"/>
  <c r="I66" i="100"/>
  <c r="J66" i="100"/>
  <c r="F67" i="100"/>
  <c r="G67" i="100"/>
  <c r="H67" i="100"/>
  <c r="Q67" i="100" s="1"/>
  <c r="I67" i="100"/>
  <c r="J67" i="100"/>
  <c r="F68" i="100"/>
  <c r="G68" i="100"/>
  <c r="H68" i="100"/>
  <c r="Q68" i="100" s="1"/>
  <c r="I68" i="100"/>
  <c r="J68" i="100"/>
  <c r="F69" i="100"/>
  <c r="G69" i="100"/>
  <c r="H69" i="100"/>
  <c r="Q69" i="100" s="1"/>
  <c r="I69" i="100"/>
  <c r="J69" i="100"/>
  <c r="F70" i="100"/>
  <c r="G70" i="100"/>
  <c r="H70" i="100"/>
  <c r="I70" i="100"/>
  <c r="J70" i="100"/>
  <c r="F71" i="100"/>
  <c r="G71" i="100"/>
  <c r="H71" i="100"/>
  <c r="Q71" i="100" s="1"/>
  <c r="I71" i="100"/>
  <c r="J71" i="100"/>
  <c r="F72" i="100"/>
  <c r="G72" i="100"/>
  <c r="H72" i="100"/>
  <c r="AI72" i="100" s="1"/>
  <c r="I72" i="100"/>
  <c r="J72" i="100"/>
  <c r="F73" i="100"/>
  <c r="G73" i="100"/>
  <c r="H73" i="100"/>
  <c r="Q73" i="100" s="1"/>
  <c r="I73" i="100"/>
  <c r="J73" i="100"/>
  <c r="F74" i="100"/>
  <c r="G74" i="100"/>
  <c r="H74" i="100"/>
  <c r="I74" i="100"/>
  <c r="J74" i="100"/>
  <c r="F75" i="100"/>
  <c r="G75" i="100"/>
  <c r="H75" i="100"/>
  <c r="AI75" i="100" s="1"/>
  <c r="I75" i="100"/>
  <c r="J75" i="100"/>
  <c r="F76" i="100"/>
  <c r="G76" i="100"/>
  <c r="H76" i="100"/>
  <c r="Q76" i="100" s="1"/>
  <c r="I76" i="100"/>
  <c r="J76" i="100"/>
  <c r="F77" i="100"/>
  <c r="G77" i="100"/>
  <c r="H77" i="100"/>
  <c r="Q77" i="100" s="1"/>
  <c r="I77" i="100"/>
  <c r="J77" i="100"/>
  <c r="F78" i="100"/>
  <c r="G78" i="100"/>
  <c r="H78" i="100"/>
  <c r="Q78" i="100" s="1"/>
  <c r="I78" i="100"/>
  <c r="J78" i="100"/>
  <c r="F79" i="100"/>
  <c r="G79" i="100"/>
  <c r="H79" i="100"/>
  <c r="AI79" i="100" s="1"/>
  <c r="I79" i="100"/>
  <c r="J79" i="100"/>
  <c r="F80" i="100"/>
  <c r="G80" i="100"/>
  <c r="H80" i="100"/>
  <c r="AI80" i="100" s="1"/>
  <c r="I80" i="100"/>
  <c r="J80" i="100"/>
  <c r="F81" i="100"/>
  <c r="G81" i="100"/>
  <c r="H81" i="100"/>
  <c r="Q81" i="100" s="1"/>
  <c r="I81" i="100"/>
  <c r="J81" i="100"/>
  <c r="F82" i="100"/>
  <c r="G82" i="100"/>
  <c r="H82" i="100"/>
  <c r="I82" i="100"/>
  <c r="J82" i="100"/>
  <c r="F83" i="100"/>
  <c r="G83" i="100"/>
  <c r="H83" i="100"/>
  <c r="AI83" i="100" s="1"/>
  <c r="I83" i="100"/>
  <c r="J83" i="100"/>
  <c r="F84" i="100"/>
  <c r="G84" i="100"/>
  <c r="H84" i="100"/>
  <c r="AI84" i="100" s="1"/>
  <c r="I84" i="100"/>
  <c r="J84" i="100"/>
  <c r="F85" i="100"/>
  <c r="G85" i="100"/>
  <c r="H85" i="100"/>
  <c r="I85" i="100"/>
  <c r="J85" i="100"/>
  <c r="F86" i="100"/>
  <c r="G86" i="100"/>
  <c r="H86" i="100"/>
  <c r="I86" i="100"/>
  <c r="J86" i="100"/>
  <c r="F87" i="100"/>
  <c r="G87" i="100"/>
  <c r="H87" i="100"/>
  <c r="AI87" i="100" s="1"/>
  <c r="I87" i="100"/>
  <c r="J87" i="100"/>
  <c r="F88" i="100"/>
  <c r="G88" i="100"/>
  <c r="H88" i="100"/>
  <c r="AI88" i="100" s="1"/>
  <c r="I88" i="100"/>
  <c r="J88" i="100"/>
  <c r="F89" i="100"/>
  <c r="G89" i="100"/>
  <c r="H89" i="100"/>
  <c r="Q89" i="100" s="1"/>
  <c r="I89" i="100"/>
  <c r="J89" i="100"/>
  <c r="F90" i="100"/>
  <c r="G90" i="100"/>
  <c r="H90" i="100"/>
  <c r="Q90" i="100" s="1"/>
  <c r="I90" i="100"/>
  <c r="J90" i="100"/>
  <c r="F91" i="100"/>
  <c r="G91" i="100"/>
  <c r="H91" i="100"/>
  <c r="Q91" i="100" s="1"/>
  <c r="I91" i="100"/>
  <c r="J91" i="100"/>
  <c r="F92" i="100"/>
  <c r="G92" i="100"/>
  <c r="H92" i="100"/>
  <c r="Q92" i="100" s="1"/>
  <c r="I92" i="100"/>
  <c r="J92" i="100"/>
  <c r="F93" i="100"/>
  <c r="G93" i="100"/>
  <c r="H93" i="100"/>
  <c r="Q93" i="100" s="1"/>
  <c r="I93" i="100"/>
  <c r="J93" i="100"/>
  <c r="F94" i="100"/>
  <c r="G94" i="100"/>
  <c r="H94" i="100"/>
  <c r="I94" i="100"/>
  <c r="J94" i="100"/>
  <c r="F95" i="100"/>
  <c r="G95" i="100"/>
  <c r="H95" i="100"/>
  <c r="Q95" i="100" s="1"/>
  <c r="I95" i="100"/>
  <c r="J95" i="100"/>
  <c r="F96" i="100"/>
  <c r="G96" i="100"/>
  <c r="H96" i="100"/>
  <c r="Q96" i="100" s="1"/>
  <c r="I96" i="100"/>
  <c r="J96" i="100"/>
  <c r="F97" i="100"/>
  <c r="G97" i="100"/>
  <c r="H97" i="100"/>
  <c r="Q97" i="100" s="1"/>
  <c r="I97" i="100"/>
  <c r="J97" i="100"/>
  <c r="F98" i="100"/>
  <c r="G98" i="100"/>
  <c r="H98" i="100"/>
  <c r="Q98" i="100" s="1"/>
  <c r="I98" i="100"/>
  <c r="J98" i="100"/>
  <c r="F99" i="100"/>
  <c r="G99" i="100"/>
  <c r="H99" i="100"/>
  <c r="AI99" i="100" s="1"/>
  <c r="I99" i="100"/>
  <c r="J99" i="100"/>
  <c r="F100" i="100"/>
  <c r="G100" i="100"/>
  <c r="H100" i="100"/>
  <c r="Q100" i="100" s="1"/>
  <c r="I100" i="100"/>
  <c r="J100" i="100"/>
  <c r="F101" i="100"/>
  <c r="G101" i="100"/>
  <c r="H101" i="100"/>
  <c r="I101" i="100"/>
  <c r="J101" i="100"/>
  <c r="F102" i="100"/>
  <c r="G102" i="100"/>
  <c r="H102" i="100"/>
  <c r="Q102" i="100" s="1"/>
  <c r="I102" i="100"/>
  <c r="J102" i="100"/>
  <c r="F103" i="100"/>
  <c r="G103" i="100"/>
  <c r="H103" i="100"/>
  <c r="Q103" i="100" s="1"/>
  <c r="I103" i="100"/>
  <c r="J103" i="100"/>
  <c r="F104" i="100"/>
  <c r="G104" i="100"/>
  <c r="H104" i="100"/>
  <c r="Q104" i="100" s="1"/>
  <c r="I104" i="100"/>
  <c r="J104" i="100"/>
  <c r="F105" i="100"/>
  <c r="G105" i="100"/>
  <c r="H105" i="100"/>
  <c r="Q105" i="100" s="1"/>
  <c r="I105" i="100"/>
  <c r="J105" i="100"/>
  <c r="F106" i="100"/>
  <c r="G106" i="100"/>
  <c r="H106" i="100"/>
  <c r="Q106" i="100" s="1"/>
  <c r="I106" i="100"/>
  <c r="J106" i="100"/>
  <c r="F107" i="100"/>
  <c r="G107" i="100"/>
  <c r="H107" i="100"/>
  <c r="AI107" i="100" s="1"/>
  <c r="I107" i="100"/>
  <c r="J107" i="100"/>
  <c r="F108" i="100"/>
  <c r="G108" i="100"/>
  <c r="H108" i="100"/>
  <c r="I108" i="100"/>
  <c r="J108" i="100"/>
  <c r="F109" i="100"/>
  <c r="G109" i="100"/>
  <c r="H109" i="100"/>
  <c r="Q109" i="100" s="1"/>
  <c r="I109" i="100"/>
  <c r="J109" i="100"/>
  <c r="F110" i="100"/>
  <c r="G110" i="100"/>
  <c r="H110" i="100"/>
  <c r="Q110" i="100" s="1"/>
  <c r="I110" i="100"/>
  <c r="J110" i="100"/>
  <c r="E12" i="100"/>
  <c r="AJ12" i="100" s="1"/>
  <c r="E13" i="100"/>
  <c r="AJ13" i="100" s="1"/>
  <c r="E14" i="100"/>
  <c r="AJ14" i="100" s="1"/>
  <c r="E15" i="100"/>
  <c r="AJ15" i="100" s="1"/>
  <c r="E16" i="100"/>
  <c r="AJ16" i="100" s="1"/>
  <c r="E17" i="100"/>
  <c r="AJ17" i="100" s="1"/>
  <c r="E18" i="100"/>
  <c r="AJ18" i="100" s="1"/>
  <c r="E19" i="100"/>
  <c r="AJ19" i="100" s="1"/>
  <c r="E20" i="100"/>
  <c r="AJ20" i="100" s="1"/>
  <c r="E21" i="100"/>
  <c r="AJ21" i="100" s="1"/>
  <c r="E22" i="100"/>
  <c r="AJ22" i="100" s="1"/>
  <c r="E23" i="100"/>
  <c r="AJ23" i="100" s="1"/>
  <c r="E24" i="100"/>
  <c r="AJ24" i="100" s="1"/>
  <c r="E25" i="100"/>
  <c r="AJ25" i="100" s="1"/>
  <c r="E26" i="100"/>
  <c r="AJ26" i="100" s="1"/>
  <c r="E27" i="100"/>
  <c r="AJ27" i="100" s="1"/>
  <c r="E28" i="100"/>
  <c r="AJ28" i="100" s="1"/>
  <c r="E29" i="100"/>
  <c r="AJ29" i="100" s="1"/>
  <c r="E30" i="100"/>
  <c r="AJ30" i="100" s="1"/>
  <c r="E31" i="100"/>
  <c r="AJ31" i="100" s="1"/>
  <c r="E32" i="100"/>
  <c r="AJ32" i="100" s="1"/>
  <c r="E33" i="100"/>
  <c r="AJ33" i="100" s="1"/>
  <c r="E34" i="100"/>
  <c r="AJ34" i="100" s="1"/>
  <c r="E35" i="100"/>
  <c r="AJ35" i="100" s="1"/>
  <c r="E36" i="100"/>
  <c r="AJ36" i="100" s="1"/>
  <c r="E37" i="100"/>
  <c r="AJ37" i="100" s="1"/>
  <c r="E38" i="100"/>
  <c r="AJ38" i="100" s="1"/>
  <c r="E39" i="100"/>
  <c r="AJ39" i="100" s="1"/>
  <c r="E40" i="100"/>
  <c r="AJ40" i="100" s="1"/>
  <c r="E41" i="100"/>
  <c r="AJ41" i="100" s="1"/>
  <c r="E42" i="100"/>
  <c r="AJ42" i="100" s="1"/>
  <c r="E43" i="100"/>
  <c r="AJ43" i="100" s="1"/>
  <c r="E44" i="100"/>
  <c r="AJ44" i="100" s="1"/>
  <c r="E45" i="100"/>
  <c r="AJ45" i="100" s="1"/>
  <c r="E46" i="100"/>
  <c r="AJ46" i="100" s="1"/>
  <c r="E47" i="100"/>
  <c r="AJ47" i="100" s="1"/>
  <c r="E48" i="100"/>
  <c r="AJ48" i="100" s="1"/>
  <c r="E49" i="100"/>
  <c r="AJ49" i="100" s="1"/>
  <c r="E50" i="100"/>
  <c r="AJ50" i="100" s="1"/>
  <c r="E51" i="100"/>
  <c r="AJ51" i="100" s="1"/>
  <c r="E52" i="100"/>
  <c r="AJ52" i="100" s="1"/>
  <c r="E53" i="100"/>
  <c r="AJ53" i="100" s="1"/>
  <c r="E54" i="100"/>
  <c r="AJ54" i="100" s="1"/>
  <c r="E55" i="100"/>
  <c r="AJ55" i="100" s="1"/>
  <c r="E56" i="100"/>
  <c r="AJ56" i="100" s="1"/>
  <c r="E57" i="100"/>
  <c r="AJ57" i="100" s="1"/>
  <c r="E58" i="100"/>
  <c r="AJ58" i="100" s="1"/>
  <c r="E59" i="100"/>
  <c r="AJ59" i="100" s="1"/>
  <c r="E60" i="100"/>
  <c r="AJ60" i="100" s="1"/>
  <c r="E61" i="100"/>
  <c r="AJ61" i="100" s="1"/>
  <c r="E62" i="100"/>
  <c r="AJ62" i="100" s="1"/>
  <c r="E63" i="100"/>
  <c r="AJ63" i="100" s="1"/>
  <c r="E64" i="100"/>
  <c r="AJ64" i="100" s="1"/>
  <c r="E65" i="100"/>
  <c r="AJ65" i="100" s="1"/>
  <c r="E66" i="100"/>
  <c r="AJ66" i="100" s="1"/>
  <c r="E67" i="100"/>
  <c r="AJ67" i="100" s="1"/>
  <c r="E68" i="100"/>
  <c r="AJ68" i="100" s="1"/>
  <c r="E69" i="100"/>
  <c r="AJ69" i="100" s="1"/>
  <c r="E70" i="100"/>
  <c r="AJ70" i="100" s="1"/>
  <c r="E71" i="100"/>
  <c r="AJ71" i="100" s="1"/>
  <c r="E72" i="100"/>
  <c r="AJ72" i="100" s="1"/>
  <c r="E73" i="100"/>
  <c r="AJ73" i="100" s="1"/>
  <c r="E74" i="100"/>
  <c r="AJ74" i="100" s="1"/>
  <c r="E75" i="100"/>
  <c r="AJ75" i="100" s="1"/>
  <c r="E76" i="100"/>
  <c r="AJ76" i="100" s="1"/>
  <c r="E77" i="100"/>
  <c r="AJ77" i="100" s="1"/>
  <c r="E78" i="100"/>
  <c r="AJ78" i="100" s="1"/>
  <c r="E79" i="100"/>
  <c r="AJ79" i="100" s="1"/>
  <c r="E80" i="100"/>
  <c r="AJ80" i="100" s="1"/>
  <c r="E81" i="100"/>
  <c r="AJ81" i="100" s="1"/>
  <c r="E82" i="100"/>
  <c r="AJ82" i="100" s="1"/>
  <c r="E83" i="100"/>
  <c r="AJ83" i="100" s="1"/>
  <c r="E84" i="100"/>
  <c r="E85" i="100"/>
  <c r="AJ85" i="100" s="1"/>
  <c r="E86" i="100"/>
  <c r="AJ86" i="100" s="1"/>
  <c r="E87" i="100"/>
  <c r="AJ87" i="100" s="1"/>
  <c r="E88" i="100"/>
  <c r="AJ88" i="100" s="1"/>
  <c r="E89" i="100"/>
  <c r="AJ89" i="100" s="1"/>
  <c r="E90" i="100"/>
  <c r="AJ90" i="100" s="1"/>
  <c r="E91" i="100"/>
  <c r="AJ91" i="100" s="1"/>
  <c r="E92" i="100"/>
  <c r="AJ92" i="100" s="1"/>
  <c r="E93" i="100"/>
  <c r="AJ93" i="100" s="1"/>
  <c r="E94" i="100"/>
  <c r="AJ94" i="100" s="1"/>
  <c r="E95" i="100"/>
  <c r="AJ95" i="100" s="1"/>
  <c r="E96" i="100"/>
  <c r="AJ96" i="100" s="1"/>
  <c r="E97" i="100"/>
  <c r="AJ97" i="100" s="1"/>
  <c r="E98" i="100"/>
  <c r="AJ98" i="100" s="1"/>
  <c r="E99" i="100"/>
  <c r="AJ99" i="100" s="1"/>
  <c r="E100" i="100"/>
  <c r="AJ100" i="100" s="1"/>
  <c r="E101" i="100"/>
  <c r="AJ101" i="100" s="1"/>
  <c r="E102" i="100"/>
  <c r="AJ102" i="100" s="1"/>
  <c r="E103" i="100"/>
  <c r="AJ103" i="100" s="1"/>
  <c r="E104" i="100"/>
  <c r="E105" i="100"/>
  <c r="AJ105" i="100" s="1"/>
  <c r="E106" i="100"/>
  <c r="AJ106" i="100" s="1"/>
  <c r="E107" i="100"/>
  <c r="AJ107" i="100" s="1"/>
  <c r="E108" i="100"/>
  <c r="E109" i="100"/>
  <c r="AJ109" i="100" s="1"/>
  <c r="E110" i="100"/>
  <c r="AJ110" i="100" s="1"/>
  <c r="E11" i="100"/>
  <c r="AJ11" i="100" s="1"/>
  <c r="D12" i="100"/>
  <c r="D13" i="100"/>
  <c r="D14" i="100"/>
  <c r="D15" i="100"/>
  <c r="D16" i="100"/>
  <c r="D17" i="100"/>
  <c r="D18" i="100"/>
  <c r="D19" i="100"/>
  <c r="D20" i="100"/>
  <c r="D21" i="100"/>
  <c r="D22" i="100"/>
  <c r="D23" i="100"/>
  <c r="D24" i="100"/>
  <c r="D25" i="100"/>
  <c r="D26" i="100"/>
  <c r="D27" i="100"/>
  <c r="D28" i="100"/>
  <c r="D29" i="100"/>
  <c r="D30" i="100"/>
  <c r="D31" i="100"/>
  <c r="D32" i="100"/>
  <c r="D33" i="100"/>
  <c r="D34" i="100"/>
  <c r="D35" i="100"/>
  <c r="D36" i="100"/>
  <c r="D37" i="100"/>
  <c r="D38" i="100"/>
  <c r="D39" i="100"/>
  <c r="D40" i="100"/>
  <c r="D41" i="100"/>
  <c r="D42" i="100"/>
  <c r="D43" i="100"/>
  <c r="D44" i="100"/>
  <c r="D45" i="100"/>
  <c r="D46" i="100"/>
  <c r="D47" i="100"/>
  <c r="D48" i="100"/>
  <c r="D49" i="100"/>
  <c r="D50" i="100"/>
  <c r="D51" i="100"/>
  <c r="D52" i="100"/>
  <c r="D53" i="100"/>
  <c r="D54" i="100"/>
  <c r="D55" i="100"/>
  <c r="D56" i="100"/>
  <c r="D57" i="100"/>
  <c r="D58" i="100"/>
  <c r="D59" i="100"/>
  <c r="D60" i="100"/>
  <c r="D61" i="100"/>
  <c r="D62" i="100"/>
  <c r="D63" i="100"/>
  <c r="D64" i="100"/>
  <c r="D65" i="100"/>
  <c r="D66" i="100"/>
  <c r="D67" i="100"/>
  <c r="D68" i="100"/>
  <c r="D69" i="100"/>
  <c r="D70" i="100"/>
  <c r="D71" i="100"/>
  <c r="D72" i="100"/>
  <c r="D73" i="100"/>
  <c r="D74" i="100"/>
  <c r="D75" i="100"/>
  <c r="D76" i="100"/>
  <c r="R76" i="100" s="1"/>
  <c r="T76" i="100" s="1"/>
  <c r="D77" i="100"/>
  <c r="D78" i="100"/>
  <c r="D79" i="100"/>
  <c r="D80" i="100"/>
  <c r="D81" i="100"/>
  <c r="D82" i="100"/>
  <c r="D83" i="100"/>
  <c r="D84" i="100"/>
  <c r="D85" i="100"/>
  <c r="D86" i="100"/>
  <c r="D87" i="100"/>
  <c r="D88" i="100"/>
  <c r="R88" i="100" s="1"/>
  <c r="T88" i="100" s="1"/>
  <c r="D89" i="100"/>
  <c r="D90" i="100"/>
  <c r="D91" i="100"/>
  <c r="D92" i="100"/>
  <c r="D93" i="100"/>
  <c r="D94" i="100"/>
  <c r="D95" i="100"/>
  <c r="D96" i="100"/>
  <c r="D97" i="100"/>
  <c r="D98" i="100"/>
  <c r="D99" i="100"/>
  <c r="D100" i="100"/>
  <c r="D101" i="100"/>
  <c r="D102" i="100"/>
  <c r="D103" i="100"/>
  <c r="D104" i="100"/>
  <c r="D105" i="100"/>
  <c r="D106" i="100"/>
  <c r="D107" i="100"/>
  <c r="D108" i="100"/>
  <c r="D109" i="100"/>
  <c r="D110" i="100"/>
  <c r="D11" i="100"/>
  <c r="C12" i="100"/>
  <c r="C13" i="100"/>
  <c r="C14" i="100"/>
  <c r="C15" i="100"/>
  <c r="C16" i="100"/>
  <c r="C17" i="100"/>
  <c r="C18" i="100"/>
  <c r="C19" i="100"/>
  <c r="C20" i="100"/>
  <c r="C21" i="100"/>
  <c r="C22" i="100"/>
  <c r="C23" i="100"/>
  <c r="C24" i="100"/>
  <c r="C25" i="100"/>
  <c r="C26" i="100"/>
  <c r="C27" i="100"/>
  <c r="C28" i="100"/>
  <c r="C29" i="100"/>
  <c r="C30" i="100"/>
  <c r="C31" i="100"/>
  <c r="C32" i="100"/>
  <c r="C33" i="100"/>
  <c r="C34" i="100"/>
  <c r="C35" i="100"/>
  <c r="C36" i="100"/>
  <c r="C37" i="100"/>
  <c r="C38" i="100"/>
  <c r="C39" i="100"/>
  <c r="C40" i="100"/>
  <c r="C41" i="100"/>
  <c r="C42" i="100"/>
  <c r="C43" i="100"/>
  <c r="R43" i="100" s="1"/>
  <c r="C44" i="100"/>
  <c r="C45" i="100"/>
  <c r="C46" i="100"/>
  <c r="C47" i="100"/>
  <c r="C48" i="100"/>
  <c r="C49" i="100"/>
  <c r="C50" i="100"/>
  <c r="C51" i="100"/>
  <c r="C52" i="100"/>
  <c r="C53" i="100"/>
  <c r="C54" i="100"/>
  <c r="C55" i="100"/>
  <c r="R55" i="100" s="1"/>
  <c r="C56" i="100"/>
  <c r="C57" i="100"/>
  <c r="C58" i="100"/>
  <c r="C59" i="100"/>
  <c r="R59" i="100" s="1"/>
  <c r="C60" i="100"/>
  <c r="C61" i="100"/>
  <c r="C62" i="100"/>
  <c r="C63" i="100"/>
  <c r="C64" i="100"/>
  <c r="C65" i="100"/>
  <c r="C66" i="100"/>
  <c r="C67" i="100"/>
  <c r="R67" i="100" s="1"/>
  <c r="C68" i="100"/>
  <c r="R68" i="100" s="1"/>
  <c r="T68" i="100" s="1"/>
  <c r="Y68" i="100" s="1"/>
  <c r="AO68" i="100" s="1"/>
  <c r="C69" i="100"/>
  <c r="C70" i="100"/>
  <c r="C71" i="100"/>
  <c r="R71" i="100" s="1"/>
  <c r="C72" i="100"/>
  <c r="C73" i="100"/>
  <c r="C74" i="100"/>
  <c r="C75" i="100"/>
  <c r="C76" i="100"/>
  <c r="C77" i="100"/>
  <c r="C78" i="100"/>
  <c r="C79" i="100"/>
  <c r="R79" i="100" s="1"/>
  <c r="C80" i="100"/>
  <c r="R80" i="100" s="1"/>
  <c r="T80" i="100" s="1"/>
  <c r="AA80" i="100" s="1"/>
  <c r="AQ80" i="100" s="1"/>
  <c r="C81" i="100"/>
  <c r="C82" i="100"/>
  <c r="C83" i="100"/>
  <c r="R83" i="100" s="1"/>
  <c r="C84" i="100"/>
  <c r="C85" i="100"/>
  <c r="C86" i="100"/>
  <c r="C87" i="100"/>
  <c r="C88" i="100"/>
  <c r="C89" i="100"/>
  <c r="C90" i="100"/>
  <c r="C91" i="100"/>
  <c r="R91" i="100" s="1"/>
  <c r="C92" i="100"/>
  <c r="R92" i="100" s="1"/>
  <c r="T92" i="100" s="1"/>
  <c r="Y92" i="100" s="1"/>
  <c r="AO92" i="100" s="1"/>
  <c r="C93" i="100"/>
  <c r="C94" i="100"/>
  <c r="C95" i="100"/>
  <c r="R95" i="100" s="1"/>
  <c r="C96" i="100"/>
  <c r="C97" i="100"/>
  <c r="C98" i="100"/>
  <c r="C99" i="100"/>
  <c r="C100" i="100"/>
  <c r="C101" i="100"/>
  <c r="C102" i="100"/>
  <c r="C103" i="100"/>
  <c r="R103" i="100" s="1"/>
  <c r="C104" i="100"/>
  <c r="R104" i="100" s="1"/>
  <c r="T104" i="100" s="1"/>
  <c r="AE104" i="100" s="1"/>
  <c r="AU104" i="100" s="1"/>
  <c r="C105" i="100"/>
  <c r="C106" i="100"/>
  <c r="C107" i="100"/>
  <c r="R107" i="100" s="1"/>
  <c r="C108" i="100"/>
  <c r="C109" i="100"/>
  <c r="C110" i="100"/>
  <c r="C11" i="100"/>
  <c r="B12" i="100"/>
  <c r="B13" i="100"/>
  <c r="B14" i="100"/>
  <c r="B15" i="100"/>
  <c r="B16" i="100"/>
  <c r="B17" i="100"/>
  <c r="B18" i="100"/>
  <c r="B19" i="100"/>
  <c r="B20" i="100"/>
  <c r="B21" i="100"/>
  <c r="B22" i="100"/>
  <c r="Q22" i="100" s="1"/>
  <c r="B23" i="100"/>
  <c r="B24" i="100"/>
  <c r="B25" i="100"/>
  <c r="B26" i="100"/>
  <c r="B27" i="100"/>
  <c r="B28" i="100"/>
  <c r="B29" i="100"/>
  <c r="B30" i="100"/>
  <c r="B31" i="100"/>
  <c r="B32" i="100"/>
  <c r="B33" i="100"/>
  <c r="B34" i="100"/>
  <c r="B35" i="100"/>
  <c r="B36" i="100"/>
  <c r="B37" i="100"/>
  <c r="B38" i="100"/>
  <c r="B39" i="100"/>
  <c r="B40" i="100"/>
  <c r="B41" i="100"/>
  <c r="B42" i="100"/>
  <c r="B43" i="100"/>
  <c r="B44" i="100"/>
  <c r="B45" i="100"/>
  <c r="B46" i="100"/>
  <c r="B47" i="100"/>
  <c r="B48" i="100"/>
  <c r="B49" i="100"/>
  <c r="B50" i="100"/>
  <c r="B51" i="100"/>
  <c r="B52" i="100"/>
  <c r="B53" i="100"/>
  <c r="B54" i="100"/>
  <c r="B55" i="100"/>
  <c r="B56" i="100"/>
  <c r="B57" i="100"/>
  <c r="B58" i="100"/>
  <c r="B59" i="100"/>
  <c r="B60" i="100"/>
  <c r="B61" i="100"/>
  <c r="B62" i="100"/>
  <c r="B63" i="100"/>
  <c r="B64" i="100"/>
  <c r="B65" i="100"/>
  <c r="B66" i="100"/>
  <c r="B67" i="100"/>
  <c r="B68" i="100"/>
  <c r="B69" i="100"/>
  <c r="B70" i="100"/>
  <c r="B71" i="100"/>
  <c r="B72" i="100"/>
  <c r="B73" i="100"/>
  <c r="B74" i="100"/>
  <c r="B75" i="100"/>
  <c r="B76" i="100"/>
  <c r="B77" i="100"/>
  <c r="B78" i="100"/>
  <c r="B79" i="100"/>
  <c r="B80" i="100"/>
  <c r="B81" i="100"/>
  <c r="B82" i="100"/>
  <c r="B83" i="100"/>
  <c r="B84" i="100"/>
  <c r="B85" i="100"/>
  <c r="B86" i="100"/>
  <c r="B87" i="100"/>
  <c r="B88" i="100"/>
  <c r="B89" i="100"/>
  <c r="B90" i="100"/>
  <c r="B91" i="100"/>
  <c r="B92" i="100"/>
  <c r="B93" i="100"/>
  <c r="B94" i="100"/>
  <c r="B95" i="100"/>
  <c r="B96" i="100"/>
  <c r="B97" i="100"/>
  <c r="B98" i="100"/>
  <c r="B99" i="100"/>
  <c r="B100" i="100"/>
  <c r="B101" i="100"/>
  <c r="B102" i="100"/>
  <c r="B103" i="100"/>
  <c r="B104" i="100"/>
  <c r="B105" i="100"/>
  <c r="B106" i="100"/>
  <c r="B107" i="100"/>
  <c r="B108" i="100"/>
  <c r="B109" i="100"/>
  <c r="B110" i="100"/>
  <c r="B11" i="100"/>
  <c r="Q94" i="100"/>
  <c r="AF111" i="100"/>
  <c r="AJ108" i="100"/>
  <c r="Q108" i="100"/>
  <c r="AJ104" i="100"/>
  <c r="Q101" i="100"/>
  <c r="AI89" i="100"/>
  <c r="AJ84" i="100"/>
  <c r="R40" i="100"/>
  <c r="T40" i="100" s="1"/>
  <c r="L3" i="100"/>
  <c r="AH62" i="100" s="1"/>
  <c r="BN18" i="60"/>
  <c r="BN19" i="60"/>
  <c r="BN20" i="60"/>
  <c r="BN21" i="60"/>
  <c r="BN22" i="60"/>
  <c r="BN23" i="60"/>
  <c r="BN24" i="60"/>
  <c r="BN25" i="60"/>
  <c r="BN26" i="60"/>
  <c r="BN27" i="60"/>
  <c r="BN28" i="60"/>
  <c r="BN29" i="60"/>
  <c r="BN30" i="60"/>
  <c r="BN31" i="60"/>
  <c r="BN32" i="60"/>
  <c r="BN33" i="60"/>
  <c r="BN34" i="60"/>
  <c r="BN35" i="60"/>
  <c r="BN36" i="60"/>
  <c r="BN37" i="60"/>
  <c r="BN38" i="60"/>
  <c r="BN39" i="60"/>
  <c r="BN40" i="60"/>
  <c r="BN41" i="60"/>
  <c r="BN42" i="60"/>
  <c r="BN43" i="60"/>
  <c r="BN44" i="60"/>
  <c r="BN45" i="60"/>
  <c r="BN46" i="60"/>
  <c r="BN47" i="60"/>
  <c r="BN48" i="60"/>
  <c r="BN49" i="60"/>
  <c r="BN50" i="60"/>
  <c r="BN51" i="60"/>
  <c r="BN52" i="60"/>
  <c r="BN53" i="60"/>
  <c r="BN54" i="60"/>
  <c r="BN55" i="60"/>
  <c r="BN56" i="60"/>
  <c r="BN57" i="60"/>
  <c r="BN58" i="60"/>
  <c r="BN59" i="60"/>
  <c r="BN60" i="60"/>
  <c r="BN61" i="60"/>
  <c r="BN62" i="60"/>
  <c r="BN63" i="60"/>
  <c r="BN64" i="60"/>
  <c r="BN65" i="60"/>
  <c r="BN66" i="60"/>
  <c r="BN67" i="60"/>
  <c r="BN68" i="60"/>
  <c r="BN69" i="60"/>
  <c r="BN70" i="60"/>
  <c r="BN71" i="60"/>
  <c r="BN72" i="60"/>
  <c r="BN73" i="60"/>
  <c r="BN74" i="60"/>
  <c r="BN75" i="60"/>
  <c r="BN76" i="60"/>
  <c r="BN77" i="60"/>
  <c r="BN78" i="60"/>
  <c r="BN79" i="60"/>
  <c r="BN80" i="60"/>
  <c r="BN81" i="60"/>
  <c r="BN82" i="60"/>
  <c r="BN83" i="60"/>
  <c r="BN84" i="60"/>
  <c r="BN85" i="60"/>
  <c r="BN86" i="60"/>
  <c r="BN87" i="60"/>
  <c r="BN88" i="60"/>
  <c r="BN89" i="60"/>
  <c r="BN90" i="60"/>
  <c r="BN91" i="60"/>
  <c r="BN92" i="60"/>
  <c r="BN93" i="60"/>
  <c r="BN94" i="60"/>
  <c r="BN95" i="60"/>
  <c r="BN96" i="60"/>
  <c r="BN97" i="60"/>
  <c r="BN98" i="60"/>
  <c r="BN99" i="60"/>
  <c r="BN100" i="60"/>
  <c r="BN101" i="60"/>
  <c r="BN102" i="60"/>
  <c r="BN103" i="60"/>
  <c r="BN104" i="60"/>
  <c r="BN105" i="60"/>
  <c r="BN106" i="60"/>
  <c r="BN107" i="60"/>
  <c r="BN108" i="60"/>
  <c r="BN109" i="60"/>
  <c r="BN110" i="60"/>
  <c r="BN111" i="60"/>
  <c r="BN112" i="60"/>
  <c r="BN113" i="60"/>
  <c r="BN114" i="60"/>
  <c r="BN115" i="60"/>
  <c r="BN116" i="60"/>
  <c r="BN17" i="60"/>
  <c r="B5" i="89" s="1"/>
  <c r="AI59" i="100" l="1"/>
  <c r="Q26" i="100"/>
  <c r="AI63" i="100"/>
  <c r="AI51" i="100"/>
  <c r="AI64" i="100"/>
  <c r="Q53" i="100"/>
  <c r="Q29" i="100"/>
  <c r="Q17" i="100"/>
  <c r="R56" i="100"/>
  <c r="T56" i="100" s="1"/>
  <c r="R44" i="100"/>
  <c r="T44" i="100" s="1"/>
  <c r="AD44" i="100" s="1"/>
  <c r="AT44" i="100" s="1"/>
  <c r="R32" i="100"/>
  <c r="T32" i="100" s="1"/>
  <c r="AI60" i="100"/>
  <c r="Q33" i="100"/>
  <c r="Q21" i="100"/>
  <c r="R105" i="100"/>
  <c r="R93" i="100"/>
  <c r="T93" i="100" s="1"/>
  <c r="AE93" i="100" s="1"/>
  <c r="AU93" i="100" s="1"/>
  <c r="R81" i="100"/>
  <c r="T81" i="100" s="1"/>
  <c r="R69" i="100"/>
  <c r="R57" i="100"/>
  <c r="R45" i="100"/>
  <c r="R33" i="100"/>
  <c r="R21" i="100"/>
  <c r="S21" i="100" s="1"/>
  <c r="R100" i="100"/>
  <c r="T100" i="100" s="1"/>
  <c r="R64" i="100"/>
  <c r="T64" i="100" s="1"/>
  <c r="U64" i="100" s="1"/>
  <c r="R52" i="100"/>
  <c r="T52" i="100" s="1"/>
  <c r="R28" i="100"/>
  <c r="T28" i="100" s="1"/>
  <c r="R16" i="100"/>
  <c r="T16" i="100" s="1"/>
  <c r="Q61" i="100"/>
  <c r="Q49" i="100"/>
  <c r="Q37" i="100"/>
  <c r="Q44" i="100"/>
  <c r="Q65" i="100"/>
  <c r="R19" i="100"/>
  <c r="R31" i="100"/>
  <c r="T31" i="100" s="1"/>
  <c r="R106" i="100"/>
  <c r="T106" i="100" s="1"/>
  <c r="R94" i="100"/>
  <c r="T94" i="100" s="1"/>
  <c r="R82" i="100"/>
  <c r="T82" i="100" s="1"/>
  <c r="AA82" i="100" s="1"/>
  <c r="AQ82" i="100" s="1"/>
  <c r="R70" i="100"/>
  <c r="T70" i="100" s="1"/>
  <c r="U70" i="100" s="1"/>
  <c r="R58" i="100"/>
  <c r="T58" i="100" s="1"/>
  <c r="R102" i="100"/>
  <c r="R66" i="100"/>
  <c r="R90" i="100"/>
  <c r="R78" i="100"/>
  <c r="R46" i="100"/>
  <c r="T46" i="100" s="1"/>
  <c r="R34" i="100"/>
  <c r="T34" i="100" s="1"/>
  <c r="R22" i="100"/>
  <c r="T22" i="100" s="1"/>
  <c r="R47" i="100"/>
  <c r="T47" i="100" s="1"/>
  <c r="R35" i="100"/>
  <c r="R23" i="100"/>
  <c r="Q52" i="100"/>
  <c r="S52" i="100" s="1"/>
  <c r="X52" i="100" s="1"/>
  <c r="Q40" i="100"/>
  <c r="S40" i="100" s="1"/>
  <c r="X40" i="100" s="1"/>
  <c r="R54" i="100"/>
  <c r="T54" i="100" s="1"/>
  <c r="V54" i="100" s="1"/>
  <c r="AL54" i="100" s="1"/>
  <c r="R42" i="100"/>
  <c r="T42" i="100" s="1"/>
  <c r="R30" i="100"/>
  <c r="R18" i="100"/>
  <c r="T18" i="100" s="1"/>
  <c r="Q48" i="100"/>
  <c r="Q36" i="100"/>
  <c r="R101" i="100"/>
  <c r="T101" i="100" s="1"/>
  <c r="R89" i="100"/>
  <c r="R77" i="100"/>
  <c r="R65" i="100"/>
  <c r="R53" i="100"/>
  <c r="T53" i="100" s="1"/>
  <c r="R41" i="100"/>
  <c r="T41" i="100" s="1"/>
  <c r="R29" i="100"/>
  <c r="R17" i="100"/>
  <c r="Q13" i="100"/>
  <c r="AA88" i="100"/>
  <c r="AQ88" i="100" s="1"/>
  <c r="Q30" i="100"/>
  <c r="Q18" i="100"/>
  <c r="R20" i="100"/>
  <c r="T20" i="100" s="1"/>
  <c r="R96" i="100"/>
  <c r="T96" i="100" s="1"/>
  <c r="R72" i="100"/>
  <c r="T72" i="100" s="1"/>
  <c r="Y72" i="100" s="1"/>
  <c r="AO72" i="100" s="1"/>
  <c r="R60" i="100"/>
  <c r="T60" i="100" s="1"/>
  <c r="R48" i="100"/>
  <c r="T48" i="100" s="1"/>
  <c r="AI85" i="100"/>
  <c r="R11" i="100"/>
  <c r="T11" i="100" s="1"/>
  <c r="R99" i="100"/>
  <c r="T99" i="100" s="1"/>
  <c r="R87" i="100"/>
  <c r="T87" i="100" s="1"/>
  <c r="AA87" i="100" s="1"/>
  <c r="AQ87" i="100" s="1"/>
  <c r="R75" i="100"/>
  <c r="T75" i="100" s="1"/>
  <c r="AC75" i="100" s="1"/>
  <c r="AS75" i="100" s="1"/>
  <c r="R63" i="100"/>
  <c r="T63" i="100" s="1"/>
  <c r="R51" i="100"/>
  <c r="T51" i="100" s="1"/>
  <c r="R39" i="100"/>
  <c r="T39" i="100" s="1"/>
  <c r="R27" i="100"/>
  <c r="R15" i="100"/>
  <c r="T15" i="100" s="1"/>
  <c r="AI104" i="100"/>
  <c r="B103" i="89"/>
  <c r="B103" i="96"/>
  <c r="B91" i="89"/>
  <c r="B91" i="96"/>
  <c r="B79" i="96"/>
  <c r="B79" i="89"/>
  <c r="B76" i="89"/>
  <c r="B76" i="96"/>
  <c r="B99" i="89"/>
  <c r="B99" i="96"/>
  <c r="B87" i="89"/>
  <c r="B87" i="96"/>
  <c r="B78" i="96"/>
  <c r="B78" i="89"/>
  <c r="B89" i="89"/>
  <c r="B89" i="96"/>
  <c r="B98" i="96"/>
  <c r="B98" i="89"/>
  <c r="B86" i="96"/>
  <c r="B86" i="89"/>
  <c r="T102" i="100"/>
  <c r="AD102" i="100" s="1"/>
  <c r="AT102" i="100" s="1"/>
  <c r="T90" i="100"/>
  <c r="AA90" i="100" s="1"/>
  <c r="AQ90" i="100" s="1"/>
  <c r="T78" i="100"/>
  <c r="AC78" i="100" s="1"/>
  <c r="AS78" i="100" s="1"/>
  <c r="T66" i="100"/>
  <c r="Z66" i="100" s="1"/>
  <c r="AP66" i="100" s="1"/>
  <c r="Q25" i="100"/>
  <c r="B100" i="89"/>
  <c r="B100" i="96"/>
  <c r="B96" i="89"/>
  <c r="B96" i="96"/>
  <c r="AA100" i="100"/>
  <c r="AQ100" i="100" s="1"/>
  <c r="B97" i="96"/>
  <c r="B97" i="89"/>
  <c r="B83" i="96"/>
  <c r="B83" i="89"/>
  <c r="B101" i="89"/>
  <c r="B101" i="96"/>
  <c r="B88" i="89"/>
  <c r="B88" i="96"/>
  <c r="B94" i="96"/>
  <c r="B94" i="89"/>
  <c r="B82" i="96"/>
  <c r="B82" i="89"/>
  <c r="R110" i="100"/>
  <c r="T110" i="100" s="1"/>
  <c r="AE110" i="100" s="1"/>
  <c r="AU110" i="100" s="1"/>
  <c r="R98" i="100"/>
  <c r="T98" i="100" s="1"/>
  <c r="Y98" i="100" s="1"/>
  <c r="AO98" i="100" s="1"/>
  <c r="R86" i="100"/>
  <c r="T86" i="100" s="1"/>
  <c r="Y86" i="100" s="1"/>
  <c r="AO86" i="100" s="1"/>
  <c r="R74" i="100"/>
  <c r="T74" i="100" s="1"/>
  <c r="Z74" i="100" s="1"/>
  <c r="AP74" i="100" s="1"/>
  <c r="R62" i="100"/>
  <c r="T62" i="100" s="1"/>
  <c r="R50" i="100"/>
  <c r="T50" i="100" s="1"/>
  <c r="R38" i="100"/>
  <c r="T38" i="100" s="1"/>
  <c r="R26" i="100"/>
  <c r="T26" i="100" s="1"/>
  <c r="R14" i="100"/>
  <c r="T14" i="100" s="1"/>
  <c r="B77" i="89"/>
  <c r="B77" i="96"/>
  <c r="B93" i="89"/>
  <c r="B93" i="96"/>
  <c r="B81" i="89"/>
  <c r="B81" i="96"/>
  <c r="R109" i="100"/>
  <c r="R97" i="100"/>
  <c r="T97" i="100" s="1"/>
  <c r="AE97" i="100" s="1"/>
  <c r="AU97" i="100" s="1"/>
  <c r="R85" i="100"/>
  <c r="T85" i="100" s="1"/>
  <c r="AC85" i="100" s="1"/>
  <c r="AS85" i="100" s="1"/>
  <c r="R73" i="100"/>
  <c r="S73" i="100" s="1"/>
  <c r="R61" i="100"/>
  <c r="S61" i="100" s="1"/>
  <c r="R49" i="100"/>
  <c r="T49" i="100" s="1"/>
  <c r="R37" i="100"/>
  <c r="S37" i="100" s="1"/>
  <c r="R25" i="100"/>
  <c r="R13" i="100"/>
  <c r="B102" i="96"/>
  <c r="B102" i="89"/>
  <c r="B90" i="96"/>
  <c r="B90" i="89"/>
  <c r="B85" i="96"/>
  <c r="B85" i="89"/>
  <c r="B84" i="96"/>
  <c r="B84" i="89"/>
  <c r="B95" i="96"/>
  <c r="B95" i="89"/>
  <c r="B104" i="89"/>
  <c r="B104" i="96"/>
  <c r="B92" i="89"/>
  <c r="B92" i="96"/>
  <c r="B80" i="96"/>
  <c r="B80" i="89"/>
  <c r="R108" i="100"/>
  <c r="T108" i="100" s="1"/>
  <c r="AC108" i="100" s="1"/>
  <c r="AS108" i="100" s="1"/>
  <c r="R84" i="100"/>
  <c r="T84" i="100" s="1"/>
  <c r="AC84" i="100" s="1"/>
  <c r="AS84" i="100" s="1"/>
  <c r="R36" i="100"/>
  <c r="T36" i="100" s="1"/>
  <c r="R24" i="100"/>
  <c r="T24" i="100" s="1"/>
  <c r="R12" i="100"/>
  <c r="T12" i="100" s="1"/>
  <c r="Q55" i="100"/>
  <c r="S55" i="100" s="1"/>
  <c r="Q62" i="100"/>
  <c r="Q58" i="100"/>
  <c r="Q57" i="100"/>
  <c r="S57" i="100" s="1"/>
  <c r="B74" i="89"/>
  <c r="B74" i="96"/>
  <c r="B73" i="89"/>
  <c r="B73" i="96"/>
  <c r="B75" i="89"/>
  <c r="B75" i="96"/>
  <c r="B71" i="89"/>
  <c r="B71" i="96"/>
  <c r="B63" i="89"/>
  <c r="B63" i="96"/>
  <c r="B51" i="89"/>
  <c r="B51" i="96"/>
  <c r="B35" i="89"/>
  <c r="B35" i="96"/>
  <c r="B23" i="89"/>
  <c r="B23" i="96"/>
  <c r="B66" i="89"/>
  <c r="B66" i="96"/>
  <c r="B54" i="89"/>
  <c r="B54" i="96"/>
  <c r="B42" i="89"/>
  <c r="B42" i="96"/>
  <c r="B30" i="89"/>
  <c r="B30" i="96"/>
  <c r="B18" i="89"/>
  <c r="B18" i="96"/>
  <c r="B6" i="89"/>
  <c r="B6" i="96"/>
  <c r="Q60" i="100"/>
  <c r="S60" i="100" s="1"/>
  <c r="B67" i="89"/>
  <c r="B67" i="96"/>
  <c r="B55" i="89"/>
  <c r="B55" i="96"/>
  <c r="B47" i="89"/>
  <c r="B47" i="96"/>
  <c r="B39" i="89"/>
  <c r="B39" i="96"/>
  <c r="B27" i="89"/>
  <c r="B27" i="96"/>
  <c r="B19" i="89"/>
  <c r="B19" i="96"/>
  <c r="B11" i="89"/>
  <c r="B11" i="96"/>
  <c r="B7" i="89"/>
  <c r="B7" i="96"/>
  <c r="B62" i="89"/>
  <c r="B62" i="96"/>
  <c r="B50" i="89"/>
  <c r="B50" i="96"/>
  <c r="B46" i="89"/>
  <c r="B46" i="96"/>
  <c r="B34" i="89"/>
  <c r="B34" i="96"/>
  <c r="B22" i="89"/>
  <c r="B22" i="96"/>
  <c r="B14" i="89"/>
  <c r="B14" i="96"/>
  <c r="B69" i="89"/>
  <c r="B69" i="96"/>
  <c r="B61" i="89"/>
  <c r="B61" i="96"/>
  <c r="B53" i="89"/>
  <c r="B53" i="96"/>
  <c r="B45" i="89"/>
  <c r="B45" i="96"/>
  <c r="B37" i="89"/>
  <c r="B37" i="96"/>
  <c r="B33" i="89"/>
  <c r="B33" i="96"/>
  <c r="B25" i="89"/>
  <c r="B25" i="96"/>
  <c r="B21" i="89"/>
  <c r="B21" i="96"/>
  <c r="B13" i="89"/>
  <c r="B13" i="96"/>
  <c r="B9" i="89"/>
  <c r="B9" i="96"/>
  <c r="Q46" i="100"/>
  <c r="S46" i="100" s="1"/>
  <c r="Y46" i="100" s="1"/>
  <c r="AO46" i="100" s="1"/>
  <c r="Q42" i="100"/>
  <c r="B59" i="89"/>
  <c r="B59" i="96"/>
  <c r="B43" i="89"/>
  <c r="B43" i="96"/>
  <c r="B31" i="89"/>
  <c r="B31" i="96"/>
  <c r="B15" i="89"/>
  <c r="B15" i="96"/>
  <c r="B70" i="89"/>
  <c r="B70" i="96"/>
  <c r="B58" i="89"/>
  <c r="B58" i="96"/>
  <c r="B38" i="89"/>
  <c r="B38" i="96"/>
  <c r="B26" i="89"/>
  <c r="B26" i="96"/>
  <c r="B10" i="89"/>
  <c r="B10" i="96"/>
  <c r="B65" i="89"/>
  <c r="B65" i="96"/>
  <c r="B57" i="89"/>
  <c r="B57" i="96"/>
  <c r="B49" i="89"/>
  <c r="B49" i="96"/>
  <c r="B41" i="89"/>
  <c r="B41" i="96"/>
  <c r="B29" i="89"/>
  <c r="B29" i="96"/>
  <c r="B17" i="89"/>
  <c r="B17" i="96"/>
  <c r="B72" i="89"/>
  <c r="B72" i="96"/>
  <c r="B68" i="89"/>
  <c r="B68" i="96"/>
  <c r="B64" i="89"/>
  <c r="B64" i="96"/>
  <c r="B60" i="89"/>
  <c r="B60" i="96"/>
  <c r="B56" i="89"/>
  <c r="B56" i="96"/>
  <c r="B52" i="89"/>
  <c r="B52" i="96"/>
  <c r="B48" i="89"/>
  <c r="B48" i="96"/>
  <c r="B44" i="89"/>
  <c r="B44" i="96"/>
  <c r="B40" i="89"/>
  <c r="B40" i="96"/>
  <c r="B36" i="89"/>
  <c r="B36" i="96"/>
  <c r="B32" i="89"/>
  <c r="B32" i="96"/>
  <c r="B28" i="89"/>
  <c r="B28" i="96"/>
  <c r="B24" i="89"/>
  <c r="B24" i="96"/>
  <c r="B20" i="89"/>
  <c r="B20" i="96"/>
  <c r="B16" i="89"/>
  <c r="B16" i="96"/>
  <c r="B12" i="89"/>
  <c r="B12" i="96"/>
  <c r="B8" i="89"/>
  <c r="B8" i="96"/>
  <c r="Q45" i="100"/>
  <c r="S45" i="100" s="1"/>
  <c r="Q41" i="100"/>
  <c r="AI56" i="100"/>
  <c r="Q85" i="100"/>
  <c r="AI108" i="100"/>
  <c r="T107" i="100"/>
  <c r="Y107" i="100" s="1"/>
  <c r="AO107" i="100" s="1"/>
  <c r="T103" i="100"/>
  <c r="U103" i="100" s="1"/>
  <c r="T91" i="100"/>
  <c r="AA91" i="100" s="1"/>
  <c r="AQ91" i="100" s="1"/>
  <c r="T79" i="100"/>
  <c r="U79" i="100" s="1"/>
  <c r="T71" i="100"/>
  <c r="AC71" i="100" s="1"/>
  <c r="AS71" i="100" s="1"/>
  <c r="T55" i="100"/>
  <c r="T43" i="100"/>
  <c r="T35" i="100"/>
  <c r="T27" i="100"/>
  <c r="T23" i="100"/>
  <c r="T19" i="100"/>
  <c r="Q64" i="100"/>
  <c r="AI68" i="100"/>
  <c r="Q88" i="100"/>
  <c r="AI52" i="100"/>
  <c r="AI92" i="100"/>
  <c r="AI102" i="100"/>
  <c r="AI98" i="100"/>
  <c r="AI90" i="100"/>
  <c r="AI86" i="100"/>
  <c r="AI82" i="100"/>
  <c r="AI78" i="100"/>
  <c r="AI74" i="100"/>
  <c r="AI70" i="100"/>
  <c r="AI66" i="100"/>
  <c r="AI58" i="100"/>
  <c r="AI54" i="100"/>
  <c r="Y80" i="100"/>
  <c r="AO80" i="100" s="1"/>
  <c r="S109" i="100"/>
  <c r="S89" i="100"/>
  <c r="Q107" i="100"/>
  <c r="S107" i="100" s="1"/>
  <c r="Q39" i="100"/>
  <c r="S39" i="100" s="1"/>
  <c r="Q11" i="100"/>
  <c r="Q75" i="100"/>
  <c r="AI91" i="100"/>
  <c r="AI103" i="100"/>
  <c r="Q83" i="100"/>
  <c r="S83" i="100" s="1"/>
  <c r="Q51" i="100"/>
  <c r="AI55" i="100"/>
  <c r="AI67" i="100"/>
  <c r="Q47" i="100"/>
  <c r="S47" i="100" s="1"/>
  <c r="AI71" i="100"/>
  <c r="Q27" i="100"/>
  <c r="S27" i="100" s="1"/>
  <c r="Q23" i="100"/>
  <c r="S23" i="100" s="1"/>
  <c r="Q19" i="100"/>
  <c r="S19" i="100" s="1"/>
  <c r="Q15" i="100"/>
  <c r="AD80" i="100"/>
  <c r="AT80" i="100" s="1"/>
  <c r="AD100" i="100"/>
  <c r="AT100" i="100" s="1"/>
  <c r="Q34" i="100"/>
  <c r="S34" i="100" s="1"/>
  <c r="Q14" i="100"/>
  <c r="S88" i="100"/>
  <c r="AE100" i="100"/>
  <c r="AU100" i="100" s="1"/>
  <c r="S81" i="100"/>
  <c r="S100" i="100"/>
  <c r="Q28" i="100"/>
  <c r="Q24" i="100"/>
  <c r="Q20" i="100"/>
  <c r="Q16" i="100"/>
  <c r="S16" i="100" s="1"/>
  <c r="Z16" i="100" s="1"/>
  <c r="AP16" i="100" s="1"/>
  <c r="Q12" i="100"/>
  <c r="AI109" i="100"/>
  <c r="AI105" i="100"/>
  <c r="AI101" i="100"/>
  <c r="AI97" i="100"/>
  <c r="AI93" i="100"/>
  <c r="AI81" i="100"/>
  <c r="AI77" i="100"/>
  <c r="AI73" i="100"/>
  <c r="AI69" i="100"/>
  <c r="AI65" i="100"/>
  <c r="AI61" i="100"/>
  <c r="AI57" i="100"/>
  <c r="AI53" i="100"/>
  <c r="Q31" i="100"/>
  <c r="B5" i="96"/>
  <c r="T33" i="100"/>
  <c r="T57" i="100"/>
  <c r="T77" i="100"/>
  <c r="AF77" i="100" s="1"/>
  <c r="AV77" i="100" s="1"/>
  <c r="T29" i="100"/>
  <c r="T65" i="100"/>
  <c r="T69" i="100"/>
  <c r="X69" i="100" s="1"/>
  <c r="AN69" i="100" s="1"/>
  <c r="T105" i="100"/>
  <c r="AF105" i="100" s="1"/>
  <c r="AV105" i="100" s="1"/>
  <c r="T109" i="100"/>
  <c r="U109" i="100" s="1"/>
  <c r="U93" i="100"/>
  <c r="T25" i="100"/>
  <c r="T45" i="100"/>
  <c r="T89" i="100"/>
  <c r="Z89" i="100" s="1"/>
  <c r="AP89" i="100" s="1"/>
  <c r="V86" i="100"/>
  <c r="AL86" i="100" s="1"/>
  <c r="V66" i="100"/>
  <c r="AL66" i="100" s="1"/>
  <c r="AI76" i="100"/>
  <c r="AI100" i="100"/>
  <c r="Q35" i="100"/>
  <c r="Q43" i="100"/>
  <c r="S43" i="100" s="1"/>
  <c r="Q59" i="100"/>
  <c r="S59" i="100" s="1"/>
  <c r="Q63" i="100"/>
  <c r="Q80" i="100"/>
  <c r="S80" i="100" s="1"/>
  <c r="Q87" i="100"/>
  <c r="AI95" i="100"/>
  <c r="Q32" i="100"/>
  <c r="S32" i="100" s="1"/>
  <c r="Q56" i="100"/>
  <c r="S56" i="100" s="1"/>
  <c r="V56" i="100" s="1"/>
  <c r="AL56" i="100" s="1"/>
  <c r="Q72" i="100"/>
  <c r="S72" i="100" s="1"/>
  <c r="Q84" i="100"/>
  <c r="AI96" i="100"/>
  <c r="AD86" i="100"/>
  <c r="AT86" i="100" s="1"/>
  <c r="AE80" i="100"/>
  <c r="AU80" i="100" s="1"/>
  <c r="U80" i="100"/>
  <c r="U100" i="100"/>
  <c r="S105" i="100"/>
  <c r="Q38" i="100"/>
  <c r="Q70" i="100"/>
  <c r="Q74" i="100"/>
  <c r="S74" i="100" s="1"/>
  <c r="AI94" i="100"/>
  <c r="AI106" i="100"/>
  <c r="Q50" i="100"/>
  <c r="Q54" i="100"/>
  <c r="S54" i="100" s="1"/>
  <c r="Q79" i="100"/>
  <c r="S79" i="100" s="1"/>
  <c r="Q82" i="100"/>
  <c r="Q86" i="100"/>
  <c r="S86" i="100" s="1"/>
  <c r="AA93" i="100"/>
  <c r="AQ93" i="100" s="1"/>
  <c r="Q99" i="100"/>
  <c r="AI110" i="100"/>
  <c r="AC81" i="100"/>
  <c r="AS81" i="100" s="1"/>
  <c r="AA86" i="100"/>
  <c r="AQ86" i="100" s="1"/>
  <c r="S33" i="100"/>
  <c r="S66" i="100"/>
  <c r="U72" i="100"/>
  <c r="V93" i="100"/>
  <c r="AL93" i="100" s="1"/>
  <c r="AC72" i="100"/>
  <c r="AS72" i="100" s="1"/>
  <c r="S77" i="100"/>
  <c r="Z80" i="100"/>
  <c r="AP80" i="100" s="1"/>
  <c r="AE86" i="100"/>
  <c r="AU86" i="100" s="1"/>
  <c r="Z88" i="100"/>
  <c r="AP88" i="100" s="1"/>
  <c r="S93" i="100"/>
  <c r="Z93" i="100"/>
  <c r="AP93" i="100" s="1"/>
  <c r="Y100" i="100"/>
  <c r="AO100" i="100" s="1"/>
  <c r="S106" i="100"/>
  <c r="S78" i="100"/>
  <c r="S94" i="100"/>
  <c r="Z100" i="100"/>
  <c r="AP100" i="100" s="1"/>
  <c r="AB94" i="100"/>
  <c r="AR94" i="100" s="1"/>
  <c r="U94" i="100"/>
  <c r="AA94" i="100"/>
  <c r="AQ94" i="100" s="1"/>
  <c r="AF94" i="100"/>
  <c r="AV94" i="100" s="1"/>
  <c r="X94" i="100"/>
  <c r="AN94" i="100" s="1"/>
  <c r="AC94" i="100"/>
  <c r="AS94" i="100" s="1"/>
  <c r="W94" i="100"/>
  <c r="AM94" i="100" s="1"/>
  <c r="T95" i="100"/>
  <c r="AB95" i="100" s="1"/>
  <c r="AR95" i="100" s="1"/>
  <c r="S95" i="100"/>
  <c r="T83" i="100"/>
  <c r="AD83" i="100" s="1"/>
  <c r="AT83" i="100" s="1"/>
  <c r="T67" i="100"/>
  <c r="AC67" i="100" s="1"/>
  <c r="AS67" i="100" s="1"/>
  <c r="S67" i="100"/>
  <c r="AE103" i="100"/>
  <c r="AU103" i="100" s="1"/>
  <c r="AC103" i="100"/>
  <c r="AS103" i="100" s="1"/>
  <c r="T59" i="100"/>
  <c r="Y96" i="100"/>
  <c r="AO96" i="100" s="1"/>
  <c r="X96" i="100"/>
  <c r="AN96" i="100" s="1"/>
  <c r="AF96" i="100"/>
  <c r="AV96" i="100" s="1"/>
  <c r="AE102" i="100"/>
  <c r="AU102" i="100" s="1"/>
  <c r="U81" i="100"/>
  <c r="W104" i="100"/>
  <c r="AM104" i="100" s="1"/>
  <c r="S91" i="100"/>
  <c r="AD88" i="100"/>
  <c r="AT88" i="100" s="1"/>
  <c r="V92" i="100"/>
  <c r="AL92" i="100" s="1"/>
  <c r="U68" i="100"/>
  <c r="AA81" i="100"/>
  <c r="AQ81" i="100" s="1"/>
  <c r="Z86" i="100"/>
  <c r="AP86" i="100" s="1"/>
  <c r="U88" i="100"/>
  <c r="AE88" i="100"/>
  <c r="AU88" i="100" s="1"/>
  <c r="AD92" i="100"/>
  <c r="AT92" i="100" s="1"/>
  <c r="S98" i="100"/>
  <c r="Y64" i="100"/>
  <c r="AO64" i="100" s="1"/>
  <c r="S65" i="100"/>
  <c r="AC68" i="100"/>
  <c r="AS68" i="100" s="1"/>
  <c r="S69" i="100"/>
  <c r="S71" i="100"/>
  <c r="AF81" i="100"/>
  <c r="AV81" i="100" s="1"/>
  <c r="U86" i="100"/>
  <c r="Y88" i="100"/>
  <c r="AO88" i="100" s="1"/>
  <c r="S96" i="100"/>
  <c r="S101" i="100"/>
  <c r="S102" i="100"/>
  <c r="S103" i="100"/>
  <c r="S104" i="100"/>
  <c r="S29" i="100"/>
  <c r="AH54" i="100"/>
  <c r="AH58" i="100"/>
  <c r="AH37" i="100"/>
  <c r="AH11" i="100"/>
  <c r="AH13" i="100"/>
  <c r="AH15" i="100"/>
  <c r="AH17" i="100"/>
  <c r="AH19" i="100"/>
  <c r="AH21" i="100"/>
  <c r="AH23" i="100"/>
  <c r="AH25" i="100"/>
  <c r="AH27" i="100"/>
  <c r="AH29" i="100"/>
  <c r="AH31" i="100"/>
  <c r="AH39" i="100"/>
  <c r="AH33" i="100"/>
  <c r="AH41" i="100"/>
  <c r="V43" i="100"/>
  <c r="AL43" i="100" s="1"/>
  <c r="AH48" i="100"/>
  <c r="AH50" i="100"/>
  <c r="AH110" i="100"/>
  <c r="AH108" i="100"/>
  <c r="AH106" i="100"/>
  <c r="AH104" i="100"/>
  <c r="AH102" i="100"/>
  <c r="AH109" i="100"/>
  <c r="AH107" i="100"/>
  <c r="AH105" i="100"/>
  <c r="AH103" i="100"/>
  <c r="AH101" i="100"/>
  <c r="AH100" i="100"/>
  <c r="AH98" i="100"/>
  <c r="AH96" i="100"/>
  <c r="AH94" i="100"/>
  <c r="AH97" i="100"/>
  <c r="AH95" i="100"/>
  <c r="AH91" i="100"/>
  <c r="AH89" i="100"/>
  <c r="AH87" i="100"/>
  <c r="AH85" i="100"/>
  <c r="AH83" i="100"/>
  <c r="AH81" i="100"/>
  <c r="AH79" i="100"/>
  <c r="AH77" i="100"/>
  <c r="AH75" i="100"/>
  <c r="AH93" i="100"/>
  <c r="AH82" i="100"/>
  <c r="AH99" i="100"/>
  <c r="AH92" i="100"/>
  <c r="AH88" i="100"/>
  <c r="AH80" i="100"/>
  <c r="AH73" i="100"/>
  <c r="AH71" i="100"/>
  <c r="AH69" i="100"/>
  <c r="AH67" i="100"/>
  <c r="AH65" i="100"/>
  <c r="AH63" i="100"/>
  <c r="AH61" i="100"/>
  <c r="AH86" i="100"/>
  <c r="AH78" i="100"/>
  <c r="AH76" i="100"/>
  <c r="AH72" i="100"/>
  <c r="AH68" i="100"/>
  <c r="AH84" i="100"/>
  <c r="AH74" i="100"/>
  <c r="AH59" i="100"/>
  <c r="AH57" i="100"/>
  <c r="AH55" i="100"/>
  <c r="AH53" i="100"/>
  <c r="AH51" i="100"/>
  <c r="AH49" i="100"/>
  <c r="AH47" i="100"/>
  <c r="AH45" i="100"/>
  <c r="AH90" i="100"/>
  <c r="AH70" i="100"/>
  <c r="AH66" i="100"/>
  <c r="AH64" i="100"/>
  <c r="AH60" i="100"/>
  <c r="AH46" i="100"/>
  <c r="AH44" i="100"/>
  <c r="AH42" i="100"/>
  <c r="AH40" i="100"/>
  <c r="AH38" i="100"/>
  <c r="AH36" i="100"/>
  <c r="AH34" i="100"/>
  <c r="AH32" i="100"/>
  <c r="AH56" i="100"/>
  <c r="AH52" i="100"/>
  <c r="AH12" i="100"/>
  <c r="AH14" i="100"/>
  <c r="AH16" i="100"/>
  <c r="AH18" i="100"/>
  <c r="AH20" i="100"/>
  <c r="AH22" i="100"/>
  <c r="AH24" i="100"/>
  <c r="AH26" i="100"/>
  <c r="AH28" i="100"/>
  <c r="AH30" i="100"/>
  <c r="AH35" i="100"/>
  <c r="X43" i="100"/>
  <c r="AH43" i="100"/>
  <c r="AF76" i="100"/>
  <c r="AV76" i="100" s="1"/>
  <c r="AB76" i="100"/>
  <c r="AR76" i="100" s="1"/>
  <c r="X76" i="100"/>
  <c r="AA76" i="100"/>
  <c r="AQ76" i="100" s="1"/>
  <c r="V76" i="100"/>
  <c r="AL76" i="100" s="1"/>
  <c r="AE76" i="100"/>
  <c r="AU76" i="100" s="1"/>
  <c r="Z76" i="100"/>
  <c r="AP76" i="100" s="1"/>
  <c r="U76" i="100"/>
  <c r="AD76" i="100"/>
  <c r="AT76" i="100" s="1"/>
  <c r="Y76" i="100"/>
  <c r="AO76" i="100" s="1"/>
  <c r="AC76" i="100"/>
  <c r="AS76" i="100" s="1"/>
  <c r="W76" i="100"/>
  <c r="AM76" i="100" s="1"/>
  <c r="X64" i="100"/>
  <c r="AA66" i="100"/>
  <c r="AQ66" i="100" s="1"/>
  <c r="W66" i="100"/>
  <c r="V68" i="100"/>
  <c r="AL68" i="100" s="1"/>
  <c r="AD68" i="100"/>
  <c r="AT68" i="100" s="1"/>
  <c r="Z69" i="100"/>
  <c r="AP69" i="100" s="1"/>
  <c r="U69" i="100"/>
  <c r="Z70" i="100"/>
  <c r="AP70" i="100" s="1"/>
  <c r="V72" i="100"/>
  <c r="AL72" i="100" s="1"/>
  <c r="AD72" i="100"/>
  <c r="AT72" i="100" s="1"/>
  <c r="AD89" i="100"/>
  <c r="AT89" i="100" s="1"/>
  <c r="AD106" i="100"/>
  <c r="AT106" i="100" s="1"/>
  <c r="Z106" i="100"/>
  <c r="AP106" i="100" s="1"/>
  <c r="V106" i="100"/>
  <c r="AL106" i="100" s="1"/>
  <c r="AF106" i="100"/>
  <c r="AV106" i="100" s="1"/>
  <c r="AB106" i="100"/>
  <c r="AR106" i="100" s="1"/>
  <c r="X106" i="100"/>
  <c r="AE106" i="100"/>
  <c r="AU106" i="100" s="1"/>
  <c r="W106" i="100"/>
  <c r="AM106" i="100" s="1"/>
  <c r="AC106" i="100"/>
  <c r="AS106" i="100" s="1"/>
  <c r="U106" i="100"/>
  <c r="AA106" i="100"/>
  <c r="AQ106" i="100" s="1"/>
  <c r="Y106" i="100"/>
  <c r="AO106" i="100" s="1"/>
  <c r="S68" i="100"/>
  <c r="Y74" i="100"/>
  <c r="AO74" i="100" s="1"/>
  <c r="U74" i="100"/>
  <c r="AF74" i="100"/>
  <c r="AV74" i="100" s="1"/>
  <c r="AF68" i="100"/>
  <c r="AV68" i="100" s="1"/>
  <c r="AB68" i="100"/>
  <c r="AR68" i="100" s="1"/>
  <c r="X68" i="100"/>
  <c r="AE68" i="100"/>
  <c r="AU68" i="100" s="1"/>
  <c r="AA68" i="100"/>
  <c r="AQ68" i="100" s="1"/>
  <c r="W68" i="100"/>
  <c r="AM68" i="100" s="1"/>
  <c r="Z68" i="100"/>
  <c r="AP68" i="100" s="1"/>
  <c r="AD71" i="100"/>
  <c r="AT71" i="100" s="1"/>
  <c r="Z71" i="100"/>
  <c r="AP71" i="100" s="1"/>
  <c r="AF72" i="100"/>
  <c r="AV72" i="100" s="1"/>
  <c r="AB72" i="100"/>
  <c r="AR72" i="100" s="1"/>
  <c r="X72" i="100"/>
  <c r="AE72" i="100"/>
  <c r="AU72" i="100" s="1"/>
  <c r="AA72" i="100"/>
  <c r="AQ72" i="100" s="1"/>
  <c r="W72" i="100"/>
  <c r="AM72" i="100" s="1"/>
  <c r="Z72" i="100"/>
  <c r="AP72" i="100" s="1"/>
  <c r="S76" i="100"/>
  <c r="AB90" i="100"/>
  <c r="AR90" i="100" s="1"/>
  <c r="X90" i="100"/>
  <c r="Z77" i="100"/>
  <c r="AP77" i="100" s="1"/>
  <c r="X78" i="100"/>
  <c r="V80" i="100"/>
  <c r="AL80" i="100" s="1"/>
  <c r="W81" i="100"/>
  <c r="AM81" i="100" s="1"/>
  <c r="AB81" i="100"/>
  <c r="AR81" i="100" s="1"/>
  <c r="AE82" i="100"/>
  <c r="AU82" i="100" s="1"/>
  <c r="AF86" i="100"/>
  <c r="AV86" i="100" s="1"/>
  <c r="AB86" i="100"/>
  <c r="AR86" i="100" s="1"/>
  <c r="X86" i="100"/>
  <c r="W86" i="100"/>
  <c r="AC86" i="100"/>
  <c r="AS86" i="100" s="1"/>
  <c r="V88" i="100"/>
  <c r="AL88" i="100" s="1"/>
  <c r="S92" i="100"/>
  <c r="AF80" i="100"/>
  <c r="AV80" i="100" s="1"/>
  <c r="AB80" i="100"/>
  <c r="AR80" i="100" s="1"/>
  <c r="X80" i="100"/>
  <c r="W80" i="100"/>
  <c r="AM80" i="100" s="1"/>
  <c r="AC80" i="100"/>
  <c r="AS80" i="100" s="1"/>
  <c r="X81" i="100"/>
  <c r="AF88" i="100"/>
  <c r="AV88" i="100" s="1"/>
  <c r="AB88" i="100"/>
  <c r="AR88" i="100" s="1"/>
  <c r="X88" i="100"/>
  <c r="W88" i="100"/>
  <c r="AM88" i="100" s="1"/>
  <c r="AC88" i="100"/>
  <c r="AS88" i="100" s="1"/>
  <c r="AB91" i="100"/>
  <c r="AR91" i="100" s="1"/>
  <c r="AF92" i="100"/>
  <c r="AV92" i="100" s="1"/>
  <c r="AB92" i="100"/>
  <c r="AR92" i="100" s="1"/>
  <c r="X92" i="100"/>
  <c r="AE92" i="100"/>
  <c r="AU92" i="100" s="1"/>
  <c r="AA92" i="100"/>
  <c r="AQ92" i="100" s="1"/>
  <c r="W92" i="100"/>
  <c r="AM92" i="100" s="1"/>
  <c r="Z92" i="100"/>
  <c r="AP92" i="100" s="1"/>
  <c r="AD81" i="100"/>
  <c r="AT81" i="100" s="1"/>
  <c r="Z81" i="100"/>
  <c r="AP81" i="100" s="1"/>
  <c r="V81" i="100"/>
  <c r="AL81" i="100" s="1"/>
  <c r="Y81" i="100"/>
  <c r="AO81" i="100" s="1"/>
  <c r="AE81" i="100"/>
  <c r="AU81" i="100" s="1"/>
  <c r="W82" i="100"/>
  <c r="AM82" i="100" s="1"/>
  <c r="AC82" i="100"/>
  <c r="AS82" i="100" s="1"/>
  <c r="S90" i="100"/>
  <c r="U92" i="100"/>
  <c r="AC92" i="100"/>
  <c r="AS92" i="100" s="1"/>
  <c r="AF93" i="100"/>
  <c r="AV93" i="100" s="1"/>
  <c r="AB93" i="100"/>
  <c r="AR93" i="100" s="1"/>
  <c r="X93" i="100"/>
  <c r="W93" i="100"/>
  <c r="AM93" i="100" s="1"/>
  <c r="AC93" i="100"/>
  <c r="AS93" i="100" s="1"/>
  <c r="AE96" i="100"/>
  <c r="AU96" i="100" s="1"/>
  <c r="AA96" i="100"/>
  <c r="AQ96" i="100" s="1"/>
  <c r="W96" i="100"/>
  <c r="AM96" i="100" s="1"/>
  <c r="AD96" i="100"/>
  <c r="AT96" i="100" s="1"/>
  <c r="Z96" i="100"/>
  <c r="AP96" i="100" s="1"/>
  <c r="V96" i="100"/>
  <c r="AL96" i="100" s="1"/>
  <c r="AB96" i="100"/>
  <c r="AR96" i="100" s="1"/>
  <c r="X98" i="100"/>
  <c r="AF98" i="100"/>
  <c r="AV98" i="100" s="1"/>
  <c r="Y93" i="100"/>
  <c r="AO93" i="100" s="1"/>
  <c r="AD93" i="100"/>
  <c r="AT93" i="100" s="1"/>
  <c r="AD94" i="100"/>
  <c r="AT94" i="100" s="1"/>
  <c r="Z94" i="100"/>
  <c r="AP94" i="100" s="1"/>
  <c r="V94" i="100"/>
  <c r="Y94" i="100"/>
  <c r="AO94" i="100" s="1"/>
  <c r="AE94" i="100"/>
  <c r="AU94" i="100" s="1"/>
  <c r="U96" i="100"/>
  <c r="AC96" i="100"/>
  <c r="AS96" i="100" s="1"/>
  <c r="AE98" i="100"/>
  <c r="AU98" i="100" s="1"/>
  <c r="AA98" i="100"/>
  <c r="AQ98" i="100" s="1"/>
  <c r="W98" i="100"/>
  <c r="AM98" i="100" s="1"/>
  <c r="AD98" i="100"/>
  <c r="AT98" i="100" s="1"/>
  <c r="Z98" i="100"/>
  <c r="AP98" i="100" s="1"/>
  <c r="V98" i="100"/>
  <c r="AL98" i="100" s="1"/>
  <c r="AB98" i="100"/>
  <c r="AR98" i="100" s="1"/>
  <c r="AD104" i="100"/>
  <c r="AT104" i="100" s="1"/>
  <c r="Z104" i="100"/>
  <c r="AP104" i="100" s="1"/>
  <c r="V104" i="100"/>
  <c r="AL104" i="100" s="1"/>
  <c r="AF104" i="100"/>
  <c r="AV104" i="100" s="1"/>
  <c r="AB104" i="100"/>
  <c r="AR104" i="100" s="1"/>
  <c r="X104" i="100"/>
  <c r="Y104" i="100"/>
  <c r="AO104" i="100" s="1"/>
  <c r="V100" i="100"/>
  <c r="AL100" i="100" s="1"/>
  <c r="Y102" i="100"/>
  <c r="AO102" i="100" s="1"/>
  <c r="AA104" i="100"/>
  <c r="AQ104" i="100" s="1"/>
  <c r="AD110" i="100"/>
  <c r="AT110" i="100" s="1"/>
  <c r="AF100" i="100"/>
  <c r="AV100" i="100" s="1"/>
  <c r="AB100" i="100"/>
  <c r="AR100" i="100" s="1"/>
  <c r="X100" i="100"/>
  <c r="W100" i="100"/>
  <c r="AM100" i="100" s="1"/>
  <c r="AC100" i="100"/>
  <c r="AS100" i="100" s="1"/>
  <c r="AA102" i="100"/>
  <c r="AQ102" i="100" s="1"/>
  <c r="U104" i="100"/>
  <c r="AC104" i="100"/>
  <c r="AS104" i="100" s="1"/>
  <c r="Z105" i="100"/>
  <c r="AP105" i="100" s="1"/>
  <c r="X103" i="100"/>
  <c r="U47" i="100" l="1"/>
  <c r="AC47" i="100"/>
  <c r="AS47" i="100" s="1"/>
  <c r="Z64" i="100"/>
  <c r="AP64" i="100" s="1"/>
  <c r="T21" i="100"/>
  <c r="AE44" i="100"/>
  <c r="AU44" i="100" s="1"/>
  <c r="S44" i="100"/>
  <c r="Z44" i="100" s="1"/>
  <c r="AP44" i="100" s="1"/>
  <c r="S31" i="100"/>
  <c r="S22" i="100"/>
  <c r="AC22" i="100" s="1"/>
  <c r="AS22" i="100" s="1"/>
  <c r="V64" i="100"/>
  <c r="AL64" i="100" s="1"/>
  <c r="S64" i="100"/>
  <c r="S20" i="100"/>
  <c r="W20" i="100" s="1"/>
  <c r="AM20" i="100" s="1"/>
  <c r="S15" i="100"/>
  <c r="W64" i="100"/>
  <c r="AM64" i="100" s="1"/>
  <c r="S35" i="100"/>
  <c r="S58" i="100"/>
  <c r="V58" i="100" s="1"/>
  <c r="AL58" i="100" s="1"/>
  <c r="S17" i="100"/>
  <c r="X82" i="100"/>
  <c r="Z82" i="100"/>
  <c r="AP82" i="100" s="1"/>
  <c r="AA70" i="100"/>
  <c r="AQ70" i="100" s="1"/>
  <c r="AE66" i="100"/>
  <c r="AU66" i="100" s="1"/>
  <c r="S70" i="100"/>
  <c r="Y82" i="100"/>
  <c r="AO82" i="100" s="1"/>
  <c r="AC66" i="100"/>
  <c r="AS66" i="100" s="1"/>
  <c r="AD82" i="100"/>
  <c r="AT82" i="100" s="1"/>
  <c r="W70" i="100"/>
  <c r="AF82" i="100"/>
  <c r="AV82" i="100" s="1"/>
  <c r="X70" i="100"/>
  <c r="P70" i="100" s="1"/>
  <c r="AB66" i="100"/>
  <c r="AR66" i="100" s="1"/>
  <c r="Y70" i="100"/>
  <c r="AO70" i="100" s="1"/>
  <c r="AB82" i="100"/>
  <c r="AR82" i="100" s="1"/>
  <c r="U66" i="100"/>
  <c r="S82" i="100"/>
  <c r="AF70" i="100"/>
  <c r="AV70" i="100" s="1"/>
  <c r="Y66" i="100"/>
  <c r="AO66" i="100" s="1"/>
  <c r="U82" i="100"/>
  <c r="AK82" i="100" s="1"/>
  <c r="AE70" i="100"/>
  <c r="AU70" i="100" s="1"/>
  <c r="AB70" i="100"/>
  <c r="AR70" i="100" s="1"/>
  <c r="AD70" i="100"/>
  <c r="AT70" i="100" s="1"/>
  <c r="X66" i="100"/>
  <c r="P66" i="100" s="1"/>
  <c r="AF66" i="100"/>
  <c r="AV66" i="100" s="1"/>
  <c r="AD66" i="100"/>
  <c r="AT66" i="100" s="1"/>
  <c r="V70" i="100"/>
  <c r="AL70" i="100" s="1"/>
  <c r="AC70" i="100"/>
  <c r="AS70" i="100" s="1"/>
  <c r="S28" i="100"/>
  <c r="V82" i="100"/>
  <c r="AL82" i="100" s="1"/>
  <c r="Z84" i="100"/>
  <c r="AP84" i="100" s="1"/>
  <c r="AF40" i="100"/>
  <c r="AV40" i="100" s="1"/>
  <c r="Z40" i="100"/>
  <c r="AP40" i="100" s="1"/>
  <c r="S41" i="100"/>
  <c r="Y41" i="100" s="1"/>
  <c r="AO41" i="100" s="1"/>
  <c r="AB40" i="100"/>
  <c r="AR40" i="100" s="1"/>
  <c r="X44" i="100"/>
  <c r="AN44" i="100" s="1"/>
  <c r="AB52" i="100"/>
  <c r="AR52" i="100" s="1"/>
  <c r="AC65" i="100"/>
  <c r="AS65" i="100" s="1"/>
  <c r="S53" i="100"/>
  <c r="Y53" i="100" s="1"/>
  <c r="AO53" i="100" s="1"/>
  <c r="AE43" i="100"/>
  <c r="AU43" i="100" s="1"/>
  <c r="W54" i="100"/>
  <c r="AM54" i="100" s="1"/>
  <c r="AE54" i="100"/>
  <c r="AU54" i="100" s="1"/>
  <c r="AC52" i="100"/>
  <c r="AS52" i="100" s="1"/>
  <c r="S30" i="100"/>
  <c r="U52" i="100"/>
  <c r="AK52" i="100" s="1"/>
  <c r="W52" i="100"/>
  <c r="AM52" i="100" s="1"/>
  <c r="T30" i="100"/>
  <c r="W30" i="100" s="1"/>
  <c r="AM30" i="100" s="1"/>
  <c r="Y101" i="100"/>
  <c r="AO101" i="100" s="1"/>
  <c r="AA101" i="100"/>
  <c r="AQ101" i="100" s="1"/>
  <c r="AC101" i="100"/>
  <c r="AS101" i="100" s="1"/>
  <c r="U101" i="100"/>
  <c r="W108" i="100"/>
  <c r="AM108" i="100" s="1"/>
  <c r="AE108" i="100"/>
  <c r="AU108" i="100" s="1"/>
  <c r="X108" i="100"/>
  <c r="AB108" i="100"/>
  <c r="AR108" i="100" s="1"/>
  <c r="S108" i="100"/>
  <c r="P96" i="100"/>
  <c r="AA83" i="100"/>
  <c r="AQ83" i="100" s="1"/>
  <c r="AD54" i="100"/>
  <c r="AT54" i="100" s="1"/>
  <c r="T17" i="100"/>
  <c r="AB17" i="100" s="1"/>
  <c r="AR17" i="100" s="1"/>
  <c r="Y54" i="100"/>
  <c r="AO54" i="100" s="1"/>
  <c r="AA54" i="100"/>
  <c r="AQ54" i="100" s="1"/>
  <c r="Z54" i="100"/>
  <c r="AP54" i="100" s="1"/>
  <c r="AB54" i="100"/>
  <c r="AR54" i="100" s="1"/>
  <c r="AF54" i="100"/>
  <c r="AV54" i="100" s="1"/>
  <c r="X54" i="100"/>
  <c r="U54" i="100"/>
  <c r="AK54" i="100" s="1"/>
  <c r="AC54" i="100"/>
  <c r="AS54" i="100" s="1"/>
  <c r="S18" i="100"/>
  <c r="Z18" i="100" s="1"/>
  <c r="AP18" i="100" s="1"/>
  <c r="S42" i="100"/>
  <c r="V42" i="100" s="1"/>
  <c r="AL42" i="100" s="1"/>
  <c r="S48" i="100"/>
  <c r="AA48" i="100" s="1"/>
  <c r="AQ48" i="100" s="1"/>
  <c r="Y56" i="100"/>
  <c r="AO56" i="100" s="1"/>
  <c r="AB56" i="100"/>
  <c r="AR56" i="100" s="1"/>
  <c r="Z46" i="100"/>
  <c r="AP46" i="100" s="1"/>
  <c r="AC46" i="100"/>
  <c r="AS46" i="100" s="1"/>
  <c r="U56" i="100"/>
  <c r="AF56" i="100"/>
  <c r="AV56" i="100" s="1"/>
  <c r="W46" i="100"/>
  <c r="AM46" i="100" s="1"/>
  <c r="AA52" i="100"/>
  <c r="AQ52" i="100" s="1"/>
  <c r="AD56" i="100"/>
  <c r="AT56" i="100" s="1"/>
  <c r="X46" i="100"/>
  <c r="AN46" i="100" s="1"/>
  <c r="AE52" i="100"/>
  <c r="AU52" i="100" s="1"/>
  <c r="AD52" i="100"/>
  <c r="AT52" i="100" s="1"/>
  <c r="AB46" i="100"/>
  <c r="AR46" i="100" s="1"/>
  <c r="V35" i="100"/>
  <c r="AL35" i="100" s="1"/>
  <c r="AF46" i="100"/>
  <c r="AV46" i="100" s="1"/>
  <c r="AF52" i="100"/>
  <c r="AV52" i="100" s="1"/>
  <c r="Z56" i="100"/>
  <c r="AP56" i="100" s="1"/>
  <c r="AD43" i="100"/>
  <c r="AT43" i="100" s="1"/>
  <c r="W56" i="100"/>
  <c r="AM56" i="100" s="1"/>
  <c r="U46" i="100"/>
  <c r="AK46" i="100" s="1"/>
  <c r="Y47" i="100"/>
  <c r="AO47" i="100" s="1"/>
  <c r="X56" i="100"/>
  <c r="AN56" i="100" s="1"/>
  <c r="AA56" i="100"/>
  <c r="AQ56" i="100" s="1"/>
  <c r="AD46" i="100"/>
  <c r="AT46" i="100" s="1"/>
  <c r="AC56" i="100"/>
  <c r="AS56" i="100" s="1"/>
  <c r="AE56" i="100"/>
  <c r="AU56" i="100" s="1"/>
  <c r="S13" i="100"/>
  <c r="U49" i="100"/>
  <c r="AK79" i="100"/>
  <c r="AK80" i="100"/>
  <c r="P80" i="100"/>
  <c r="P104" i="100"/>
  <c r="S49" i="100"/>
  <c r="Z49" i="100" s="1"/>
  <c r="AP49" i="100" s="1"/>
  <c r="AK101" i="100"/>
  <c r="AK94" i="100"/>
  <c r="P94" i="100"/>
  <c r="AK103" i="100"/>
  <c r="AK70" i="100"/>
  <c r="P92" i="100"/>
  <c r="AK68" i="100"/>
  <c r="P68" i="100"/>
  <c r="P76" i="100"/>
  <c r="P106" i="100"/>
  <c r="S63" i="100"/>
  <c r="AA63" i="100" s="1"/>
  <c r="AQ63" i="100" s="1"/>
  <c r="AK100" i="100"/>
  <c r="P100" i="100"/>
  <c r="AK93" i="100"/>
  <c r="P93" i="100"/>
  <c r="AK66" i="100"/>
  <c r="AK109" i="100"/>
  <c r="AK72" i="100"/>
  <c r="P72" i="100"/>
  <c r="P82" i="100"/>
  <c r="AK64" i="100"/>
  <c r="AK81" i="100"/>
  <c r="P81" i="100"/>
  <c r="AK86" i="100"/>
  <c r="P86" i="100"/>
  <c r="S14" i="100"/>
  <c r="AF14" i="100" s="1"/>
  <c r="AV14" i="100" s="1"/>
  <c r="S12" i="100"/>
  <c r="W12" i="100" s="1"/>
  <c r="AM12" i="100" s="1"/>
  <c r="AK88" i="100"/>
  <c r="P88" i="100"/>
  <c r="V108" i="100"/>
  <c r="AL108" i="100" s="1"/>
  <c r="AC74" i="100"/>
  <c r="AS74" i="100" s="1"/>
  <c r="AC98" i="100"/>
  <c r="AS98" i="100" s="1"/>
  <c r="U98" i="100"/>
  <c r="W101" i="100"/>
  <c r="AM101" i="100" s="1"/>
  <c r="S84" i="100"/>
  <c r="S97" i="100"/>
  <c r="AF101" i="100"/>
  <c r="AV101" i="100" s="1"/>
  <c r="AB101" i="100"/>
  <c r="AR101" i="100" s="1"/>
  <c r="AD108" i="100"/>
  <c r="AT108" i="100" s="1"/>
  <c r="X101" i="100"/>
  <c r="U108" i="100"/>
  <c r="AD74" i="100"/>
  <c r="AT74" i="100" s="1"/>
  <c r="W74" i="100"/>
  <c r="AM74" i="100" s="1"/>
  <c r="AD101" i="100"/>
  <c r="AT101" i="100" s="1"/>
  <c r="AA74" i="100"/>
  <c r="AQ74" i="100" s="1"/>
  <c r="AA108" i="100"/>
  <c r="AQ108" i="100" s="1"/>
  <c r="Z101" i="100"/>
  <c r="AP101" i="100" s="1"/>
  <c r="AE74" i="100"/>
  <c r="AU74" i="100" s="1"/>
  <c r="AF108" i="100"/>
  <c r="AV108" i="100" s="1"/>
  <c r="Z108" i="100"/>
  <c r="AP108" i="100" s="1"/>
  <c r="V101" i="100"/>
  <c r="AL101" i="100" s="1"/>
  <c r="AD84" i="100"/>
  <c r="AT84" i="100" s="1"/>
  <c r="X74" i="100"/>
  <c r="S11" i="100"/>
  <c r="U11" i="100" s="1"/>
  <c r="AE101" i="100"/>
  <c r="AU101" i="100" s="1"/>
  <c r="Y108" i="100"/>
  <c r="AO108" i="100" s="1"/>
  <c r="U84" i="100"/>
  <c r="AB74" i="100"/>
  <c r="AR74" i="100" s="1"/>
  <c r="V74" i="100"/>
  <c r="AL74" i="100" s="1"/>
  <c r="AD36" i="100"/>
  <c r="AT36" i="100" s="1"/>
  <c r="Z107" i="100"/>
  <c r="AP107" i="100" s="1"/>
  <c r="X71" i="100"/>
  <c r="T73" i="100"/>
  <c r="AA73" i="100" s="1"/>
  <c r="AQ73" i="100" s="1"/>
  <c r="AC107" i="100"/>
  <c r="AS107" i="100" s="1"/>
  <c r="S36" i="100"/>
  <c r="AC36" i="100" s="1"/>
  <c r="AS36" i="100" s="1"/>
  <c r="S62" i="100"/>
  <c r="AF62" i="100" s="1"/>
  <c r="AV62" i="100" s="1"/>
  <c r="AB107" i="100"/>
  <c r="AR107" i="100" s="1"/>
  <c r="Y84" i="100"/>
  <c r="AO84" i="100" s="1"/>
  <c r="W84" i="100"/>
  <c r="AM84" i="100" s="1"/>
  <c r="W103" i="100"/>
  <c r="AM103" i="100" s="1"/>
  <c r="S85" i="100"/>
  <c r="T37" i="100"/>
  <c r="X37" i="100" s="1"/>
  <c r="AN37" i="100" s="1"/>
  <c r="AF103" i="100"/>
  <c r="AV103" i="100" s="1"/>
  <c r="AE84" i="100"/>
  <c r="AU84" i="100" s="1"/>
  <c r="AF107" i="100"/>
  <c r="AV107" i="100" s="1"/>
  <c r="S87" i="100"/>
  <c r="S26" i="100"/>
  <c r="AD26" i="100" s="1"/>
  <c r="AT26" i="100" s="1"/>
  <c r="AD103" i="100"/>
  <c r="AT103" i="100" s="1"/>
  <c r="Z103" i="100"/>
  <c r="AP103" i="100" s="1"/>
  <c r="S99" i="100"/>
  <c r="V84" i="100"/>
  <c r="AL84" i="100" s="1"/>
  <c r="AB36" i="100"/>
  <c r="AR36" i="100" s="1"/>
  <c r="AF36" i="100"/>
  <c r="AV36" i="100" s="1"/>
  <c r="X53" i="100"/>
  <c r="AA69" i="100"/>
  <c r="AQ69" i="100" s="1"/>
  <c r="S50" i="100"/>
  <c r="X50" i="100" s="1"/>
  <c r="AN50" i="100" s="1"/>
  <c r="S51" i="100"/>
  <c r="Y51" i="100" s="1"/>
  <c r="AO51" i="100" s="1"/>
  <c r="V103" i="100"/>
  <c r="AL103" i="100" s="1"/>
  <c r="X84" i="100"/>
  <c r="Z97" i="100"/>
  <c r="AP97" i="100" s="1"/>
  <c r="AB84" i="100"/>
  <c r="AR84" i="100" s="1"/>
  <c r="AA103" i="100"/>
  <c r="AQ103" i="100" s="1"/>
  <c r="AA84" i="100"/>
  <c r="AQ84" i="100" s="1"/>
  <c r="AF84" i="100"/>
  <c r="AV84" i="100" s="1"/>
  <c r="V50" i="100"/>
  <c r="AL50" i="100" s="1"/>
  <c r="Y103" i="100"/>
  <c r="AO103" i="100" s="1"/>
  <c r="T61" i="100"/>
  <c r="Y61" i="100" s="1"/>
  <c r="AO61" i="100" s="1"/>
  <c r="S24" i="100"/>
  <c r="AD24" i="100" s="1"/>
  <c r="AT24" i="100" s="1"/>
  <c r="S75" i="100"/>
  <c r="AB103" i="100"/>
  <c r="AR103" i="100" s="1"/>
  <c r="U83" i="100"/>
  <c r="S38" i="100"/>
  <c r="U38" i="100" s="1"/>
  <c r="S25" i="100"/>
  <c r="AC25" i="100" s="1"/>
  <c r="AS25" i="100" s="1"/>
  <c r="Z110" i="100"/>
  <c r="AP110" i="100" s="1"/>
  <c r="W78" i="100"/>
  <c r="AM78" i="100" s="1"/>
  <c r="AE90" i="100"/>
  <c r="AU90" i="100" s="1"/>
  <c r="V71" i="100"/>
  <c r="AL71" i="100" s="1"/>
  <c r="AF71" i="100"/>
  <c r="AV71" i="100" s="1"/>
  <c r="U110" i="100"/>
  <c r="AC87" i="100"/>
  <c r="AS87" i="100" s="1"/>
  <c r="AE109" i="100"/>
  <c r="AU109" i="100" s="1"/>
  <c r="AB89" i="100"/>
  <c r="AR89" i="100" s="1"/>
  <c r="AF83" i="100"/>
  <c r="AV83" i="100" s="1"/>
  <c r="U78" i="100"/>
  <c r="AA110" i="100"/>
  <c r="AQ110" i="100" s="1"/>
  <c r="AB102" i="100"/>
  <c r="AR102" i="100" s="1"/>
  <c r="AE87" i="100"/>
  <c r="AU87" i="100" s="1"/>
  <c r="Y79" i="100"/>
  <c r="AO79" i="100" s="1"/>
  <c r="U90" i="100"/>
  <c r="W83" i="100"/>
  <c r="AM83" i="100" s="1"/>
  <c r="Y78" i="100"/>
  <c r="AO78" i="100" s="1"/>
  <c r="T13" i="100"/>
  <c r="Z109" i="100"/>
  <c r="AP109" i="100" s="1"/>
  <c r="AF102" i="100"/>
  <c r="AV102" i="100" s="1"/>
  <c r="Y87" i="100"/>
  <c r="AO87" i="100" s="1"/>
  <c r="AC90" i="100"/>
  <c r="AS90" i="100" s="1"/>
  <c r="AB83" i="100"/>
  <c r="AR83" i="100" s="1"/>
  <c r="AE78" i="100"/>
  <c r="AU78" i="100" s="1"/>
  <c r="Z78" i="100"/>
  <c r="AP78" i="100" s="1"/>
  <c r="X102" i="100"/>
  <c r="Y110" i="100"/>
  <c r="AO110" i="100" s="1"/>
  <c r="V102" i="100"/>
  <c r="AL102" i="100" s="1"/>
  <c r="V87" i="100"/>
  <c r="V90" i="100"/>
  <c r="AL90" i="100" s="1"/>
  <c r="X83" i="100"/>
  <c r="W102" i="100"/>
  <c r="AM102" i="100" s="1"/>
  <c r="U102" i="100"/>
  <c r="AB87" i="100"/>
  <c r="AR87" i="100" s="1"/>
  <c r="W71" i="100"/>
  <c r="AM71" i="100" s="1"/>
  <c r="V78" i="100"/>
  <c r="AL78" i="100" s="1"/>
  <c r="AC102" i="100"/>
  <c r="AS102" i="100" s="1"/>
  <c r="AC110" i="100"/>
  <c r="AS110" i="100" s="1"/>
  <c r="Z87" i="100"/>
  <c r="AP87" i="100" s="1"/>
  <c r="AD90" i="100"/>
  <c r="AT90" i="100" s="1"/>
  <c r="AC83" i="100"/>
  <c r="AS83" i="100" s="1"/>
  <c r="AB71" i="100"/>
  <c r="AR71" i="100" s="1"/>
  <c r="U87" i="100"/>
  <c r="AE71" i="100"/>
  <c r="AU71" i="100" s="1"/>
  <c r="AD78" i="100"/>
  <c r="AT78" i="100" s="1"/>
  <c r="X110" i="100"/>
  <c r="Z102" i="100"/>
  <c r="AP102" i="100" s="1"/>
  <c r="AB110" i="100"/>
  <c r="AR110" i="100" s="1"/>
  <c r="AD87" i="100"/>
  <c r="AT87" i="100" s="1"/>
  <c r="Y90" i="100"/>
  <c r="AO90" i="100" s="1"/>
  <c r="V83" i="100"/>
  <c r="AL83" i="100" s="1"/>
  <c r="U71" i="100"/>
  <c r="AF87" i="100"/>
  <c r="AV87" i="100" s="1"/>
  <c r="AA71" i="100"/>
  <c r="AQ71" i="100" s="1"/>
  <c r="S110" i="100"/>
  <c r="Z90" i="100"/>
  <c r="AP90" i="100" s="1"/>
  <c r="AB78" i="100"/>
  <c r="AR78" i="100" s="1"/>
  <c r="AF78" i="100"/>
  <c r="AV78" i="100" s="1"/>
  <c r="AF90" i="100"/>
  <c r="AV90" i="100" s="1"/>
  <c r="AF79" i="100"/>
  <c r="AV79" i="100" s="1"/>
  <c r="AF110" i="100"/>
  <c r="AV110" i="100" s="1"/>
  <c r="X87" i="100"/>
  <c r="X79" i="100"/>
  <c r="AN79" i="100" s="1"/>
  <c r="W90" i="100"/>
  <c r="AM90" i="100" s="1"/>
  <c r="Z83" i="100"/>
  <c r="AP83" i="100" s="1"/>
  <c r="Y71" i="100"/>
  <c r="AO71" i="100" s="1"/>
  <c r="W87" i="100"/>
  <c r="AM87" i="100" s="1"/>
  <c r="AA78" i="100"/>
  <c r="AQ78" i="100" s="1"/>
  <c r="V110" i="100"/>
  <c r="AL110" i="100" s="1"/>
  <c r="W110" i="100"/>
  <c r="AM110" i="100" s="1"/>
  <c r="W109" i="100"/>
  <c r="AM109" i="100" s="1"/>
  <c r="AA22" i="100"/>
  <c r="AQ22" i="100" s="1"/>
  <c r="AF27" i="100"/>
  <c r="AV27" i="100" s="1"/>
  <c r="AA64" i="100"/>
  <c r="AQ64" i="100" s="1"/>
  <c r="AF64" i="100"/>
  <c r="AV64" i="100" s="1"/>
  <c r="AC64" i="100"/>
  <c r="AS64" i="100" s="1"/>
  <c r="AE64" i="100"/>
  <c r="AU64" i="100" s="1"/>
  <c r="AB64" i="100"/>
  <c r="AR64" i="100" s="1"/>
  <c r="AD64" i="100"/>
  <c r="AT64" i="100" s="1"/>
  <c r="V62" i="100"/>
  <c r="AL62" i="100" s="1"/>
  <c r="AE62" i="100"/>
  <c r="AU62" i="100" s="1"/>
  <c r="W62" i="100"/>
  <c r="AM62" i="100" s="1"/>
  <c r="AA62" i="100"/>
  <c r="AQ62" i="100" s="1"/>
  <c r="AB62" i="100"/>
  <c r="AR62" i="100" s="1"/>
  <c r="Y62" i="100"/>
  <c r="AO62" i="100" s="1"/>
  <c r="X62" i="100"/>
  <c r="AN62" i="100" s="1"/>
  <c r="Z62" i="100"/>
  <c r="AP62" i="100" s="1"/>
  <c r="AC62" i="100"/>
  <c r="AS62" i="100" s="1"/>
  <c r="U62" i="100"/>
  <c r="AK62" i="100" s="1"/>
  <c r="Z60" i="100"/>
  <c r="AP60" i="100" s="1"/>
  <c r="AF60" i="100"/>
  <c r="AV60" i="100" s="1"/>
  <c r="AA60" i="100"/>
  <c r="AQ60" i="100" s="1"/>
  <c r="AB60" i="100"/>
  <c r="AR60" i="100" s="1"/>
  <c r="W60" i="100"/>
  <c r="AM60" i="100" s="1"/>
  <c r="AD60" i="100"/>
  <c r="AT60" i="100" s="1"/>
  <c r="V60" i="100"/>
  <c r="AL60" i="100" s="1"/>
  <c r="AC60" i="100"/>
  <c r="AS60" i="100" s="1"/>
  <c r="AE60" i="100"/>
  <c r="AU60" i="100" s="1"/>
  <c r="Y60" i="100"/>
  <c r="AO60" i="100" s="1"/>
  <c r="X60" i="100"/>
  <c r="AN60" i="100" s="1"/>
  <c r="U60" i="100"/>
  <c r="AK60" i="100" s="1"/>
  <c r="W55" i="100"/>
  <c r="AM55" i="100" s="1"/>
  <c r="Z55" i="100"/>
  <c r="AP55" i="100" s="1"/>
  <c r="U55" i="100"/>
  <c r="AK55" i="100" s="1"/>
  <c r="AB43" i="100"/>
  <c r="AR43" i="100" s="1"/>
  <c r="AF44" i="100"/>
  <c r="AV44" i="100" s="1"/>
  <c r="Z43" i="100"/>
  <c r="AP43" i="100" s="1"/>
  <c r="Y44" i="100"/>
  <c r="AO44" i="100" s="1"/>
  <c r="Y43" i="100"/>
  <c r="AO43" i="100" s="1"/>
  <c r="AA43" i="100"/>
  <c r="AQ43" i="100" s="1"/>
  <c r="AF57" i="100"/>
  <c r="AV57" i="100" s="1"/>
  <c r="Y52" i="100"/>
  <c r="AO52" i="100" s="1"/>
  <c r="U43" i="100"/>
  <c r="V44" i="100"/>
  <c r="AL44" i="100" s="1"/>
  <c r="V52" i="100"/>
  <c r="AL52" i="100" s="1"/>
  <c r="X35" i="100"/>
  <c r="AN35" i="100" s="1"/>
  <c r="AA55" i="100"/>
  <c r="AQ55" i="100" s="1"/>
  <c r="AC43" i="100"/>
  <c r="AS43" i="100" s="1"/>
  <c r="AF43" i="100"/>
  <c r="AV43" i="100" s="1"/>
  <c r="AB44" i="100"/>
  <c r="AR44" i="100" s="1"/>
  <c r="AA44" i="100"/>
  <c r="AQ44" i="100" s="1"/>
  <c r="Z52" i="100"/>
  <c r="AP52" i="100" s="1"/>
  <c r="AC44" i="100"/>
  <c r="AS44" i="100" s="1"/>
  <c r="W43" i="100"/>
  <c r="AM43" i="100" s="1"/>
  <c r="W44" i="100"/>
  <c r="AM44" i="100" s="1"/>
  <c r="U44" i="100"/>
  <c r="AK44" i="100" s="1"/>
  <c r="X38" i="100"/>
  <c r="AN38" i="100" s="1"/>
  <c r="AE59" i="100"/>
  <c r="AU59" i="100" s="1"/>
  <c r="V46" i="100"/>
  <c r="AL46" i="100" s="1"/>
  <c r="AA38" i="100"/>
  <c r="AQ38" i="100" s="1"/>
  <c r="AA46" i="100"/>
  <c r="AQ46" i="100" s="1"/>
  <c r="AC40" i="100"/>
  <c r="AS40" i="100" s="1"/>
  <c r="Z73" i="100"/>
  <c r="AP73" i="100" s="1"/>
  <c r="Y55" i="100"/>
  <c r="AO55" i="100" s="1"/>
  <c r="AD55" i="100"/>
  <c r="AT55" i="100" s="1"/>
  <c r="AA40" i="100"/>
  <c r="AQ40" i="100" s="1"/>
  <c r="AE40" i="100"/>
  <c r="AU40" i="100" s="1"/>
  <c r="AD40" i="100"/>
  <c r="AT40" i="100" s="1"/>
  <c r="Z35" i="100"/>
  <c r="AP35" i="100" s="1"/>
  <c r="X55" i="100"/>
  <c r="AN55" i="100" s="1"/>
  <c r="W40" i="100"/>
  <c r="AM40" i="100" s="1"/>
  <c r="AE46" i="100"/>
  <c r="AU46" i="100" s="1"/>
  <c r="AB38" i="100"/>
  <c r="AR38" i="100" s="1"/>
  <c r="AA35" i="100"/>
  <c r="AQ35" i="100" s="1"/>
  <c r="AC49" i="100"/>
  <c r="AS49" i="100" s="1"/>
  <c r="Z39" i="100"/>
  <c r="AP39" i="100" s="1"/>
  <c r="AC55" i="100"/>
  <c r="AS55" i="100" s="1"/>
  <c r="U40" i="100"/>
  <c r="Y40" i="100"/>
  <c r="AO40" i="100" s="1"/>
  <c r="AC29" i="100"/>
  <c r="AS29" i="100" s="1"/>
  <c r="AF55" i="100"/>
  <c r="AV55" i="100" s="1"/>
  <c r="AA45" i="100"/>
  <c r="AQ45" i="100" s="1"/>
  <c r="AE55" i="100"/>
  <c r="AU55" i="100" s="1"/>
  <c r="AB55" i="100"/>
  <c r="AR55" i="100" s="1"/>
  <c r="V55" i="100"/>
  <c r="AL55" i="100" s="1"/>
  <c r="V40" i="100"/>
  <c r="AL40" i="100" s="1"/>
  <c r="AD47" i="100"/>
  <c r="AT47" i="100" s="1"/>
  <c r="AE91" i="100"/>
  <c r="AU91" i="100" s="1"/>
  <c r="Y91" i="100"/>
  <c r="AO91" i="100" s="1"/>
  <c r="AC39" i="100"/>
  <c r="AS39" i="100" s="1"/>
  <c r="V91" i="100"/>
  <c r="AL91" i="100" s="1"/>
  <c r="AA65" i="100"/>
  <c r="AQ65" i="100" s="1"/>
  <c r="AF39" i="100"/>
  <c r="AV39" i="100" s="1"/>
  <c r="AD91" i="100"/>
  <c r="AT91" i="100" s="1"/>
  <c r="V65" i="100"/>
  <c r="AL65" i="100" s="1"/>
  <c r="AB63" i="100"/>
  <c r="AR63" i="100" s="1"/>
  <c r="W45" i="100"/>
  <c r="AM45" i="100" s="1"/>
  <c r="Y45" i="100"/>
  <c r="AO45" i="100" s="1"/>
  <c r="U105" i="100"/>
  <c r="AB77" i="100"/>
  <c r="AR77" i="100" s="1"/>
  <c r="AD39" i="100"/>
  <c r="AT39" i="100" s="1"/>
  <c r="AD59" i="100"/>
  <c r="AT59" i="100" s="1"/>
  <c r="U39" i="100"/>
  <c r="X107" i="100"/>
  <c r="AN107" i="100" s="1"/>
  <c r="V107" i="100"/>
  <c r="V79" i="100"/>
  <c r="AA47" i="100"/>
  <c r="AQ47" i="100" s="1"/>
  <c r="V47" i="100"/>
  <c r="AL47" i="100" s="1"/>
  <c r="W107" i="100"/>
  <c r="AM107" i="100" s="1"/>
  <c r="AA79" i="100"/>
  <c r="AQ79" i="100" s="1"/>
  <c r="W79" i="100"/>
  <c r="AM79" i="100" s="1"/>
  <c r="W47" i="100"/>
  <c r="AM47" i="100" s="1"/>
  <c r="Z79" i="100"/>
  <c r="AP79" i="100" s="1"/>
  <c r="AF47" i="100"/>
  <c r="AV47" i="100" s="1"/>
  <c r="Z47" i="100"/>
  <c r="AP47" i="100" s="1"/>
  <c r="AA16" i="100"/>
  <c r="AQ16" i="100" s="1"/>
  <c r="AA107" i="100"/>
  <c r="AQ107" i="100" s="1"/>
  <c r="AE107" i="100"/>
  <c r="AU107" i="100" s="1"/>
  <c r="AB79" i="100"/>
  <c r="AR79" i="100" s="1"/>
  <c r="AC79" i="100"/>
  <c r="AS79" i="100" s="1"/>
  <c r="AB47" i="100"/>
  <c r="AR47" i="100" s="1"/>
  <c r="AD107" i="100"/>
  <c r="AT107" i="100" s="1"/>
  <c r="AE79" i="100"/>
  <c r="AU79" i="100" s="1"/>
  <c r="AD79" i="100"/>
  <c r="AT79" i="100" s="1"/>
  <c r="AB59" i="100"/>
  <c r="AR59" i="100" s="1"/>
  <c r="Y59" i="100"/>
  <c r="AO59" i="100" s="1"/>
  <c r="AE47" i="100"/>
  <c r="AU47" i="100" s="1"/>
  <c r="X47" i="100"/>
  <c r="AN47" i="100" s="1"/>
  <c r="Y16" i="100"/>
  <c r="AO16" i="100" s="1"/>
  <c r="U107" i="100"/>
  <c r="AF15" i="100"/>
  <c r="AV15" i="100" s="1"/>
  <c r="AB105" i="100"/>
  <c r="AR105" i="100" s="1"/>
  <c r="V105" i="100"/>
  <c r="AL105" i="100" s="1"/>
  <c r="AC91" i="100"/>
  <c r="AS91" i="100" s="1"/>
  <c r="AE77" i="100"/>
  <c r="AU77" i="100" s="1"/>
  <c r="AD77" i="100"/>
  <c r="AT77" i="100" s="1"/>
  <c r="U65" i="100"/>
  <c r="Z65" i="100"/>
  <c r="AP65" i="100" s="1"/>
  <c r="AE63" i="100"/>
  <c r="AU63" i="100" s="1"/>
  <c r="AD63" i="100"/>
  <c r="AT63" i="100" s="1"/>
  <c r="V45" i="100"/>
  <c r="AL45" i="100" s="1"/>
  <c r="W39" i="100"/>
  <c r="AM39" i="100" s="1"/>
  <c r="AF23" i="100"/>
  <c r="AV23" i="100" s="1"/>
  <c r="AA105" i="100"/>
  <c r="AQ105" i="100" s="1"/>
  <c r="U77" i="100"/>
  <c r="AA77" i="100"/>
  <c r="AQ77" i="100" s="1"/>
  <c r="X63" i="100"/>
  <c r="AN63" i="100" s="1"/>
  <c r="W63" i="100"/>
  <c r="AM63" i="100" s="1"/>
  <c r="Y39" i="100"/>
  <c r="AO39" i="100" s="1"/>
  <c r="AA39" i="100"/>
  <c r="AQ39" i="100" s="1"/>
  <c r="AF91" i="100"/>
  <c r="AV91" i="100" s="1"/>
  <c r="U45" i="100"/>
  <c r="Y63" i="100"/>
  <c r="AO63" i="100" s="1"/>
  <c r="Z45" i="100"/>
  <c r="AP45" i="100" s="1"/>
  <c r="X39" i="100"/>
  <c r="AN39" i="100" s="1"/>
  <c r="Y105" i="100"/>
  <c r="AO105" i="100" s="1"/>
  <c r="AE105" i="100"/>
  <c r="AU105" i="100" s="1"/>
  <c r="AC77" i="100"/>
  <c r="AS77" i="100" s="1"/>
  <c r="W65" i="100"/>
  <c r="AM65" i="100" s="1"/>
  <c r="AF63" i="100"/>
  <c r="AV63" i="100" s="1"/>
  <c r="AC63" i="100"/>
  <c r="AS63" i="100" s="1"/>
  <c r="AE39" i="100"/>
  <c r="AU39" i="100" s="1"/>
  <c r="X91" i="100"/>
  <c r="AN91" i="100" s="1"/>
  <c r="AB45" i="100"/>
  <c r="AR45" i="100" s="1"/>
  <c r="X105" i="100"/>
  <c r="AN105" i="100" s="1"/>
  <c r="Y77" i="100"/>
  <c r="AO77" i="100" s="1"/>
  <c r="AE65" i="100"/>
  <c r="AU65" i="100" s="1"/>
  <c r="AD65" i="100"/>
  <c r="AT65" i="100" s="1"/>
  <c r="AD105" i="100"/>
  <c r="AT105" i="100" s="1"/>
  <c r="W91" i="100"/>
  <c r="AM91" i="100" s="1"/>
  <c r="U91" i="100"/>
  <c r="Z91" i="100"/>
  <c r="AP91" i="100" s="1"/>
  <c r="V77" i="100"/>
  <c r="AF65" i="100"/>
  <c r="AV65" i="100" s="1"/>
  <c r="Y65" i="100"/>
  <c r="AO65" i="100" s="1"/>
  <c r="X65" i="100"/>
  <c r="AN65" i="100" s="1"/>
  <c r="V63" i="100"/>
  <c r="AL63" i="100" s="1"/>
  <c r="AE45" i="100"/>
  <c r="AU45" i="100" s="1"/>
  <c r="AD45" i="100"/>
  <c r="AT45" i="100" s="1"/>
  <c r="AB39" i="100"/>
  <c r="AR39" i="100" s="1"/>
  <c r="X77" i="100"/>
  <c r="AN77" i="100" s="1"/>
  <c r="W105" i="100"/>
  <c r="AM105" i="100" s="1"/>
  <c r="W77" i="100"/>
  <c r="AM77" i="100" s="1"/>
  <c r="AC105" i="100"/>
  <c r="AS105" i="100" s="1"/>
  <c r="AB65" i="100"/>
  <c r="AR65" i="100" s="1"/>
  <c r="V39" i="100"/>
  <c r="AL39" i="100" s="1"/>
  <c r="AF45" i="100"/>
  <c r="AV45" i="100" s="1"/>
  <c r="U33" i="100"/>
  <c r="U97" i="100"/>
  <c r="AK97" i="100" s="1"/>
  <c r="AF67" i="100"/>
  <c r="AV67" i="100" s="1"/>
  <c r="AC59" i="100"/>
  <c r="AS59" i="100" s="1"/>
  <c r="W59" i="100"/>
  <c r="AM59" i="100" s="1"/>
  <c r="V41" i="100"/>
  <c r="AL41" i="100" s="1"/>
  <c r="AE20" i="100"/>
  <c r="AU20" i="100" s="1"/>
  <c r="AD16" i="100"/>
  <c r="AT16" i="100" s="1"/>
  <c r="V29" i="100"/>
  <c r="AL29" i="100" s="1"/>
  <c r="X21" i="100"/>
  <c r="AN21" i="100" s="1"/>
  <c r="W97" i="100"/>
  <c r="AM97" i="100" s="1"/>
  <c r="AD97" i="100"/>
  <c r="AT97" i="100" s="1"/>
  <c r="X89" i="100"/>
  <c r="AN89" i="100" s="1"/>
  <c r="V59" i="100"/>
  <c r="AL59" i="100" s="1"/>
  <c r="AA59" i="100"/>
  <c r="AQ59" i="100" s="1"/>
  <c r="Y89" i="100"/>
  <c r="AO89" i="100" s="1"/>
  <c r="U59" i="100"/>
  <c r="Z59" i="100"/>
  <c r="AP59" i="100" s="1"/>
  <c r="X33" i="100"/>
  <c r="AN33" i="100" s="1"/>
  <c r="X16" i="100"/>
  <c r="AN16" i="100" s="1"/>
  <c r="AA97" i="100"/>
  <c r="AQ97" i="100" s="1"/>
  <c r="AE73" i="100"/>
  <c r="AU73" i="100" s="1"/>
  <c r="AC57" i="100"/>
  <c r="AS57" i="100" s="1"/>
  <c r="U20" i="100"/>
  <c r="Y85" i="100"/>
  <c r="AO85" i="100" s="1"/>
  <c r="W57" i="100"/>
  <c r="AM57" i="100" s="1"/>
  <c r="AB29" i="100"/>
  <c r="AR29" i="100" s="1"/>
  <c r="V21" i="100"/>
  <c r="AL21" i="100" s="1"/>
  <c r="U85" i="100"/>
  <c r="U73" i="100"/>
  <c r="V33" i="100"/>
  <c r="AL33" i="100" s="1"/>
  <c r="U23" i="100"/>
  <c r="AC14" i="100"/>
  <c r="AS14" i="100" s="1"/>
  <c r="Y97" i="100"/>
  <c r="AO97" i="100" s="1"/>
  <c r="AC89" i="100"/>
  <c r="AS89" i="100" s="1"/>
  <c r="AB33" i="100"/>
  <c r="AR33" i="100" s="1"/>
  <c r="AD33" i="100"/>
  <c r="AT33" i="100" s="1"/>
  <c r="AA33" i="100"/>
  <c r="AQ33" i="100" s="1"/>
  <c r="X97" i="100"/>
  <c r="AN97" i="100" s="1"/>
  <c r="AF89" i="100"/>
  <c r="AV89" i="100" s="1"/>
  <c r="AC97" i="100"/>
  <c r="AS97" i="100" s="1"/>
  <c r="W89" i="100"/>
  <c r="AM89" i="100" s="1"/>
  <c r="AA89" i="100"/>
  <c r="AQ89" i="100" s="1"/>
  <c r="V89" i="100"/>
  <c r="AL89" i="100" s="1"/>
  <c r="W41" i="100"/>
  <c r="AM41" i="100" s="1"/>
  <c r="AC33" i="100"/>
  <c r="AS33" i="100" s="1"/>
  <c r="AF33" i="100"/>
  <c r="AV33" i="100" s="1"/>
  <c r="V97" i="100"/>
  <c r="AL97" i="100" s="1"/>
  <c r="AB97" i="100"/>
  <c r="AR97" i="100" s="1"/>
  <c r="AF97" i="100"/>
  <c r="AV97" i="100" s="1"/>
  <c r="AE89" i="100"/>
  <c r="AU89" i="100" s="1"/>
  <c r="U89" i="100"/>
  <c r="W33" i="100"/>
  <c r="AM33" i="100" s="1"/>
  <c r="AA21" i="100"/>
  <c r="AQ21" i="100" s="1"/>
  <c r="Z29" i="100"/>
  <c r="AP29" i="100" s="1"/>
  <c r="U21" i="100"/>
  <c r="V15" i="100"/>
  <c r="AL15" i="100" s="1"/>
  <c r="W27" i="100"/>
  <c r="AM27" i="100" s="1"/>
  <c r="Z20" i="100"/>
  <c r="AP20" i="100" s="1"/>
  <c r="AA20" i="100"/>
  <c r="AQ20" i="100" s="1"/>
  <c r="Y31" i="100"/>
  <c r="AO31" i="100" s="1"/>
  <c r="AE31" i="100"/>
  <c r="AU31" i="100" s="1"/>
  <c r="X31" i="100"/>
  <c r="AN31" i="100" s="1"/>
  <c r="V31" i="100"/>
  <c r="AL31" i="100" s="1"/>
  <c r="V28" i="100"/>
  <c r="AL28" i="100" s="1"/>
  <c r="Z28" i="100"/>
  <c r="AP28" i="100" s="1"/>
  <c r="U28" i="100"/>
  <c r="AA34" i="100"/>
  <c r="AQ34" i="100" s="1"/>
  <c r="AF34" i="100"/>
  <c r="AV34" i="100" s="1"/>
  <c r="Z34" i="100"/>
  <c r="AP34" i="100" s="1"/>
  <c r="U19" i="100"/>
  <c r="Z19" i="100"/>
  <c r="AP19" i="100" s="1"/>
  <c r="AB19" i="100"/>
  <c r="AR19" i="100" s="1"/>
  <c r="Y19" i="100"/>
  <c r="AO19" i="100" s="1"/>
  <c r="V85" i="100"/>
  <c r="AL85" i="100" s="1"/>
  <c r="X73" i="100"/>
  <c r="AN73" i="100" s="1"/>
  <c r="Y73" i="100"/>
  <c r="AO73" i="100" s="1"/>
  <c r="AD73" i="100"/>
  <c r="AT73" i="100" s="1"/>
  <c r="V57" i="100"/>
  <c r="AL57" i="100" s="1"/>
  <c r="AA57" i="100"/>
  <c r="AQ57" i="100" s="1"/>
  <c r="X29" i="100"/>
  <c r="AN29" i="100" s="1"/>
  <c r="AD23" i="100"/>
  <c r="AT23" i="100" s="1"/>
  <c r="W29" i="100"/>
  <c r="AM29" i="100" s="1"/>
  <c r="W23" i="100"/>
  <c r="AM23" i="100" s="1"/>
  <c r="W21" i="100"/>
  <c r="AM21" i="100" s="1"/>
  <c r="X20" i="100"/>
  <c r="AN20" i="100" s="1"/>
  <c r="Y20" i="100"/>
  <c r="AO20" i="100" s="1"/>
  <c r="AD20" i="100"/>
  <c r="AT20" i="100" s="1"/>
  <c r="AF22" i="100"/>
  <c r="AV22" i="100" s="1"/>
  <c r="AB16" i="100"/>
  <c r="AR16" i="100" s="1"/>
  <c r="AC16" i="100"/>
  <c r="AS16" i="100" s="1"/>
  <c r="AF29" i="100"/>
  <c r="AV29" i="100" s="1"/>
  <c r="AF21" i="100"/>
  <c r="AV21" i="100" s="1"/>
  <c r="AB85" i="100"/>
  <c r="AR85" i="100" s="1"/>
  <c r="AF85" i="100"/>
  <c r="AV85" i="100" s="1"/>
  <c r="AA85" i="100"/>
  <c r="AQ85" i="100" s="1"/>
  <c r="Z85" i="100"/>
  <c r="AP85" i="100" s="1"/>
  <c r="AB73" i="100"/>
  <c r="AR73" i="100" s="1"/>
  <c r="AC73" i="100"/>
  <c r="AS73" i="100" s="1"/>
  <c r="W73" i="100"/>
  <c r="AM73" i="100" s="1"/>
  <c r="X57" i="100"/>
  <c r="U57" i="100"/>
  <c r="Z57" i="100"/>
  <c r="AP57" i="100" s="1"/>
  <c r="AE57" i="100"/>
  <c r="AU57" i="100" s="1"/>
  <c r="Z23" i="100"/>
  <c r="AP23" i="100" s="1"/>
  <c r="AA23" i="100"/>
  <c r="AQ23" i="100" s="1"/>
  <c r="AB20" i="100"/>
  <c r="AR20" i="100" s="1"/>
  <c r="AC20" i="100"/>
  <c r="AS20" i="100" s="1"/>
  <c r="W16" i="100"/>
  <c r="AM16" i="100" s="1"/>
  <c r="V22" i="100"/>
  <c r="AL22" i="100" s="1"/>
  <c r="AF16" i="100"/>
  <c r="AV16" i="100" s="1"/>
  <c r="V16" i="100"/>
  <c r="AL16" i="100" s="1"/>
  <c r="AB57" i="100"/>
  <c r="AR57" i="100" s="1"/>
  <c r="W85" i="100"/>
  <c r="AM85" i="100" s="1"/>
  <c r="AE85" i="100"/>
  <c r="AU85" i="100" s="1"/>
  <c r="AD85" i="100"/>
  <c r="AT85" i="100" s="1"/>
  <c r="AF73" i="100"/>
  <c r="AV73" i="100" s="1"/>
  <c r="V73" i="100"/>
  <c r="AL73" i="100" s="1"/>
  <c r="Y57" i="100"/>
  <c r="AO57" i="100" s="1"/>
  <c r="AD57" i="100"/>
  <c r="AT57" i="100" s="1"/>
  <c r="W75" i="100"/>
  <c r="AM75" i="100" s="1"/>
  <c r="AB21" i="100"/>
  <c r="AR21" i="100" s="1"/>
  <c r="AF20" i="100"/>
  <c r="AV20" i="100" s="1"/>
  <c r="V20" i="100"/>
  <c r="AL20" i="100" s="1"/>
  <c r="AE16" i="100"/>
  <c r="AU16" i="100" s="1"/>
  <c r="U16" i="100"/>
  <c r="X85" i="100"/>
  <c r="AN85" i="100" s="1"/>
  <c r="AD21" i="100"/>
  <c r="AT21" i="100" s="1"/>
  <c r="U29" i="100"/>
  <c r="AA29" i="100"/>
  <c r="AQ29" i="100" s="1"/>
  <c r="Y21" i="100"/>
  <c r="AO21" i="100" s="1"/>
  <c r="AE21" i="100"/>
  <c r="AU21" i="100" s="1"/>
  <c r="W28" i="100"/>
  <c r="AM28" i="100" s="1"/>
  <c r="AD28" i="100"/>
  <c r="AT28" i="100" s="1"/>
  <c r="AD29" i="100"/>
  <c r="AT29" i="100" s="1"/>
  <c r="V27" i="100"/>
  <c r="AL27" i="100" s="1"/>
  <c r="Z21" i="100"/>
  <c r="AP21" i="100" s="1"/>
  <c r="Y29" i="100"/>
  <c r="AO29" i="100" s="1"/>
  <c r="AE29" i="100"/>
  <c r="AU29" i="100" s="1"/>
  <c r="AC21" i="100"/>
  <c r="AS21" i="100" s="1"/>
  <c r="X28" i="100"/>
  <c r="AN28" i="100" s="1"/>
  <c r="W15" i="100"/>
  <c r="AM15" i="100" s="1"/>
  <c r="Y28" i="100"/>
  <c r="AO28" i="100" s="1"/>
  <c r="AB35" i="100"/>
  <c r="AR35" i="100" s="1"/>
  <c r="U35" i="100"/>
  <c r="U27" i="100"/>
  <c r="AA27" i="100"/>
  <c r="AQ27" i="100" s="1"/>
  <c r="Y15" i="100"/>
  <c r="AO15" i="100" s="1"/>
  <c r="U15" i="100"/>
  <c r="AB15" i="100"/>
  <c r="AR15" i="100" s="1"/>
  <c r="AD15" i="100"/>
  <c r="AT15" i="100" s="1"/>
  <c r="Y27" i="100"/>
  <c r="AO27" i="100" s="1"/>
  <c r="AE27" i="100"/>
  <c r="AU27" i="100" s="1"/>
  <c r="AA15" i="100"/>
  <c r="AQ15" i="100" s="1"/>
  <c r="AC15" i="100"/>
  <c r="AS15" i="100" s="1"/>
  <c r="Z33" i="100"/>
  <c r="AP33" i="100" s="1"/>
  <c r="AC35" i="100"/>
  <c r="AS35" i="100" s="1"/>
  <c r="AF35" i="100"/>
  <c r="AV35" i="100" s="1"/>
  <c r="AB27" i="100"/>
  <c r="AR27" i="100" s="1"/>
  <c r="AD27" i="100"/>
  <c r="AT27" i="100" s="1"/>
  <c r="W35" i="100"/>
  <c r="AM35" i="100" s="1"/>
  <c r="V34" i="100"/>
  <c r="AL34" i="100" s="1"/>
  <c r="X27" i="100"/>
  <c r="AN27" i="100" s="1"/>
  <c r="X15" i="100"/>
  <c r="AE35" i="100"/>
  <c r="AU35" i="100" s="1"/>
  <c r="Z27" i="100"/>
  <c r="AP27" i="100" s="1"/>
  <c r="Z15" i="100"/>
  <c r="AP15" i="100" s="1"/>
  <c r="AC27" i="100"/>
  <c r="AS27" i="100" s="1"/>
  <c r="AE15" i="100"/>
  <c r="AU15" i="100" s="1"/>
  <c r="Y35" i="100"/>
  <c r="AO35" i="100" s="1"/>
  <c r="AF32" i="100"/>
  <c r="AV32" i="100" s="1"/>
  <c r="Y32" i="100"/>
  <c r="AO32" i="100" s="1"/>
  <c r="AB32" i="100"/>
  <c r="AR32" i="100" s="1"/>
  <c r="V32" i="100"/>
  <c r="AL32" i="100" s="1"/>
  <c r="Z32" i="100"/>
  <c r="AP32" i="100" s="1"/>
  <c r="X32" i="100"/>
  <c r="AA32" i="100"/>
  <c r="AQ32" i="100" s="1"/>
  <c r="U32" i="100"/>
  <c r="W32" i="100"/>
  <c r="AM32" i="100" s="1"/>
  <c r="AD32" i="100"/>
  <c r="AT32" i="100" s="1"/>
  <c r="AC32" i="100"/>
  <c r="AS32" i="100" s="1"/>
  <c r="AE32" i="100"/>
  <c r="AU32" i="100" s="1"/>
  <c r="AC31" i="100"/>
  <c r="AS31" i="100" s="1"/>
  <c r="AE34" i="100"/>
  <c r="AU34" i="100" s="1"/>
  <c r="AD34" i="100"/>
  <c r="AT34" i="100" s="1"/>
  <c r="AB23" i="100"/>
  <c r="AR23" i="100" s="1"/>
  <c r="X34" i="100"/>
  <c r="AN34" i="100" s="1"/>
  <c r="AA31" i="100"/>
  <c r="AQ31" i="100" s="1"/>
  <c r="AB34" i="100"/>
  <c r="AR34" i="100" s="1"/>
  <c r="AD31" i="100"/>
  <c r="AT31" i="100" s="1"/>
  <c r="V23" i="100"/>
  <c r="AL23" i="100" s="1"/>
  <c r="Y23" i="100"/>
  <c r="AO23" i="100" s="1"/>
  <c r="AE23" i="100"/>
  <c r="AU23" i="100" s="1"/>
  <c r="AA28" i="100"/>
  <c r="AQ28" i="100" s="1"/>
  <c r="AB28" i="100"/>
  <c r="AR28" i="100" s="1"/>
  <c r="AC28" i="100"/>
  <c r="AS28" i="100" s="1"/>
  <c r="W26" i="100"/>
  <c r="AM26" i="100" s="1"/>
  <c r="AE22" i="100"/>
  <c r="AU22" i="100" s="1"/>
  <c r="U22" i="100"/>
  <c r="Z22" i="100"/>
  <c r="AP22" i="100" s="1"/>
  <c r="AE33" i="100"/>
  <c r="AU33" i="100" s="1"/>
  <c r="AD35" i="100"/>
  <c r="AT35" i="100" s="1"/>
  <c r="U31" i="100"/>
  <c r="Y33" i="100"/>
  <c r="AO33" i="100" s="1"/>
  <c r="U34" i="100"/>
  <c r="Y34" i="100"/>
  <c r="AO34" i="100" s="1"/>
  <c r="AB31" i="100"/>
  <c r="AR31" i="100" s="1"/>
  <c r="X23" i="100"/>
  <c r="AN23" i="100" s="1"/>
  <c r="W31" i="100"/>
  <c r="AM31" i="100" s="1"/>
  <c r="W34" i="100"/>
  <c r="AM34" i="100" s="1"/>
  <c r="Z31" i="100"/>
  <c r="AP31" i="100" s="1"/>
  <c r="AC23" i="100"/>
  <c r="AS23" i="100" s="1"/>
  <c r="AE28" i="100"/>
  <c r="AU28" i="100" s="1"/>
  <c r="AF28" i="100"/>
  <c r="AV28" i="100" s="1"/>
  <c r="X22" i="100"/>
  <c r="AN22" i="100" s="1"/>
  <c r="Y22" i="100"/>
  <c r="AO22" i="100" s="1"/>
  <c r="AD22" i="100"/>
  <c r="AT22" i="100" s="1"/>
  <c r="AF31" i="100"/>
  <c r="AV31" i="100" s="1"/>
  <c r="AC34" i="100"/>
  <c r="AS34" i="100" s="1"/>
  <c r="W22" i="100"/>
  <c r="AM22" i="100" s="1"/>
  <c r="AB22" i="100"/>
  <c r="AR22" i="100" s="1"/>
  <c r="AF25" i="100"/>
  <c r="AV25" i="100" s="1"/>
  <c r="X19" i="100"/>
  <c r="AN19" i="100" s="1"/>
  <c r="V25" i="100"/>
  <c r="AL25" i="100" s="1"/>
  <c r="V19" i="100"/>
  <c r="AL19" i="100" s="1"/>
  <c r="U25" i="100"/>
  <c r="AA25" i="100"/>
  <c r="AQ25" i="100" s="1"/>
  <c r="W19" i="100"/>
  <c r="AM19" i="100" s="1"/>
  <c r="AA18" i="100"/>
  <c r="AQ18" i="100" s="1"/>
  <c r="Y25" i="100"/>
  <c r="AO25" i="100" s="1"/>
  <c r="AE25" i="100"/>
  <c r="AU25" i="100" s="1"/>
  <c r="AC19" i="100"/>
  <c r="AS19" i="100" s="1"/>
  <c r="AA19" i="100"/>
  <c r="AQ19" i="100" s="1"/>
  <c r="AE17" i="100"/>
  <c r="AU17" i="100" s="1"/>
  <c r="AB25" i="100"/>
  <c r="AR25" i="100" s="1"/>
  <c r="AD25" i="100"/>
  <c r="AT25" i="100" s="1"/>
  <c r="AD19" i="100"/>
  <c r="AT19" i="100" s="1"/>
  <c r="AF19" i="100"/>
  <c r="AV19" i="100" s="1"/>
  <c r="AE19" i="100"/>
  <c r="AU19" i="100" s="1"/>
  <c r="AB109" i="100"/>
  <c r="AR109" i="100" s="1"/>
  <c r="V109" i="100"/>
  <c r="AL109" i="100" s="1"/>
  <c r="Y69" i="100"/>
  <c r="AO69" i="100" s="1"/>
  <c r="AD69" i="100"/>
  <c r="AT69" i="100" s="1"/>
  <c r="V75" i="100"/>
  <c r="AL75" i="100" s="1"/>
  <c r="AE49" i="100"/>
  <c r="AU49" i="100" s="1"/>
  <c r="AD49" i="100"/>
  <c r="AT49" i="100" s="1"/>
  <c r="AB53" i="100"/>
  <c r="AR53" i="100" s="1"/>
  <c r="AF53" i="100"/>
  <c r="AV53" i="100" s="1"/>
  <c r="AC53" i="100"/>
  <c r="AS53" i="100" s="1"/>
  <c r="AA109" i="100"/>
  <c r="AQ109" i="100" s="1"/>
  <c r="AA49" i="100"/>
  <c r="AQ49" i="100" s="1"/>
  <c r="AF49" i="100"/>
  <c r="AV49" i="100" s="1"/>
  <c r="W69" i="100"/>
  <c r="AM69" i="100" s="1"/>
  <c r="Y109" i="100"/>
  <c r="AO109" i="100" s="1"/>
  <c r="AF109" i="100"/>
  <c r="AV109" i="100" s="1"/>
  <c r="X109" i="100"/>
  <c r="AC69" i="100"/>
  <c r="AS69" i="100" s="1"/>
  <c r="AB49" i="100"/>
  <c r="AR49" i="100" s="1"/>
  <c r="Y49" i="100"/>
  <c r="AO49" i="100" s="1"/>
  <c r="W53" i="100"/>
  <c r="AM53" i="100" s="1"/>
  <c r="AA53" i="100"/>
  <c r="AQ53" i="100" s="1"/>
  <c r="V53" i="100"/>
  <c r="AL53" i="100" s="1"/>
  <c r="X49" i="100"/>
  <c r="AN49" i="100" s="1"/>
  <c r="AF69" i="100"/>
  <c r="AV69" i="100" s="1"/>
  <c r="AC45" i="100"/>
  <c r="AS45" i="100" s="1"/>
  <c r="AC109" i="100"/>
  <c r="AS109" i="100" s="1"/>
  <c r="AD109" i="100"/>
  <c r="AT109" i="100" s="1"/>
  <c r="AB69" i="100"/>
  <c r="AR69" i="100" s="1"/>
  <c r="V69" i="100"/>
  <c r="AL69" i="100" s="1"/>
  <c r="W49" i="100"/>
  <c r="AM49" i="100" s="1"/>
  <c r="AE75" i="100"/>
  <c r="AU75" i="100" s="1"/>
  <c r="V49" i="100"/>
  <c r="AL49" i="100" s="1"/>
  <c r="AE53" i="100"/>
  <c r="AU53" i="100" s="1"/>
  <c r="U53" i="100"/>
  <c r="AE69" i="100"/>
  <c r="AU69" i="100" s="1"/>
  <c r="X45" i="100"/>
  <c r="AN45" i="100" s="1"/>
  <c r="AA67" i="100"/>
  <c r="AQ67" i="100" s="1"/>
  <c r="AE67" i="100"/>
  <c r="AU67" i="100" s="1"/>
  <c r="W67" i="100"/>
  <c r="AM67" i="100" s="1"/>
  <c r="AA95" i="100"/>
  <c r="AQ95" i="100" s="1"/>
  <c r="AD95" i="100"/>
  <c r="AT95" i="100" s="1"/>
  <c r="U95" i="100"/>
  <c r="Z95" i="100"/>
  <c r="AP95" i="100" s="1"/>
  <c r="Y95" i="100"/>
  <c r="AO95" i="100" s="1"/>
  <c r="AE95" i="100"/>
  <c r="AU95" i="100" s="1"/>
  <c r="V95" i="100"/>
  <c r="AL95" i="100" s="1"/>
  <c r="AC95" i="100"/>
  <c r="AS95" i="100" s="1"/>
  <c r="AF95" i="100"/>
  <c r="AV95" i="100" s="1"/>
  <c r="AB67" i="100"/>
  <c r="AR67" i="100" s="1"/>
  <c r="V67" i="100"/>
  <c r="AL67" i="100" s="1"/>
  <c r="X67" i="100"/>
  <c r="AN67" i="100" s="1"/>
  <c r="U75" i="100"/>
  <c r="AB75" i="100"/>
  <c r="AR75" i="100" s="1"/>
  <c r="Z75" i="100"/>
  <c r="AP75" i="100" s="1"/>
  <c r="AF59" i="100"/>
  <c r="AV59" i="100" s="1"/>
  <c r="X59" i="100"/>
  <c r="AN59" i="100" s="1"/>
  <c r="W95" i="100"/>
  <c r="AM95" i="100" s="1"/>
  <c r="U67" i="100"/>
  <c r="Z67" i="100"/>
  <c r="AP67" i="100" s="1"/>
  <c r="AA75" i="100"/>
  <c r="AQ75" i="100" s="1"/>
  <c r="X75" i="100"/>
  <c r="AN75" i="100" s="1"/>
  <c r="AD75" i="100"/>
  <c r="AT75" i="100" s="1"/>
  <c r="AE83" i="100"/>
  <c r="AU83" i="100" s="1"/>
  <c r="Y83" i="100"/>
  <c r="AO83" i="100" s="1"/>
  <c r="X95" i="100"/>
  <c r="AN95" i="100" s="1"/>
  <c r="Y67" i="100"/>
  <c r="AO67" i="100" s="1"/>
  <c r="AD67" i="100"/>
  <c r="AT67" i="100" s="1"/>
  <c r="Y75" i="100"/>
  <c r="AO75" i="100" s="1"/>
  <c r="AF75" i="100"/>
  <c r="AV75" i="100" s="1"/>
  <c r="AM86" i="100"/>
  <c r="AG86" i="100"/>
  <c r="AN101" i="100"/>
  <c r="AG100" i="100"/>
  <c r="AK96" i="100"/>
  <c r="AW96" i="100" s="1"/>
  <c r="AG96" i="100"/>
  <c r="AL94" i="100"/>
  <c r="AW94" i="100" s="1"/>
  <c r="AG94" i="100"/>
  <c r="AN98" i="100"/>
  <c r="AG93" i="100"/>
  <c r="AC99" i="100"/>
  <c r="AS99" i="100" s="1"/>
  <c r="Y99" i="100"/>
  <c r="AO99" i="100" s="1"/>
  <c r="U99" i="100"/>
  <c r="AF99" i="100"/>
  <c r="AV99" i="100" s="1"/>
  <c r="AB99" i="100"/>
  <c r="AR99" i="100" s="1"/>
  <c r="X99" i="100"/>
  <c r="AE99" i="100"/>
  <c r="AU99" i="100" s="1"/>
  <c r="AA99" i="100"/>
  <c r="AQ99" i="100" s="1"/>
  <c r="W99" i="100"/>
  <c r="AM99" i="100" s="1"/>
  <c r="AD99" i="100"/>
  <c r="AT99" i="100" s="1"/>
  <c r="Z99" i="100"/>
  <c r="AP99" i="100" s="1"/>
  <c r="V99" i="100"/>
  <c r="AL99" i="100" s="1"/>
  <c r="AN86" i="100"/>
  <c r="AN84" i="100"/>
  <c r="AN83" i="100"/>
  <c r="AN72" i="100"/>
  <c r="AW72" i="100" s="1"/>
  <c r="AG81" i="100"/>
  <c r="AG88" i="100"/>
  <c r="AN71" i="100"/>
  <c r="AN66" i="100"/>
  <c r="AK76" i="100"/>
  <c r="AG76" i="100"/>
  <c r="AN54" i="100"/>
  <c r="AK108" i="100"/>
  <c r="AN82" i="100"/>
  <c r="AG104" i="100"/>
  <c r="AK104" i="100"/>
  <c r="AN100" i="100"/>
  <c r="AW100" i="100" s="1"/>
  <c r="AN110" i="100"/>
  <c r="AN102" i="100"/>
  <c r="AN104" i="100"/>
  <c r="AN93" i="100"/>
  <c r="AG98" i="100"/>
  <c r="AK92" i="100"/>
  <c r="AG92" i="100"/>
  <c r="AN92" i="100"/>
  <c r="AN88" i="100"/>
  <c r="AW88" i="100" s="1"/>
  <c r="AN80" i="100"/>
  <c r="AW80" i="100" s="1"/>
  <c r="AN87" i="100"/>
  <c r="AN78" i="100"/>
  <c r="AN90" i="100"/>
  <c r="AG80" i="100"/>
  <c r="AK74" i="100"/>
  <c r="AN70" i="100"/>
  <c r="AK69" i="100"/>
  <c r="AM66" i="100"/>
  <c r="AK56" i="100"/>
  <c r="AN52" i="100"/>
  <c r="AN76" i="100"/>
  <c r="AN53" i="100"/>
  <c r="AN103" i="100"/>
  <c r="AL107" i="100"/>
  <c r="AL87" i="100"/>
  <c r="AN81" i="100"/>
  <c r="AW81" i="100" s="1"/>
  <c r="AL79" i="100"/>
  <c r="AG82" i="100"/>
  <c r="AL77" i="100"/>
  <c r="AN68" i="100"/>
  <c r="AW68" i="100" s="1"/>
  <c r="AN74" i="100"/>
  <c r="AM70" i="100"/>
  <c r="AG70" i="100"/>
  <c r="AN64" i="100"/>
  <c r="AG72" i="100"/>
  <c r="AG68" i="100"/>
  <c r="X48" i="100"/>
  <c r="V48" i="100"/>
  <c r="AL48" i="100" s="1"/>
  <c r="W48" i="100"/>
  <c r="AM48" i="100" s="1"/>
  <c r="U48" i="100"/>
  <c r="AN108" i="100"/>
  <c r="AK106" i="100"/>
  <c r="AG106" i="100"/>
  <c r="AN106" i="100"/>
  <c r="AN43" i="100"/>
  <c r="AK47" i="100"/>
  <c r="AN40" i="100"/>
  <c r="AI116" i="60"/>
  <c r="AH116" i="60"/>
  <c r="AK116" i="60" s="1"/>
  <c r="BM115" i="60"/>
  <c r="AI115" i="60"/>
  <c r="AH115" i="60"/>
  <c r="AK115" i="60" s="1"/>
  <c r="BM114" i="60"/>
  <c r="AI114" i="60"/>
  <c r="AH114" i="60"/>
  <c r="AK114" i="60" s="1"/>
  <c r="BM113" i="60"/>
  <c r="AI113" i="60"/>
  <c r="AH113" i="60"/>
  <c r="AK113" i="60" s="1"/>
  <c r="BM112" i="60"/>
  <c r="AI112" i="60"/>
  <c r="AH112" i="60"/>
  <c r="AK112" i="60" s="1"/>
  <c r="BM111" i="60"/>
  <c r="AI111" i="60"/>
  <c r="AH111" i="60"/>
  <c r="AK111" i="60" s="1"/>
  <c r="BM110" i="60"/>
  <c r="AI110" i="60"/>
  <c r="AH110" i="60"/>
  <c r="AK110" i="60" s="1"/>
  <c r="BM109" i="60"/>
  <c r="AI109" i="60"/>
  <c r="AH109" i="60"/>
  <c r="AK109" i="60" s="1"/>
  <c r="BM108" i="60"/>
  <c r="AI108" i="60"/>
  <c r="AH108" i="60"/>
  <c r="AK108" i="60" s="1"/>
  <c r="BM107" i="60"/>
  <c r="AI107" i="60"/>
  <c r="AH107" i="60"/>
  <c r="AK107" i="60" s="1"/>
  <c r="BM106" i="60"/>
  <c r="AI106" i="60"/>
  <c r="AH106" i="60"/>
  <c r="AK106" i="60" s="1"/>
  <c r="BM105" i="60"/>
  <c r="AI105" i="60"/>
  <c r="AH105" i="60"/>
  <c r="AK105" i="60" s="1"/>
  <c r="BM104" i="60"/>
  <c r="AI104" i="60"/>
  <c r="AH104" i="60"/>
  <c r="AK104" i="60" s="1"/>
  <c r="BM103" i="60"/>
  <c r="AI103" i="60"/>
  <c r="AH103" i="60"/>
  <c r="AK103" i="60" s="1"/>
  <c r="BM102" i="60"/>
  <c r="AI102" i="60"/>
  <c r="AH102" i="60"/>
  <c r="AK102" i="60" s="1"/>
  <c r="BM101" i="60"/>
  <c r="AI101" i="60"/>
  <c r="AH101" i="60"/>
  <c r="AK101" i="60" s="1"/>
  <c r="BM100" i="60"/>
  <c r="AI100" i="60"/>
  <c r="AH100" i="60"/>
  <c r="AK100" i="60" s="1"/>
  <c r="BM99" i="60"/>
  <c r="AI99" i="60"/>
  <c r="AH99" i="60"/>
  <c r="AK99" i="60" s="1"/>
  <c r="BM98" i="60"/>
  <c r="AI98" i="60"/>
  <c r="AH98" i="60"/>
  <c r="AK98" i="60" s="1"/>
  <c r="BM97" i="60"/>
  <c r="AI97" i="60"/>
  <c r="AH97" i="60"/>
  <c r="AK97" i="60" s="1"/>
  <c r="BM96" i="60"/>
  <c r="AI96" i="60"/>
  <c r="AH96" i="60"/>
  <c r="AK96" i="60" s="1"/>
  <c r="BM95" i="60"/>
  <c r="AI95" i="60"/>
  <c r="AH95" i="60"/>
  <c r="AK95" i="60" s="1"/>
  <c r="BM94" i="60"/>
  <c r="AI94" i="60"/>
  <c r="AH94" i="60"/>
  <c r="AK94" i="60" s="1"/>
  <c r="BM93" i="60"/>
  <c r="AI93" i="60"/>
  <c r="AH93" i="60"/>
  <c r="AK93" i="60" s="1"/>
  <c r="BM92" i="60"/>
  <c r="AI92" i="60"/>
  <c r="AH92" i="60"/>
  <c r="AK92" i="60" s="1"/>
  <c r="AF48" i="100" l="1"/>
  <c r="AV48" i="100" s="1"/>
  <c r="AC48" i="100"/>
  <c r="AS48" i="100" s="1"/>
  <c r="AE41" i="100"/>
  <c r="AU41" i="100" s="1"/>
  <c r="AA14" i="100"/>
  <c r="AQ14" i="100" s="1"/>
  <c r="AB48" i="100"/>
  <c r="AR48" i="100" s="1"/>
  <c r="AD14" i="100"/>
  <c r="AT14" i="100" s="1"/>
  <c r="AD50" i="100"/>
  <c r="AT50" i="100" s="1"/>
  <c r="V14" i="100"/>
  <c r="AL14" i="100" s="1"/>
  <c r="AE48" i="100"/>
  <c r="AU48" i="100" s="1"/>
  <c r="X14" i="100"/>
  <c r="AN14" i="100" s="1"/>
  <c r="W51" i="100"/>
  <c r="AM51" i="100" s="1"/>
  <c r="Y58" i="100"/>
  <c r="AO58" i="100" s="1"/>
  <c r="AW58" i="100" s="1"/>
  <c r="AA41" i="100"/>
  <c r="AQ41" i="100" s="1"/>
  <c r="U41" i="100"/>
  <c r="X58" i="100"/>
  <c r="AN58" i="100" s="1"/>
  <c r="AD41" i="100"/>
  <c r="AT41" i="100" s="1"/>
  <c r="AF41" i="100"/>
  <c r="AV41" i="100" s="1"/>
  <c r="AD62" i="100"/>
  <c r="AT62" i="100" s="1"/>
  <c r="Z53" i="100"/>
  <c r="AP53" i="100" s="1"/>
  <c r="AD58" i="100"/>
  <c r="AT58" i="100" s="1"/>
  <c r="Y48" i="100"/>
  <c r="AO48" i="100" s="1"/>
  <c r="X51" i="100"/>
  <c r="AN51" i="100" s="1"/>
  <c r="AD48" i="100"/>
  <c r="AT48" i="100" s="1"/>
  <c r="U24" i="100"/>
  <c r="AK24" i="100" s="1"/>
  <c r="X41" i="100"/>
  <c r="AN41" i="100" s="1"/>
  <c r="AC41" i="100"/>
  <c r="AS41" i="100" s="1"/>
  <c r="AB41" i="100"/>
  <c r="AR41" i="100" s="1"/>
  <c r="Z30" i="100"/>
  <c r="AP30" i="100" s="1"/>
  <c r="Z41" i="100"/>
  <c r="AP41" i="100" s="1"/>
  <c r="AA58" i="100"/>
  <c r="AQ58" i="100" s="1"/>
  <c r="Z48" i="100"/>
  <c r="AP48" i="100" s="1"/>
  <c r="Y42" i="100"/>
  <c r="AO42" i="100" s="1"/>
  <c r="AD12" i="100"/>
  <c r="AT12" i="100" s="1"/>
  <c r="AC51" i="100"/>
  <c r="AS51" i="100" s="1"/>
  <c r="AE14" i="100"/>
  <c r="AU14" i="100" s="1"/>
  <c r="AE51" i="100"/>
  <c r="AU51" i="100" s="1"/>
  <c r="V30" i="100"/>
  <c r="AL30" i="100" s="1"/>
  <c r="AF58" i="100"/>
  <c r="AV58" i="100" s="1"/>
  <c r="W58" i="100"/>
  <c r="AM58" i="100" s="1"/>
  <c r="Z58" i="100"/>
  <c r="AP58" i="100" s="1"/>
  <c r="AC58" i="100"/>
  <c r="AS58" i="100" s="1"/>
  <c r="U58" i="100"/>
  <c r="AK58" i="100" s="1"/>
  <c r="AB58" i="100"/>
  <c r="AR58" i="100" s="1"/>
  <c r="AE58" i="100"/>
  <c r="AU58" i="100" s="1"/>
  <c r="AC17" i="100"/>
  <c r="AS17" i="100" s="1"/>
  <c r="U17" i="100"/>
  <c r="AK17" i="100" s="1"/>
  <c r="AA17" i="100"/>
  <c r="AQ17" i="100" s="1"/>
  <c r="U30" i="100"/>
  <c r="AG66" i="100"/>
  <c r="AE30" i="100"/>
  <c r="AU30" i="100" s="1"/>
  <c r="AC30" i="100"/>
  <c r="AS30" i="100" s="1"/>
  <c r="AW93" i="100"/>
  <c r="V17" i="100"/>
  <c r="AL17" i="100" s="1"/>
  <c r="Z17" i="100"/>
  <c r="AP17" i="100" s="1"/>
  <c r="W17" i="100"/>
  <c r="AM17" i="100" s="1"/>
  <c r="Y17" i="100"/>
  <c r="AO17" i="100" s="1"/>
  <c r="AF30" i="100"/>
  <c r="AV30" i="100" s="1"/>
  <c r="AB30" i="100"/>
  <c r="AR30" i="100" s="1"/>
  <c r="X17" i="100"/>
  <c r="AN17" i="100" s="1"/>
  <c r="AA30" i="100"/>
  <c r="AQ30" i="100" s="1"/>
  <c r="AD30" i="100"/>
  <c r="AT30" i="100" s="1"/>
  <c r="AF17" i="100"/>
  <c r="AV17" i="100" s="1"/>
  <c r="AD17" i="100"/>
  <c r="AT17" i="100" s="1"/>
  <c r="Y30" i="100"/>
  <c r="AO30" i="100" s="1"/>
  <c r="X30" i="100"/>
  <c r="AN30" i="100" s="1"/>
  <c r="AB14" i="100"/>
  <c r="AR14" i="100" s="1"/>
  <c r="X12" i="100"/>
  <c r="AN12" i="100" s="1"/>
  <c r="Y14" i="100"/>
  <c r="AO14" i="100" s="1"/>
  <c r="W14" i="100"/>
  <c r="AM14" i="100" s="1"/>
  <c r="V12" i="100"/>
  <c r="AL12" i="100" s="1"/>
  <c r="AF12" i="100"/>
  <c r="AV12" i="100" s="1"/>
  <c r="Z12" i="100"/>
  <c r="AP12" i="100" s="1"/>
  <c r="Z14" i="100"/>
  <c r="AP14" i="100" s="1"/>
  <c r="AD53" i="100"/>
  <c r="AT53" i="100" s="1"/>
  <c r="AE38" i="100"/>
  <c r="AU38" i="100" s="1"/>
  <c r="AA12" i="100"/>
  <c r="AQ12" i="100" s="1"/>
  <c r="U12" i="100"/>
  <c r="AB12" i="100"/>
  <c r="AR12" i="100" s="1"/>
  <c r="U14" i="100"/>
  <c r="AK14" i="100" s="1"/>
  <c r="AC12" i="100"/>
  <c r="AS12" i="100" s="1"/>
  <c r="Z38" i="100"/>
  <c r="AP38" i="100" s="1"/>
  <c r="AE12" i="100"/>
  <c r="AU12" i="100" s="1"/>
  <c r="Y12" i="100"/>
  <c r="AO12" i="100" s="1"/>
  <c r="AD38" i="100"/>
  <c r="AT38" i="100" s="1"/>
  <c r="W38" i="100"/>
  <c r="AM38" i="100" s="1"/>
  <c r="U42" i="100"/>
  <c r="AK42" i="100" s="1"/>
  <c r="AF42" i="100"/>
  <c r="AV42" i="100" s="1"/>
  <c r="Z42" i="100"/>
  <c r="AP42" i="100" s="1"/>
  <c r="AA42" i="100"/>
  <c r="AQ42" i="100" s="1"/>
  <c r="W37" i="100"/>
  <c r="AM37" i="100" s="1"/>
  <c r="W42" i="100"/>
  <c r="AM42" i="100" s="1"/>
  <c r="W36" i="100"/>
  <c r="AM36" i="100" s="1"/>
  <c r="Z63" i="100"/>
  <c r="AP63" i="100" s="1"/>
  <c r="Z36" i="100"/>
  <c r="AP36" i="100" s="1"/>
  <c r="U63" i="100"/>
  <c r="AC42" i="100"/>
  <c r="AS42" i="100" s="1"/>
  <c r="AA36" i="100"/>
  <c r="AQ36" i="100" s="1"/>
  <c r="AB42" i="100"/>
  <c r="AR42" i="100" s="1"/>
  <c r="AD42" i="100"/>
  <c r="AT42" i="100" s="1"/>
  <c r="X42" i="100"/>
  <c r="AN42" i="100" s="1"/>
  <c r="AE42" i="100"/>
  <c r="AU42" i="100" s="1"/>
  <c r="AB18" i="100"/>
  <c r="AR18" i="100" s="1"/>
  <c r="AE18" i="100"/>
  <c r="AU18" i="100" s="1"/>
  <c r="AF18" i="100"/>
  <c r="AV18" i="100" s="1"/>
  <c r="W18" i="100"/>
  <c r="AM18" i="100" s="1"/>
  <c r="U18" i="100"/>
  <c r="AK18" i="100" s="1"/>
  <c r="AD18" i="100"/>
  <c r="AT18" i="100" s="1"/>
  <c r="Y18" i="100"/>
  <c r="AO18" i="100" s="1"/>
  <c r="X18" i="100"/>
  <c r="AN18" i="100" s="1"/>
  <c r="V18" i="100"/>
  <c r="AL18" i="100" s="1"/>
  <c r="AC18" i="100"/>
  <c r="AS18" i="100" s="1"/>
  <c r="P79" i="100"/>
  <c r="AG54" i="100"/>
  <c r="AG56" i="100"/>
  <c r="P54" i="100"/>
  <c r="P56" i="100"/>
  <c r="AB26" i="100"/>
  <c r="AR26" i="100" s="1"/>
  <c r="Z50" i="100"/>
  <c r="AP50" i="100" s="1"/>
  <c r="AE50" i="100"/>
  <c r="AU50" i="100" s="1"/>
  <c r="W50" i="100"/>
  <c r="AM50" i="100" s="1"/>
  <c r="AF50" i="100"/>
  <c r="AV50" i="100" s="1"/>
  <c r="V26" i="100"/>
  <c r="AL26" i="100" s="1"/>
  <c r="X11" i="100"/>
  <c r="AN11" i="100" s="1"/>
  <c r="AF51" i="100"/>
  <c r="AV51" i="100" s="1"/>
  <c r="Z26" i="100"/>
  <c r="AP26" i="100" s="1"/>
  <c r="AF26" i="100"/>
  <c r="AV26" i="100" s="1"/>
  <c r="AC50" i="100"/>
  <c r="AS50" i="100" s="1"/>
  <c r="Y36" i="100"/>
  <c r="AO36" i="100" s="1"/>
  <c r="U26" i="100"/>
  <c r="AA26" i="100"/>
  <c r="AQ26" i="100" s="1"/>
  <c r="AD51" i="100"/>
  <c r="AT51" i="100" s="1"/>
  <c r="X36" i="100"/>
  <c r="AN36" i="100" s="1"/>
  <c r="AB50" i="100"/>
  <c r="AR50" i="100" s="1"/>
  <c r="Y50" i="100"/>
  <c r="AO50" i="100" s="1"/>
  <c r="Y26" i="100"/>
  <c r="AO26" i="100" s="1"/>
  <c r="AE26" i="100"/>
  <c r="AU26" i="100" s="1"/>
  <c r="AC26" i="100"/>
  <c r="AS26" i="100" s="1"/>
  <c r="V38" i="100"/>
  <c r="AL38" i="100" s="1"/>
  <c r="AE36" i="100"/>
  <c r="AU36" i="100" s="1"/>
  <c r="X26" i="100"/>
  <c r="AN26" i="100" s="1"/>
  <c r="V11" i="100"/>
  <c r="AL11" i="100" s="1"/>
  <c r="AA51" i="100"/>
  <c r="AQ51" i="100" s="1"/>
  <c r="AC13" i="100"/>
  <c r="AS13" i="100" s="1"/>
  <c r="AF38" i="100"/>
  <c r="AV38" i="100" s="1"/>
  <c r="Y38" i="100"/>
  <c r="AO38" i="100" s="1"/>
  <c r="U50" i="100"/>
  <c r="AK50" i="100" s="1"/>
  <c r="Z51" i="100"/>
  <c r="AP51" i="100" s="1"/>
  <c r="U36" i="100"/>
  <c r="AK36" i="100" s="1"/>
  <c r="AA50" i="100"/>
  <c r="AQ50" i="100" s="1"/>
  <c r="AC38" i="100"/>
  <c r="AS38" i="100" s="1"/>
  <c r="V51" i="100"/>
  <c r="AL51" i="100" s="1"/>
  <c r="U51" i="100"/>
  <c r="AK51" i="100" s="1"/>
  <c r="AB51" i="100"/>
  <c r="AR51" i="100" s="1"/>
  <c r="V36" i="100"/>
  <c r="AL36" i="100" s="1"/>
  <c r="AK59" i="100"/>
  <c r="AW59" i="100" s="1"/>
  <c r="P59" i="100"/>
  <c r="AK57" i="100"/>
  <c r="P57" i="100"/>
  <c r="P91" i="100"/>
  <c r="P45" i="100"/>
  <c r="AK78" i="100"/>
  <c r="P78" i="100"/>
  <c r="AK105" i="100"/>
  <c r="AW105" i="100" s="1"/>
  <c r="P105" i="100"/>
  <c r="W11" i="100"/>
  <c r="P44" i="100"/>
  <c r="P60" i="100"/>
  <c r="P62" i="100"/>
  <c r="AK102" i="100"/>
  <c r="P102" i="100"/>
  <c r="AK38" i="100"/>
  <c r="AK95" i="100"/>
  <c r="P95" i="100"/>
  <c r="Z11" i="100"/>
  <c r="AP11" i="100" s="1"/>
  <c r="AK107" i="100"/>
  <c r="AW107" i="100" s="1"/>
  <c r="P107" i="100"/>
  <c r="AK83" i="100"/>
  <c r="P83" i="100"/>
  <c r="P108" i="100"/>
  <c r="Y11" i="100"/>
  <c r="AO11" i="100" s="1"/>
  <c r="AK87" i="100"/>
  <c r="P87" i="100"/>
  <c r="AD11" i="100"/>
  <c r="AT11" i="100" s="1"/>
  <c r="P97" i="100"/>
  <c r="P64" i="100"/>
  <c r="P69" i="100"/>
  <c r="AK75" i="100"/>
  <c r="AW75" i="100" s="1"/>
  <c r="P75" i="100"/>
  <c r="AF11" i="100"/>
  <c r="AV11" i="100" s="1"/>
  <c r="AB11" i="100"/>
  <c r="AR11" i="100" s="1"/>
  <c r="P48" i="100"/>
  <c r="AC11" i="100"/>
  <c r="AS11" i="100" s="1"/>
  <c r="P41" i="100"/>
  <c r="P33" i="100"/>
  <c r="P52" i="100"/>
  <c r="AA11" i="100"/>
  <c r="AQ11" i="100" s="1"/>
  <c r="AK43" i="100"/>
  <c r="AW43" i="100" s="1"/>
  <c r="P43" i="100"/>
  <c r="AK71" i="100"/>
  <c r="P71" i="100"/>
  <c r="AK110" i="100"/>
  <c r="P110" i="100"/>
  <c r="P103" i="100"/>
  <c r="AE11" i="100"/>
  <c r="AU11" i="100" s="1"/>
  <c r="AK77" i="100"/>
  <c r="AW77" i="100" s="1"/>
  <c r="P77" i="100"/>
  <c r="AK65" i="100"/>
  <c r="P65" i="100"/>
  <c r="P39" i="100"/>
  <c r="AK90" i="100"/>
  <c r="AW90" i="100" s="1"/>
  <c r="P90" i="100"/>
  <c r="AK84" i="100"/>
  <c r="P84" i="100"/>
  <c r="AK89" i="100"/>
  <c r="P89" i="100"/>
  <c r="AK73" i="100"/>
  <c r="AW73" i="100" s="1"/>
  <c r="P73" i="100"/>
  <c r="P47" i="100"/>
  <c r="P46" i="100"/>
  <c r="AK49" i="100"/>
  <c r="P49" i="100"/>
  <c r="P74" i="100"/>
  <c r="AK85" i="100"/>
  <c r="P85" i="100"/>
  <c r="P99" i="100"/>
  <c r="AK67" i="100"/>
  <c r="AW67" i="100" s="1"/>
  <c r="P67" i="100"/>
  <c r="AK53" i="100"/>
  <c r="AI40" i="100"/>
  <c r="P40" i="100"/>
  <c r="P55" i="100"/>
  <c r="AK98" i="100"/>
  <c r="AW98" i="100" s="1"/>
  <c r="P98" i="100"/>
  <c r="P109" i="100"/>
  <c r="P101" i="100"/>
  <c r="AK63" i="100"/>
  <c r="AW63" i="100" s="1"/>
  <c r="P32" i="100"/>
  <c r="AK29" i="100"/>
  <c r="AW29" i="100" s="1"/>
  <c r="P29" i="100"/>
  <c r="P35" i="100"/>
  <c r="P34" i="100"/>
  <c r="P31" i="100"/>
  <c r="AK23" i="100"/>
  <c r="AW23" i="100" s="1"/>
  <c r="P23" i="100"/>
  <c r="AK15" i="100"/>
  <c r="P15" i="100"/>
  <c r="AK19" i="100"/>
  <c r="AW19" i="100" s="1"/>
  <c r="P19" i="100"/>
  <c r="AK25" i="100"/>
  <c r="AE13" i="100"/>
  <c r="AU13" i="100" s="1"/>
  <c r="X25" i="100"/>
  <c r="AN25" i="100" s="1"/>
  <c r="W25" i="100"/>
  <c r="AM25" i="100" s="1"/>
  <c r="P27" i="100"/>
  <c r="AK28" i="100"/>
  <c r="AW28" i="100" s="1"/>
  <c r="P28" i="100"/>
  <c r="AK16" i="100"/>
  <c r="AW16" i="100" s="1"/>
  <c r="P16" i="100"/>
  <c r="AK11" i="100"/>
  <c r="AK12" i="100"/>
  <c r="AK26" i="100"/>
  <c r="P21" i="100"/>
  <c r="AK22" i="100"/>
  <c r="AW22" i="100" s="1"/>
  <c r="P22" i="100"/>
  <c r="Z25" i="100"/>
  <c r="AP25" i="100" s="1"/>
  <c r="P20" i="100"/>
  <c r="AG108" i="100"/>
  <c r="V61" i="100"/>
  <c r="AL61" i="100" s="1"/>
  <c r="AB61" i="100"/>
  <c r="AR61" i="100" s="1"/>
  <c r="W61" i="100"/>
  <c r="AM61" i="100" s="1"/>
  <c r="AA61" i="100"/>
  <c r="AQ61" i="100" s="1"/>
  <c r="AA37" i="100"/>
  <c r="AQ37" i="100" s="1"/>
  <c r="AG110" i="100"/>
  <c r="AD61" i="100"/>
  <c r="AT61" i="100" s="1"/>
  <c r="X61" i="100"/>
  <c r="AN61" i="100" s="1"/>
  <c r="AE61" i="100"/>
  <c r="AU61" i="100" s="1"/>
  <c r="AC61" i="100"/>
  <c r="AS61" i="100" s="1"/>
  <c r="Y37" i="100"/>
  <c r="AO37" i="100" s="1"/>
  <c r="AG74" i="100"/>
  <c r="AW101" i="100"/>
  <c r="Z61" i="100"/>
  <c r="AP61" i="100" s="1"/>
  <c r="AF61" i="100"/>
  <c r="AV61" i="100" s="1"/>
  <c r="AG101" i="100"/>
  <c r="U61" i="100"/>
  <c r="AB24" i="100"/>
  <c r="AR24" i="100" s="1"/>
  <c r="AC24" i="100"/>
  <c r="AS24" i="100" s="1"/>
  <c r="V24" i="100"/>
  <c r="AL24" i="100" s="1"/>
  <c r="Z24" i="100"/>
  <c r="AP24" i="100" s="1"/>
  <c r="AE24" i="100"/>
  <c r="AU24" i="100" s="1"/>
  <c r="Y24" i="100"/>
  <c r="AO24" i="100" s="1"/>
  <c r="AF24" i="100"/>
  <c r="AV24" i="100" s="1"/>
  <c r="AA24" i="100"/>
  <c r="AQ24" i="100" s="1"/>
  <c r="W24" i="100"/>
  <c r="AM24" i="100" s="1"/>
  <c r="X24" i="100"/>
  <c r="AN24" i="100" s="1"/>
  <c r="AG103" i="100"/>
  <c r="AW103" i="100"/>
  <c r="AD37" i="100"/>
  <c r="AT37" i="100" s="1"/>
  <c r="AE37" i="100"/>
  <c r="AU37" i="100" s="1"/>
  <c r="AG71" i="100"/>
  <c r="Z37" i="100"/>
  <c r="AP37" i="100" s="1"/>
  <c r="V37" i="100"/>
  <c r="AL37" i="100" s="1"/>
  <c r="AW110" i="100"/>
  <c r="AF37" i="100"/>
  <c r="AV37" i="100" s="1"/>
  <c r="AB37" i="100"/>
  <c r="AR37" i="100" s="1"/>
  <c r="AC37" i="100"/>
  <c r="AS37" i="100" s="1"/>
  <c r="U37" i="100"/>
  <c r="AG84" i="100"/>
  <c r="AG78" i="100"/>
  <c r="AG87" i="100"/>
  <c r="AG46" i="100"/>
  <c r="AG90" i="100"/>
  <c r="U13" i="100"/>
  <c r="Y13" i="100"/>
  <c r="AO13" i="100" s="1"/>
  <c r="AF13" i="100"/>
  <c r="AV13" i="100" s="1"/>
  <c r="AG91" i="100"/>
  <c r="AW78" i="100"/>
  <c r="AW102" i="100"/>
  <c r="AD13" i="100"/>
  <c r="AT13" i="100" s="1"/>
  <c r="AG77" i="100"/>
  <c r="AG107" i="100"/>
  <c r="AG64" i="100"/>
  <c r="X13" i="100"/>
  <c r="AN13" i="100" s="1"/>
  <c r="AB13" i="100"/>
  <c r="AR13" i="100" s="1"/>
  <c r="V13" i="100"/>
  <c r="AL13" i="100" s="1"/>
  <c r="AG52" i="100"/>
  <c r="Z13" i="100"/>
  <c r="AP13" i="100" s="1"/>
  <c r="W13" i="100"/>
  <c r="AM13" i="100" s="1"/>
  <c r="AG102" i="100"/>
  <c r="AW64" i="100"/>
  <c r="AA13" i="100"/>
  <c r="AQ13" i="100" s="1"/>
  <c r="AW55" i="100"/>
  <c r="AK45" i="100"/>
  <c r="AW45" i="100" s="1"/>
  <c r="AI45" i="100"/>
  <c r="AK41" i="100"/>
  <c r="AW41" i="100" s="1"/>
  <c r="AI41" i="100"/>
  <c r="AG44" i="100"/>
  <c r="AG63" i="100"/>
  <c r="AG43" i="100"/>
  <c r="AG60" i="100"/>
  <c r="AK40" i="100"/>
  <c r="AW40" i="100" s="1"/>
  <c r="AK39" i="100"/>
  <c r="AW39" i="100" s="1"/>
  <c r="AI39" i="100"/>
  <c r="AI43" i="100"/>
  <c r="AI62" i="100"/>
  <c r="AG62" i="100"/>
  <c r="AI44" i="100"/>
  <c r="AI46" i="100"/>
  <c r="AG40" i="100"/>
  <c r="AI49" i="100"/>
  <c r="AI48" i="100"/>
  <c r="AK34" i="100"/>
  <c r="AW34" i="100" s="1"/>
  <c r="AI34" i="100"/>
  <c r="AG65" i="100"/>
  <c r="AK35" i="100"/>
  <c r="AW35" i="100" s="1"/>
  <c r="AI35" i="100"/>
  <c r="AG39" i="100"/>
  <c r="AG20" i="100"/>
  <c r="AG55" i="100"/>
  <c r="AI29" i="100"/>
  <c r="AK31" i="100"/>
  <c r="AW31" i="100" s="1"/>
  <c r="AI31" i="100"/>
  <c r="AK32" i="100"/>
  <c r="AI32" i="100"/>
  <c r="AK33" i="100"/>
  <c r="AI33" i="100"/>
  <c r="AI47" i="100"/>
  <c r="AG105" i="100"/>
  <c r="AG89" i="100"/>
  <c r="AK91" i="100"/>
  <c r="AW91" i="100" s="1"/>
  <c r="AG47" i="100"/>
  <c r="AG79" i="100"/>
  <c r="AG45" i="100"/>
  <c r="AG28" i="100"/>
  <c r="AG85" i="100"/>
  <c r="AJ94" i="60"/>
  <c r="AJ106" i="60"/>
  <c r="AG97" i="100"/>
  <c r="AG33" i="100"/>
  <c r="AW49" i="100"/>
  <c r="AG57" i="100"/>
  <c r="AI21" i="100"/>
  <c r="AI20" i="100"/>
  <c r="AU106" i="60"/>
  <c r="AQ106" i="60"/>
  <c r="AM106" i="60"/>
  <c r="AT106" i="60"/>
  <c r="AP106" i="60"/>
  <c r="AL106" i="60"/>
  <c r="AW106" i="60"/>
  <c r="AS106" i="60"/>
  <c r="AO106" i="60"/>
  <c r="AV106" i="60"/>
  <c r="AR106" i="60"/>
  <c r="AN106" i="60"/>
  <c r="AV94" i="60"/>
  <c r="AR94" i="60"/>
  <c r="AN94" i="60"/>
  <c r="AU94" i="60"/>
  <c r="AQ94" i="60"/>
  <c r="AM94" i="60"/>
  <c r="AT94" i="60"/>
  <c r="AP94" i="60"/>
  <c r="AL94" i="60"/>
  <c r="AS94" i="60"/>
  <c r="AW94" i="60"/>
  <c r="AO94" i="60"/>
  <c r="AU100" i="60"/>
  <c r="AQ100" i="60"/>
  <c r="AM100" i="60"/>
  <c r="AT100" i="60"/>
  <c r="AP100" i="60"/>
  <c r="AW100" i="60"/>
  <c r="AS100" i="60"/>
  <c r="AO100" i="60"/>
  <c r="AR100" i="60"/>
  <c r="AN100" i="60"/>
  <c r="AL100" i="60"/>
  <c r="AV100" i="60"/>
  <c r="AU104" i="60"/>
  <c r="AQ104" i="60"/>
  <c r="AM104" i="60"/>
  <c r="AT104" i="60"/>
  <c r="AP104" i="60"/>
  <c r="AL104" i="60"/>
  <c r="AW104" i="60"/>
  <c r="AS104" i="60"/>
  <c r="AO104" i="60"/>
  <c r="AR104" i="60"/>
  <c r="AN104" i="60"/>
  <c r="AV104" i="60"/>
  <c r="AU110" i="60"/>
  <c r="AQ110" i="60"/>
  <c r="AM110" i="60"/>
  <c r="AT110" i="60"/>
  <c r="AP110" i="60"/>
  <c r="AL110" i="60"/>
  <c r="AW110" i="60"/>
  <c r="AS110" i="60"/>
  <c r="AO110" i="60"/>
  <c r="AV110" i="60"/>
  <c r="AR110" i="60"/>
  <c r="AN110" i="60"/>
  <c r="AU114" i="60"/>
  <c r="AQ114" i="60"/>
  <c r="AM114" i="60"/>
  <c r="AT114" i="60"/>
  <c r="AP114" i="60"/>
  <c r="AL114" i="60"/>
  <c r="AW114" i="60"/>
  <c r="AS114" i="60"/>
  <c r="AO114" i="60"/>
  <c r="AV114" i="60"/>
  <c r="AR114" i="60"/>
  <c r="AN114" i="60"/>
  <c r="AK20" i="100"/>
  <c r="AW20" i="100" s="1"/>
  <c r="AI16" i="100"/>
  <c r="AG21" i="100"/>
  <c r="AG41" i="100"/>
  <c r="AW85" i="100"/>
  <c r="AU101" i="60"/>
  <c r="AQ101" i="60"/>
  <c r="AM101" i="60"/>
  <c r="AT101" i="60"/>
  <c r="AP101" i="60"/>
  <c r="AL101" i="60"/>
  <c r="AW101" i="60"/>
  <c r="AS101" i="60"/>
  <c r="AO101" i="60"/>
  <c r="AV101" i="60"/>
  <c r="AR101" i="60"/>
  <c r="AN101" i="60"/>
  <c r="AU107" i="60"/>
  <c r="AQ107" i="60"/>
  <c r="AM107" i="60"/>
  <c r="AT107" i="60"/>
  <c r="AP107" i="60"/>
  <c r="AL107" i="60"/>
  <c r="AW107" i="60"/>
  <c r="AS107" i="60"/>
  <c r="AO107" i="60"/>
  <c r="AN107" i="60"/>
  <c r="AV107" i="60"/>
  <c r="AR107" i="60"/>
  <c r="AU115" i="60"/>
  <c r="AQ115" i="60"/>
  <c r="AM115" i="60"/>
  <c r="AT115" i="60"/>
  <c r="AP115" i="60"/>
  <c r="AL115" i="60"/>
  <c r="AW115" i="60"/>
  <c r="AS115" i="60"/>
  <c r="AO115" i="60"/>
  <c r="AN115" i="60"/>
  <c r="AV115" i="60"/>
  <c r="AR115" i="60"/>
  <c r="AV93" i="60"/>
  <c r="AR93" i="60"/>
  <c r="AN93" i="60"/>
  <c r="AU93" i="60"/>
  <c r="AQ93" i="60"/>
  <c r="AM93" i="60"/>
  <c r="AT93" i="60"/>
  <c r="AP93" i="60"/>
  <c r="AL93" i="60"/>
  <c r="AO93" i="60"/>
  <c r="AW93" i="60"/>
  <c r="AS93" i="60"/>
  <c r="AV98" i="60"/>
  <c r="AR98" i="60"/>
  <c r="AN98" i="60"/>
  <c r="AU98" i="60"/>
  <c r="AQ98" i="60"/>
  <c r="AM98" i="60"/>
  <c r="AT98" i="60"/>
  <c r="AP98" i="60"/>
  <c r="AL98" i="60"/>
  <c r="AS98" i="60"/>
  <c r="AW98" i="60"/>
  <c r="AO98" i="60"/>
  <c r="AV99" i="60"/>
  <c r="AR99" i="60"/>
  <c r="AN99" i="60"/>
  <c r="AU99" i="60"/>
  <c r="AQ99" i="60"/>
  <c r="AM99" i="60"/>
  <c r="AT99" i="60"/>
  <c r="AP99" i="60"/>
  <c r="AL99" i="60"/>
  <c r="AW99" i="60"/>
  <c r="AS99" i="60"/>
  <c r="AO99" i="60"/>
  <c r="AU103" i="60"/>
  <c r="AQ103" i="60"/>
  <c r="AM103" i="60"/>
  <c r="AT103" i="60"/>
  <c r="AP103" i="60"/>
  <c r="AL103" i="60"/>
  <c r="AW103" i="60"/>
  <c r="AS103" i="60"/>
  <c r="AO103" i="60"/>
  <c r="AN103" i="60"/>
  <c r="AV103" i="60"/>
  <c r="AR103" i="60"/>
  <c r="AU109" i="60"/>
  <c r="AQ109" i="60"/>
  <c r="AM109" i="60"/>
  <c r="AT109" i="60"/>
  <c r="AP109" i="60"/>
  <c r="AL109" i="60"/>
  <c r="AW109" i="60"/>
  <c r="AS109" i="60"/>
  <c r="AO109" i="60"/>
  <c r="AV109" i="60"/>
  <c r="AR109" i="60"/>
  <c r="AN109" i="60"/>
  <c r="AJ112" i="60"/>
  <c r="AU113" i="60"/>
  <c r="AQ113" i="60"/>
  <c r="AM113" i="60"/>
  <c r="AT113" i="60"/>
  <c r="AP113" i="60"/>
  <c r="AL113" i="60"/>
  <c r="AW113" i="60"/>
  <c r="AS113" i="60"/>
  <c r="AO113" i="60"/>
  <c r="AV113" i="60"/>
  <c r="AR113" i="60"/>
  <c r="AN113" i="60"/>
  <c r="AI23" i="100"/>
  <c r="AW62" i="100"/>
  <c r="AN57" i="100"/>
  <c r="AW57" i="100" s="1"/>
  <c r="AG35" i="100"/>
  <c r="AG16" i="100"/>
  <c r="AK21" i="100"/>
  <c r="AW21" i="100" s="1"/>
  <c r="AG29" i="100"/>
  <c r="AV95" i="60"/>
  <c r="AR95" i="60"/>
  <c r="AN95" i="60"/>
  <c r="AU95" i="60"/>
  <c r="AQ95" i="60"/>
  <c r="AM95" i="60"/>
  <c r="AT95" i="60"/>
  <c r="AP95" i="60"/>
  <c r="AL95" i="60"/>
  <c r="AW95" i="60"/>
  <c r="AS95" i="60"/>
  <c r="AO95" i="60"/>
  <c r="AU105" i="60"/>
  <c r="AQ105" i="60"/>
  <c r="AM105" i="60"/>
  <c r="AT105" i="60"/>
  <c r="AP105" i="60"/>
  <c r="AL105" i="60"/>
  <c r="AW105" i="60"/>
  <c r="AS105" i="60"/>
  <c r="AO105" i="60"/>
  <c r="AV105" i="60"/>
  <c r="AR105" i="60"/>
  <c r="AN105" i="60"/>
  <c r="AU111" i="60"/>
  <c r="AQ111" i="60"/>
  <c r="AM111" i="60"/>
  <c r="AT111" i="60"/>
  <c r="AP111" i="60"/>
  <c r="AL111" i="60"/>
  <c r="AW111" i="60"/>
  <c r="AS111" i="60"/>
  <c r="AO111" i="60"/>
  <c r="AN111" i="60"/>
  <c r="AV111" i="60"/>
  <c r="AR111" i="60"/>
  <c r="AV92" i="60"/>
  <c r="AR92" i="60"/>
  <c r="AN92" i="60"/>
  <c r="AU92" i="60"/>
  <c r="AQ92" i="60"/>
  <c r="AM92" i="60"/>
  <c r="AT92" i="60"/>
  <c r="AP92" i="60"/>
  <c r="AL92" i="60"/>
  <c r="AW92" i="60"/>
  <c r="AS92" i="60"/>
  <c r="AO92" i="60"/>
  <c r="AV96" i="60"/>
  <c r="AR96" i="60"/>
  <c r="AN96" i="60"/>
  <c r="AU96" i="60"/>
  <c r="AQ96" i="60"/>
  <c r="AM96" i="60"/>
  <c r="AT96" i="60"/>
  <c r="AP96" i="60"/>
  <c r="AL96" i="60"/>
  <c r="AW96" i="60"/>
  <c r="AO96" i="60"/>
  <c r="AS96" i="60"/>
  <c r="AV97" i="60"/>
  <c r="AR97" i="60"/>
  <c r="AN97" i="60"/>
  <c r="AU97" i="60"/>
  <c r="AQ97" i="60"/>
  <c r="AM97" i="60"/>
  <c r="AT97" i="60"/>
  <c r="AP97" i="60"/>
  <c r="AL97" i="60"/>
  <c r="AO97" i="60"/>
  <c r="AW97" i="60"/>
  <c r="AS97" i="60"/>
  <c r="AJ101" i="60"/>
  <c r="AU102" i="60"/>
  <c r="AQ102" i="60"/>
  <c r="AM102" i="60"/>
  <c r="AT102" i="60"/>
  <c r="AP102" i="60"/>
  <c r="AL102" i="60"/>
  <c r="AW102" i="60"/>
  <c r="AS102" i="60"/>
  <c r="AO102" i="60"/>
  <c r="AV102" i="60"/>
  <c r="AR102" i="60"/>
  <c r="AN102" i="60"/>
  <c r="AU108" i="60"/>
  <c r="AQ108" i="60"/>
  <c r="AM108" i="60"/>
  <c r="AT108" i="60"/>
  <c r="AP108" i="60"/>
  <c r="AL108" i="60"/>
  <c r="AW108" i="60"/>
  <c r="AS108" i="60"/>
  <c r="AO108" i="60"/>
  <c r="AR108" i="60"/>
  <c r="AN108" i="60"/>
  <c r="AV108" i="60"/>
  <c r="AU112" i="60"/>
  <c r="AQ112" i="60"/>
  <c r="AM112" i="60"/>
  <c r="AT112" i="60"/>
  <c r="AP112" i="60"/>
  <c r="AL112" i="60"/>
  <c r="AW112" i="60"/>
  <c r="AS112" i="60"/>
  <c r="AO112" i="60"/>
  <c r="AR112" i="60"/>
  <c r="AN112" i="60"/>
  <c r="AV112" i="60"/>
  <c r="AU116" i="60"/>
  <c r="AQ116" i="60"/>
  <c r="AM116" i="60"/>
  <c r="AT116" i="60"/>
  <c r="AP116" i="60"/>
  <c r="AL116" i="60"/>
  <c r="AW116" i="60"/>
  <c r="AS116" i="60"/>
  <c r="AO116" i="60"/>
  <c r="AR116" i="60"/>
  <c r="AN116" i="60"/>
  <c r="AV116" i="60"/>
  <c r="AG34" i="100"/>
  <c r="AG73" i="100"/>
  <c r="AJ92" i="60"/>
  <c r="AJ109" i="60"/>
  <c r="AJ97" i="60"/>
  <c r="AJ114" i="60"/>
  <c r="AM11" i="100"/>
  <c r="AG32" i="100"/>
  <c r="AI15" i="100"/>
  <c r="AI27" i="100"/>
  <c r="AG109" i="100"/>
  <c r="AN32" i="100"/>
  <c r="AG27" i="100"/>
  <c r="AG19" i="100"/>
  <c r="AG31" i="100"/>
  <c r="AI22" i="100"/>
  <c r="AG23" i="100"/>
  <c r="AK27" i="100"/>
  <c r="AW27" i="100" s="1"/>
  <c r="AG15" i="100"/>
  <c r="AW33" i="100"/>
  <c r="AN15" i="100"/>
  <c r="AG22" i="100"/>
  <c r="AI28" i="100"/>
  <c r="AI19" i="100"/>
  <c r="AN109" i="100"/>
  <c r="AW109" i="100" s="1"/>
  <c r="AG69" i="100"/>
  <c r="AW69" i="100"/>
  <c r="AG49" i="100"/>
  <c r="AW95" i="100"/>
  <c r="AW106" i="100"/>
  <c r="AW79" i="100"/>
  <c r="AG95" i="100"/>
  <c r="AG67" i="100"/>
  <c r="AG75" i="100"/>
  <c r="AW82" i="100"/>
  <c r="AG83" i="100"/>
  <c r="AW47" i="100"/>
  <c r="AW87" i="100"/>
  <c r="AG59" i="100"/>
  <c r="AW83" i="100"/>
  <c r="AW66" i="100"/>
  <c r="AW54" i="100"/>
  <c r="AW71" i="100"/>
  <c r="AW52" i="100"/>
  <c r="AW70" i="100"/>
  <c r="AW46" i="100"/>
  <c r="AW60" i="100"/>
  <c r="AW74" i="100"/>
  <c r="AW92" i="100"/>
  <c r="AK48" i="100"/>
  <c r="AN48" i="100"/>
  <c r="AW89" i="100"/>
  <c r="AW97" i="100"/>
  <c r="AW56" i="100"/>
  <c r="AW108" i="100"/>
  <c r="AK99" i="100"/>
  <c r="AG99" i="100"/>
  <c r="AW84" i="100"/>
  <c r="AW44" i="100"/>
  <c r="AW104" i="100"/>
  <c r="AN99" i="100"/>
  <c r="AW65" i="100"/>
  <c r="AW76" i="100"/>
  <c r="AW86" i="100"/>
  <c r="AJ100" i="60"/>
  <c r="AJ104" i="60"/>
  <c r="AJ105" i="60"/>
  <c r="AJ110" i="60"/>
  <c r="AJ113" i="60"/>
  <c r="AJ95" i="60"/>
  <c r="AJ108" i="60"/>
  <c r="AJ111" i="60"/>
  <c r="AJ115" i="60"/>
  <c r="AJ93" i="60"/>
  <c r="AJ99" i="60"/>
  <c r="AJ103" i="60"/>
  <c r="AJ116" i="60"/>
  <c r="AJ96" i="60"/>
  <c r="AJ98" i="60"/>
  <c r="AJ102" i="60"/>
  <c r="AJ107" i="60"/>
  <c r="P30" i="100" l="1"/>
  <c r="P63" i="100"/>
  <c r="AI12" i="100"/>
  <c r="AG48" i="100"/>
  <c r="AI30" i="100"/>
  <c r="AG30" i="100"/>
  <c r="P58" i="100"/>
  <c r="AW14" i="100"/>
  <c r="AG58" i="100"/>
  <c r="AK30" i="100"/>
  <c r="AW30" i="100" s="1"/>
  <c r="AI14" i="100"/>
  <c r="P53" i="100"/>
  <c r="AG53" i="100"/>
  <c r="AI17" i="100"/>
  <c r="P17" i="100"/>
  <c r="AG17" i="100"/>
  <c r="AW17" i="100"/>
  <c r="AG14" i="100"/>
  <c r="AW12" i="100"/>
  <c r="P14" i="100"/>
  <c r="P12" i="100"/>
  <c r="AW53" i="100"/>
  <c r="AW50" i="100"/>
  <c r="AW18" i="100"/>
  <c r="AG12" i="100"/>
  <c r="AW42" i="100"/>
  <c r="P42" i="100"/>
  <c r="AG42" i="100"/>
  <c r="P18" i="100"/>
  <c r="AI18" i="100"/>
  <c r="AI50" i="100"/>
  <c r="AG18" i="100"/>
  <c r="AI42" i="100"/>
  <c r="AW36" i="100"/>
  <c r="W5" i="100"/>
  <c r="AC5" i="100"/>
  <c r="W4" i="100"/>
  <c r="AW51" i="100"/>
  <c r="P50" i="100"/>
  <c r="AW38" i="100"/>
  <c r="AG50" i="100"/>
  <c r="AG38" i="100"/>
  <c r="P36" i="100"/>
  <c r="AI26" i="100"/>
  <c r="AW15" i="100"/>
  <c r="AG26" i="100"/>
  <c r="AI37" i="100"/>
  <c r="AG36" i="100"/>
  <c r="P38" i="100"/>
  <c r="AI36" i="100"/>
  <c r="AF6" i="100"/>
  <c r="P26" i="100"/>
  <c r="AW26" i="100"/>
  <c r="AI38" i="100"/>
  <c r="P51" i="100"/>
  <c r="P11" i="100"/>
  <c r="AW25" i="100"/>
  <c r="AG51" i="100"/>
  <c r="AK61" i="100"/>
  <c r="AW61" i="100" s="1"/>
  <c r="P61" i="100"/>
  <c r="AK37" i="100"/>
  <c r="P37" i="100"/>
  <c r="AW11" i="100"/>
  <c r="AG11" i="100"/>
  <c r="AI11" i="100"/>
  <c r="AK13" i="100"/>
  <c r="P13" i="100"/>
  <c r="AG25" i="100"/>
  <c r="P25" i="100"/>
  <c r="AI25" i="100"/>
  <c r="P24" i="100"/>
  <c r="AW24" i="100"/>
  <c r="X5" i="100"/>
  <c r="Z5" i="100"/>
  <c r="Z4" i="100"/>
  <c r="V3" i="100"/>
  <c r="AC6" i="100"/>
  <c r="AC3" i="100"/>
  <c r="AE3" i="100"/>
  <c r="AE5" i="100"/>
  <c r="AC4" i="100"/>
  <c r="AG24" i="100"/>
  <c r="AG61" i="100"/>
  <c r="Y4" i="100"/>
  <c r="AW37" i="100"/>
  <c r="Y3" i="100"/>
  <c r="Y6" i="100"/>
  <c r="Y5" i="100"/>
  <c r="AB3" i="100"/>
  <c r="X4" i="100"/>
  <c r="AE4" i="100"/>
  <c r="V5" i="100"/>
  <c r="V6" i="100"/>
  <c r="V4" i="100"/>
  <c r="AE6" i="100"/>
  <c r="AI24" i="100"/>
  <c r="X6" i="100"/>
  <c r="AI13" i="100"/>
  <c r="X3" i="100"/>
  <c r="AA3" i="100"/>
  <c r="AG13" i="100"/>
  <c r="U4" i="100"/>
  <c r="U5" i="100"/>
  <c r="AW13" i="100"/>
  <c r="Z6" i="100"/>
  <c r="AF4" i="100"/>
  <c r="AB6" i="100"/>
  <c r="U3" i="100"/>
  <c r="Z3" i="100"/>
  <c r="AG37" i="100"/>
  <c r="W3" i="100"/>
  <c r="AB4" i="100"/>
  <c r="AB5" i="100"/>
  <c r="AF3" i="100"/>
  <c r="W6" i="100"/>
  <c r="AF5" i="100"/>
  <c r="U6" i="100"/>
  <c r="P103" i="60"/>
  <c r="Z103" i="60" s="1"/>
  <c r="BC103" i="60" s="1"/>
  <c r="AD4" i="100"/>
  <c r="AD5" i="100"/>
  <c r="AA6" i="100"/>
  <c r="AA5" i="100"/>
  <c r="AD6" i="100"/>
  <c r="AA4" i="100"/>
  <c r="AD3" i="100"/>
  <c r="P109" i="60"/>
  <c r="AD109" i="60" s="1"/>
  <c r="BG109" i="60" s="1"/>
  <c r="P107" i="60"/>
  <c r="V107" i="60" s="1"/>
  <c r="AY107" i="60" s="1"/>
  <c r="P116" i="60"/>
  <c r="P108" i="60"/>
  <c r="P98" i="60"/>
  <c r="Z98" i="60" s="1"/>
  <c r="BC98" i="60" s="1"/>
  <c r="P105" i="60"/>
  <c r="V105" i="60" s="1"/>
  <c r="AY105" i="60" s="1"/>
  <c r="P110" i="60"/>
  <c r="Z110" i="60" s="1"/>
  <c r="BC110" i="60" s="1"/>
  <c r="P106" i="60"/>
  <c r="V106" i="60" s="1"/>
  <c r="AY106" i="60" s="1"/>
  <c r="P96" i="60"/>
  <c r="Y96" i="60" s="1"/>
  <c r="BB96" i="60" s="1"/>
  <c r="P95" i="60"/>
  <c r="AB95" i="60" s="1"/>
  <c r="BE95" i="60" s="1"/>
  <c r="P113" i="60"/>
  <c r="AB113" i="60" s="1"/>
  <c r="BE113" i="60" s="1"/>
  <c r="P94" i="60"/>
  <c r="X94" i="60" s="1"/>
  <c r="BA94" i="60" s="1"/>
  <c r="P115" i="60"/>
  <c r="Z115" i="60" s="1"/>
  <c r="BC115" i="60" s="1"/>
  <c r="P101" i="60"/>
  <c r="Z101" i="60" s="1"/>
  <c r="BC101" i="60" s="1"/>
  <c r="P112" i="60"/>
  <c r="P102" i="60"/>
  <c r="AC102" i="60" s="1"/>
  <c r="BF102" i="60" s="1"/>
  <c r="P99" i="60"/>
  <c r="P93" i="60"/>
  <c r="P100" i="60"/>
  <c r="AB100" i="60" s="1"/>
  <c r="BE100" i="60" s="1"/>
  <c r="P111" i="60"/>
  <c r="Z111" i="60" s="1"/>
  <c r="BC111" i="60" s="1"/>
  <c r="P114" i="60"/>
  <c r="X114" i="60" s="1"/>
  <c r="BA114" i="60" s="1"/>
  <c r="P104" i="60"/>
  <c r="X104" i="60" s="1"/>
  <c r="BA104" i="60" s="1"/>
  <c r="P97" i="60"/>
  <c r="Z97" i="60" s="1"/>
  <c r="BC97" i="60" s="1"/>
  <c r="P92" i="60"/>
  <c r="W92" i="60" s="1"/>
  <c r="AZ92" i="60" s="1"/>
  <c r="AC107" i="60"/>
  <c r="BF107" i="60" s="1"/>
  <c r="AB98" i="60"/>
  <c r="BE98" i="60" s="1"/>
  <c r="AC98" i="60"/>
  <c r="BF98" i="60" s="1"/>
  <c r="V98" i="60"/>
  <c r="AY98" i="60" s="1"/>
  <c r="AD98" i="60"/>
  <c r="BG98" i="60" s="1"/>
  <c r="W98" i="60"/>
  <c r="AZ98" i="60" s="1"/>
  <c r="AE98" i="60"/>
  <c r="BH98" i="60" s="1"/>
  <c r="X98" i="60"/>
  <c r="BA98" i="60" s="1"/>
  <c r="AF98" i="60"/>
  <c r="BI98" i="60" s="1"/>
  <c r="Y98" i="60"/>
  <c r="BB98" i="60" s="1"/>
  <c r="AG98" i="60"/>
  <c r="BJ98" i="60" s="1"/>
  <c r="W105" i="60"/>
  <c r="AZ105" i="60" s="1"/>
  <c r="AE105" i="60"/>
  <c r="BH105" i="60" s="1"/>
  <c r="X105" i="60"/>
  <c r="BA105" i="60" s="1"/>
  <c r="AF105" i="60"/>
  <c r="BI105" i="60" s="1"/>
  <c r="Y105" i="60"/>
  <c r="BB105" i="60" s="1"/>
  <c r="AG105" i="60"/>
  <c r="BJ105" i="60" s="1"/>
  <c r="Z105" i="60"/>
  <c r="BC105" i="60" s="1"/>
  <c r="AA105" i="60"/>
  <c r="BD105" i="60" s="1"/>
  <c r="AB105" i="60"/>
  <c r="BE105" i="60" s="1"/>
  <c r="AC105" i="60"/>
  <c r="BF105" i="60" s="1"/>
  <c r="AG110" i="60"/>
  <c r="BJ110" i="60" s="1"/>
  <c r="Z108" i="60"/>
  <c r="BC108" i="60" s="1"/>
  <c r="AA108" i="60"/>
  <c r="BD108" i="60" s="1"/>
  <c r="AB108" i="60"/>
  <c r="BE108" i="60" s="1"/>
  <c r="AC108" i="60"/>
  <c r="BF108" i="60" s="1"/>
  <c r="V108" i="60"/>
  <c r="AY108" i="60" s="1"/>
  <c r="AD108" i="60"/>
  <c r="BG108" i="60" s="1"/>
  <c r="W108" i="60"/>
  <c r="AZ108" i="60" s="1"/>
  <c r="AE108" i="60"/>
  <c r="BH108" i="60" s="1"/>
  <c r="X108" i="60"/>
  <c r="BA108" i="60" s="1"/>
  <c r="AF108" i="60"/>
  <c r="BI108" i="60" s="1"/>
  <c r="Y108" i="60"/>
  <c r="BB108" i="60" s="1"/>
  <c r="AG108" i="60"/>
  <c r="BJ108" i="60" s="1"/>
  <c r="Z113" i="60"/>
  <c r="BC113" i="60" s="1"/>
  <c r="AG103" i="60"/>
  <c r="BJ103" i="60" s="1"/>
  <c r="AG115" i="60"/>
  <c r="BJ115" i="60" s="1"/>
  <c r="AF101" i="60"/>
  <c r="BI101" i="60" s="1"/>
  <c r="Y101" i="60"/>
  <c r="BB101" i="60" s="1"/>
  <c r="AG101" i="60"/>
  <c r="BJ101" i="60" s="1"/>
  <c r="AA101" i="60"/>
  <c r="BD101" i="60" s="1"/>
  <c r="Z116" i="60"/>
  <c r="BC116" i="60" s="1"/>
  <c r="AA116" i="60"/>
  <c r="BD116" i="60" s="1"/>
  <c r="AB116" i="60"/>
  <c r="BE116" i="60" s="1"/>
  <c r="AC116" i="60"/>
  <c r="BF116" i="60" s="1"/>
  <c r="V116" i="60"/>
  <c r="AY116" i="60" s="1"/>
  <c r="AD116" i="60"/>
  <c r="BG116" i="60" s="1"/>
  <c r="W116" i="60"/>
  <c r="AZ116" i="60" s="1"/>
  <c r="AE116" i="60"/>
  <c r="BH116" i="60" s="1"/>
  <c r="X116" i="60"/>
  <c r="BA116" i="60" s="1"/>
  <c r="AF116" i="60"/>
  <c r="BI116" i="60" s="1"/>
  <c r="Y116" i="60"/>
  <c r="BB116" i="60" s="1"/>
  <c r="AG116" i="60"/>
  <c r="BJ116" i="60" s="1"/>
  <c r="BZ116" i="60" s="1"/>
  <c r="AB102" i="60"/>
  <c r="BE102" i="60" s="1"/>
  <c r="Y102" i="60"/>
  <c r="BB102" i="60" s="1"/>
  <c r="V99" i="60"/>
  <c r="AY99" i="60" s="1"/>
  <c r="AD99" i="60"/>
  <c r="BG99" i="60" s="1"/>
  <c r="W99" i="60"/>
  <c r="AZ99" i="60" s="1"/>
  <c r="AE99" i="60"/>
  <c r="BH99" i="60" s="1"/>
  <c r="X99" i="60"/>
  <c r="BA99" i="60" s="1"/>
  <c r="AF99" i="60"/>
  <c r="BI99" i="60" s="1"/>
  <c r="Y99" i="60"/>
  <c r="BB99" i="60" s="1"/>
  <c r="AG99" i="60"/>
  <c r="BJ99" i="60" s="1"/>
  <c r="Z99" i="60"/>
  <c r="BC99" i="60" s="1"/>
  <c r="AA99" i="60"/>
  <c r="BD99" i="60" s="1"/>
  <c r="AB99" i="60"/>
  <c r="BE99" i="60" s="1"/>
  <c r="AC99" i="60"/>
  <c r="BF99" i="60" s="1"/>
  <c r="V93" i="60"/>
  <c r="AY93" i="60" s="1"/>
  <c r="AD93" i="60"/>
  <c r="BG93" i="60" s="1"/>
  <c r="BW93" i="60" s="1"/>
  <c r="W93" i="60"/>
  <c r="AZ93" i="60" s="1"/>
  <c r="AE93" i="60"/>
  <c r="BH93" i="60" s="1"/>
  <c r="X93" i="60"/>
  <c r="BA93" i="60" s="1"/>
  <c r="AF93" i="60"/>
  <c r="BI93" i="60" s="1"/>
  <c r="Y93" i="60"/>
  <c r="BB93" i="60" s="1"/>
  <c r="AG93" i="60"/>
  <c r="BJ93" i="60" s="1"/>
  <c r="Z93" i="60"/>
  <c r="BC93" i="60" s="1"/>
  <c r="AA93" i="60"/>
  <c r="BD93" i="60" s="1"/>
  <c r="AB93" i="60"/>
  <c r="BE93" i="60" s="1"/>
  <c r="AC93" i="60"/>
  <c r="BF93" i="60" s="1"/>
  <c r="Z100" i="60"/>
  <c r="BC100" i="60" s="1"/>
  <c r="AA100" i="60"/>
  <c r="BD100" i="60" s="1"/>
  <c r="AE100" i="60"/>
  <c r="BH100" i="60" s="1"/>
  <c r="Z112" i="60"/>
  <c r="BC112" i="60" s="1"/>
  <c r="AA112" i="60"/>
  <c r="BD112" i="60" s="1"/>
  <c r="AB112" i="60"/>
  <c r="BE112" i="60" s="1"/>
  <c r="AC112" i="60"/>
  <c r="BF112" i="60" s="1"/>
  <c r="V112" i="60"/>
  <c r="AY112" i="60" s="1"/>
  <c r="AD112" i="60"/>
  <c r="BG112" i="60" s="1"/>
  <c r="W112" i="60"/>
  <c r="AZ112" i="60" s="1"/>
  <c r="AE112" i="60"/>
  <c r="BH112" i="60" s="1"/>
  <c r="X112" i="60"/>
  <c r="BA112" i="60" s="1"/>
  <c r="AF112" i="60"/>
  <c r="BI112" i="60" s="1"/>
  <c r="Y112" i="60"/>
  <c r="BB112" i="60" s="1"/>
  <c r="AG112" i="60"/>
  <c r="BJ112" i="60" s="1"/>
  <c r="BZ112" i="60" s="1"/>
  <c r="V111" i="60"/>
  <c r="AY111" i="60" s="1"/>
  <c r="AE111" i="60"/>
  <c r="BH111" i="60" s="1"/>
  <c r="X111" i="60"/>
  <c r="BA111" i="60" s="1"/>
  <c r="AF111" i="60"/>
  <c r="BI111" i="60" s="1"/>
  <c r="Y111" i="60"/>
  <c r="BB111" i="60" s="1"/>
  <c r="Y97" i="60"/>
  <c r="BB97" i="60" s="1"/>
  <c r="AW32" i="100"/>
  <c r="AW48" i="100"/>
  <c r="AW99" i="100"/>
  <c r="BM116" i="60"/>
  <c r="X96" i="60" l="1"/>
  <c r="BA96" i="60" s="1"/>
  <c r="AE96" i="60"/>
  <c r="BH96" i="60" s="1"/>
  <c r="W96" i="60"/>
  <c r="AZ96" i="60" s="1"/>
  <c r="W114" i="60"/>
  <c r="AZ114" i="60" s="1"/>
  <c r="Y110" i="60"/>
  <c r="BB110" i="60" s="1"/>
  <c r="AD105" i="60"/>
  <c r="BG105" i="60" s="1"/>
  <c r="AA98" i="60"/>
  <c r="BD98" i="60" s="1"/>
  <c r="AD114" i="60"/>
  <c r="BG114" i="60" s="1"/>
  <c r="AD110" i="60"/>
  <c r="BG110" i="60" s="1"/>
  <c r="BW110" i="60" s="1"/>
  <c r="V114" i="60"/>
  <c r="AY114" i="60" s="1"/>
  <c r="AC7" i="100"/>
  <c r="V7" i="100"/>
  <c r="AE7" i="100"/>
  <c r="X7" i="100"/>
  <c r="Y7" i="100"/>
  <c r="AB7" i="100"/>
  <c r="W7" i="100"/>
  <c r="AG100" i="60"/>
  <c r="BJ100" i="60" s="1"/>
  <c r="AF115" i="60"/>
  <c r="BI115" i="60" s="1"/>
  <c r="AF103" i="60"/>
  <c r="BI103" i="60" s="1"/>
  <c r="AF110" i="60"/>
  <c r="BI110" i="60" s="1"/>
  <c r="AH98" i="96" s="1"/>
  <c r="AB109" i="60"/>
  <c r="BE109" i="60" s="1"/>
  <c r="Y100" i="60"/>
  <c r="BB100" i="60" s="1"/>
  <c r="X115" i="60"/>
  <c r="BA115" i="60" s="1"/>
  <c r="X103" i="60"/>
  <c r="BA103" i="60" s="1"/>
  <c r="X110" i="60"/>
  <c r="BA110" i="60" s="1"/>
  <c r="AA109" i="60"/>
  <c r="BD109" i="60" s="1"/>
  <c r="S97" i="96" s="1"/>
  <c r="V109" i="60"/>
  <c r="AY109" i="60" s="1"/>
  <c r="Y103" i="60"/>
  <c r="BB103" i="60" s="1"/>
  <c r="AF100" i="60"/>
  <c r="BI100" i="60" s="1"/>
  <c r="AE115" i="60"/>
  <c r="BH115" i="60" s="1"/>
  <c r="AE103" i="60"/>
  <c r="BH103" i="60" s="1"/>
  <c r="AE110" i="60"/>
  <c r="BH110" i="60" s="1"/>
  <c r="AE98" i="96" s="1"/>
  <c r="Z109" i="60"/>
  <c r="BC109" i="60" s="1"/>
  <c r="X100" i="60"/>
  <c r="BA100" i="60" s="1"/>
  <c r="W115" i="60"/>
  <c r="AZ115" i="60" s="1"/>
  <c r="W103" i="60"/>
  <c r="AZ103" i="60" s="1"/>
  <c r="W110" i="60"/>
  <c r="AZ110" i="60" s="1"/>
  <c r="AG109" i="60"/>
  <c r="BJ109" i="60" s="1"/>
  <c r="BZ109" i="60" s="1"/>
  <c r="AD103" i="60"/>
  <c r="BG103" i="60" s="1"/>
  <c r="W100" i="60"/>
  <c r="AZ100" i="60" s="1"/>
  <c r="V115" i="60"/>
  <c r="AY115" i="60" s="1"/>
  <c r="V103" i="60"/>
  <c r="AY103" i="60" s="1"/>
  <c r="V110" i="60"/>
  <c r="AY110" i="60" s="1"/>
  <c r="AF109" i="60"/>
  <c r="BI109" i="60" s="1"/>
  <c r="AH97" i="89" s="1"/>
  <c r="AD100" i="60"/>
  <c r="BG100" i="60" s="1"/>
  <c r="AC115" i="60"/>
  <c r="BF115" i="60" s="1"/>
  <c r="AC103" i="60"/>
  <c r="BF103" i="60" s="1"/>
  <c r="AC110" i="60"/>
  <c r="BF110" i="60" s="1"/>
  <c r="X109" i="60"/>
  <c r="BA109" i="60" s="1"/>
  <c r="AC109" i="60"/>
  <c r="BF109" i="60" s="1"/>
  <c r="Y97" i="89" s="1"/>
  <c r="AD115" i="60"/>
  <c r="BG115" i="60" s="1"/>
  <c r="Y109" i="60"/>
  <c r="BB109" i="60" s="1"/>
  <c r="M97" i="89" s="1"/>
  <c r="V100" i="60"/>
  <c r="AY100" i="60" s="1"/>
  <c r="AB115" i="60"/>
  <c r="BE115" i="60" s="1"/>
  <c r="AB103" i="60"/>
  <c r="BE103" i="60" s="1"/>
  <c r="AB110" i="60"/>
  <c r="BE110" i="60" s="1"/>
  <c r="BU110" i="60" s="1"/>
  <c r="AE109" i="60"/>
  <c r="BH109" i="60" s="1"/>
  <c r="AC100" i="60"/>
  <c r="BF100" i="60" s="1"/>
  <c r="AA115" i="60"/>
  <c r="BD115" i="60" s="1"/>
  <c r="AA103" i="60"/>
  <c r="BD103" i="60" s="1"/>
  <c r="AA110" i="60"/>
  <c r="BD110" i="60" s="1"/>
  <c r="W109" i="60"/>
  <c r="AZ109" i="60" s="1"/>
  <c r="BP109" i="60" s="1"/>
  <c r="Y115" i="60"/>
  <c r="BB115" i="60" s="1"/>
  <c r="U7" i="100"/>
  <c r="Z7" i="100"/>
  <c r="AF7" i="100"/>
  <c r="AA7" i="100"/>
  <c r="AG95" i="60"/>
  <c r="BJ95" i="60" s="1"/>
  <c r="AK83" i="89" s="1"/>
  <c r="AD104" i="60"/>
  <c r="BG104" i="60" s="1"/>
  <c r="W107" i="60"/>
  <c r="AZ107" i="60" s="1"/>
  <c r="W104" i="60"/>
  <c r="AZ104" i="60" s="1"/>
  <c r="AD7" i="100"/>
  <c r="W94" i="60"/>
  <c r="AZ94" i="60" s="1"/>
  <c r="G82" i="89" s="1"/>
  <c r="X101" i="60"/>
  <c r="BA101" i="60" s="1"/>
  <c r="J89" i="89" s="1"/>
  <c r="V94" i="60"/>
  <c r="AY94" i="60" s="1"/>
  <c r="D82" i="96" s="1"/>
  <c r="AB107" i="60"/>
  <c r="BE107" i="60" s="1"/>
  <c r="V95" i="89" s="1"/>
  <c r="AE101" i="60"/>
  <c r="BH101" i="60" s="1"/>
  <c r="AC94" i="60"/>
  <c r="BF94" i="60" s="1"/>
  <c r="AA107" i="60"/>
  <c r="BD107" i="60" s="1"/>
  <c r="BT107" i="60" s="1"/>
  <c r="W101" i="60"/>
  <c r="AZ101" i="60" s="1"/>
  <c r="G89" i="96" s="1"/>
  <c r="AB94" i="60"/>
  <c r="BE94" i="60" s="1"/>
  <c r="Z107" i="60"/>
  <c r="BC107" i="60" s="1"/>
  <c r="AD92" i="60"/>
  <c r="BG92" i="60" s="1"/>
  <c r="AD101" i="60"/>
  <c r="BG101" i="60" s="1"/>
  <c r="AB89" i="89" s="1"/>
  <c r="AA94" i="60"/>
  <c r="BD94" i="60" s="1"/>
  <c r="S82" i="96" s="1"/>
  <c r="AG107" i="60"/>
  <c r="BJ107" i="60" s="1"/>
  <c r="BZ107" i="60" s="1"/>
  <c r="AE94" i="60"/>
  <c r="BH94" i="60" s="1"/>
  <c r="BX94" i="60" s="1"/>
  <c r="V101" i="60"/>
  <c r="AY101" i="60" s="1"/>
  <c r="Z94" i="60"/>
  <c r="BC94" i="60" s="1"/>
  <c r="Y107" i="60"/>
  <c r="BB107" i="60" s="1"/>
  <c r="AC101" i="60"/>
  <c r="BF101" i="60" s="1"/>
  <c r="BV101" i="60" s="1"/>
  <c r="AG94" i="60"/>
  <c r="BJ94" i="60" s="1"/>
  <c r="BZ94" i="60" s="1"/>
  <c r="AF107" i="60"/>
  <c r="BI107" i="60" s="1"/>
  <c r="AD94" i="60"/>
  <c r="BG94" i="60" s="1"/>
  <c r="AB101" i="60"/>
  <c r="BE101" i="60" s="1"/>
  <c r="Y94" i="60"/>
  <c r="BB94" i="60" s="1"/>
  <c r="BR94" i="60" s="1"/>
  <c r="Z95" i="60"/>
  <c r="BC95" i="60" s="1"/>
  <c r="P83" i="96" s="1"/>
  <c r="X107" i="60"/>
  <c r="BA107" i="60" s="1"/>
  <c r="BQ107" i="60" s="1"/>
  <c r="AF94" i="60"/>
  <c r="BI94" i="60" s="1"/>
  <c r="BY94" i="60" s="1"/>
  <c r="AD107" i="60"/>
  <c r="BG107" i="60" s="1"/>
  <c r="AB95" i="96" s="1"/>
  <c r="AF95" i="60"/>
  <c r="BI95" i="60" s="1"/>
  <c r="Z114" i="60"/>
  <c r="BC114" i="60" s="1"/>
  <c r="AG97" i="60"/>
  <c r="BJ97" i="60" s="1"/>
  <c r="AK85" i="96" s="1"/>
  <c r="AE104" i="60"/>
  <c r="BH104" i="60" s="1"/>
  <c r="BX104" i="60" s="1"/>
  <c r="AE114" i="60"/>
  <c r="BH114" i="60" s="1"/>
  <c r="AG111" i="60"/>
  <c r="BJ111" i="60" s="1"/>
  <c r="AA113" i="60"/>
  <c r="BD113" i="60" s="1"/>
  <c r="AA95" i="60"/>
  <c r="BD95" i="60" s="1"/>
  <c r="BT95" i="60" s="1"/>
  <c r="AF96" i="60"/>
  <c r="BI96" i="60" s="1"/>
  <c r="BY96" i="60" s="1"/>
  <c r="AF113" i="60"/>
  <c r="BI113" i="60" s="1"/>
  <c r="BY113" i="60" s="1"/>
  <c r="AD96" i="60"/>
  <c r="BG96" i="60" s="1"/>
  <c r="AB84" i="96" s="1"/>
  <c r="W97" i="60"/>
  <c r="AZ97" i="60" s="1"/>
  <c r="BP97" i="60" s="1"/>
  <c r="AB104" i="60"/>
  <c r="BE104" i="60" s="1"/>
  <c r="AB114" i="60"/>
  <c r="BE114" i="60" s="1"/>
  <c r="W111" i="60"/>
  <c r="AZ111" i="60" s="1"/>
  <c r="BP111" i="60" s="1"/>
  <c r="X113" i="60"/>
  <c r="BA113" i="60" s="1"/>
  <c r="J101" i="89" s="1"/>
  <c r="X95" i="60"/>
  <c r="BA95" i="60" s="1"/>
  <c r="V96" i="60"/>
  <c r="AY96" i="60" s="1"/>
  <c r="AC114" i="60"/>
  <c r="BF114" i="60" s="1"/>
  <c r="AD97" i="60"/>
  <c r="BG97" i="60" s="1"/>
  <c r="AB85" i="89" s="1"/>
  <c r="AA104" i="60"/>
  <c r="BD104" i="60" s="1"/>
  <c r="BT104" i="60" s="1"/>
  <c r="AA114" i="60"/>
  <c r="BD114" i="60" s="1"/>
  <c r="BT114" i="60" s="1"/>
  <c r="AD111" i="60"/>
  <c r="BG111" i="60" s="1"/>
  <c r="BW111" i="60" s="1"/>
  <c r="AE113" i="60"/>
  <c r="BH113" i="60" s="1"/>
  <c r="AE101" i="89" s="1"/>
  <c r="AE95" i="60"/>
  <c r="BH95" i="60" s="1"/>
  <c r="AC96" i="60"/>
  <c r="BF96" i="60" s="1"/>
  <c r="AG113" i="60"/>
  <c r="BJ113" i="60" s="1"/>
  <c r="BZ113" i="60" s="1"/>
  <c r="Z104" i="60"/>
  <c r="BC104" i="60" s="1"/>
  <c r="P92" i="89" s="1"/>
  <c r="W113" i="60"/>
  <c r="AZ113" i="60" s="1"/>
  <c r="W95" i="60"/>
  <c r="AZ95" i="60" s="1"/>
  <c r="AB96" i="60"/>
  <c r="BE96" i="60" s="1"/>
  <c r="V104" i="60"/>
  <c r="AY104" i="60" s="1"/>
  <c r="BO104" i="60" s="1"/>
  <c r="AC104" i="60"/>
  <c r="BF104" i="60" s="1"/>
  <c r="BV104" i="60" s="1"/>
  <c r="V97" i="60"/>
  <c r="AY97" i="60" s="1"/>
  <c r="D85" i="89" s="1"/>
  <c r="AC97" i="60"/>
  <c r="BF97" i="60" s="1"/>
  <c r="BV97" i="60" s="1"/>
  <c r="AG104" i="60"/>
  <c r="BJ104" i="60" s="1"/>
  <c r="BZ104" i="60" s="1"/>
  <c r="AJ92" i="89" s="1"/>
  <c r="AG114" i="60"/>
  <c r="BJ114" i="60" s="1"/>
  <c r="BZ114" i="60" s="1"/>
  <c r="AC111" i="60"/>
  <c r="BF111" i="60" s="1"/>
  <c r="AD113" i="60"/>
  <c r="BG113" i="60" s="1"/>
  <c r="AB101" i="96" s="1"/>
  <c r="AD95" i="60"/>
  <c r="BG95" i="60" s="1"/>
  <c r="BW95" i="60" s="1"/>
  <c r="AA83" i="89" s="1"/>
  <c r="AA96" i="60"/>
  <c r="BD96" i="60" s="1"/>
  <c r="AE107" i="60"/>
  <c r="BH107" i="60" s="1"/>
  <c r="Y113" i="60"/>
  <c r="BB113" i="60" s="1"/>
  <c r="Y95" i="60"/>
  <c r="BB95" i="60" s="1"/>
  <c r="M83" i="89" s="1"/>
  <c r="AB97" i="60"/>
  <c r="BE97" i="60" s="1"/>
  <c r="V85" i="89" s="1"/>
  <c r="Y104" i="60"/>
  <c r="BB104" i="60" s="1"/>
  <c r="M92" i="89" s="1"/>
  <c r="Y114" i="60"/>
  <c r="BB114" i="60" s="1"/>
  <c r="BR114" i="60" s="1"/>
  <c r="AB111" i="60"/>
  <c r="BE111" i="60" s="1"/>
  <c r="BU111" i="60" s="1"/>
  <c r="V113" i="60"/>
  <c r="AY113" i="60" s="1"/>
  <c r="V95" i="60"/>
  <c r="AY95" i="60" s="1"/>
  <c r="Z96" i="60"/>
  <c r="BC96" i="60" s="1"/>
  <c r="BS96" i="60" s="1"/>
  <c r="AA97" i="60"/>
  <c r="BD97" i="60" s="1"/>
  <c r="S85" i="89" s="1"/>
  <c r="AF104" i="60"/>
  <c r="BI104" i="60" s="1"/>
  <c r="AF114" i="60"/>
  <c r="BI114" i="60" s="1"/>
  <c r="AA111" i="60"/>
  <c r="BD111" i="60" s="1"/>
  <c r="AC113" i="60"/>
  <c r="BF113" i="60" s="1"/>
  <c r="Y101" i="89" s="1"/>
  <c r="AC95" i="60"/>
  <c r="BF95" i="60" s="1"/>
  <c r="BV95" i="60" s="1"/>
  <c r="AG96" i="60"/>
  <c r="BJ96" i="60" s="1"/>
  <c r="BZ96" i="60" s="1"/>
  <c r="AG106" i="60"/>
  <c r="BJ106" i="60" s="1"/>
  <c r="BZ106" i="60" s="1"/>
  <c r="AJ94" i="96" s="1"/>
  <c r="AF97" i="60"/>
  <c r="BI97" i="60" s="1"/>
  <c r="AH85" i="96" s="1"/>
  <c r="X97" i="60"/>
  <c r="BA97" i="60" s="1"/>
  <c r="AE97" i="60"/>
  <c r="BH97" i="60" s="1"/>
  <c r="AC106" i="60"/>
  <c r="BF106" i="60" s="1"/>
  <c r="BV106" i="60" s="1"/>
  <c r="AF102" i="60"/>
  <c r="BI102" i="60" s="1"/>
  <c r="BY102" i="60" s="1"/>
  <c r="AA102" i="60"/>
  <c r="BD102" i="60" s="1"/>
  <c r="Y106" i="60"/>
  <c r="BB106" i="60" s="1"/>
  <c r="AB106" i="60"/>
  <c r="BE106" i="60" s="1"/>
  <c r="V92" i="60"/>
  <c r="AY92" i="60" s="1"/>
  <c r="D80" i="89" s="1"/>
  <c r="AG92" i="60"/>
  <c r="BJ92" i="60" s="1"/>
  <c r="AK80" i="89" s="1"/>
  <c r="AC92" i="60"/>
  <c r="BF92" i="60" s="1"/>
  <c r="Y80" i="89" s="1"/>
  <c r="X102" i="60"/>
  <c r="BA102" i="60" s="1"/>
  <c r="J90" i="89" s="1"/>
  <c r="Z102" i="60"/>
  <c r="BC102" i="60" s="1"/>
  <c r="BS102" i="60" s="1"/>
  <c r="AF106" i="60"/>
  <c r="BI106" i="60" s="1"/>
  <c r="AA106" i="60"/>
  <c r="BD106" i="60" s="1"/>
  <c r="Y92" i="60"/>
  <c r="BB92" i="60" s="1"/>
  <c r="M80" i="89" s="1"/>
  <c r="AB92" i="60"/>
  <c r="BE92" i="60" s="1"/>
  <c r="V80" i="89" s="1"/>
  <c r="AE102" i="60"/>
  <c r="BH102" i="60" s="1"/>
  <c r="X106" i="60"/>
  <c r="BA106" i="60" s="1"/>
  <c r="J94" i="89" s="1"/>
  <c r="Z106" i="60"/>
  <c r="BC106" i="60" s="1"/>
  <c r="BS106" i="60" s="1"/>
  <c r="W102" i="60"/>
  <c r="AZ102" i="60" s="1"/>
  <c r="BP102" i="60" s="1"/>
  <c r="AE106" i="60"/>
  <c r="BH106" i="60" s="1"/>
  <c r="AE94" i="96" s="1"/>
  <c r="AF92" i="60"/>
  <c r="BI92" i="60" s="1"/>
  <c r="AH80" i="89" s="1"/>
  <c r="X92" i="60"/>
  <c r="BA92" i="60" s="1"/>
  <c r="J80" i="89" s="1"/>
  <c r="Z92" i="60"/>
  <c r="BC92" i="60" s="1"/>
  <c r="BS92" i="60" s="1"/>
  <c r="AD102" i="60"/>
  <c r="BG102" i="60" s="1"/>
  <c r="W106" i="60"/>
  <c r="AZ106" i="60" s="1"/>
  <c r="AA92" i="60"/>
  <c r="BD92" i="60" s="1"/>
  <c r="S80" i="89" s="1"/>
  <c r="AE92" i="60"/>
  <c r="BH92" i="60" s="1"/>
  <c r="AE80" i="89" s="1"/>
  <c r="V102" i="60"/>
  <c r="AY102" i="60" s="1"/>
  <c r="AD106" i="60"/>
  <c r="BG106" i="60" s="1"/>
  <c r="AG102" i="60"/>
  <c r="BJ102" i="60" s="1"/>
  <c r="AK90" i="89" s="1"/>
  <c r="AJ104" i="96"/>
  <c r="AJ104" i="89"/>
  <c r="AJ102" i="96"/>
  <c r="AJ102" i="89"/>
  <c r="AJ100" i="89"/>
  <c r="AJ100" i="96"/>
  <c r="V92" i="89"/>
  <c r="V92" i="96"/>
  <c r="BU104" i="60"/>
  <c r="AE102" i="89"/>
  <c r="AE102" i="96"/>
  <c r="BX114" i="60"/>
  <c r="BQ111" i="60"/>
  <c r="J99" i="89"/>
  <c r="J99" i="96"/>
  <c r="BQ112" i="60"/>
  <c r="J100" i="89"/>
  <c r="J100" i="96"/>
  <c r="BS112" i="60"/>
  <c r="P100" i="89"/>
  <c r="P100" i="96"/>
  <c r="AB88" i="89"/>
  <c r="AB88" i="96"/>
  <c r="BW100" i="60"/>
  <c r="BU93" i="60"/>
  <c r="V81" i="89"/>
  <c r="V81" i="96"/>
  <c r="BP93" i="60"/>
  <c r="G81" i="96"/>
  <c r="G81" i="89"/>
  <c r="BZ99" i="60"/>
  <c r="AK87" i="96"/>
  <c r="AK87" i="89"/>
  <c r="Y90" i="89"/>
  <c r="BV102" i="60"/>
  <c r="Y90" i="96"/>
  <c r="BQ116" i="60"/>
  <c r="J104" i="96"/>
  <c r="J104" i="89"/>
  <c r="BS116" i="60"/>
  <c r="P104" i="89"/>
  <c r="P104" i="96"/>
  <c r="AH89" i="89"/>
  <c r="AH89" i="96"/>
  <c r="BY101" i="60"/>
  <c r="S103" i="89"/>
  <c r="BT115" i="60"/>
  <c r="S103" i="96"/>
  <c r="BW115" i="60"/>
  <c r="AB103" i="89"/>
  <c r="AB103" i="96"/>
  <c r="AH91" i="89"/>
  <c r="AH91" i="96"/>
  <c r="BY103" i="60"/>
  <c r="AH82" i="96"/>
  <c r="V83" i="89"/>
  <c r="V83" i="96"/>
  <c r="BU95" i="60"/>
  <c r="BP95" i="60"/>
  <c r="G83" i="89"/>
  <c r="G83" i="96"/>
  <c r="BX96" i="60"/>
  <c r="AE84" i="89"/>
  <c r="AE84" i="96"/>
  <c r="AK96" i="89"/>
  <c r="AK96" i="96"/>
  <c r="Y96" i="89"/>
  <c r="Y96" i="96"/>
  <c r="BV108" i="60"/>
  <c r="BQ106" i="60"/>
  <c r="V93" i="89"/>
  <c r="V93" i="96"/>
  <c r="BU105" i="60"/>
  <c r="G93" i="96"/>
  <c r="G93" i="89"/>
  <c r="BP105" i="60"/>
  <c r="BP98" i="60"/>
  <c r="G86" i="89"/>
  <c r="G86" i="96"/>
  <c r="BU107" i="60"/>
  <c r="G95" i="89"/>
  <c r="G95" i="96"/>
  <c r="BP107" i="60"/>
  <c r="BR109" i="60"/>
  <c r="BQ97" i="60"/>
  <c r="J85" i="96"/>
  <c r="J85" i="89"/>
  <c r="AH92" i="89"/>
  <c r="AH92" i="96"/>
  <c r="BY104" i="60"/>
  <c r="BP114" i="60"/>
  <c r="G102" i="89"/>
  <c r="G102" i="96"/>
  <c r="BV111" i="60"/>
  <c r="Y99" i="89"/>
  <c r="Y99" i="96"/>
  <c r="AE99" i="89"/>
  <c r="AE99" i="96"/>
  <c r="BX111" i="60"/>
  <c r="BX112" i="60"/>
  <c r="AE100" i="89"/>
  <c r="AE100" i="96"/>
  <c r="BO100" i="60"/>
  <c r="D88" i="89"/>
  <c r="D88" i="96"/>
  <c r="BT93" i="60"/>
  <c r="S81" i="89"/>
  <c r="S81" i="96"/>
  <c r="AB81" i="89"/>
  <c r="AB81" i="96"/>
  <c r="BR99" i="60"/>
  <c r="M87" i="89"/>
  <c r="M87" i="96"/>
  <c r="BR102" i="60"/>
  <c r="M90" i="96"/>
  <c r="M90" i="89"/>
  <c r="V90" i="96"/>
  <c r="V90" i="89"/>
  <c r="BU102" i="60"/>
  <c r="BX116" i="60"/>
  <c r="AE104" i="89"/>
  <c r="AE104" i="96"/>
  <c r="BS115" i="60"/>
  <c r="P103" i="89"/>
  <c r="P103" i="96"/>
  <c r="BO115" i="60"/>
  <c r="D103" i="89"/>
  <c r="D103" i="96"/>
  <c r="J91" i="89"/>
  <c r="J91" i="96"/>
  <c r="BQ103" i="60"/>
  <c r="J82" i="89"/>
  <c r="BQ94" i="60"/>
  <c r="J82" i="96"/>
  <c r="P82" i="89"/>
  <c r="P82" i="96"/>
  <c r="BS94" i="60"/>
  <c r="BP96" i="60"/>
  <c r="G84" i="89"/>
  <c r="G84" i="96"/>
  <c r="M96" i="89"/>
  <c r="BR108" i="60"/>
  <c r="M96" i="96"/>
  <c r="BU108" i="60"/>
  <c r="V96" i="89"/>
  <c r="V96" i="96"/>
  <c r="BO110" i="60"/>
  <c r="D98" i="89"/>
  <c r="D98" i="96"/>
  <c r="BT105" i="60"/>
  <c r="S93" i="89"/>
  <c r="S93" i="96"/>
  <c r="AB93" i="89"/>
  <c r="AB93" i="96"/>
  <c r="BW105" i="60"/>
  <c r="BW98" i="60"/>
  <c r="AB86" i="96"/>
  <c r="AB86" i="89"/>
  <c r="AE85" i="89"/>
  <c r="AE85" i="96"/>
  <c r="BX97" i="60"/>
  <c r="J92" i="89"/>
  <c r="J92" i="96"/>
  <c r="BQ104" i="60"/>
  <c r="BW114" i="60"/>
  <c r="AB102" i="96"/>
  <c r="AB102" i="89"/>
  <c r="V99" i="89"/>
  <c r="V99" i="96"/>
  <c r="BP112" i="60"/>
  <c r="G100" i="89"/>
  <c r="G100" i="96"/>
  <c r="AK88" i="89"/>
  <c r="AK88" i="96"/>
  <c r="Y88" i="89"/>
  <c r="Y88" i="96"/>
  <c r="BV100" i="60"/>
  <c r="P81" i="89"/>
  <c r="P81" i="96"/>
  <c r="BS93" i="60"/>
  <c r="D81" i="89"/>
  <c r="D81" i="96"/>
  <c r="BO93" i="60"/>
  <c r="AH87" i="89"/>
  <c r="AH87" i="96"/>
  <c r="BY99" i="60"/>
  <c r="BT102" i="60"/>
  <c r="S90" i="96"/>
  <c r="S90" i="89"/>
  <c r="BP116" i="60"/>
  <c r="G104" i="89"/>
  <c r="G104" i="96"/>
  <c r="Y89" i="96"/>
  <c r="AE89" i="89"/>
  <c r="AE89" i="96"/>
  <c r="BX101" i="60"/>
  <c r="AK103" i="96"/>
  <c r="BZ115" i="60"/>
  <c r="AK103" i="89"/>
  <c r="Y91" i="89"/>
  <c r="Y91" i="96"/>
  <c r="BV103" i="60"/>
  <c r="BX103" i="60"/>
  <c r="AE91" i="89"/>
  <c r="AE91" i="96"/>
  <c r="AE82" i="89"/>
  <c r="AE82" i="96"/>
  <c r="BO95" i="60"/>
  <c r="D83" i="89"/>
  <c r="D83" i="96"/>
  <c r="AH96" i="89"/>
  <c r="AH96" i="96"/>
  <c r="BY108" i="60"/>
  <c r="BT108" i="60"/>
  <c r="S96" i="89"/>
  <c r="S96" i="96"/>
  <c r="BP106" i="60"/>
  <c r="G94" i="89"/>
  <c r="G94" i="96"/>
  <c r="AK98" i="89"/>
  <c r="AK98" i="96"/>
  <c r="Y98" i="96"/>
  <c r="Y98" i="89"/>
  <c r="BV110" i="60"/>
  <c r="P93" i="89"/>
  <c r="P93" i="96"/>
  <c r="BS105" i="60"/>
  <c r="D93" i="89"/>
  <c r="D93" i="96"/>
  <c r="BO105" i="60"/>
  <c r="BO98" i="60"/>
  <c r="D86" i="96"/>
  <c r="D86" i="89"/>
  <c r="P95" i="89"/>
  <c r="P95" i="96"/>
  <c r="BS107" i="60"/>
  <c r="D95" i="96"/>
  <c r="BO107" i="60"/>
  <c r="D95" i="89"/>
  <c r="J97" i="96"/>
  <c r="J97" i="89"/>
  <c r="BQ109" i="60"/>
  <c r="G80" i="89"/>
  <c r="G80" i="96"/>
  <c r="BP92" i="60"/>
  <c r="G85" i="96"/>
  <c r="G85" i="89"/>
  <c r="D102" i="96"/>
  <c r="D102" i="89"/>
  <c r="BO114" i="60"/>
  <c r="S99" i="89"/>
  <c r="BT111" i="60"/>
  <c r="S99" i="96"/>
  <c r="BW112" i="60"/>
  <c r="AB100" i="89"/>
  <c r="AB100" i="96"/>
  <c r="M88" i="89"/>
  <c r="M88" i="96"/>
  <c r="BR100" i="60"/>
  <c r="V88" i="89"/>
  <c r="V88" i="96"/>
  <c r="BU100" i="60"/>
  <c r="AK81" i="89"/>
  <c r="AK81" i="96"/>
  <c r="BZ93" i="60"/>
  <c r="AA81" i="89"/>
  <c r="AA81" i="96"/>
  <c r="J87" i="89"/>
  <c r="J87" i="96"/>
  <c r="BQ99" i="60"/>
  <c r="P90" i="89"/>
  <c r="BW116" i="60"/>
  <c r="AB104" i="89"/>
  <c r="AB104" i="96"/>
  <c r="V89" i="89"/>
  <c r="V89" i="96"/>
  <c r="BU101" i="60"/>
  <c r="BR115" i="60"/>
  <c r="M103" i="89"/>
  <c r="M103" i="96"/>
  <c r="V91" i="89"/>
  <c r="V91" i="96"/>
  <c r="BU103" i="60"/>
  <c r="G91" i="89"/>
  <c r="G91" i="96"/>
  <c r="BP103" i="60"/>
  <c r="BU113" i="60"/>
  <c r="V101" i="89"/>
  <c r="V101" i="96"/>
  <c r="G101" i="96"/>
  <c r="G101" i="89"/>
  <c r="BP113" i="60"/>
  <c r="AK83" i="96"/>
  <c r="AA83" i="96"/>
  <c r="D84" i="89"/>
  <c r="D84" i="96"/>
  <c r="BO96" i="60"/>
  <c r="BQ108" i="60"/>
  <c r="J96" i="89"/>
  <c r="J96" i="96"/>
  <c r="BS108" i="60"/>
  <c r="P96" i="89"/>
  <c r="P96" i="96"/>
  <c r="BW106" i="60"/>
  <c r="AB94" i="96"/>
  <c r="AB94" i="89"/>
  <c r="BR110" i="60"/>
  <c r="M98" i="89"/>
  <c r="M98" i="96"/>
  <c r="AK93" i="89"/>
  <c r="AK93" i="96"/>
  <c r="BZ105" i="60"/>
  <c r="BZ98" i="60"/>
  <c r="AK86" i="89"/>
  <c r="AK86" i="96"/>
  <c r="Y86" i="96"/>
  <c r="BV98" i="60"/>
  <c r="Y86" i="89"/>
  <c r="AE97" i="89"/>
  <c r="AE97" i="96"/>
  <c r="BX109" i="60"/>
  <c r="AB80" i="89"/>
  <c r="AB80" i="96"/>
  <c r="BW92" i="60"/>
  <c r="BT97" i="60"/>
  <c r="BP104" i="60"/>
  <c r="G92" i="89"/>
  <c r="G92" i="96"/>
  <c r="AK102" i="89"/>
  <c r="AK102" i="96"/>
  <c r="Y102" i="96"/>
  <c r="Y102" i="89"/>
  <c r="BV114" i="60"/>
  <c r="P99" i="89"/>
  <c r="BS111" i="60"/>
  <c r="P99" i="96"/>
  <c r="D99" i="96"/>
  <c r="D99" i="89"/>
  <c r="BO111" i="60"/>
  <c r="BO112" i="60"/>
  <c r="D100" i="89"/>
  <c r="D100" i="96"/>
  <c r="AH88" i="89"/>
  <c r="AH88" i="96"/>
  <c r="BY100" i="60"/>
  <c r="BT100" i="60"/>
  <c r="S88" i="89"/>
  <c r="S88" i="96"/>
  <c r="M81" i="96"/>
  <c r="M81" i="89"/>
  <c r="BR93" i="60"/>
  <c r="Y87" i="89"/>
  <c r="BV99" i="60"/>
  <c r="Y87" i="96"/>
  <c r="AE87" i="89"/>
  <c r="AE87" i="96"/>
  <c r="BX99" i="60"/>
  <c r="BX102" i="60"/>
  <c r="AE90" i="89"/>
  <c r="AE90" i="96"/>
  <c r="BZ102" i="60"/>
  <c r="D104" i="89"/>
  <c r="D104" i="96"/>
  <c r="BO116" i="60"/>
  <c r="S89" i="89"/>
  <c r="S89" i="96"/>
  <c r="BT101" i="60"/>
  <c r="BY115" i="60"/>
  <c r="AH103" i="89"/>
  <c r="AH103" i="96"/>
  <c r="S91" i="96"/>
  <c r="BT103" i="60"/>
  <c r="S91" i="89"/>
  <c r="AB91" i="89"/>
  <c r="AB91" i="96"/>
  <c r="BW103" i="60"/>
  <c r="AB82" i="96"/>
  <c r="AB82" i="89"/>
  <c r="BW94" i="60"/>
  <c r="S101" i="89"/>
  <c r="S101" i="96"/>
  <c r="BT113" i="60"/>
  <c r="BW113" i="60"/>
  <c r="BR95" i="60"/>
  <c r="M83" i="96"/>
  <c r="BV96" i="60"/>
  <c r="Y84" i="89"/>
  <c r="Y84" i="96"/>
  <c r="BX108" i="60"/>
  <c r="AE96" i="89"/>
  <c r="AE96" i="96"/>
  <c r="BZ108" i="60"/>
  <c r="BO106" i="60"/>
  <c r="D94" i="89"/>
  <c r="D94" i="96"/>
  <c r="AH98" i="89"/>
  <c r="BT110" i="60"/>
  <c r="S98" i="89"/>
  <c r="S98" i="96"/>
  <c r="M93" i="96"/>
  <c r="BR105" i="60"/>
  <c r="M93" i="89"/>
  <c r="BR98" i="60"/>
  <c r="M86" i="89"/>
  <c r="M86" i="96"/>
  <c r="BU98" i="60"/>
  <c r="V86" i="96"/>
  <c r="V86" i="89"/>
  <c r="BR107" i="60"/>
  <c r="M95" i="89"/>
  <c r="M95" i="96"/>
  <c r="BU109" i="60"/>
  <c r="V97" i="89"/>
  <c r="V97" i="96"/>
  <c r="BW104" i="60"/>
  <c r="AB92" i="89"/>
  <c r="AB92" i="96"/>
  <c r="BU114" i="60"/>
  <c r="V102" i="96"/>
  <c r="V102" i="89"/>
  <c r="BZ111" i="60"/>
  <c r="AK99" i="96"/>
  <c r="AK99" i="89"/>
  <c r="AK100" i="89"/>
  <c r="AK100" i="96"/>
  <c r="Y100" i="89"/>
  <c r="BV112" i="60"/>
  <c r="Y100" i="96"/>
  <c r="J88" i="89"/>
  <c r="J88" i="96"/>
  <c r="BQ100" i="60"/>
  <c r="P88" i="89"/>
  <c r="P88" i="96"/>
  <c r="BS100" i="60"/>
  <c r="BY93" i="60"/>
  <c r="AH81" i="89"/>
  <c r="AH81" i="96"/>
  <c r="BU99" i="60"/>
  <c r="V87" i="89"/>
  <c r="V87" i="96"/>
  <c r="G87" i="89"/>
  <c r="G87" i="96"/>
  <c r="BP99" i="60"/>
  <c r="AK104" i="89"/>
  <c r="AK104" i="96"/>
  <c r="BV116" i="60"/>
  <c r="Y104" i="89"/>
  <c r="Y104" i="96"/>
  <c r="P89" i="89"/>
  <c r="P89" i="96"/>
  <c r="BS101" i="60"/>
  <c r="D89" i="89"/>
  <c r="D89" i="96"/>
  <c r="BO101" i="60"/>
  <c r="BQ115" i="60"/>
  <c r="J103" i="89"/>
  <c r="J103" i="96"/>
  <c r="P91" i="96"/>
  <c r="P91" i="89"/>
  <c r="BS103" i="60"/>
  <c r="BO103" i="60"/>
  <c r="D91" i="89"/>
  <c r="D91" i="96"/>
  <c r="P101" i="89"/>
  <c r="P101" i="96"/>
  <c r="BS113" i="60"/>
  <c r="BO113" i="60"/>
  <c r="D101" i="89"/>
  <c r="D101" i="96"/>
  <c r="AH83" i="89"/>
  <c r="AH83" i="96"/>
  <c r="BY95" i="60"/>
  <c r="BR96" i="60"/>
  <c r="M84" i="89"/>
  <c r="M84" i="96"/>
  <c r="BU96" i="60"/>
  <c r="V84" i="89"/>
  <c r="V84" i="96"/>
  <c r="BP108" i="60"/>
  <c r="G96" i="89"/>
  <c r="G96" i="96"/>
  <c r="Y94" i="96"/>
  <c r="BQ110" i="60"/>
  <c r="J98" i="89"/>
  <c r="J98" i="96"/>
  <c r="BS110" i="60"/>
  <c r="P98" i="89"/>
  <c r="P98" i="96"/>
  <c r="AH93" i="89"/>
  <c r="AH93" i="96"/>
  <c r="BY105" i="60"/>
  <c r="BY98" i="60"/>
  <c r="AH86" i="89"/>
  <c r="AH86" i="96"/>
  <c r="BT98" i="60"/>
  <c r="S86" i="96"/>
  <c r="S86" i="89"/>
  <c r="AH95" i="96"/>
  <c r="AH95" i="89"/>
  <c r="BY107" i="60"/>
  <c r="AB97" i="89"/>
  <c r="AB97" i="96"/>
  <c r="P85" i="89"/>
  <c r="P85" i="96"/>
  <c r="BS97" i="60"/>
  <c r="BV92" i="60"/>
  <c r="BZ97" i="60"/>
  <c r="AK85" i="89"/>
  <c r="BW97" i="60"/>
  <c r="BY114" i="60"/>
  <c r="AH102" i="89"/>
  <c r="AH102" i="96"/>
  <c r="BR111" i="60"/>
  <c r="M99" i="89"/>
  <c r="M99" i="96"/>
  <c r="M100" i="89"/>
  <c r="M100" i="96"/>
  <c r="BR112" i="60"/>
  <c r="BU112" i="60"/>
  <c r="V100" i="89"/>
  <c r="V100" i="96"/>
  <c r="BX100" i="60"/>
  <c r="AE88" i="89"/>
  <c r="AE88" i="96"/>
  <c r="BZ100" i="60"/>
  <c r="BQ93" i="60"/>
  <c r="J81" i="96"/>
  <c r="J81" i="89"/>
  <c r="S87" i="96"/>
  <c r="S87" i="89"/>
  <c r="BT99" i="60"/>
  <c r="AB87" i="89"/>
  <c r="BW99" i="60"/>
  <c r="AB87" i="96"/>
  <c r="BW102" i="60"/>
  <c r="AB90" i="96"/>
  <c r="AB90" i="89"/>
  <c r="M104" i="89"/>
  <c r="BR116" i="60"/>
  <c r="M104" i="96"/>
  <c r="BU116" i="60"/>
  <c r="V104" i="96"/>
  <c r="V104" i="89"/>
  <c r="AK89" i="89"/>
  <c r="AK89" i="96"/>
  <c r="BZ101" i="60"/>
  <c r="BV115" i="60"/>
  <c r="Y103" i="89"/>
  <c r="Y103" i="96"/>
  <c r="AE103" i="89"/>
  <c r="AE103" i="96"/>
  <c r="BX115" i="60"/>
  <c r="AK91" i="96"/>
  <c r="AK91" i="89"/>
  <c r="BZ103" i="60"/>
  <c r="AK82" i="89"/>
  <c r="AK82" i="96"/>
  <c r="Y82" i="96"/>
  <c r="Y82" i="89"/>
  <c r="BV94" i="60"/>
  <c r="AK101" i="89"/>
  <c r="AK101" i="96"/>
  <c r="BQ95" i="60"/>
  <c r="J83" i="89"/>
  <c r="J83" i="96"/>
  <c r="BT96" i="60"/>
  <c r="S84" i="89"/>
  <c r="S84" i="96"/>
  <c r="BW108" i="60"/>
  <c r="AB96" i="89"/>
  <c r="AB96" i="96"/>
  <c r="M94" i="96"/>
  <c r="M94" i="89"/>
  <c r="BR106" i="60"/>
  <c r="V94" i="96"/>
  <c r="V94" i="89"/>
  <c r="BU106" i="60"/>
  <c r="BX110" i="60"/>
  <c r="AE98" i="89"/>
  <c r="BZ110" i="60"/>
  <c r="J93" i="96"/>
  <c r="J93" i="89"/>
  <c r="BQ105" i="60"/>
  <c r="BQ98" i="60"/>
  <c r="J86" i="89"/>
  <c r="J86" i="96"/>
  <c r="BS98" i="60"/>
  <c r="P86" i="89"/>
  <c r="P86" i="96"/>
  <c r="P97" i="89"/>
  <c r="BS109" i="60"/>
  <c r="P97" i="96"/>
  <c r="BO109" i="60"/>
  <c r="D97" i="89"/>
  <c r="D97" i="96"/>
  <c r="M80" i="96"/>
  <c r="BR92" i="60"/>
  <c r="V80" i="96"/>
  <c r="BU92" i="60"/>
  <c r="M85" i="96"/>
  <c r="BR97" i="60"/>
  <c r="M85" i="89"/>
  <c r="AK92" i="96"/>
  <c r="AK92" i="89"/>
  <c r="Y92" i="89"/>
  <c r="BQ114" i="60"/>
  <c r="J102" i="89"/>
  <c r="J102" i="96"/>
  <c r="BS114" i="60"/>
  <c r="P102" i="89"/>
  <c r="P102" i="96"/>
  <c r="AH99" i="96"/>
  <c r="AH99" i="89"/>
  <c r="BY111" i="60"/>
  <c r="AH100" i="89"/>
  <c r="AH100" i="96"/>
  <c r="BY112" i="60"/>
  <c r="S100" i="89"/>
  <c r="S100" i="96"/>
  <c r="BT112" i="60"/>
  <c r="BP100" i="60"/>
  <c r="G88" i="89"/>
  <c r="G88" i="96"/>
  <c r="Y81" i="89"/>
  <c r="Y81" i="96"/>
  <c r="BV93" i="60"/>
  <c r="BX93" i="60"/>
  <c r="AE81" i="89"/>
  <c r="AE81" i="96"/>
  <c r="P87" i="96"/>
  <c r="P87" i="89"/>
  <c r="BS99" i="60"/>
  <c r="D87" i="89"/>
  <c r="D87" i="96"/>
  <c r="BO99" i="60"/>
  <c r="BO102" i="60"/>
  <c r="D90" i="89"/>
  <c r="D90" i="96"/>
  <c r="BY116" i="60"/>
  <c r="AH104" i="89"/>
  <c r="AH104" i="96"/>
  <c r="BT116" i="60"/>
  <c r="S104" i="96"/>
  <c r="S104" i="89"/>
  <c r="M89" i="96"/>
  <c r="BR101" i="60"/>
  <c r="M89" i="89"/>
  <c r="BU115" i="60"/>
  <c r="V103" i="89"/>
  <c r="V103" i="96"/>
  <c r="G103" i="89"/>
  <c r="G103" i="96"/>
  <c r="BP115" i="60"/>
  <c r="M91" i="89"/>
  <c r="M91" i="96"/>
  <c r="BR103" i="60"/>
  <c r="M82" i="96"/>
  <c r="V82" i="96"/>
  <c r="V82" i="89"/>
  <c r="BU94" i="60"/>
  <c r="M101" i="96"/>
  <c r="BR113" i="60"/>
  <c r="M101" i="89"/>
  <c r="Y83" i="96"/>
  <c r="BX95" i="60"/>
  <c r="AE83" i="89"/>
  <c r="AE83" i="96"/>
  <c r="BQ96" i="60"/>
  <c r="J84" i="89"/>
  <c r="J84" i="96"/>
  <c r="P84" i="89"/>
  <c r="P84" i="96"/>
  <c r="BO108" i="60"/>
  <c r="D96" i="89"/>
  <c r="D96" i="96"/>
  <c r="AH94" i="89"/>
  <c r="AH94" i="96"/>
  <c r="BY106" i="60"/>
  <c r="BT106" i="60"/>
  <c r="S94" i="89"/>
  <c r="S94" i="96"/>
  <c r="BP110" i="60"/>
  <c r="G98" i="89"/>
  <c r="G98" i="96"/>
  <c r="Y93" i="89"/>
  <c r="Y93" i="96"/>
  <c r="BV105" i="60"/>
  <c r="BX105" i="60"/>
  <c r="AE93" i="89"/>
  <c r="AE93" i="96"/>
  <c r="BX98" i="60"/>
  <c r="AE86" i="89"/>
  <c r="AE86" i="96"/>
  <c r="BV107" i="60"/>
  <c r="Y95" i="89"/>
  <c r="Y95" i="96"/>
  <c r="AE95" i="89"/>
  <c r="AE95" i="96"/>
  <c r="BX107" i="60"/>
  <c r="AK97" i="89"/>
  <c r="BW109" i="60"/>
  <c r="BY110" i="60" l="1"/>
  <c r="S85" i="96"/>
  <c r="BX92" i="60"/>
  <c r="AH90" i="96"/>
  <c r="BS104" i="60"/>
  <c r="J101" i="96"/>
  <c r="J94" i="96"/>
  <c r="BZ95" i="60"/>
  <c r="AE80" i="96"/>
  <c r="AH90" i="89"/>
  <c r="P92" i="96"/>
  <c r="BQ113" i="60"/>
  <c r="AE92" i="96"/>
  <c r="V98" i="89"/>
  <c r="AE92" i="89"/>
  <c r="V98" i="96"/>
  <c r="BP101" i="60"/>
  <c r="G89" i="89"/>
  <c r="BY109" i="60"/>
  <c r="AB83" i="96"/>
  <c r="AB98" i="89"/>
  <c r="AH97" i="96"/>
  <c r="AB83" i="89"/>
  <c r="AB98" i="96"/>
  <c r="AH101" i="89"/>
  <c r="S97" i="89"/>
  <c r="AK97" i="96"/>
  <c r="M97" i="96"/>
  <c r="AH101" i="96"/>
  <c r="BO97" i="60"/>
  <c r="D85" i="96"/>
  <c r="BV109" i="60"/>
  <c r="AJ92" i="96"/>
  <c r="Y80" i="96"/>
  <c r="AK84" i="96"/>
  <c r="S102" i="96"/>
  <c r="AK84" i="89"/>
  <c r="Y97" i="96"/>
  <c r="BQ101" i="60"/>
  <c r="V95" i="96"/>
  <c r="BR104" i="60"/>
  <c r="M92" i="96"/>
  <c r="S102" i="89"/>
  <c r="G97" i="89"/>
  <c r="AK95" i="89"/>
  <c r="P90" i="96"/>
  <c r="BX113" i="60"/>
  <c r="J89" i="96"/>
  <c r="J95" i="96"/>
  <c r="G97" i="96"/>
  <c r="AK95" i="96"/>
  <c r="AE101" i="96"/>
  <c r="AH85" i="89"/>
  <c r="J95" i="89"/>
  <c r="AB95" i="89"/>
  <c r="AH80" i="96"/>
  <c r="BT109" i="60"/>
  <c r="CA109" i="60" s="1"/>
  <c r="BW107" i="60"/>
  <c r="AA95" i="89" s="1"/>
  <c r="P80" i="96"/>
  <c r="Y83" i="89"/>
  <c r="BU97" i="60"/>
  <c r="AH82" i="89"/>
  <c r="BZ92" i="60"/>
  <c r="BO94" i="60"/>
  <c r="D82" i="89"/>
  <c r="M102" i="96"/>
  <c r="M102" i="89"/>
  <c r="BS95" i="60"/>
  <c r="O83" i="89" s="1"/>
  <c r="BY92" i="60"/>
  <c r="AG80" i="89" s="1"/>
  <c r="BP94" i="60"/>
  <c r="CA94" i="60" s="1"/>
  <c r="P83" i="89"/>
  <c r="BT94" i="60"/>
  <c r="R82" i="96" s="1"/>
  <c r="G82" i="96"/>
  <c r="S82" i="89"/>
  <c r="AH84" i="89"/>
  <c r="AK94" i="96"/>
  <c r="D92" i="96"/>
  <c r="AK94" i="89"/>
  <c r="AK90" i="96"/>
  <c r="Y89" i="89"/>
  <c r="Y94" i="89"/>
  <c r="G99" i="96"/>
  <c r="S95" i="89"/>
  <c r="G99" i="89"/>
  <c r="S95" i="96"/>
  <c r="BY97" i="60"/>
  <c r="AB101" i="89"/>
  <c r="M82" i="89"/>
  <c r="AB85" i="96"/>
  <c r="BV113" i="60"/>
  <c r="G90" i="96"/>
  <c r="Y101" i="96"/>
  <c r="S83" i="89"/>
  <c r="G90" i="89"/>
  <c r="BO92" i="60"/>
  <c r="S83" i="96"/>
  <c r="D92" i="89"/>
  <c r="D80" i="96"/>
  <c r="BW101" i="60"/>
  <c r="AA89" i="89" s="1"/>
  <c r="AB89" i="96"/>
  <c r="Y92" i="96"/>
  <c r="AH84" i="96"/>
  <c r="AB84" i="89"/>
  <c r="P80" i="89"/>
  <c r="AJ94" i="89"/>
  <c r="AK80" i="96"/>
  <c r="BW96" i="60"/>
  <c r="AA84" i="96" s="1"/>
  <c r="S92" i="96"/>
  <c r="BQ92" i="60"/>
  <c r="AB99" i="89"/>
  <c r="S92" i="89"/>
  <c r="J80" i="96"/>
  <c r="AB99" i="96"/>
  <c r="Y85" i="96"/>
  <c r="AE94" i="89"/>
  <c r="Y85" i="89"/>
  <c r="BX106" i="60"/>
  <c r="AD94" i="96" s="1"/>
  <c r="V85" i="96"/>
  <c r="BT92" i="60"/>
  <c r="R80" i="96" s="1"/>
  <c r="P94" i="96"/>
  <c r="S80" i="96"/>
  <c r="P94" i="89"/>
  <c r="BQ102" i="60"/>
  <c r="I90" i="96" s="1"/>
  <c r="J90" i="96"/>
  <c r="I86" i="89"/>
  <c r="I86" i="96"/>
  <c r="F92" i="89"/>
  <c r="F92" i="96"/>
  <c r="F82" i="96"/>
  <c r="R99" i="96"/>
  <c r="R99" i="89"/>
  <c r="C98" i="96"/>
  <c r="C98" i="89"/>
  <c r="CA110" i="60"/>
  <c r="O94" i="89"/>
  <c r="O94" i="96"/>
  <c r="AD95" i="89"/>
  <c r="AD95" i="96"/>
  <c r="AD86" i="89"/>
  <c r="AD86" i="96"/>
  <c r="I84" i="96"/>
  <c r="I84" i="89"/>
  <c r="L101" i="89"/>
  <c r="L101" i="96"/>
  <c r="L91" i="89"/>
  <c r="L91" i="96"/>
  <c r="U103" i="89"/>
  <c r="U103" i="96"/>
  <c r="O87" i="89"/>
  <c r="O87" i="96"/>
  <c r="I93" i="89"/>
  <c r="I93" i="96"/>
  <c r="I83" i="89"/>
  <c r="I83" i="96"/>
  <c r="U104" i="96"/>
  <c r="U104" i="89"/>
  <c r="AA87" i="89"/>
  <c r="AA87" i="96"/>
  <c r="AJ88" i="89"/>
  <c r="AJ88" i="96"/>
  <c r="O85" i="89"/>
  <c r="O85" i="96"/>
  <c r="AG95" i="89"/>
  <c r="AG95" i="96"/>
  <c r="AG86" i="89"/>
  <c r="AG86" i="96"/>
  <c r="AG83" i="89"/>
  <c r="AG83" i="96"/>
  <c r="O89" i="89"/>
  <c r="O89" i="96"/>
  <c r="U87" i="96"/>
  <c r="U87" i="89"/>
  <c r="AG98" i="89"/>
  <c r="AG98" i="96"/>
  <c r="L83" i="89"/>
  <c r="L83" i="96"/>
  <c r="AD87" i="89"/>
  <c r="AD87" i="96"/>
  <c r="X102" i="96"/>
  <c r="X102" i="89"/>
  <c r="AD97" i="89"/>
  <c r="AD97" i="96"/>
  <c r="AJ95" i="96"/>
  <c r="AJ95" i="89"/>
  <c r="I96" i="96"/>
  <c r="I96" i="89"/>
  <c r="AD80" i="89"/>
  <c r="AD80" i="96"/>
  <c r="AG96" i="89"/>
  <c r="AG96" i="96"/>
  <c r="C83" i="89"/>
  <c r="C83" i="96"/>
  <c r="CA95" i="60"/>
  <c r="X91" i="89"/>
  <c r="X91" i="96"/>
  <c r="C81" i="89"/>
  <c r="C81" i="96"/>
  <c r="CA93" i="60"/>
  <c r="R83" i="89"/>
  <c r="R83" i="96"/>
  <c r="I82" i="96"/>
  <c r="I82" i="89"/>
  <c r="AD104" i="89"/>
  <c r="AD104" i="96"/>
  <c r="R92" i="89"/>
  <c r="R92" i="96"/>
  <c r="O104" i="89"/>
  <c r="O104" i="96"/>
  <c r="AG100" i="96"/>
  <c r="AG100" i="89"/>
  <c r="U94" i="89"/>
  <c r="U94" i="96"/>
  <c r="I81" i="89"/>
  <c r="I81" i="96"/>
  <c r="I88" i="89"/>
  <c r="I88" i="96"/>
  <c r="L98" i="89"/>
  <c r="L98" i="96"/>
  <c r="C103" i="96"/>
  <c r="E103" i="96" s="1"/>
  <c r="CA115" i="60"/>
  <c r="C103" i="89"/>
  <c r="U93" i="96"/>
  <c r="U93" i="89"/>
  <c r="AG85" i="89"/>
  <c r="AG85" i="96"/>
  <c r="F98" i="89"/>
  <c r="F98" i="96"/>
  <c r="AG104" i="89"/>
  <c r="AG104" i="96"/>
  <c r="L85" i="96"/>
  <c r="L85" i="89"/>
  <c r="AJ101" i="89"/>
  <c r="AJ101" i="96"/>
  <c r="AJ82" i="89"/>
  <c r="AJ82" i="96"/>
  <c r="AJ85" i="89"/>
  <c r="AJ85" i="96"/>
  <c r="AG93" i="89"/>
  <c r="AG93" i="96"/>
  <c r="I98" i="89"/>
  <c r="I98" i="96"/>
  <c r="F96" i="89"/>
  <c r="F96" i="96"/>
  <c r="C82" i="89"/>
  <c r="C82" i="96"/>
  <c r="AJ99" i="96"/>
  <c r="AJ99" i="89"/>
  <c r="F97" i="89"/>
  <c r="F97" i="96"/>
  <c r="L95" i="89"/>
  <c r="L95" i="96"/>
  <c r="L93" i="89"/>
  <c r="L93" i="96"/>
  <c r="C104" i="89"/>
  <c r="CA116" i="60"/>
  <c r="C104" i="96"/>
  <c r="C100" i="96"/>
  <c r="C100" i="89"/>
  <c r="CA112" i="60"/>
  <c r="C84" i="96"/>
  <c r="C84" i="89"/>
  <c r="F101" i="89"/>
  <c r="F101" i="96"/>
  <c r="CA114" i="60"/>
  <c r="C102" i="89"/>
  <c r="C102" i="96"/>
  <c r="O95" i="89"/>
  <c r="O95" i="96"/>
  <c r="O83" i="96"/>
  <c r="X89" i="89"/>
  <c r="X89" i="96"/>
  <c r="R90" i="89"/>
  <c r="R90" i="96"/>
  <c r="R95" i="89"/>
  <c r="R95" i="96"/>
  <c r="U90" i="89"/>
  <c r="U90" i="96"/>
  <c r="L87" i="96"/>
  <c r="L87" i="89"/>
  <c r="C88" i="89"/>
  <c r="C88" i="96"/>
  <c r="CA100" i="60"/>
  <c r="AG92" i="89"/>
  <c r="AG92" i="96"/>
  <c r="O80" i="89"/>
  <c r="O80" i="96"/>
  <c r="L97" i="96"/>
  <c r="L97" i="89"/>
  <c r="I94" i="89"/>
  <c r="I94" i="96"/>
  <c r="R103" i="96"/>
  <c r="R103" i="89"/>
  <c r="U81" i="89"/>
  <c r="U81" i="96"/>
  <c r="U92" i="96"/>
  <c r="U92" i="89"/>
  <c r="AJ97" i="96"/>
  <c r="AJ97" i="89"/>
  <c r="L102" i="89"/>
  <c r="L102" i="96"/>
  <c r="AJ81" i="89"/>
  <c r="AJ81" i="96"/>
  <c r="CA105" i="60"/>
  <c r="C93" i="89"/>
  <c r="C93" i="96"/>
  <c r="AD91" i="89"/>
  <c r="AD91" i="96"/>
  <c r="L96" i="89"/>
  <c r="L96" i="96"/>
  <c r="C96" i="89"/>
  <c r="C96" i="96"/>
  <c r="CA108" i="60"/>
  <c r="U82" i="89"/>
  <c r="U82" i="96"/>
  <c r="L89" i="89"/>
  <c r="L89" i="96"/>
  <c r="AG99" i="89"/>
  <c r="AG99" i="96"/>
  <c r="I102" i="89"/>
  <c r="I102" i="96"/>
  <c r="L94" i="96"/>
  <c r="L94" i="89"/>
  <c r="R84" i="96"/>
  <c r="R84" i="89"/>
  <c r="AJ91" i="89"/>
  <c r="AJ91" i="96"/>
  <c r="X103" i="89"/>
  <c r="X103" i="96"/>
  <c r="L104" i="96"/>
  <c r="L104" i="89"/>
  <c r="R87" i="89"/>
  <c r="R87" i="96"/>
  <c r="AG102" i="96"/>
  <c r="AG102" i="89"/>
  <c r="X80" i="89"/>
  <c r="X80" i="96"/>
  <c r="X94" i="89"/>
  <c r="X94" i="96"/>
  <c r="F90" i="89"/>
  <c r="F90" i="96"/>
  <c r="AA92" i="89"/>
  <c r="AA92" i="96"/>
  <c r="X84" i="89"/>
  <c r="X84" i="96"/>
  <c r="AA91" i="89"/>
  <c r="AA91" i="96"/>
  <c r="AG103" i="89"/>
  <c r="AG103" i="96"/>
  <c r="C99" i="89"/>
  <c r="C99" i="96"/>
  <c r="CA111" i="60"/>
  <c r="R85" i="89"/>
  <c r="R85" i="96"/>
  <c r="X86" i="89"/>
  <c r="X86" i="96"/>
  <c r="AA94" i="96"/>
  <c r="AA94" i="89"/>
  <c r="F91" i="96"/>
  <c r="F91" i="89"/>
  <c r="L103" i="89"/>
  <c r="L103" i="96"/>
  <c r="I87" i="96"/>
  <c r="I87" i="89"/>
  <c r="U88" i="89"/>
  <c r="U88" i="96"/>
  <c r="AA100" i="89"/>
  <c r="AA100" i="96"/>
  <c r="O93" i="89"/>
  <c r="O93" i="96"/>
  <c r="AD82" i="89"/>
  <c r="AD82" i="96"/>
  <c r="AG90" i="89"/>
  <c r="AG90" i="96"/>
  <c r="I92" i="89"/>
  <c r="I92" i="96"/>
  <c r="X85" i="89"/>
  <c r="X85" i="96"/>
  <c r="I91" i="89"/>
  <c r="I91" i="96"/>
  <c r="O103" i="89"/>
  <c r="O103" i="96"/>
  <c r="Q103" i="96" s="1"/>
  <c r="X99" i="89"/>
  <c r="X99" i="96"/>
  <c r="I80" i="89"/>
  <c r="I80" i="96"/>
  <c r="AD84" i="96"/>
  <c r="AD84" i="89"/>
  <c r="AG91" i="89"/>
  <c r="AG91" i="96"/>
  <c r="AA88" i="89"/>
  <c r="AA88" i="96"/>
  <c r="I100" i="89"/>
  <c r="I100" i="96"/>
  <c r="AA96" i="89"/>
  <c r="AA96" i="96"/>
  <c r="R102" i="96"/>
  <c r="R102" i="89"/>
  <c r="L84" i="89"/>
  <c r="L84" i="96"/>
  <c r="AA82" i="89"/>
  <c r="AA82" i="96"/>
  <c r="R96" i="89"/>
  <c r="R96" i="96"/>
  <c r="AA93" i="89"/>
  <c r="AA93" i="96"/>
  <c r="U95" i="89"/>
  <c r="U95" i="96"/>
  <c r="AA103" i="96"/>
  <c r="AC103" i="96" s="1"/>
  <c r="AA103" i="89"/>
  <c r="O100" i="89"/>
  <c r="O100" i="96"/>
  <c r="AD93" i="89"/>
  <c r="AD93" i="96"/>
  <c r="AD83" i="89"/>
  <c r="AD83" i="96"/>
  <c r="F103" i="89"/>
  <c r="F103" i="96"/>
  <c r="F88" i="89"/>
  <c r="F88" i="96"/>
  <c r="U80" i="89"/>
  <c r="U80" i="96"/>
  <c r="C97" i="89"/>
  <c r="C97" i="96"/>
  <c r="AJ98" i="96"/>
  <c r="AJ98" i="89"/>
  <c r="AJ89" i="89"/>
  <c r="AJ89" i="96"/>
  <c r="AD88" i="89"/>
  <c r="AD88" i="96"/>
  <c r="F87" i="89"/>
  <c r="F87" i="96"/>
  <c r="AG81" i="96"/>
  <c r="AG81" i="89"/>
  <c r="X100" i="96"/>
  <c r="X100" i="89"/>
  <c r="C85" i="89"/>
  <c r="C85" i="96"/>
  <c r="CA97" i="60"/>
  <c r="C94" i="89"/>
  <c r="C94" i="96"/>
  <c r="AA101" i="89"/>
  <c r="AA101" i="96"/>
  <c r="AA89" i="96"/>
  <c r="R88" i="96"/>
  <c r="R88" i="89"/>
  <c r="X97" i="89"/>
  <c r="X97" i="96"/>
  <c r="F89" i="89"/>
  <c r="F89" i="96"/>
  <c r="AA104" i="89"/>
  <c r="AA104" i="96"/>
  <c r="I97" i="89"/>
  <c r="I97" i="96"/>
  <c r="O81" i="96"/>
  <c r="O81" i="89"/>
  <c r="U99" i="89"/>
  <c r="U99" i="96"/>
  <c r="AG97" i="96"/>
  <c r="AG97" i="89"/>
  <c r="F84" i="89"/>
  <c r="F84" i="96"/>
  <c r="I101" i="89"/>
  <c r="I101" i="96"/>
  <c r="I89" i="89"/>
  <c r="I89" i="96"/>
  <c r="F95" i="89"/>
  <c r="F95" i="96"/>
  <c r="F86" i="96"/>
  <c r="F86" i="89"/>
  <c r="X96" i="89"/>
  <c r="X96" i="96"/>
  <c r="AG101" i="89"/>
  <c r="AG101" i="96"/>
  <c r="AG89" i="96"/>
  <c r="AG89" i="89"/>
  <c r="I104" i="89"/>
  <c r="I104" i="96"/>
  <c r="AJ87" i="96"/>
  <c r="AJ87" i="89"/>
  <c r="L82" i="89"/>
  <c r="L82" i="96"/>
  <c r="L100" i="89"/>
  <c r="L100" i="96"/>
  <c r="C95" i="89"/>
  <c r="C95" i="96"/>
  <c r="CA107" i="60"/>
  <c r="AA97" i="89"/>
  <c r="AA97" i="96"/>
  <c r="R94" i="89"/>
  <c r="R94" i="96"/>
  <c r="X83" i="89"/>
  <c r="X83" i="96"/>
  <c r="C90" i="89"/>
  <c r="C90" i="96"/>
  <c r="R100" i="96"/>
  <c r="R100" i="89"/>
  <c r="O86" i="96"/>
  <c r="O86" i="89"/>
  <c r="X82" i="96"/>
  <c r="X82" i="89"/>
  <c r="L99" i="89"/>
  <c r="L99" i="96"/>
  <c r="U84" i="89"/>
  <c r="U84" i="96"/>
  <c r="I103" i="89"/>
  <c r="I103" i="96"/>
  <c r="O88" i="89"/>
  <c r="O88" i="96"/>
  <c r="U102" i="96"/>
  <c r="U102" i="89"/>
  <c r="U86" i="89"/>
  <c r="U86" i="96"/>
  <c r="AJ96" i="89"/>
  <c r="AJ96" i="96"/>
  <c r="R101" i="89"/>
  <c r="R101" i="96"/>
  <c r="AJ90" i="89"/>
  <c r="AJ90" i="96"/>
  <c r="X87" i="89"/>
  <c r="X87" i="96"/>
  <c r="AG88" i="96"/>
  <c r="AG88" i="89"/>
  <c r="U98" i="89"/>
  <c r="U98" i="96"/>
  <c r="U85" i="96"/>
  <c r="U85" i="89"/>
  <c r="F94" i="89"/>
  <c r="F94" i="96"/>
  <c r="AD101" i="89"/>
  <c r="AD101" i="96"/>
  <c r="AJ103" i="89"/>
  <c r="AJ103" i="96"/>
  <c r="R93" i="89"/>
  <c r="R93" i="96"/>
  <c r="O82" i="96"/>
  <c r="O82" i="89"/>
  <c r="AD100" i="96"/>
  <c r="AD100" i="89"/>
  <c r="F93" i="89"/>
  <c r="F93" i="96"/>
  <c r="AA98" i="89"/>
  <c r="AA98" i="96"/>
  <c r="L92" i="89"/>
  <c r="L92" i="96"/>
  <c r="O102" i="89"/>
  <c r="O102" i="96"/>
  <c r="O91" i="89"/>
  <c r="O91" i="96"/>
  <c r="AD96" i="89"/>
  <c r="AD96" i="96"/>
  <c r="X93" i="89"/>
  <c r="X93" i="96"/>
  <c r="X95" i="89"/>
  <c r="X95" i="96"/>
  <c r="AG94" i="89"/>
  <c r="AG94" i="96"/>
  <c r="O84" i="89"/>
  <c r="O84" i="96"/>
  <c r="CA99" i="60"/>
  <c r="C87" i="89"/>
  <c r="C87" i="96"/>
  <c r="AD81" i="89"/>
  <c r="AD81" i="96"/>
  <c r="X92" i="89"/>
  <c r="X92" i="96"/>
  <c r="O97" i="96"/>
  <c r="O97" i="89"/>
  <c r="AD98" i="96"/>
  <c r="AD98" i="89"/>
  <c r="AG84" i="89"/>
  <c r="AG84" i="96"/>
  <c r="AD103" i="89"/>
  <c r="AD103" i="96"/>
  <c r="AF103" i="96" s="1"/>
  <c r="C92" i="96"/>
  <c r="C92" i="89"/>
  <c r="CA104" i="60"/>
  <c r="AJ80" i="89"/>
  <c r="AJ80" i="96"/>
  <c r="R97" i="96"/>
  <c r="R86" i="89"/>
  <c r="R86" i="96"/>
  <c r="C101" i="89"/>
  <c r="CA113" i="60"/>
  <c r="C101" i="96"/>
  <c r="CA101" i="60"/>
  <c r="C89" i="89"/>
  <c r="C89" i="96"/>
  <c r="X104" i="89"/>
  <c r="X104" i="96"/>
  <c r="R98" i="96"/>
  <c r="R98" i="89"/>
  <c r="AJ84" i="89"/>
  <c r="AJ84" i="96"/>
  <c r="AA80" i="89"/>
  <c r="AA80" i="96"/>
  <c r="O96" i="89"/>
  <c r="O96" i="96"/>
  <c r="U91" i="89"/>
  <c r="U91" i="96"/>
  <c r="L88" i="96"/>
  <c r="L88" i="89"/>
  <c r="AA99" i="89"/>
  <c r="AA99" i="96"/>
  <c r="F80" i="89"/>
  <c r="F80" i="96"/>
  <c r="X98" i="96"/>
  <c r="X98" i="89"/>
  <c r="AG87" i="89"/>
  <c r="AG87" i="96"/>
  <c r="F100" i="96"/>
  <c r="F100" i="89"/>
  <c r="AD85" i="89"/>
  <c r="AD85" i="96"/>
  <c r="U96" i="89"/>
  <c r="U96" i="96"/>
  <c r="AD99" i="96"/>
  <c r="AD99" i="89"/>
  <c r="F102" i="89"/>
  <c r="F102" i="96"/>
  <c r="F83" i="89"/>
  <c r="F83" i="96"/>
  <c r="X90" i="89"/>
  <c r="X90" i="96"/>
  <c r="I99" i="96"/>
  <c r="I99" i="89"/>
  <c r="I95" i="89"/>
  <c r="I95" i="96"/>
  <c r="L86" i="96"/>
  <c r="L86" i="89"/>
  <c r="AD90" i="89"/>
  <c r="AD90" i="96"/>
  <c r="AJ93" i="89"/>
  <c r="AJ93" i="96"/>
  <c r="F85" i="89"/>
  <c r="F85" i="96"/>
  <c r="X101" i="89"/>
  <c r="X101" i="96"/>
  <c r="O92" i="89"/>
  <c r="O92" i="96"/>
  <c r="AG82" i="96"/>
  <c r="AG82" i="89"/>
  <c r="R104" i="96"/>
  <c r="R104" i="89"/>
  <c r="X81" i="89"/>
  <c r="X81" i="96"/>
  <c r="L80" i="96"/>
  <c r="L80" i="89"/>
  <c r="AA90" i="89"/>
  <c r="AA90" i="96"/>
  <c r="U100" i="89"/>
  <c r="U100" i="96"/>
  <c r="AA85" i="89"/>
  <c r="AA85" i="96"/>
  <c r="O98" i="89"/>
  <c r="O98" i="96"/>
  <c r="O101" i="89"/>
  <c r="O101" i="96"/>
  <c r="C91" i="89"/>
  <c r="C91" i="96"/>
  <c r="CA103" i="60"/>
  <c r="C80" i="89"/>
  <c r="U97" i="89"/>
  <c r="U97" i="96"/>
  <c r="R91" i="89"/>
  <c r="R91" i="96"/>
  <c r="R89" i="96"/>
  <c r="R89" i="89"/>
  <c r="L81" i="89"/>
  <c r="L81" i="96"/>
  <c r="O99" i="89"/>
  <c r="O99" i="96"/>
  <c r="AJ86" i="89"/>
  <c r="AJ86" i="96"/>
  <c r="AJ83" i="89"/>
  <c r="AJ83" i="96"/>
  <c r="U101" i="89"/>
  <c r="U101" i="96"/>
  <c r="U89" i="89"/>
  <c r="U89" i="96"/>
  <c r="O90" i="89"/>
  <c r="O90" i="96"/>
  <c r="AD92" i="89"/>
  <c r="AD92" i="96"/>
  <c r="C86" i="89"/>
  <c r="C86" i="96"/>
  <c r="CA98" i="60"/>
  <c r="AD89" i="89"/>
  <c r="AD89" i="96"/>
  <c r="F104" i="89"/>
  <c r="F104" i="96"/>
  <c r="X88" i="89"/>
  <c r="X88" i="96"/>
  <c r="F99" i="89"/>
  <c r="F99" i="96"/>
  <c r="AA102" i="89"/>
  <c r="AA102" i="96"/>
  <c r="AA86" i="89"/>
  <c r="AA86" i="96"/>
  <c r="L90" i="89"/>
  <c r="L90" i="96"/>
  <c r="R81" i="96"/>
  <c r="R81" i="89"/>
  <c r="I85" i="89"/>
  <c r="I85" i="96"/>
  <c r="U83" i="96"/>
  <c r="U83" i="89"/>
  <c r="F81" i="89"/>
  <c r="F81" i="96"/>
  <c r="AD102" i="96"/>
  <c r="AD102" i="89"/>
  <c r="BK106" i="60"/>
  <c r="BK111" i="60"/>
  <c r="BK116" i="60"/>
  <c r="BK112" i="60"/>
  <c r="BK102" i="60"/>
  <c r="BK103" i="60"/>
  <c r="BK105" i="60"/>
  <c r="BK93" i="60"/>
  <c r="BK109" i="60"/>
  <c r="BK114" i="60"/>
  <c r="BK108" i="60"/>
  <c r="BK95" i="60"/>
  <c r="BK97" i="60"/>
  <c r="BK110" i="60"/>
  <c r="BK98" i="60"/>
  <c r="BK104" i="60"/>
  <c r="BK94" i="60"/>
  <c r="BK100" i="60"/>
  <c r="BK101" i="60"/>
  <c r="BK99" i="60"/>
  <c r="BK113" i="60"/>
  <c r="BK92" i="60"/>
  <c r="BK107" i="60"/>
  <c r="BK96" i="60"/>
  <c r="BK115" i="60"/>
  <c r="R97" i="89" l="1"/>
  <c r="CA92" i="60"/>
  <c r="R82" i="89"/>
  <c r="F82" i="89"/>
  <c r="AA95" i="96"/>
  <c r="AA84" i="89"/>
  <c r="C80" i="96"/>
  <c r="CA106" i="60"/>
  <c r="AD94" i="89"/>
  <c r="AG80" i="96"/>
  <c r="R80" i="89"/>
  <c r="CA96" i="60"/>
  <c r="I90" i="89"/>
  <c r="CA102" i="60"/>
  <c r="W103" i="96"/>
  <c r="T90" i="96"/>
  <c r="W98" i="96"/>
  <c r="AI94" i="96"/>
  <c r="Z96" i="96"/>
  <c r="W95" i="96"/>
  <c r="Z95" i="96"/>
  <c r="Z101" i="96"/>
  <c r="T92" i="96"/>
  <c r="W92" i="96"/>
  <c r="Z98" i="96"/>
  <c r="Z93" i="96"/>
  <c r="T94" i="96"/>
  <c r="Z94" i="96"/>
  <c r="Z102" i="96"/>
  <c r="T91" i="96"/>
  <c r="W104" i="96"/>
  <c r="Z104" i="96"/>
  <c r="W99" i="96"/>
  <c r="AF98" i="96"/>
  <c r="AL98" i="96"/>
  <c r="AI93" i="96"/>
  <c r="AF94" i="96"/>
  <c r="AF96" i="96"/>
  <c r="AF97" i="96"/>
  <c r="AL97" i="96"/>
  <c r="AF91" i="96"/>
  <c r="AI100" i="96"/>
  <c r="N103" i="96"/>
  <c r="Q95" i="96"/>
  <c r="E90" i="96"/>
  <c r="E101" i="96"/>
  <c r="E93" i="96"/>
  <c r="Q93" i="96"/>
  <c r="E102" i="96"/>
  <c r="AC97" i="96"/>
  <c r="AC91" i="96"/>
  <c r="Q100" i="96"/>
  <c r="AC100" i="96"/>
  <c r="E100" i="96"/>
  <c r="AC104" i="96"/>
  <c r="E104" i="96"/>
  <c r="Z103" i="96"/>
  <c r="N101" i="96"/>
  <c r="N98" i="96"/>
  <c r="H93" i="96"/>
  <c r="K93" i="96"/>
  <c r="H94" i="96"/>
  <c r="W94" i="96"/>
  <c r="N96" i="96"/>
  <c r="H97" i="96"/>
  <c r="H104" i="96"/>
  <c r="N104" i="96"/>
  <c r="K99" i="96"/>
  <c r="Z90" i="96"/>
  <c r="Z92" i="96"/>
  <c r="T96" i="96"/>
  <c r="Z97" i="96"/>
  <c r="T99" i="96"/>
  <c r="Z99" i="96"/>
  <c r="AF95" i="96"/>
  <c r="AI95" i="96"/>
  <c r="AF90" i="96"/>
  <c r="AI90" i="96"/>
  <c r="AL90" i="96"/>
  <c r="AF92" i="96"/>
  <c r="AI98" i="96"/>
  <c r="AL93" i="96"/>
  <c r="AL104" i="96"/>
  <c r="AL99" i="96"/>
  <c r="E95" i="96"/>
  <c r="Q101" i="96"/>
  <c r="AC101" i="96"/>
  <c r="Q92" i="96"/>
  <c r="AC98" i="96"/>
  <c r="AC93" i="96"/>
  <c r="AC94" i="96"/>
  <c r="Q94" i="96"/>
  <c r="Q96" i="96"/>
  <c r="E96" i="96"/>
  <c r="AC102" i="96"/>
  <c r="Q91" i="96"/>
  <c r="Q99" i="96"/>
  <c r="N95" i="96"/>
  <c r="H92" i="96"/>
  <c r="K92" i="96"/>
  <c r="N92" i="96"/>
  <c r="K102" i="96"/>
  <c r="H91" i="96"/>
  <c r="K91" i="96"/>
  <c r="H99" i="96"/>
  <c r="W90" i="96"/>
  <c r="W101" i="96"/>
  <c r="T98" i="96"/>
  <c r="T95" i="96"/>
  <c r="W93" i="96"/>
  <c r="W96" i="96"/>
  <c r="T102" i="96"/>
  <c r="W97" i="96"/>
  <c r="Z91" i="96"/>
  <c r="T104" i="96"/>
  <c r="T103" i="96"/>
  <c r="AL103" i="96"/>
  <c r="AL101" i="96"/>
  <c r="AI92" i="96"/>
  <c r="AL96" i="96"/>
  <c r="AF102" i="96"/>
  <c r="AI102" i="96"/>
  <c r="AF100" i="96"/>
  <c r="AL100" i="96"/>
  <c r="AI104" i="96"/>
  <c r="AC95" i="96"/>
  <c r="E92" i="96"/>
  <c r="E98" i="96"/>
  <c r="AC96" i="96"/>
  <c r="Q97" i="96"/>
  <c r="E97" i="96"/>
  <c r="E91" i="96"/>
  <c r="AC99" i="96"/>
  <c r="E99" i="96"/>
  <c r="H95" i="96"/>
  <c r="K95" i="96"/>
  <c r="K90" i="96"/>
  <c r="H101" i="96"/>
  <c r="H98" i="96"/>
  <c r="N93" i="96"/>
  <c r="K96" i="96"/>
  <c r="N102" i="96"/>
  <c r="K97" i="96"/>
  <c r="N97" i="96"/>
  <c r="K100" i="96"/>
  <c r="N99" i="96"/>
  <c r="H103" i="96"/>
  <c r="T101" i="96"/>
  <c r="T93" i="96"/>
  <c r="W102" i="96"/>
  <c r="T97" i="96"/>
  <c r="W91" i="96"/>
  <c r="T100" i="96"/>
  <c r="W100" i="96"/>
  <c r="Z100" i="96"/>
  <c r="AL95" i="96"/>
  <c r="AF101" i="96"/>
  <c r="AI101" i="96"/>
  <c r="AL92" i="96"/>
  <c r="AF93" i="96"/>
  <c r="E94" i="96"/>
  <c r="AL94" i="96"/>
  <c r="AI96" i="96"/>
  <c r="AL102" i="96"/>
  <c r="AI97" i="96"/>
  <c r="AI91" i="96"/>
  <c r="AL91" i="96"/>
  <c r="AF104" i="96"/>
  <c r="AF99" i="96"/>
  <c r="AI99" i="96"/>
  <c r="AI103" i="96"/>
  <c r="AC90" i="96"/>
  <c r="Q90" i="96"/>
  <c r="AC92" i="96"/>
  <c r="Q98" i="96"/>
  <c r="K94" i="96"/>
  <c r="Q102" i="96"/>
  <c r="Q104" i="96"/>
  <c r="K103" i="96"/>
  <c r="H90" i="96"/>
  <c r="N90" i="96"/>
  <c r="K101" i="96"/>
  <c r="K98" i="96"/>
  <c r="N94" i="96"/>
  <c r="H96" i="96"/>
  <c r="H102" i="96"/>
  <c r="N91" i="96"/>
  <c r="H100" i="96"/>
  <c r="N100" i="96"/>
  <c r="K104" i="96"/>
  <c r="F3" i="63" l="1"/>
  <c r="L2" i="63" s="1"/>
  <c r="L5" i="60"/>
  <c r="L2" i="100"/>
  <c r="AJ1" i="96"/>
  <c r="AJ1" i="89"/>
  <c r="X11" i="60" l="1"/>
  <c r="V11" i="60"/>
  <c r="AB11" i="60"/>
  <c r="Z11" i="60"/>
  <c r="AA11" i="60"/>
  <c r="Y11" i="60"/>
  <c r="W11" i="60"/>
  <c r="O11" i="63"/>
  <c r="O7" i="63"/>
  <c r="O13" i="63"/>
  <c r="O12" i="63"/>
  <c r="O10" i="63"/>
  <c r="O8" i="63"/>
  <c r="O9" i="63"/>
  <c r="E7" i="63"/>
  <c r="J7" i="63" s="1"/>
  <c r="M16" i="67"/>
  <c r="AI27" i="60" l="1"/>
  <c r="L6" i="60" l="1"/>
  <c r="B2" i="89" l="1"/>
  <c r="B2" i="96"/>
  <c r="BL18" i="60"/>
  <c r="BL22" i="60"/>
  <c r="BL26" i="60"/>
  <c r="BL30" i="60"/>
  <c r="BL34" i="60"/>
  <c r="BL38" i="60"/>
  <c r="BL42" i="60"/>
  <c r="BL46" i="60"/>
  <c r="BL50" i="60"/>
  <c r="BL54" i="60"/>
  <c r="BL58" i="60"/>
  <c r="BL62" i="60"/>
  <c r="BL66" i="60"/>
  <c r="BL70" i="60"/>
  <c r="BL74" i="60"/>
  <c r="BL78" i="60"/>
  <c r="BL82" i="60"/>
  <c r="BL86" i="60"/>
  <c r="BL90" i="60"/>
  <c r="BL94" i="60"/>
  <c r="BL98" i="60"/>
  <c r="BL102" i="60"/>
  <c r="BL106" i="60"/>
  <c r="BL110" i="60"/>
  <c r="BL114" i="60"/>
  <c r="BL25" i="60"/>
  <c r="BL45" i="60"/>
  <c r="BL61" i="60"/>
  <c r="BL73" i="60"/>
  <c r="BL81" i="60"/>
  <c r="BL93" i="60"/>
  <c r="BL101" i="60"/>
  <c r="BL113" i="60"/>
  <c r="BL19" i="60"/>
  <c r="BL23" i="60"/>
  <c r="BL27" i="60"/>
  <c r="BL31" i="60"/>
  <c r="BL35" i="60"/>
  <c r="BL39" i="60"/>
  <c r="BL43" i="60"/>
  <c r="BL47" i="60"/>
  <c r="BL51" i="60"/>
  <c r="BL55" i="60"/>
  <c r="BL59" i="60"/>
  <c r="BL63" i="60"/>
  <c r="BL67" i="60"/>
  <c r="BL71" i="60"/>
  <c r="BL75" i="60"/>
  <c r="BL79" i="60"/>
  <c r="BL83" i="60"/>
  <c r="BL87" i="60"/>
  <c r="BL91" i="60"/>
  <c r="BL95" i="60"/>
  <c r="BL99" i="60"/>
  <c r="BL103" i="60"/>
  <c r="BL107" i="60"/>
  <c r="BL111" i="60"/>
  <c r="BL115" i="60"/>
  <c r="BL21" i="60"/>
  <c r="BL49" i="60"/>
  <c r="BL57" i="60"/>
  <c r="BL69" i="60"/>
  <c r="BL77" i="60"/>
  <c r="BL89" i="60"/>
  <c r="BL97" i="60"/>
  <c r="BL109" i="60"/>
  <c r="BL17" i="60"/>
  <c r="BL20" i="60"/>
  <c r="BL24" i="60"/>
  <c r="BL28" i="60"/>
  <c r="BL32" i="60"/>
  <c r="BL36" i="60"/>
  <c r="BL40" i="60"/>
  <c r="BL44" i="60"/>
  <c r="BL48" i="60"/>
  <c r="BL52" i="60"/>
  <c r="BL56" i="60"/>
  <c r="BL60" i="60"/>
  <c r="BL64" i="60"/>
  <c r="BL68" i="60"/>
  <c r="BL72" i="60"/>
  <c r="BL76" i="60"/>
  <c r="BL80" i="60"/>
  <c r="BL84" i="60"/>
  <c r="BL88" i="60"/>
  <c r="BL92" i="60"/>
  <c r="BL96" i="60"/>
  <c r="BL100" i="60"/>
  <c r="BL104" i="60"/>
  <c r="BL108" i="60"/>
  <c r="BL112" i="60"/>
  <c r="BL116" i="60"/>
  <c r="BL29" i="60"/>
  <c r="BL33" i="60"/>
  <c r="BL37" i="60"/>
  <c r="BL41" i="60"/>
  <c r="BL53" i="60"/>
  <c r="BL65" i="60"/>
  <c r="BL85" i="60"/>
  <c r="BL105" i="60"/>
  <c r="C3" i="63"/>
  <c r="H3" i="63"/>
  <c r="D1" i="78"/>
  <c r="A24" i="78" s="1"/>
  <c r="L1" i="67"/>
  <c r="L1" i="74"/>
  <c r="M22" i="67" l="1"/>
  <c r="M20" i="67"/>
  <c r="J11" i="67"/>
  <c r="J9" i="67"/>
  <c r="J10" i="67"/>
  <c r="J11" i="74"/>
  <c r="C14" i="78" s="1"/>
  <c r="J10" i="74"/>
  <c r="C13" i="78" s="1"/>
  <c r="J9" i="74"/>
  <c r="C12" i="78" s="1"/>
  <c r="M18" i="67"/>
  <c r="L1" i="73"/>
  <c r="J9" i="73" l="1"/>
  <c r="J11" i="73"/>
  <c r="G20" i="73"/>
  <c r="J10" i="73"/>
  <c r="B15" i="67"/>
  <c r="AI40" i="60"/>
  <c r="AI91" i="60" l="1"/>
  <c r="AH91" i="60"/>
  <c r="AK91" i="60" s="1"/>
  <c r="AI90" i="60"/>
  <c r="AH90" i="60"/>
  <c r="AK90" i="60" s="1"/>
  <c r="AI89" i="60"/>
  <c r="AH89" i="60"/>
  <c r="AK89" i="60" s="1"/>
  <c r="AI88" i="60"/>
  <c r="AH88" i="60"/>
  <c r="AK88" i="60" s="1"/>
  <c r="AI87" i="60"/>
  <c r="AH87" i="60"/>
  <c r="AK87" i="60" s="1"/>
  <c r="AI86" i="60"/>
  <c r="AH86" i="60"/>
  <c r="AK86" i="60" s="1"/>
  <c r="AI85" i="60"/>
  <c r="AH85" i="60"/>
  <c r="AK85" i="60" s="1"/>
  <c r="AI84" i="60"/>
  <c r="AH84" i="60"/>
  <c r="AK84" i="60" s="1"/>
  <c r="AI83" i="60"/>
  <c r="AH83" i="60"/>
  <c r="AK83" i="60" s="1"/>
  <c r="AI82" i="60"/>
  <c r="AH82" i="60"/>
  <c r="AK82" i="60" s="1"/>
  <c r="AI81" i="60"/>
  <c r="AH81" i="60"/>
  <c r="AK81" i="60" s="1"/>
  <c r="AI80" i="60"/>
  <c r="AH80" i="60"/>
  <c r="AK80" i="60" s="1"/>
  <c r="AI79" i="60"/>
  <c r="AH79" i="60"/>
  <c r="AK79" i="60" s="1"/>
  <c r="AI78" i="60"/>
  <c r="AH78" i="60"/>
  <c r="AK78" i="60" s="1"/>
  <c r="AI77" i="60"/>
  <c r="AH77" i="60"/>
  <c r="AK77" i="60" s="1"/>
  <c r="AI76" i="60"/>
  <c r="AH76" i="60"/>
  <c r="AK76" i="60" s="1"/>
  <c r="AI75" i="60"/>
  <c r="AH75" i="60"/>
  <c r="AK75" i="60" s="1"/>
  <c r="AI74" i="60"/>
  <c r="AH74" i="60"/>
  <c r="AK74" i="60" s="1"/>
  <c r="AI73" i="60"/>
  <c r="AH73" i="60"/>
  <c r="AK73" i="60" s="1"/>
  <c r="AI72" i="60"/>
  <c r="AH72" i="60"/>
  <c r="AK72" i="60" s="1"/>
  <c r="AI71" i="60"/>
  <c r="AH71" i="60"/>
  <c r="AK71" i="60" s="1"/>
  <c r="AI70" i="60"/>
  <c r="AH70" i="60"/>
  <c r="AK70" i="60" s="1"/>
  <c r="AI69" i="60"/>
  <c r="AH69" i="60"/>
  <c r="AK69" i="60" s="1"/>
  <c r="AI68" i="60"/>
  <c r="AH68" i="60"/>
  <c r="AK68" i="60" s="1"/>
  <c r="AI67" i="60"/>
  <c r="AH67" i="60"/>
  <c r="AK67" i="60" s="1"/>
  <c r="AI66" i="60"/>
  <c r="AH66" i="60"/>
  <c r="AI65" i="60"/>
  <c r="AH65" i="60"/>
  <c r="AK65" i="60" s="1"/>
  <c r="AI64" i="60"/>
  <c r="AH64" i="60"/>
  <c r="AK64" i="60" s="1"/>
  <c r="AI63" i="60"/>
  <c r="AH63" i="60"/>
  <c r="AK63" i="60" s="1"/>
  <c r="AI62" i="60"/>
  <c r="AH62" i="60"/>
  <c r="AI61" i="60"/>
  <c r="AH61" i="60"/>
  <c r="AK61" i="60" s="1"/>
  <c r="AI60" i="60"/>
  <c r="AH60" i="60"/>
  <c r="AI59" i="60"/>
  <c r="AH59" i="60"/>
  <c r="AK59" i="60" s="1"/>
  <c r="AI58" i="60"/>
  <c r="AH58" i="60"/>
  <c r="AK58" i="60" s="1"/>
  <c r="AI57" i="60"/>
  <c r="AH57" i="60"/>
  <c r="AK57" i="60" s="1"/>
  <c r="AI56" i="60"/>
  <c r="AH56" i="60"/>
  <c r="AI55" i="60"/>
  <c r="AH55" i="60"/>
  <c r="AK55" i="60" s="1"/>
  <c r="AI54" i="60"/>
  <c r="AH54" i="60"/>
  <c r="AI53" i="60"/>
  <c r="AH53" i="60"/>
  <c r="AK53" i="60" s="1"/>
  <c r="AI52" i="60"/>
  <c r="AH52" i="60"/>
  <c r="AK52" i="60" s="1"/>
  <c r="AI51" i="60"/>
  <c r="AH51" i="60"/>
  <c r="AK51" i="60" s="1"/>
  <c r="AI50" i="60"/>
  <c r="AH50" i="60"/>
  <c r="AI49" i="60"/>
  <c r="AH49" i="60"/>
  <c r="AK49" i="60" s="1"/>
  <c r="AI48" i="60"/>
  <c r="AH48" i="60"/>
  <c r="AI47" i="60"/>
  <c r="AH47" i="60"/>
  <c r="AK47" i="60" s="1"/>
  <c r="AI46" i="60"/>
  <c r="AH46" i="60"/>
  <c r="AK46" i="60" s="1"/>
  <c r="AI45" i="60"/>
  <c r="AH45" i="60"/>
  <c r="AK45" i="60" s="1"/>
  <c r="AI44" i="60"/>
  <c r="AH44" i="60"/>
  <c r="AK44" i="60" s="1"/>
  <c r="AI43" i="60"/>
  <c r="AH43" i="60"/>
  <c r="AK43" i="60" s="1"/>
  <c r="AI42" i="60"/>
  <c r="AH42" i="60"/>
  <c r="AK42" i="60" s="1"/>
  <c r="AK60" i="60" l="1"/>
  <c r="AK66" i="60"/>
  <c r="AK48" i="60"/>
  <c r="AK50" i="60"/>
  <c r="AK56" i="60"/>
  <c r="AK62" i="60"/>
  <c r="AK54" i="60"/>
  <c r="AL70" i="60"/>
  <c r="AV74" i="60"/>
  <c r="AR74" i="60"/>
  <c r="AN74" i="60"/>
  <c r="AU74" i="60"/>
  <c r="AQ74" i="60"/>
  <c r="AM74" i="60"/>
  <c r="AT74" i="60"/>
  <c r="AP74" i="60"/>
  <c r="AL74" i="60"/>
  <c r="AS74" i="60"/>
  <c r="AO74" i="60"/>
  <c r="AW74" i="60"/>
  <c r="AV78" i="60"/>
  <c r="AR78" i="60"/>
  <c r="AN78" i="60"/>
  <c r="AU78" i="60"/>
  <c r="AQ78" i="60"/>
  <c r="AM78" i="60"/>
  <c r="AT78" i="60"/>
  <c r="AP78" i="60"/>
  <c r="AL78" i="60"/>
  <c r="AS78" i="60"/>
  <c r="AO78" i="60"/>
  <c r="AW78" i="60"/>
  <c r="AV80" i="60"/>
  <c r="AR80" i="60"/>
  <c r="AN80" i="60"/>
  <c r="AU80" i="60"/>
  <c r="AQ80" i="60"/>
  <c r="AM80" i="60"/>
  <c r="AT80" i="60"/>
  <c r="AP80" i="60"/>
  <c r="AL80" i="60"/>
  <c r="AO80" i="60"/>
  <c r="AW80" i="60"/>
  <c r="AS80" i="60"/>
  <c r="AV82" i="60"/>
  <c r="AR82" i="60"/>
  <c r="AN82" i="60"/>
  <c r="AU82" i="60"/>
  <c r="AQ82" i="60"/>
  <c r="AM82" i="60"/>
  <c r="AT82" i="60"/>
  <c r="AP82" i="60"/>
  <c r="AL82" i="60"/>
  <c r="AS82" i="60"/>
  <c r="AW82" i="60"/>
  <c r="AO82" i="60"/>
  <c r="AV84" i="60"/>
  <c r="AR84" i="60"/>
  <c r="AN84" i="60"/>
  <c r="AU84" i="60"/>
  <c r="AQ84" i="60"/>
  <c r="AM84" i="60"/>
  <c r="AT84" i="60"/>
  <c r="AP84" i="60"/>
  <c r="AL84" i="60"/>
  <c r="AW84" i="60"/>
  <c r="AO84" i="60"/>
  <c r="AS84" i="60"/>
  <c r="AV86" i="60"/>
  <c r="AR86" i="60"/>
  <c r="AN86" i="60"/>
  <c r="AU86" i="60"/>
  <c r="AQ86" i="60"/>
  <c r="AM86" i="60"/>
  <c r="AT86" i="60"/>
  <c r="AP86" i="60"/>
  <c r="AL86" i="60"/>
  <c r="AS86" i="60"/>
  <c r="AW86" i="60"/>
  <c r="AO86" i="60"/>
  <c r="AV88" i="60"/>
  <c r="AR88" i="60"/>
  <c r="AN88" i="60"/>
  <c r="AU88" i="60"/>
  <c r="AQ88" i="60"/>
  <c r="AM88" i="60"/>
  <c r="AT88" i="60"/>
  <c r="AP88" i="60"/>
  <c r="AL88" i="60"/>
  <c r="AO88" i="60"/>
  <c r="AW88" i="60"/>
  <c r="AS88" i="60"/>
  <c r="AV90" i="60"/>
  <c r="AR90" i="60"/>
  <c r="AN90" i="60"/>
  <c r="AU90" i="60"/>
  <c r="AQ90" i="60"/>
  <c r="AM90" i="60"/>
  <c r="AT90" i="60"/>
  <c r="AP90" i="60"/>
  <c r="AL90" i="60"/>
  <c r="AS90" i="60"/>
  <c r="AW90" i="60"/>
  <c r="AO90" i="60"/>
  <c r="AL67" i="60"/>
  <c r="AV73" i="60"/>
  <c r="AR73" i="60"/>
  <c r="AN73" i="60"/>
  <c r="AU73" i="60"/>
  <c r="AQ73" i="60"/>
  <c r="AM73" i="60"/>
  <c r="AT73" i="60"/>
  <c r="AP73" i="60"/>
  <c r="AL73" i="60"/>
  <c r="AO73" i="60"/>
  <c r="AS73" i="60"/>
  <c r="AW73" i="60"/>
  <c r="AV75" i="60"/>
  <c r="AR75" i="60"/>
  <c r="AN75" i="60"/>
  <c r="AU75" i="60"/>
  <c r="AQ75" i="60"/>
  <c r="AM75" i="60"/>
  <c r="AT75" i="60"/>
  <c r="AP75" i="60"/>
  <c r="AL75" i="60"/>
  <c r="AW75" i="60"/>
  <c r="AS75" i="60"/>
  <c r="AO75" i="60"/>
  <c r="AV77" i="60"/>
  <c r="AR77" i="60"/>
  <c r="AN77" i="60"/>
  <c r="AU77" i="60"/>
  <c r="AQ77" i="60"/>
  <c r="AM77" i="60"/>
  <c r="AT77" i="60"/>
  <c r="AP77" i="60"/>
  <c r="AL77" i="60"/>
  <c r="AO77" i="60"/>
  <c r="AS77" i="60"/>
  <c r="AW77" i="60"/>
  <c r="AV79" i="60"/>
  <c r="AR79" i="60"/>
  <c r="AN79" i="60"/>
  <c r="AU79" i="60"/>
  <c r="AQ79" i="60"/>
  <c r="AM79" i="60"/>
  <c r="AT79" i="60"/>
  <c r="AP79" i="60"/>
  <c r="AL79" i="60"/>
  <c r="AW79" i="60"/>
  <c r="AS79" i="60"/>
  <c r="AO79" i="60"/>
  <c r="AV83" i="60"/>
  <c r="AR83" i="60"/>
  <c r="AN83" i="60"/>
  <c r="AU83" i="60"/>
  <c r="AQ83" i="60"/>
  <c r="AM83" i="60"/>
  <c r="AT83" i="60"/>
  <c r="AP83" i="60"/>
  <c r="AL83" i="60"/>
  <c r="AW83" i="60"/>
  <c r="AS83" i="60"/>
  <c r="AO83" i="60"/>
  <c r="AV91" i="60"/>
  <c r="AR91" i="60"/>
  <c r="AN91" i="60"/>
  <c r="AU91" i="60"/>
  <c r="AQ91" i="60"/>
  <c r="AM91" i="60"/>
  <c r="AT91" i="60"/>
  <c r="AP91" i="60"/>
  <c r="AL91" i="60"/>
  <c r="AW91" i="60"/>
  <c r="AS91" i="60"/>
  <c r="AO91" i="60"/>
  <c r="AJ42" i="60"/>
  <c r="AV42" i="60" s="1"/>
  <c r="AJ44" i="60"/>
  <c r="AV44" i="60" s="1"/>
  <c r="AJ46" i="60"/>
  <c r="AJ48" i="60"/>
  <c r="AJ50" i="60"/>
  <c r="AV50" i="60" s="1"/>
  <c r="AJ52" i="60"/>
  <c r="AV52" i="60" s="1"/>
  <c r="AJ54" i="60"/>
  <c r="AV54" i="60" s="1"/>
  <c r="AJ56" i="60"/>
  <c r="AS56" i="60" s="1"/>
  <c r="AJ58" i="60"/>
  <c r="AQ58" i="60" s="1"/>
  <c r="AJ60" i="60"/>
  <c r="AU60" i="60" s="1"/>
  <c r="AJ62" i="60"/>
  <c r="AL62" i="60" s="1"/>
  <c r="AJ64" i="60"/>
  <c r="AU64" i="60" s="1"/>
  <c r="AJ66" i="60"/>
  <c r="AU66" i="60" s="1"/>
  <c r="AJ68" i="60"/>
  <c r="AJ70" i="60"/>
  <c r="AU70" i="60" s="1"/>
  <c r="AJ72" i="60"/>
  <c r="AJ74" i="60"/>
  <c r="AJ76" i="60"/>
  <c r="AJ78" i="60"/>
  <c r="AJ80" i="60"/>
  <c r="AJ82" i="60"/>
  <c r="AJ84" i="60"/>
  <c r="AJ86" i="60"/>
  <c r="AJ88" i="60"/>
  <c r="AJ90" i="60"/>
  <c r="AJ73" i="60"/>
  <c r="AJ75" i="60"/>
  <c r="AJ77" i="60"/>
  <c r="AJ79" i="60"/>
  <c r="AJ81" i="60"/>
  <c r="AJ83" i="60"/>
  <c r="AJ85" i="60"/>
  <c r="AJ87" i="60"/>
  <c r="AJ89" i="60"/>
  <c r="AJ91" i="60"/>
  <c r="AJ43" i="60"/>
  <c r="AR43" i="60" s="1"/>
  <c r="AJ45" i="60"/>
  <c r="AV45" i="60" s="1"/>
  <c r="AJ47" i="60"/>
  <c r="AV47" i="60" s="1"/>
  <c r="AJ49" i="60"/>
  <c r="AJ51" i="60"/>
  <c r="AV51" i="60" s="1"/>
  <c r="AJ53" i="60"/>
  <c r="AJ55" i="60"/>
  <c r="AJ57" i="60"/>
  <c r="AJ59" i="60"/>
  <c r="AJ61" i="60"/>
  <c r="AJ63" i="60"/>
  <c r="AJ65" i="60"/>
  <c r="AJ67" i="60"/>
  <c r="AR67" i="60" s="1"/>
  <c r="AJ69" i="60"/>
  <c r="AR69" i="60" s="1"/>
  <c r="AJ71" i="60"/>
  <c r="AW71" i="60" s="1"/>
  <c r="BM60" i="60"/>
  <c r="AT71" i="60" l="1"/>
  <c r="AN69" i="60"/>
  <c r="AP70" i="60"/>
  <c r="AP71" i="60"/>
  <c r="AL71" i="60"/>
  <c r="AM69" i="60"/>
  <c r="AS70" i="60"/>
  <c r="AM71" i="60"/>
  <c r="AQ67" i="60"/>
  <c r="AT70" i="60"/>
  <c r="AQ71" i="60"/>
  <c r="AV67" i="60"/>
  <c r="AM70" i="60"/>
  <c r="AU71" i="60"/>
  <c r="AW64" i="60"/>
  <c r="AQ70" i="60"/>
  <c r="AN71" i="60"/>
  <c r="AT64" i="60"/>
  <c r="AN70" i="60"/>
  <c r="AR71" i="60"/>
  <c r="AN64" i="60"/>
  <c r="AR70" i="60"/>
  <c r="AV71" i="60"/>
  <c r="AS60" i="60"/>
  <c r="AW54" i="60"/>
  <c r="AO71" i="60"/>
  <c r="AO69" i="60"/>
  <c r="AT60" i="60"/>
  <c r="AS71" i="60"/>
  <c r="AL69" i="60"/>
  <c r="AO70" i="60"/>
  <c r="AP69" i="60"/>
  <c r="AW70" i="60"/>
  <c r="AS62" i="60"/>
  <c r="AW60" i="60"/>
  <c r="AP62" i="60"/>
  <c r="AM60" i="60"/>
  <c r="AM62" i="60"/>
  <c r="AT62" i="60"/>
  <c r="AN60" i="60"/>
  <c r="AQ62" i="60"/>
  <c r="AR60" i="60"/>
  <c r="AU62" i="60"/>
  <c r="AL56" i="60"/>
  <c r="AN62" i="60"/>
  <c r="AQ56" i="60"/>
  <c r="AR62" i="60"/>
  <c r="AN56" i="60"/>
  <c r="AV62" i="60"/>
  <c r="AO52" i="60"/>
  <c r="AT54" i="60"/>
  <c r="AP52" i="60"/>
  <c r="AW62" i="60"/>
  <c r="AN52" i="60"/>
  <c r="AO62" i="60"/>
  <c r="P91" i="60"/>
  <c r="V91" i="60" s="1"/>
  <c r="AY91" i="60" s="1"/>
  <c r="P88" i="60"/>
  <c r="AE88" i="60" s="1"/>
  <c r="BH88" i="60" s="1"/>
  <c r="P90" i="60"/>
  <c r="Z90" i="60" s="1"/>
  <c r="BC90" i="60" s="1"/>
  <c r="AB90" i="60"/>
  <c r="BE90" i="60" s="1"/>
  <c r="AD90" i="60"/>
  <c r="BG90" i="60" s="1"/>
  <c r="W90" i="60"/>
  <c r="AZ90" i="60" s="1"/>
  <c r="AF90" i="60"/>
  <c r="BI90" i="60" s="1"/>
  <c r="Y90" i="60"/>
  <c r="BB90" i="60" s="1"/>
  <c r="AG90" i="60"/>
  <c r="BJ90" i="60" s="1"/>
  <c r="AU44" i="60"/>
  <c r="AN44" i="60"/>
  <c r="AO44" i="60"/>
  <c r="AP47" i="60"/>
  <c r="AW44" i="60"/>
  <c r="AT47" i="60"/>
  <c r="AT45" i="60"/>
  <c r="AT66" i="60"/>
  <c r="AN58" i="60"/>
  <c r="AU58" i="60"/>
  <c r="AP50" i="60"/>
  <c r="AW69" i="60"/>
  <c r="AO67" i="60"/>
  <c r="AU67" i="60"/>
  <c r="AO64" i="60"/>
  <c r="AP56" i="60"/>
  <c r="AM66" i="60"/>
  <c r="AO58" i="60"/>
  <c r="AT58" i="60"/>
  <c r="AT50" i="60"/>
  <c r="AV69" i="60"/>
  <c r="AW66" i="60"/>
  <c r="AU69" i="60"/>
  <c r="AO45" i="60"/>
  <c r="AM64" i="60"/>
  <c r="AU56" i="60"/>
  <c r="AU42" i="60"/>
  <c r="AR66" i="60"/>
  <c r="AS69" i="60"/>
  <c r="AT69" i="60"/>
  <c r="AS67" i="60"/>
  <c r="AT67" i="60"/>
  <c r="AN67" i="60"/>
  <c r="AS45" i="60"/>
  <c r="AN45" i="60"/>
  <c r="AL64" i="60"/>
  <c r="AQ64" i="60"/>
  <c r="AV64" i="60"/>
  <c r="AL60" i="60"/>
  <c r="AQ60" i="60"/>
  <c r="AV60" i="60"/>
  <c r="AT56" i="60"/>
  <c r="AO56" i="60"/>
  <c r="AV56" i="60"/>
  <c r="AT52" i="60"/>
  <c r="AW42" i="60"/>
  <c r="AN42" i="60"/>
  <c r="AV70" i="60"/>
  <c r="AL66" i="60"/>
  <c r="AQ66" i="60"/>
  <c r="AV66" i="60"/>
  <c r="AS58" i="60"/>
  <c r="AM58" i="60"/>
  <c r="AV58" i="60"/>
  <c r="AS50" i="60"/>
  <c r="AU50" i="60"/>
  <c r="AP44" i="60"/>
  <c r="AW47" i="60"/>
  <c r="AU47" i="60"/>
  <c r="AQ69" i="60"/>
  <c r="AT42" i="60"/>
  <c r="AN66" i="60"/>
  <c r="AP58" i="60"/>
  <c r="AP67" i="60"/>
  <c r="AU45" i="60"/>
  <c r="AR64" i="60"/>
  <c r="AR56" i="60"/>
  <c r="AS42" i="60"/>
  <c r="AS66" i="60"/>
  <c r="AR58" i="60"/>
  <c r="AW67" i="60"/>
  <c r="AM67" i="60"/>
  <c r="AP45" i="60"/>
  <c r="AS64" i="60"/>
  <c r="AP64" i="60"/>
  <c r="AO60" i="60"/>
  <c r="AP60" i="60"/>
  <c r="AW56" i="60"/>
  <c r="AM56" i="60"/>
  <c r="AW52" i="60"/>
  <c r="AU52" i="60"/>
  <c r="AP42" i="60"/>
  <c r="AO66" i="60"/>
  <c r="AP66" i="60"/>
  <c r="AW58" i="60"/>
  <c r="AL58" i="60"/>
  <c r="AO54" i="60"/>
  <c r="AW50" i="60"/>
  <c r="AN50" i="60"/>
  <c r="AT44" i="60"/>
  <c r="AS47" i="60"/>
  <c r="AN47" i="60"/>
  <c r="P86" i="60"/>
  <c r="AS51" i="60"/>
  <c r="AU51" i="60"/>
  <c r="AT51" i="60"/>
  <c r="AS54" i="60"/>
  <c r="AO51" i="60"/>
  <c r="AM51" i="60"/>
  <c r="AR51" i="60"/>
  <c r="AW45" i="60"/>
  <c r="AM45" i="60"/>
  <c r="AR45" i="60"/>
  <c r="AS52" i="60"/>
  <c r="AM52" i="60"/>
  <c r="AR52" i="60"/>
  <c r="AO42" i="60"/>
  <c r="AM42" i="60"/>
  <c r="AR42" i="60"/>
  <c r="AL54" i="60"/>
  <c r="AQ54" i="60"/>
  <c r="AR54" i="60"/>
  <c r="AO50" i="60"/>
  <c r="AM50" i="60"/>
  <c r="AR50" i="60"/>
  <c r="AS44" i="60"/>
  <c r="AM44" i="60"/>
  <c r="AR44" i="60"/>
  <c r="AO47" i="60"/>
  <c r="AM47" i="60"/>
  <c r="AR47" i="60"/>
  <c r="AP51" i="60"/>
  <c r="AW51" i="60"/>
  <c r="AN51" i="60"/>
  <c r="AM54" i="60"/>
  <c r="AN54" i="60"/>
  <c r="P83" i="60"/>
  <c r="P79" i="60"/>
  <c r="P77" i="60"/>
  <c r="P75" i="60"/>
  <c r="P73" i="60"/>
  <c r="AL51" i="60"/>
  <c r="AQ51" i="60"/>
  <c r="AL45" i="60"/>
  <c r="AQ45" i="60"/>
  <c r="AL52" i="60"/>
  <c r="AQ52" i="60"/>
  <c r="AL42" i="60"/>
  <c r="AQ42" i="60"/>
  <c r="P84" i="60"/>
  <c r="P82" i="60"/>
  <c r="P80" i="60"/>
  <c r="P78" i="60"/>
  <c r="P74" i="60"/>
  <c r="AP54" i="60"/>
  <c r="AU54" i="60"/>
  <c r="AL50" i="60"/>
  <c r="AQ50" i="60"/>
  <c r="AL44" i="60"/>
  <c r="AQ44" i="60"/>
  <c r="AL47" i="60"/>
  <c r="AQ47" i="60"/>
  <c r="AL43" i="60"/>
  <c r="AQ43" i="60"/>
  <c r="AV43" i="60"/>
  <c r="AS43" i="60"/>
  <c r="AP43" i="60"/>
  <c r="AU43" i="60"/>
  <c r="AW43" i="60"/>
  <c r="AT43" i="60"/>
  <c r="AN43" i="60"/>
  <c r="AO43" i="60"/>
  <c r="AM43" i="60"/>
  <c r="AV48" i="60"/>
  <c r="AR48" i="60"/>
  <c r="AN48" i="60"/>
  <c r="AU48" i="60"/>
  <c r="AQ48" i="60"/>
  <c r="AM48" i="60"/>
  <c r="AT48" i="60"/>
  <c r="AP48" i="60"/>
  <c r="AL48" i="60"/>
  <c r="AS48" i="60"/>
  <c r="AO48" i="60"/>
  <c r="AW48" i="60"/>
  <c r="AV53" i="60"/>
  <c r="AR53" i="60"/>
  <c r="AN53" i="60"/>
  <c r="AU53" i="60"/>
  <c r="AQ53" i="60"/>
  <c r="AM53" i="60"/>
  <c r="AT53" i="60"/>
  <c r="AP53" i="60"/>
  <c r="AL53" i="60"/>
  <c r="AW53" i="60"/>
  <c r="AS53" i="60"/>
  <c r="AO53" i="60"/>
  <c r="AV85" i="60"/>
  <c r="AR85" i="60"/>
  <c r="AN85" i="60"/>
  <c r="AU85" i="60"/>
  <c r="AQ85" i="60"/>
  <c r="AM85" i="60"/>
  <c r="AT85" i="60"/>
  <c r="AP85" i="60"/>
  <c r="AL85" i="60"/>
  <c r="AO85" i="60"/>
  <c r="AW85" i="60"/>
  <c r="AS85" i="60"/>
  <c r="AV46" i="60"/>
  <c r="AR46" i="60"/>
  <c r="AN46" i="60"/>
  <c r="AU46" i="60"/>
  <c r="AQ46" i="60"/>
  <c r="AM46" i="60"/>
  <c r="AT46" i="60"/>
  <c r="AP46" i="60"/>
  <c r="AL46" i="60"/>
  <c r="AW46" i="60"/>
  <c r="AS46" i="60"/>
  <c r="AO46" i="60"/>
  <c r="AV81" i="60"/>
  <c r="AR81" i="60"/>
  <c r="AN81" i="60"/>
  <c r="AU81" i="60"/>
  <c r="AQ81" i="60"/>
  <c r="AM81" i="60"/>
  <c r="AT81" i="60"/>
  <c r="AP81" i="60"/>
  <c r="AL81" i="60"/>
  <c r="AO81" i="60"/>
  <c r="AW81" i="60"/>
  <c r="AS81" i="60"/>
  <c r="AU57" i="60"/>
  <c r="AQ57" i="60"/>
  <c r="AT57" i="60"/>
  <c r="AP57" i="60"/>
  <c r="AV57" i="60"/>
  <c r="AN57" i="60"/>
  <c r="AW57" i="60"/>
  <c r="AS57" i="60"/>
  <c r="AM57" i="60"/>
  <c r="AO57" i="60"/>
  <c r="AR57" i="60"/>
  <c r="AL57" i="60"/>
  <c r="AV87" i="60"/>
  <c r="AR87" i="60"/>
  <c r="AN87" i="60"/>
  <c r="AU87" i="60"/>
  <c r="AQ87" i="60"/>
  <c r="AM87" i="60"/>
  <c r="AT87" i="60"/>
  <c r="AP87" i="60"/>
  <c r="AL87" i="60"/>
  <c r="AW87" i="60"/>
  <c r="AS87" i="60"/>
  <c r="AO87" i="60"/>
  <c r="AV49" i="60"/>
  <c r="AR49" i="60"/>
  <c r="AN49" i="60"/>
  <c r="AU49" i="60"/>
  <c r="AQ49" i="60"/>
  <c r="AM49" i="60"/>
  <c r="AT49" i="60"/>
  <c r="AP49" i="60"/>
  <c r="AL49" i="60"/>
  <c r="AW49" i="60"/>
  <c r="AS49" i="60"/>
  <c r="AO49" i="60"/>
  <c r="AV61" i="60"/>
  <c r="AR61" i="60"/>
  <c r="AN61" i="60"/>
  <c r="AU61" i="60"/>
  <c r="AQ61" i="60"/>
  <c r="AM61" i="60"/>
  <c r="AT61" i="60"/>
  <c r="AP61" i="60"/>
  <c r="AL61" i="60"/>
  <c r="AO61" i="60"/>
  <c r="AS61" i="60"/>
  <c r="AW61" i="60"/>
  <c r="AV89" i="60"/>
  <c r="AR89" i="60"/>
  <c r="AN89" i="60"/>
  <c r="AU89" i="60"/>
  <c r="AQ89" i="60"/>
  <c r="AM89" i="60"/>
  <c r="AT89" i="60"/>
  <c r="AP89" i="60"/>
  <c r="AL89" i="60"/>
  <c r="AO89" i="60"/>
  <c r="AW89" i="60"/>
  <c r="AS89" i="60"/>
  <c r="AV68" i="60"/>
  <c r="AR68" i="60"/>
  <c r="AN68" i="60"/>
  <c r="AU68" i="60"/>
  <c r="AQ68" i="60"/>
  <c r="AM68" i="60"/>
  <c r="AT68" i="60"/>
  <c r="AP68" i="60"/>
  <c r="AL68" i="60"/>
  <c r="AW68" i="60"/>
  <c r="AS68" i="60"/>
  <c r="AO68" i="60"/>
  <c r="AV63" i="60"/>
  <c r="AR63" i="60"/>
  <c r="AN63" i="60"/>
  <c r="AU63" i="60"/>
  <c r="AQ63" i="60"/>
  <c r="AM63" i="60"/>
  <c r="AT63" i="60"/>
  <c r="AP63" i="60"/>
  <c r="AL63" i="60"/>
  <c r="AW63" i="60"/>
  <c r="AS63" i="60"/>
  <c r="AO63" i="60"/>
  <c r="AV72" i="60"/>
  <c r="AR72" i="60"/>
  <c r="AN72" i="60"/>
  <c r="AU72" i="60"/>
  <c r="AQ72" i="60"/>
  <c r="AM72" i="60"/>
  <c r="AT72" i="60"/>
  <c r="AP72" i="60"/>
  <c r="AL72" i="60"/>
  <c r="AW72" i="60"/>
  <c r="AS72" i="60"/>
  <c r="AO72" i="60"/>
  <c r="AV55" i="60"/>
  <c r="AR55" i="60"/>
  <c r="AN55" i="60"/>
  <c r="AS55" i="60"/>
  <c r="AU55" i="60"/>
  <c r="AQ55" i="60"/>
  <c r="AM55" i="60"/>
  <c r="AT55" i="60"/>
  <c r="AP55" i="60"/>
  <c r="AL55" i="60"/>
  <c r="AW55" i="60"/>
  <c r="AO55" i="60"/>
  <c r="AV76" i="60"/>
  <c r="AR76" i="60"/>
  <c r="AN76" i="60"/>
  <c r="AU76" i="60"/>
  <c r="AQ76" i="60"/>
  <c r="AM76" i="60"/>
  <c r="AT76" i="60"/>
  <c r="AP76" i="60"/>
  <c r="AL76" i="60"/>
  <c r="AO76" i="60"/>
  <c r="AW76" i="60"/>
  <c r="AS76" i="60"/>
  <c r="AV59" i="60"/>
  <c r="AR59" i="60"/>
  <c r="AN59" i="60"/>
  <c r="AU59" i="60"/>
  <c r="AQ59" i="60"/>
  <c r="AM59" i="60"/>
  <c r="AT59" i="60"/>
  <c r="AP59" i="60"/>
  <c r="AL59" i="60"/>
  <c r="AW59" i="60"/>
  <c r="AS59" i="60"/>
  <c r="AO59" i="60"/>
  <c r="AV65" i="60"/>
  <c r="AR65" i="60"/>
  <c r="AN65" i="60"/>
  <c r="AU65" i="60"/>
  <c r="AQ65" i="60"/>
  <c r="AM65" i="60"/>
  <c r="AT65" i="60"/>
  <c r="AP65" i="60"/>
  <c r="AL65" i="60"/>
  <c r="AO65" i="60"/>
  <c r="AW65" i="60"/>
  <c r="AS65" i="60"/>
  <c r="BM74" i="60"/>
  <c r="BM83" i="60"/>
  <c r="BM77" i="60"/>
  <c r="BM69" i="60"/>
  <c r="BM91" i="60"/>
  <c r="BM82" i="60"/>
  <c r="BM66" i="60"/>
  <c r="BM58" i="60"/>
  <c r="BM80" i="60"/>
  <c r="BM73" i="60"/>
  <c r="BM78" i="60"/>
  <c r="BM70" i="60"/>
  <c r="BM72" i="60"/>
  <c r="BM89" i="60"/>
  <c r="BM59" i="60"/>
  <c r="BM90" i="60"/>
  <c r="BM62" i="60"/>
  <c r="BM67" i="60"/>
  <c r="BM71" i="60"/>
  <c r="BM64" i="60"/>
  <c r="P70" i="60" l="1"/>
  <c r="P71" i="60"/>
  <c r="P62" i="60"/>
  <c r="AC91" i="60"/>
  <c r="BF91" i="60" s="1"/>
  <c r="AB91" i="60"/>
  <c r="BE91" i="60" s="1"/>
  <c r="AA91" i="60"/>
  <c r="BD91" i="60" s="1"/>
  <c r="Z91" i="60"/>
  <c r="BC91" i="60" s="1"/>
  <c r="Y91" i="60"/>
  <c r="BB91" i="60" s="1"/>
  <c r="AF91" i="60"/>
  <c r="BI91" i="60" s="1"/>
  <c r="AE90" i="60"/>
  <c r="BH90" i="60" s="1"/>
  <c r="AG91" i="60"/>
  <c r="BJ91" i="60" s="1"/>
  <c r="X91" i="60"/>
  <c r="BA91" i="60" s="1"/>
  <c r="AE91" i="60"/>
  <c r="BH91" i="60" s="1"/>
  <c r="W91" i="60"/>
  <c r="AZ91" i="60" s="1"/>
  <c r="BP91" i="60" s="1"/>
  <c r="P56" i="60"/>
  <c r="Y56" i="60" s="1"/>
  <c r="BB56" i="60" s="1"/>
  <c r="V90" i="60"/>
  <c r="AY90" i="60" s="1"/>
  <c r="AC90" i="60"/>
  <c r="BF90" i="60" s="1"/>
  <c r="AD91" i="60"/>
  <c r="BG91" i="60" s="1"/>
  <c r="AB79" i="89" s="1"/>
  <c r="P60" i="60"/>
  <c r="X60" i="60" s="1"/>
  <c r="BA60" i="60" s="1"/>
  <c r="AA90" i="60"/>
  <c r="BD90" i="60" s="1"/>
  <c r="S78" i="96" s="1"/>
  <c r="W88" i="60"/>
  <c r="AZ88" i="60" s="1"/>
  <c r="G76" i="96" s="1"/>
  <c r="AD88" i="60"/>
  <c r="BG88" i="60" s="1"/>
  <c r="AB76" i="96" s="1"/>
  <c r="V88" i="60"/>
  <c r="AY88" i="60" s="1"/>
  <c r="P68" i="60"/>
  <c r="AB68" i="60" s="1"/>
  <c r="BE68" i="60" s="1"/>
  <c r="P81" i="60"/>
  <c r="AG81" i="60" s="1"/>
  <c r="BJ81" i="60" s="1"/>
  <c r="BZ81" i="60" s="1"/>
  <c r="P85" i="60"/>
  <c r="AG85" i="60" s="1"/>
  <c r="BJ85" i="60" s="1"/>
  <c r="AG88" i="60"/>
  <c r="BJ88" i="60" s="1"/>
  <c r="AK76" i="89" s="1"/>
  <c r="AC88" i="60"/>
  <c r="BF88" i="60" s="1"/>
  <c r="P72" i="60"/>
  <c r="V72" i="60" s="1"/>
  <c r="AY72" i="60" s="1"/>
  <c r="Y88" i="60"/>
  <c r="BB88" i="60" s="1"/>
  <c r="BR88" i="60" s="1"/>
  <c r="AB88" i="60"/>
  <c r="BE88" i="60" s="1"/>
  <c r="P87" i="60"/>
  <c r="AC87" i="60" s="1"/>
  <c r="BF87" i="60" s="1"/>
  <c r="AF88" i="60"/>
  <c r="BI88" i="60" s="1"/>
  <c r="AH76" i="89" s="1"/>
  <c r="AA88" i="60"/>
  <c r="BD88" i="60" s="1"/>
  <c r="S76" i="89" s="1"/>
  <c r="P59" i="60"/>
  <c r="AF59" i="60" s="1"/>
  <c r="BI59" i="60" s="1"/>
  <c r="P63" i="60"/>
  <c r="AD63" i="60" s="1"/>
  <c r="BG63" i="60" s="1"/>
  <c r="P89" i="60"/>
  <c r="AC89" i="60" s="1"/>
  <c r="BF89" i="60" s="1"/>
  <c r="P53" i="60"/>
  <c r="V53" i="60" s="1"/>
  <c r="AY53" i="60" s="1"/>
  <c r="X90" i="60"/>
  <c r="BA90" i="60" s="1"/>
  <c r="J78" i="89" s="1"/>
  <c r="X88" i="60"/>
  <c r="BA88" i="60" s="1"/>
  <c r="Z88" i="60"/>
  <c r="BC88" i="60" s="1"/>
  <c r="P76" i="96" s="1"/>
  <c r="P65" i="60"/>
  <c r="W65" i="60" s="1"/>
  <c r="AZ65" i="60" s="1"/>
  <c r="P76" i="60"/>
  <c r="Z76" i="60" s="1"/>
  <c r="BC76" i="60" s="1"/>
  <c r="P61" i="60"/>
  <c r="AC61" i="60" s="1"/>
  <c r="BF61" i="60" s="1"/>
  <c r="Z74" i="60"/>
  <c r="BC74" i="60" s="1"/>
  <c r="AA74" i="60"/>
  <c r="AB74" i="60"/>
  <c r="AC74" i="60"/>
  <c r="V74" i="60"/>
  <c r="AY74" i="60" s="1"/>
  <c r="AD74" i="60"/>
  <c r="BG74" i="60" s="1"/>
  <c r="BW74" i="60" s="1"/>
  <c r="W74" i="60"/>
  <c r="AZ74" i="60" s="1"/>
  <c r="AE74" i="60"/>
  <c r="X74" i="60"/>
  <c r="AF74" i="60"/>
  <c r="Y74" i="60"/>
  <c r="AG74" i="60"/>
  <c r="BJ74" i="60" s="1"/>
  <c r="V75" i="60"/>
  <c r="AY75" i="60" s="1"/>
  <c r="AD75" i="60"/>
  <c r="BG75" i="60" s="1"/>
  <c r="W75" i="60"/>
  <c r="AE75" i="60"/>
  <c r="X75" i="60"/>
  <c r="BA75" i="60" s="1"/>
  <c r="AF75" i="60"/>
  <c r="BI75" i="60" s="1"/>
  <c r="Y75" i="60"/>
  <c r="BB75" i="60" s="1"/>
  <c r="AG75" i="60"/>
  <c r="Z75" i="60"/>
  <c r="AA75" i="60"/>
  <c r="AB75" i="60"/>
  <c r="AC75" i="60"/>
  <c r="BF75" i="60" s="1"/>
  <c r="G78" i="89"/>
  <c r="BP90" i="60"/>
  <c r="G78" i="96"/>
  <c r="BU91" i="60"/>
  <c r="V79" i="89"/>
  <c r="V79" i="96"/>
  <c r="AE76" i="89"/>
  <c r="BX88" i="60"/>
  <c r="AE76" i="96"/>
  <c r="P78" i="89"/>
  <c r="P78" i="96"/>
  <c r="BS90" i="60"/>
  <c r="Z78" i="60"/>
  <c r="AA78" i="60"/>
  <c r="BD78" i="60" s="1"/>
  <c r="AB78" i="60"/>
  <c r="BE78" i="60" s="1"/>
  <c r="AC78" i="60"/>
  <c r="BF78" i="60" s="1"/>
  <c r="V78" i="60"/>
  <c r="AD78" i="60"/>
  <c r="W78" i="60"/>
  <c r="AZ78" i="60" s="1"/>
  <c r="AE78" i="60"/>
  <c r="X78" i="60"/>
  <c r="BA78" i="60" s="1"/>
  <c r="AF78" i="60"/>
  <c r="BI78" i="60" s="1"/>
  <c r="Y78" i="60"/>
  <c r="AG78" i="60"/>
  <c r="V77" i="60"/>
  <c r="AD77" i="60"/>
  <c r="BG77" i="60" s="1"/>
  <c r="W77" i="60"/>
  <c r="AZ77" i="60" s="1"/>
  <c r="AE77" i="60"/>
  <c r="BH77" i="60" s="1"/>
  <c r="X77" i="60"/>
  <c r="AF77" i="60"/>
  <c r="Y77" i="60"/>
  <c r="BB77" i="60" s="1"/>
  <c r="AG77" i="60"/>
  <c r="Z77" i="60"/>
  <c r="BC77" i="60" s="1"/>
  <c r="AA77" i="60"/>
  <c r="AB77" i="60"/>
  <c r="BE77" i="60" s="1"/>
  <c r="AC77" i="60"/>
  <c r="BW90" i="60"/>
  <c r="AB78" i="96"/>
  <c r="AB78" i="89"/>
  <c r="BT91" i="60"/>
  <c r="S79" i="96"/>
  <c r="S79" i="89"/>
  <c r="BW91" i="60"/>
  <c r="AB79" i="96"/>
  <c r="G76" i="89"/>
  <c r="AA76" i="60"/>
  <c r="AB76" i="60"/>
  <c r="AC76" i="60"/>
  <c r="BF76" i="60" s="1"/>
  <c r="V76" i="60"/>
  <c r="AD76" i="60"/>
  <c r="BG76" i="60" s="1"/>
  <c r="W76" i="60"/>
  <c r="AZ76" i="60" s="1"/>
  <c r="AE76" i="60"/>
  <c r="X76" i="60"/>
  <c r="BA76" i="60" s="1"/>
  <c r="AF76" i="60"/>
  <c r="BI76" i="60" s="1"/>
  <c r="Y76" i="60"/>
  <c r="BB76" i="60" s="1"/>
  <c r="AG76" i="60"/>
  <c r="AF81" i="60"/>
  <c r="BI81" i="60" s="1"/>
  <c r="Y81" i="60"/>
  <c r="BB81" i="60" s="1"/>
  <c r="Y85" i="60"/>
  <c r="BB85" i="60" s="1"/>
  <c r="Z80" i="60"/>
  <c r="AA80" i="60"/>
  <c r="AB80" i="60"/>
  <c r="BE80" i="60" s="1"/>
  <c r="AC80" i="60"/>
  <c r="BF80" i="60" s="1"/>
  <c r="V80" i="60"/>
  <c r="AD80" i="60"/>
  <c r="BG80" i="60" s="1"/>
  <c r="W80" i="60"/>
  <c r="AZ80" i="60" s="1"/>
  <c r="AE80" i="60"/>
  <c r="X80" i="60"/>
  <c r="BA80" i="60" s="1"/>
  <c r="AF80" i="60"/>
  <c r="BI80" i="60" s="1"/>
  <c r="Y80" i="60"/>
  <c r="BB80" i="60" s="1"/>
  <c r="AG80" i="60"/>
  <c r="V79" i="60"/>
  <c r="AD79" i="60"/>
  <c r="W79" i="60"/>
  <c r="AZ79" i="60" s="1"/>
  <c r="AE79" i="60"/>
  <c r="BH79" i="60" s="1"/>
  <c r="X79" i="60"/>
  <c r="AF79" i="60"/>
  <c r="Y79" i="60"/>
  <c r="BB79" i="60" s="1"/>
  <c r="AG79" i="60"/>
  <c r="Z79" i="60"/>
  <c r="AA79" i="60"/>
  <c r="BD79" i="60" s="1"/>
  <c r="AB79" i="60"/>
  <c r="BE79" i="60" s="1"/>
  <c r="AC79" i="60"/>
  <c r="BO90" i="60"/>
  <c r="D78" i="89"/>
  <c r="D78" i="96"/>
  <c r="BS91" i="60"/>
  <c r="P79" i="96"/>
  <c r="P79" i="89"/>
  <c r="D79" i="89"/>
  <c r="D79" i="96"/>
  <c r="BO91" i="60"/>
  <c r="BW88" i="60"/>
  <c r="Z82" i="60"/>
  <c r="AA82" i="60"/>
  <c r="AB82" i="60"/>
  <c r="BE82" i="60" s="1"/>
  <c r="AC82" i="60"/>
  <c r="BF82" i="60" s="1"/>
  <c r="V82" i="60"/>
  <c r="AD82" i="60"/>
  <c r="W82" i="60"/>
  <c r="AZ82" i="60" s="1"/>
  <c r="AE82" i="60"/>
  <c r="BH82" i="60" s="1"/>
  <c r="X82" i="60"/>
  <c r="BA82" i="60" s="1"/>
  <c r="AF82" i="60"/>
  <c r="BI82" i="60" s="1"/>
  <c r="Y82" i="60"/>
  <c r="BB82" i="60" s="1"/>
  <c r="AG82" i="60"/>
  <c r="V83" i="60"/>
  <c r="AD83" i="60"/>
  <c r="W83" i="60"/>
  <c r="AZ83" i="60" s="1"/>
  <c r="AE83" i="60"/>
  <c r="BH83" i="60" s="1"/>
  <c r="X83" i="60"/>
  <c r="AF83" i="60"/>
  <c r="Y83" i="60"/>
  <c r="BB83" i="60" s="1"/>
  <c r="AG83" i="60"/>
  <c r="Z83" i="60"/>
  <c r="BC83" i="60" s="1"/>
  <c r="AA83" i="60"/>
  <c r="BD83" i="60" s="1"/>
  <c r="AB83" i="60"/>
  <c r="BE83" i="60" s="1"/>
  <c r="AC83" i="60"/>
  <c r="BZ90" i="60"/>
  <c r="AK78" i="89"/>
  <c r="AK78" i="96"/>
  <c r="Y78" i="96"/>
  <c r="BV90" i="60"/>
  <c r="Y78" i="89"/>
  <c r="AK79" i="96"/>
  <c r="AK79" i="89"/>
  <c r="BZ91" i="60"/>
  <c r="D76" i="89"/>
  <c r="D76" i="96"/>
  <c r="BO88" i="60"/>
  <c r="AC72" i="60"/>
  <c r="BF72" i="60" s="1"/>
  <c r="Z84" i="60"/>
  <c r="AA84" i="60"/>
  <c r="AB84" i="60"/>
  <c r="BE84" i="60" s="1"/>
  <c r="AC84" i="60"/>
  <c r="BF84" i="60" s="1"/>
  <c r="V84" i="60"/>
  <c r="AD84" i="60"/>
  <c r="BG84" i="60" s="1"/>
  <c r="W84" i="60"/>
  <c r="AE84" i="60"/>
  <c r="BH84" i="60" s="1"/>
  <c r="X84" i="60"/>
  <c r="BA84" i="60" s="1"/>
  <c r="AF84" i="60"/>
  <c r="BI84" i="60" s="1"/>
  <c r="Y84" i="60"/>
  <c r="AG84" i="60"/>
  <c r="BR90" i="60"/>
  <c r="M78" i="89"/>
  <c r="M78" i="96"/>
  <c r="V78" i="96"/>
  <c r="V78" i="89"/>
  <c r="BU90" i="60"/>
  <c r="M79" i="89"/>
  <c r="M79" i="96"/>
  <c r="BR91" i="60"/>
  <c r="Y76" i="89"/>
  <c r="Y76" i="96"/>
  <c r="BV88" i="60"/>
  <c r="AH78" i="89"/>
  <c r="AH78" i="96"/>
  <c r="BY90" i="60"/>
  <c r="AH79" i="89"/>
  <c r="AH79" i="96"/>
  <c r="BY91" i="60"/>
  <c r="V76" i="89"/>
  <c r="V76" i="96"/>
  <c r="BU88" i="60"/>
  <c r="Z86" i="60"/>
  <c r="AA86" i="60"/>
  <c r="AB86" i="60"/>
  <c r="BE86" i="60" s="1"/>
  <c r="AC86" i="60"/>
  <c r="V86" i="60"/>
  <c r="AY86" i="60" s="1"/>
  <c r="AD86" i="60"/>
  <c r="BG86" i="60" s="1"/>
  <c r="W86" i="60"/>
  <c r="AE86" i="60"/>
  <c r="BH86" i="60" s="1"/>
  <c r="X86" i="60"/>
  <c r="BA86" i="60" s="1"/>
  <c r="AF86" i="60"/>
  <c r="BI86" i="60" s="1"/>
  <c r="Y86" i="60"/>
  <c r="BB86" i="60" s="1"/>
  <c r="AG86" i="60"/>
  <c r="BJ86" i="60" s="1"/>
  <c r="AA89" i="60"/>
  <c r="BD89" i="60" s="1"/>
  <c r="AB89" i="60"/>
  <c r="BE89" i="60" s="1"/>
  <c r="V71" i="60"/>
  <c r="AD71" i="60"/>
  <c r="BG71" i="60" s="1"/>
  <c r="W71" i="60"/>
  <c r="AE71" i="60"/>
  <c r="BH71" i="60" s="1"/>
  <c r="X71" i="60"/>
  <c r="BA71" i="60" s="1"/>
  <c r="AF71" i="60"/>
  <c r="BI71" i="60" s="1"/>
  <c r="Y71" i="60"/>
  <c r="BB71" i="60" s="1"/>
  <c r="AG71" i="60"/>
  <c r="BJ71" i="60" s="1"/>
  <c r="Z71" i="60"/>
  <c r="BC71" i="60" s="1"/>
  <c r="AA71" i="60"/>
  <c r="BD71" i="60" s="1"/>
  <c r="AB71" i="60"/>
  <c r="BE71" i="60" s="1"/>
  <c r="AC71" i="60"/>
  <c r="BF71" i="60" s="1"/>
  <c r="BQ91" i="60"/>
  <c r="J79" i="89"/>
  <c r="J79" i="96"/>
  <c r="V73" i="60"/>
  <c r="AY73" i="60" s="1"/>
  <c r="AD73" i="60"/>
  <c r="BG73" i="60" s="1"/>
  <c r="W73" i="60"/>
  <c r="AZ73" i="60" s="1"/>
  <c r="AE73" i="60"/>
  <c r="BH73" i="60" s="1"/>
  <c r="BX73" i="60" s="1"/>
  <c r="X73" i="60"/>
  <c r="BA73" i="60" s="1"/>
  <c r="AF73" i="60"/>
  <c r="BI73" i="60" s="1"/>
  <c r="Y73" i="60"/>
  <c r="BB73" i="60" s="1"/>
  <c r="AG73" i="60"/>
  <c r="BJ73" i="60" s="1"/>
  <c r="Z73" i="60"/>
  <c r="BC73" i="60" s="1"/>
  <c r="AA73" i="60"/>
  <c r="AB73" i="60"/>
  <c r="BE73" i="60" s="1"/>
  <c r="AC73" i="60"/>
  <c r="BF73" i="60" s="1"/>
  <c r="AE78" i="89"/>
  <c r="AE78" i="96"/>
  <c r="BX90" i="60"/>
  <c r="Y79" i="89"/>
  <c r="Y79" i="96"/>
  <c r="BV91" i="60"/>
  <c r="BX91" i="60"/>
  <c r="AE79" i="89"/>
  <c r="AE79" i="96"/>
  <c r="J76" i="89"/>
  <c r="J76" i="96"/>
  <c r="BQ88" i="60"/>
  <c r="P76" i="89"/>
  <c r="P49" i="60"/>
  <c r="Y49" i="60" s="1"/>
  <c r="BB49" i="60" s="1"/>
  <c r="P46" i="60"/>
  <c r="W46" i="60" s="1"/>
  <c r="AZ46" i="60" s="1"/>
  <c r="P48" i="60"/>
  <c r="Y48" i="60" s="1"/>
  <c r="BB48" i="60" s="1"/>
  <c r="P58" i="60"/>
  <c r="Z58" i="60" s="1"/>
  <c r="BC58" i="60" s="1"/>
  <c r="P64" i="60"/>
  <c r="AG64" i="60" s="1"/>
  <c r="BJ64" i="60" s="1"/>
  <c r="P66" i="60"/>
  <c r="AA66" i="60" s="1"/>
  <c r="BD66" i="60" s="1"/>
  <c r="P67" i="60"/>
  <c r="AG67" i="60" s="1"/>
  <c r="BJ67" i="60" s="1"/>
  <c r="BZ67" i="60" s="1"/>
  <c r="P69" i="60"/>
  <c r="V69" i="60" s="1"/>
  <c r="AY69" i="60" s="1"/>
  <c r="W62" i="60"/>
  <c r="AZ62" i="60" s="1"/>
  <c r="AA62" i="60"/>
  <c r="BD62" i="60" s="1"/>
  <c r="AE62" i="60"/>
  <c r="BH62" i="60" s="1"/>
  <c r="AC62" i="60"/>
  <c r="BF62" i="60" s="1"/>
  <c r="V62" i="60"/>
  <c r="AY62" i="60" s="1"/>
  <c r="AD62" i="60"/>
  <c r="BG62" i="60" s="1"/>
  <c r="X62" i="60"/>
  <c r="BA62" i="60" s="1"/>
  <c r="AB62" i="60"/>
  <c r="BE62" i="60" s="1"/>
  <c r="AF62" i="60"/>
  <c r="BI62" i="60" s="1"/>
  <c r="Y62" i="60"/>
  <c r="BB62" i="60" s="1"/>
  <c r="AG62" i="60"/>
  <c r="BJ62" i="60" s="1"/>
  <c r="Z62" i="60"/>
  <c r="BC62" i="60" s="1"/>
  <c r="AA59" i="60"/>
  <c r="BD59" i="60" s="1"/>
  <c r="AE61" i="60"/>
  <c r="BH61" i="60" s="1"/>
  <c r="AD56" i="60"/>
  <c r="BG56" i="60" s="1"/>
  <c r="X56" i="60"/>
  <c r="BA56" i="60" s="1"/>
  <c r="AA56" i="60"/>
  <c r="BD56" i="60" s="1"/>
  <c r="AB56" i="60"/>
  <c r="BE56" i="60" s="1"/>
  <c r="W70" i="60"/>
  <c r="AZ70" i="60" s="1"/>
  <c r="AA70" i="60"/>
  <c r="BD70" i="60" s="1"/>
  <c r="AE70" i="60"/>
  <c r="BH70" i="60" s="1"/>
  <c r="AC70" i="60"/>
  <c r="BF70" i="60" s="1"/>
  <c r="AD70" i="60"/>
  <c r="BG70" i="60" s="1"/>
  <c r="X70" i="60"/>
  <c r="BA70" i="60" s="1"/>
  <c r="AB70" i="60"/>
  <c r="BE70" i="60" s="1"/>
  <c r="AF70" i="60"/>
  <c r="BI70" i="60" s="1"/>
  <c r="Y70" i="60"/>
  <c r="BB70" i="60" s="1"/>
  <c r="Z70" i="60"/>
  <c r="BC70" i="60" s="1"/>
  <c r="AG70" i="60"/>
  <c r="BJ70" i="60" s="1"/>
  <c r="V70" i="60"/>
  <c r="AY70" i="60" s="1"/>
  <c r="AE60" i="60"/>
  <c r="BH60" i="60" s="1"/>
  <c r="AC60" i="60"/>
  <c r="BF60" i="60" s="1"/>
  <c r="AD60" i="60"/>
  <c r="BG60" i="60" s="1"/>
  <c r="P43" i="60"/>
  <c r="Z43" i="60" s="1"/>
  <c r="BC86" i="60"/>
  <c r="AZ86" i="60"/>
  <c r="BD86" i="60"/>
  <c r="BF86" i="60"/>
  <c r="AY76" i="60"/>
  <c r="BD76" i="60"/>
  <c r="BH76" i="60"/>
  <c r="BJ76" i="60"/>
  <c r="BE76" i="60"/>
  <c r="BG79" i="60"/>
  <c r="BF79" i="60"/>
  <c r="BC79" i="60"/>
  <c r="BI79" i="60"/>
  <c r="AY79" i="60"/>
  <c r="BJ79" i="60"/>
  <c r="BA79" i="60"/>
  <c r="P50" i="60"/>
  <c r="BD80" i="60"/>
  <c r="BH80" i="60"/>
  <c r="BJ80" i="60"/>
  <c r="AY80" i="60"/>
  <c r="BC80" i="60"/>
  <c r="P42" i="60"/>
  <c r="BD73" i="60"/>
  <c r="BD82" i="60"/>
  <c r="BC82" i="60"/>
  <c r="AY82" i="60"/>
  <c r="BJ82" i="60"/>
  <c r="BG82" i="60"/>
  <c r="BC75" i="60"/>
  <c r="AZ75" i="60"/>
  <c r="BD75" i="60"/>
  <c r="BH75" i="60"/>
  <c r="BJ75" i="60"/>
  <c r="BE75" i="60"/>
  <c r="P54" i="60"/>
  <c r="AY78" i="60"/>
  <c r="BC78" i="60"/>
  <c r="BH78" i="60"/>
  <c r="BB78" i="60"/>
  <c r="BJ78" i="60"/>
  <c r="BG78" i="60"/>
  <c r="AY71" i="60"/>
  <c r="AZ71" i="60"/>
  <c r="P57" i="60"/>
  <c r="P47" i="60"/>
  <c r="P51" i="60"/>
  <c r="BG83" i="60"/>
  <c r="BF83" i="60"/>
  <c r="BI83" i="60"/>
  <c r="AY83" i="60"/>
  <c r="BJ83" i="60"/>
  <c r="BZ83" i="60" s="1"/>
  <c r="BA83" i="60"/>
  <c r="P55" i="60"/>
  <c r="P44" i="60"/>
  <c r="BD74" i="60"/>
  <c r="BH74" i="60"/>
  <c r="BB74" i="60"/>
  <c r="BI74" i="60"/>
  <c r="BE74" i="60"/>
  <c r="BF74" i="60"/>
  <c r="BA74" i="60"/>
  <c r="AZ84" i="60"/>
  <c r="BD84" i="60"/>
  <c r="BB84" i="60"/>
  <c r="BJ84" i="60"/>
  <c r="BC84" i="60"/>
  <c r="AY84" i="60"/>
  <c r="P52" i="60"/>
  <c r="P45" i="60"/>
  <c r="AY77" i="60"/>
  <c r="BD77" i="60"/>
  <c r="BF77" i="60"/>
  <c r="BA77" i="60"/>
  <c r="BI77" i="60"/>
  <c r="BJ77" i="60"/>
  <c r="BM87" i="60"/>
  <c r="BM76" i="60"/>
  <c r="BM75" i="60"/>
  <c r="BM84" i="60"/>
  <c r="BM81" i="60"/>
  <c r="BM85" i="60"/>
  <c r="BM61" i="60"/>
  <c r="BM65" i="60"/>
  <c r="BM86" i="60"/>
  <c r="BM88" i="60"/>
  <c r="BM79" i="60"/>
  <c r="BM63" i="60"/>
  <c r="BM57" i="60"/>
  <c r="AD59" i="60" l="1"/>
  <c r="BG59" i="60" s="1"/>
  <c r="AG59" i="60"/>
  <c r="BJ59" i="60" s="1"/>
  <c r="AC59" i="60"/>
  <c r="BF59" i="60" s="1"/>
  <c r="Y59" i="60"/>
  <c r="BB59" i="60" s="1"/>
  <c r="AG68" i="60"/>
  <c r="BJ68" i="60" s="1"/>
  <c r="V59" i="60"/>
  <c r="AY59" i="60" s="1"/>
  <c r="BO59" i="60" s="1"/>
  <c r="X59" i="60"/>
  <c r="BA59" i="60" s="1"/>
  <c r="W59" i="60"/>
  <c r="AZ59" i="60" s="1"/>
  <c r="G47" i="89" s="1"/>
  <c r="AE59" i="60"/>
  <c r="BH59" i="60" s="1"/>
  <c r="Z59" i="60"/>
  <c r="BC59" i="60" s="1"/>
  <c r="AB59" i="60"/>
  <c r="BE59" i="60" s="1"/>
  <c r="V47" i="96" s="1"/>
  <c r="Y63" i="60"/>
  <c r="BB63" i="60" s="1"/>
  <c r="M51" i="89" s="1"/>
  <c r="V68" i="60"/>
  <c r="AY68" i="60" s="1"/>
  <c r="AF85" i="60"/>
  <c r="BI85" i="60" s="1"/>
  <c r="AG53" i="60"/>
  <c r="BJ53" i="60" s="1"/>
  <c r="Z89" i="60"/>
  <c r="BC89" i="60" s="1"/>
  <c r="X85" i="60"/>
  <c r="BA85" i="60" s="1"/>
  <c r="X81" i="60"/>
  <c r="BA81" i="60" s="1"/>
  <c r="AG89" i="60"/>
  <c r="BJ89" i="60" s="1"/>
  <c r="AE85" i="60"/>
  <c r="BH85" i="60" s="1"/>
  <c r="AE81" i="60"/>
  <c r="BH81" i="60" s="1"/>
  <c r="Y89" i="60"/>
  <c r="BB89" i="60" s="1"/>
  <c r="M77" i="96" s="1"/>
  <c r="W85" i="60"/>
  <c r="AZ85" i="60" s="1"/>
  <c r="W81" i="60"/>
  <c r="AZ81" i="60" s="1"/>
  <c r="AF89" i="60"/>
  <c r="BI89" i="60" s="1"/>
  <c r="BY89" i="60" s="1"/>
  <c r="AD85" i="60"/>
  <c r="BG85" i="60" s="1"/>
  <c r="AD81" i="60"/>
  <c r="BG81" i="60" s="1"/>
  <c r="X89" i="60"/>
  <c r="BA89" i="60" s="1"/>
  <c r="V85" i="60"/>
  <c r="AY85" i="60" s="1"/>
  <c r="V81" i="60"/>
  <c r="AY81" i="60" s="1"/>
  <c r="AE89" i="60"/>
  <c r="BH89" i="60" s="1"/>
  <c r="AC85" i="60"/>
  <c r="BF85" i="60" s="1"/>
  <c r="AC81" i="60"/>
  <c r="BF81" i="60" s="1"/>
  <c r="W89" i="60"/>
  <c r="AZ89" i="60" s="1"/>
  <c r="BP89" i="60" s="1"/>
  <c r="AB85" i="60"/>
  <c r="BE85" i="60" s="1"/>
  <c r="AB81" i="60"/>
  <c r="BE81" i="60" s="1"/>
  <c r="AD89" i="60"/>
  <c r="BG89" i="60" s="1"/>
  <c r="AB77" i="89" s="1"/>
  <c r="AA85" i="60"/>
  <c r="BD85" i="60" s="1"/>
  <c r="AA81" i="60"/>
  <c r="BD81" i="60" s="1"/>
  <c r="G79" i="96"/>
  <c r="V89" i="60"/>
  <c r="AY89" i="60" s="1"/>
  <c r="Z85" i="60"/>
  <c r="BC85" i="60" s="1"/>
  <c r="Z81" i="60"/>
  <c r="BC81" i="60" s="1"/>
  <c r="G79" i="89"/>
  <c r="Y53" i="60"/>
  <c r="BB53" i="60" s="1"/>
  <c r="M41" i="89" s="1"/>
  <c r="X53" i="60"/>
  <c r="BA53" i="60" s="1"/>
  <c r="AE53" i="60"/>
  <c r="BH53" i="60" s="1"/>
  <c r="AE41" i="96" s="1"/>
  <c r="W53" i="60"/>
  <c r="AZ53" i="60" s="1"/>
  <c r="G41" i="96" s="1"/>
  <c r="AB53" i="60"/>
  <c r="BE53" i="60" s="1"/>
  <c r="V41" i="89" s="1"/>
  <c r="AF53" i="60"/>
  <c r="BI53" i="60" s="1"/>
  <c r="AA53" i="60"/>
  <c r="BD53" i="60" s="1"/>
  <c r="AC53" i="60"/>
  <c r="BF53" i="60" s="1"/>
  <c r="AD53" i="60"/>
  <c r="BG53" i="60" s="1"/>
  <c r="Z53" i="60"/>
  <c r="BC53" i="60" s="1"/>
  <c r="P41" i="96" s="1"/>
  <c r="AC63" i="60"/>
  <c r="BF63" i="60" s="1"/>
  <c r="Y51" i="89" s="1"/>
  <c r="X68" i="60"/>
  <c r="BA68" i="60" s="1"/>
  <c r="J56" i="89" s="1"/>
  <c r="V63" i="60"/>
  <c r="AY63" i="60" s="1"/>
  <c r="BO63" i="60" s="1"/>
  <c r="AE68" i="60"/>
  <c r="BH68" i="60" s="1"/>
  <c r="AF63" i="60"/>
  <c r="BI63" i="60" s="1"/>
  <c r="AH51" i="89" s="1"/>
  <c r="AA68" i="60"/>
  <c r="BD68" i="60" s="1"/>
  <c r="S56" i="89" s="1"/>
  <c r="AB63" i="60"/>
  <c r="BE63" i="60" s="1"/>
  <c r="W68" i="60"/>
  <c r="AZ68" i="60" s="1"/>
  <c r="X63" i="60"/>
  <c r="BA63" i="60" s="1"/>
  <c r="Z68" i="60"/>
  <c r="BC68" i="60" s="1"/>
  <c r="P56" i="89" s="1"/>
  <c r="Z63" i="60"/>
  <c r="BC63" i="60" s="1"/>
  <c r="BS63" i="60" s="1"/>
  <c r="AC68" i="60"/>
  <c r="BF68" i="60" s="1"/>
  <c r="Y56" i="89" s="1"/>
  <c r="AG63" i="60"/>
  <c r="BJ63" i="60" s="1"/>
  <c r="BZ63" i="60" s="1"/>
  <c r="AJ51" i="96" s="1"/>
  <c r="Y68" i="60"/>
  <c r="BB68" i="60" s="1"/>
  <c r="M56" i="89" s="1"/>
  <c r="AE63" i="60"/>
  <c r="BH63" i="60" s="1"/>
  <c r="AE51" i="89" s="1"/>
  <c r="AD68" i="60"/>
  <c r="BG68" i="60" s="1"/>
  <c r="AA63" i="60"/>
  <c r="BD63" i="60" s="1"/>
  <c r="BT63" i="60" s="1"/>
  <c r="AF68" i="60"/>
  <c r="BI68" i="60" s="1"/>
  <c r="BY68" i="60" s="1"/>
  <c r="W63" i="60"/>
  <c r="AZ63" i="60" s="1"/>
  <c r="AA48" i="60"/>
  <c r="BD48" i="60" s="1"/>
  <c r="X48" i="60"/>
  <c r="BA48" i="60" s="1"/>
  <c r="W48" i="60"/>
  <c r="AZ48" i="60" s="1"/>
  <c r="G36" i="96" s="1"/>
  <c r="AG69" i="60"/>
  <c r="BJ69" i="60" s="1"/>
  <c r="BZ69" i="60" s="1"/>
  <c r="AA60" i="60"/>
  <c r="BD60" i="60" s="1"/>
  <c r="S48" i="89" s="1"/>
  <c r="V60" i="60"/>
  <c r="AY60" i="60" s="1"/>
  <c r="BO60" i="60" s="1"/>
  <c r="Z60" i="60"/>
  <c r="BC60" i="60" s="1"/>
  <c r="P48" i="89" s="1"/>
  <c r="W49" i="60"/>
  <c r="AZ49" i="60" s="1"/>
  <c r="G37" i="89" s="1"/>
  <c r="AG60" i="60"/>
  <c r="BJ60" i="60" s="1"/>
  <c r="AG49" i="60"/>
  <c r="BJ49" i="60" s="1"/>
  <c r="BZ49" i="60" s="1"/>
  <c r="Y60" i="60"/>
  <c r="BB60" i="60" s="1"/>
  <c r="M48" i="89" s="1"/>
  <c r="W60" i="60"/>
  <c r="AZ60" i="60" s="1"/>
  <c r="AF60" i="60"/>
  <c r="BI60" i="60" s="1"/>
  <c r="AB60" i="60"/>
  <c r="BE60" i="60" s="1"/>
  <c r="V48" i="89" s="1"/>
  <c r="W61" i="60"/>
  <c r="AZ61" i="60" s="1"/>
  <c r="G49" i="89" s="1"/>
  <c r="BM53" i="60"/>
  <c r="AF56" i="60"/>
  <c r="BI56" i="60" s="1"/>
  <c r="AH44" i="89" s="1"/>
  <c r="AE56" i="60"/>
  <c r="BH56" i="60" s="1"/>
  <c r="AE44" i="89" s="1"/>
  <c r="AB48" i="60"/>
  <c r="BE48" i="60" s="1"/>
  <c r="BU48" i="60" s="1"/>
  <c r="W56" i="60"/>
  <c r="AZ56" i="60" s="1"/>
  <c r="G44" i="89" s="1"/>
  <c r="AE48" i="60"/>
  <c r="BH48" i="60" s="1"/>
  <c r="V56" i="60"/>
  <c r="AY56" i="60" s="1"/>
  <c r="D44" i="96" s="1"/>
  <c r="Z66" i="60"/>
  <c r="BC66" i="60" s="1"/>
  <c r="P54" i="89" s="1"/>
  <c r="Z56" i="60"/>
  <c r="BC56" i="60" s="1"/>
  <c r="P44" i="89" s="1"/>
  <c r="AE49" i="60"/>
  <c r="BH49" i="60" s="1"/>
  <c r="AE37" i="89" s="1"/>
  <c r="AG56" i="60"/>
  <c r="BJ56" i="60" s="1"/>
  <c r="AK44" i="89" s="1"/>
  <c r="AH76" i="96"/>
  <c r="AC56" i="60"/>
  <c r="BF56" i="60" s="1"/>
  <c r="BY88" i="60"/>
  <c r="AB87" i="60"/>
  <c r="BE87" i="60" s="1"/>
  <c r="BP88" i="60"/>
  <c r="Z87" i="60"/>
  <c r="BC87" i="60" s="1"/>
  <c r="AA61" i="60"/>
  <c r="BD61" i="60" s="1"/>
  <c r="W69" i="60"/>
  <c r="AZ69" i="60" s="1"/>
  <c r="G57" i="89" s="1"/>
  <c r="AA87" i="60"/>
  <c r="BD87" i="60" s="1"/>
  <c r="AB76" i="89"/>
  <c r="AD61" i="60"/>
  <c r="BG61" i="60" s="1"/>
  <c r="AC66" i="60"/>
  <c r="BF66" i="60" s="1"/>
  <c r="Y54" i="89" s="1"/>
  <c r="AG87" i="60"/>
  <c r="BJ87" i="60" s="1"/>
  <c r="AK75" i="89" s="1"/>
  <c r="V61" i="60"/>
  <c r="AY61" i="60" s="1"/>
  <c r="D49" i="89" s="1"/>
  <c r="BT88" i="60"/>
  <c r="BT90" i="60"/>
  <c r="Y87" i="60"/>
  <c r="BB87" i="60" s="1"/>
  <c r="M75" i="89" s="1"/>
  <c r="AG61" i="60"/>
  <c r="BJ61" i="60" s="1"/>
  <c r="BZ61" i="60" s="1"/>
  <c r="S76" i="96"/>
  <c r="S78" i="89"/>
  <c r="AF87" i="60"/>
  <c r="BI87" i="60" s="1"/>
  <c r="Z61" i="60"/>
  <c r="BC61" i="60" s="1"/>
  <c r="X87" i="60"/>
  <c r="BA87" i="60" s="1"/>
  <c r="BQ87" i="60" s="1"/>
  <c r="AE87" i="60"/>
  <c r="BH87" i="60" s="1"/>
  <c r="AE75" i="96" s="1"/>
  <c r="AF61" i="60"/>
  <c r="BI61" i="60" s="1"/>
  <c r="BY61" i="60" s="1"/>
  <c r="AB67" i="60"/>
  <c r="BE67" i="60" s="1"/>
  <c r="BU67" i="60" s="1"/>
  <c r="W87" i="60"/>
  <c r="AZ87" i="60" s="1"/>
  <c r="Y61" i="60"/>
  <c r="BB61" i="60" s="1"/>
  <c r="M49" i="89" s="1"/>
  <c r="AB61" i="60"/>
  <c r="BE61" i="60" s="1"/>
  <c r="V49" i="89" s="1"/>
  <c r="AE67" i="60"/>
  <c r="BH67" i="60" s="1"/>
  <c r="BX67" i="60" s="1"/>
  <c r="AD87" i="60"/>
  <c r="BG87" i="60" s="1"/>
  <c r="AB75" i="89" s="1"/>
  <c r="X61" i="60"/>
  <c r="BA61" i="60" s="1"/>
  <c r="BQ61" i="60" s="1"/>
  <c r="AC69" i="60"/>
  <c r="BF69" i="60" s="1"/>
  <c r="Y57" i="96" s="1"/>
  <c r="V87" i="60"/>
  <c r="AY87" i="60" s="1"/>
  <c r="D75" i="89" s="1"/>
  <c r="X69" i="60"/>
  <c r="BA69" i="60" s="1"/>
  <c r="AK76" i="96"/>
  <c r="BZ88" i="60"/>
  <c r="AJ76" i="89" s="1"/>
  <c r="AD48" i="60"/>
  <c r="BG48" i="60" s="1"/>
  <c r="BW48" i="60" s="1"/>
  <c r="W66" i="60"/>
  <c r="AZ66" i="60" s="1"/>
  <c r="G54" i="89" s="1"/>
  <c r="V48" i="60"/>
  <c r="AY48" i="60" s="1"/>
  <c r="D36" i="89" s="1"/>
  <c r="AE46" i="60"/>
  <c r="BH46" i="60" s="1"/>
  <c r="BX46" i="60" s="1"/>
  <c r="Z67" i="60"/>
  <c r="BC67" i="60" s="1"/>
  <c r="BS67" i="60" s="1"/>
  <c r="W64" i="60"/>
  <c r="AZ64" i="60" s="1"/>
  <c r="G52" i="96" s="1"/>
  <c r="AD65" i="60"/>
  <c r="BG65" i="60" s="1"/>
  <c r="AB53" i="89" s="1"/>
  <c r="Z64" i="60"/>
  <c r="BC64" i="60" s="1"/>
  <c r="BS64" i="60" s="1"/>
  <c r="Y64" i="60"/>
  <c r="BB64" i="60" s="1"/>
  <c r="Z48" i="60"/>
  <c r="BC48" i="60" s="1"/>
  <c r="P36" i="89" s="1"/>
  <c r="AD64" i="60"/>
  <c r="BG64" i="60" s="1"/>
  <c r="AB52" i="89" s="1"/>
  <c r="AB64" i="60"/>
  <c r="BE64" i="60" s="1"/>
  <c r="BU64" i="60" s="1"/>
  <c r="AF58" i="60"/>
  <c r="BI58" i="60" s="1"/>
  <c r="AH46" i="89" s="1"/>
  <c r="AG48" i="60"/>
  <c r="BJ48" i="60" s="1"/>
  <c r="AK36" i="96" s="1"/>
  <c r="X64" i="60"/>
  <c r="BA64" i="60" s="1"/>
  <c r="AC48" i="60"/>
  <c r="BF48" i="60" s="1"/>
  <c r="Y36" i="96" s="1"/>
  <c r="AE64" i="60"/>
  <c r="BH64" i="60" s="1"/>
  <c r="AE52" i="89" s="1"/>
  <c r="AF49" i="60"/>
  <c r="BI49" i="60" s="1"/>
  <c r="AF46" i="60"/>
  <c r="BI46" i="60" s="1"/>
  <c r="AH34" i="89" s="1"/>
  <c r="AA64" i="60"/>
  <c r="BD64" i="60" s="1"/>
  <c r="S52" i="89" s="1"/>
  <c r="Y65" i="60"/>
  <c r="BB65" i="60" s="1"/>
  <c r="Y66" i="60"/>
  <c r="BB66" i="60" s="1"/>
  <c r="BR66" i="60" s="1"/>
  <c r="M76" i="96"/>
  <c r="AA72" i="60"/>
  <c r="BD72" i="60" s="1"/>
  <c r="S60" i="89" s="1"/>
  <c r="BK88" i="60"/>
  <c r="AC65" i="60"/>
  <c r="BF65" i="60" s="1"/>
  <c r="Y53" i="96" s="1"/>
  <c r="Z69" i="60"/>
  <c r="BC69" i="60" s="1"/>
  <c r="AD66" i="60"/>
  <c r="BG66" i="60" s="1"/>
  <c r="AB54" i="89" s="1"/>
  <c r="M76" i="89"/>
  <c r="Z72" i="60"/>
  <c r="BC72" i="60" s="1"/>
  <c r="V65" i="60"/>
  <c r="AY65" i="60" s="1"/>
  <c r="BO65" i="60" s="1"/>
  <c r="AF65" i="60"/>
  <c r="BI65" i="60" s="1"/>
  <c r="AH53" i="89" s="1"/>
  <c r="AG72" i="60"/>
  <c r="BJ72" i="60" s="1"/>
  <c r="AB72" i="60"/>
  <c r="BE72" i="60" s="1"/>
  <c r="V60" i="89" s="1"/>
  <c r="AB65" i="60"/>
  <c r="BE65" i="60" s="1"/>
  <c r="V53" i="96" s="1"/>
  <c r="Y69" i="60"/>
  <c r="BB69" i="60" s="1"/>
  <c r="BR69" i="60" s="1"/>
  <c r="AF66" i="60"/>
  <c r="BI66" i="60" s="1"/>
  <c r="AH54" i="96" s="1"/>
  <c r="Y72" i="60"/>
  <c r="BB72" i="60" s="1"/>
  <c r="X65" i="60"/>
  <c r="BA65" i="60" s="1"/>
  <c r="AC64" i="60"/>
  <c r="BF64" i="60" s="1"/>
  <c r="Y52" i="89" s="1"/>
  <c r="AF69" i="60"/>
  <c r="BI69" i="60" s="1"/>
  <c r="AH57" i="89" s="1"/>
  <c r="AB66" i="60"/>
  <c r="BE66" i="60" s="1"/>
  <c r="AF72" i="60"/>
  <c r="BI72" i="60" s="1"/>
  <c r="AH60" i="96" s="1"/>
  <c r="Z65" i="60"/>
  <c r="BC65" i="60" s="1"/>
  <c r="BS65" i="60" s="1"/>
  <c r="AF64" i="60"/>
  <c r="BI64" i="60" s="1"/>
  <c r="AH52" i="89" s="1"/>
  <c r="AB69" i="60"/>
  <c r="BE69" i="60" s="1"/>
  <c r="V57" i="89" s="1"/>
  <c r="X66" i="60"/>
  <c r="BA66" i="60" s="1"/>
  <c r="BQ66" i="60" s="1"/>
  <c r="X72" i="60"/>
  <c r="BA72" i="60" s="1"/>
  <c r="J60" i="89" s="1"/>
  <c r="BQ90" i="60"/>
  <c r="I78" i="96" s="1"/>
  <c r="AG65" i="60"/>
  <c r="BJ65" i="60" s="1"/>
  <c r="AK53" i="89" s="1"/>
  <c r="V66" i="60"/>
  <c r="AY66" i="60" s="1"/>
  <c r="AE72" i="60"/>
  <c r="BH72" i="60" s="1"/>
  <c r="AE60" i="89" s="1"/>
  <c r="J78" i="96"/>
  <c r="AE65" i="60"/>
  <c r="BH65" i="60" s="1"/>
  <c r="AG66" i="60"/>
  <c r="BJ66" i="60" s="1"/>
  <c r="AK54" i="96" s="1"/>
  <c r="W72" i="60"/>
  <c r="AZ72" i="60" s="1"/>
  <c r="G60" i="89" s="1"/>
  <c r="AF48" i="60"/>
  <c r="BI48" i="60" s="1"/>
  <c r="AG46" i="60"/>
  <c r="BJ46" i="60" s="1"/>
  <c r="BZ46" i="60" s="1"/>
  <c r="AA65" i="60"/>
  <c r="BD65" i="60" s="1"/>
  <c r="S53" i="96" s="1"/>
  <c r="V64" i="60"/>
  <c r="AY64" i="60" s="1"/>
  <c r="D52" i="96" s="1"/>
  <c r="AE69" i="60"/>
  <c r="BH69" i="60" s="1"/>
  <c r="AE57" i="89" s="1"/>
  <c r="AE66" i="60"/>
  <c r="BH66" i="60" s="1"/>
  <c r="BX66" i="60" s="1"/>
  <c r="BS88" i="60"/>
  <c r="AD72" i="60"/>
  <c r="BG72" i="60" s="1"/>
  <c r="AB60" i="89" s="1"/>
  <c r="AC46" i="60"/>
  <c r="BF46" i="60" s="1"/>
  <c r="BV46" i="60" s="1"/>
  <c r="AA69" i="60"/>
  <c r="BD69" i="60" s="1"/>
  <c r="AA58" i="60"/>
  <c r="BD58" i="60" s="1"/>
  <c r="V58" i="60"/>
  <c r="AY58" i="60" s="1"/>
  <c r="D46" i="89" s="1"/>
  <c r="Y58" i="60"/>
  <c r="BB58" i="60" s="1"/>
  <c r="BS58" i="60"/>
  <c r="O46" i="96" s="1"/>
  <c r="P46" i="89"/>
  <c r="P46" i="96"/>
  <c r="X49" i="60"/>
  <c r="BA49" i="60" s="1"/>
  <c r="J37" i="89" s="1"/>
  <c r="AC49" i="60"/>
  <c r="BF49" i="60" s="1"/>
  <c r="Y37" i="89" s="1"/>
  <c r="X58" i="60"/>
  <c r="BA58" i="60" s="1"/>
  <c r="AG58" i="60"/>
  <c r="BJ58" i="60" s="1"/>
  <c r="I79" i="96"/>
  <c r="I79" i="89"/>
  <c r="BS89" i="60"/>
  <c r="P77" i="89"/>
  <c r="P77" i="96"/>
  <c r="BO89" i="60"/>
  <c r="D77" i="89"/>
  <c r="D77" i="96"/>
  <c r="AG78" i="96"/>
  <c r="AG78" i="89"/>
  <c r="AB58" i="60"/>
  <c r="BE58" i="60" s="1"/>
  <c r="AC58" i="60"/>
  <c r="BF58" i="60" s="1"/>
  <c r="AK77" i="89"/>
  <c r="AK77" i="96"/>
  <c r="BZ89" i="60"/>
  <c r="L79" i="89"/>
  <c r="L79" i="96"/>
  <c r="L78" i="89"/>
  <c r="L78" i="96"/>
  <c r="X78" i="89"/>
  <c r="X78" i="96"/>
  <c r="U79" i="89"/>
  <c r="U79" i="96"/>
  <c r="M77" i="89"/>
  <c r="R76" i="96"/>
  <c r="R76" i="89"/>
  <c r="AG79" i="89"/>
  <c r="AG79" i="96"/>
  <c r="C76" i="96"/>
  <c r="CA88" i="60"/>
  <c r="C76" i="89"/>
  <c r="O79" i="89"/>
  <c r="O79" i="96"/>
  <c r="F76" i="96"/>
  <c r="F76" i="89"/>
  <c r="R79" i="89"/>
  <c r="R79" i="96"/>
  <c r="AD76" i="89"/>
  <c r="AD76" i="96"/>
  <c r="BK86" i="60"/>
  <c r="AE58" i="60"/>
  <c r="BH58" i="60" s="1"/>
  <c r="AE46" i="89" s="1"/>
  <c r="O76" i="89"/>
  <c r="O76" i="96"/>
  <c r="AD79" i="89"/>
  <c r="AD79" i="96"/>
  <c r="AH77" i="96"/>
  <c r="X76" i="89"/>
  <c r="X76" i="96"/>
  <c r="AA76" i="96"/>
  <c r="AA76" i="89"/>
  <c r="F78" i="89"/>
  <c r="F78" i="96"/>
  <c r="AA49" i="60"/>
  <c r="BD49" i="60" s="1"/>
  <c r="S37" i="89" s="1"/>
  <c r="W58" i="60"/>
  <c r="AZ58" i="60" s="1"/>
  <c r="X79" i="96"/>
  <c r="X79" i="89"/>
  <c r="BQ89" i="60"/>
  <c r="J77" i="96"/>
  <c r="J77" i="89"/>
  <c r="U76" i="89"/>
  <c r="U76" i="96"/>
  <c r="U78" i="89"/>
  <c r="U78" i="96"/>
  <c r="AD49" i="60"/>
  <c r="BG49" i="60" s="1"/>
  <c r="AB37" i="89" s="1"/>
  <c r="AD69" i="60"/>
  <c r="BG69" i="60" s="1"/>
  <c r="AB57" i="89" s="1"/>
  <c r="AD58" i="60"/>
  <c r="BG58" i="60" s="1"/>
  <c r="Y77" i="89"/>
  <c r="Y77" i="96"/>
  <c r="BV89" i="60"/>
  <c r="BX89" i="60"/>
  <c r="AE77" i="89"/>
  <c r="AE77" i="96"/>
  <c r="R78" i="89"/>
  <c r="R78" i="96"/>
  <c r="AJ79" i="89"/>
  <c r="AJ79" i="96"/>
  <c r="AJ78" i="89"/>
  <c r="AJ78" i="96"/>
  <c r="C79" i="89"/>
  <c r="C79" i="96"/>
  <c r="CA91" i="60"/>
  <c r="C78" i="89"/>
  <c r="C78" i="96"/>
  <c r="AA78" i="89"/>
  <c r="AA78" i="96"/>
  <c r="V49" i="60"/>
  <c r="AY49" i="60" s="1"/>
  <c r="I76" i="89"/>
  <c r="I76" i="96"/>
  <c r="BU89" i="60"/>
  <c r="V77" i="89"/>
  <c r="V77" i="96"/>
  <c r="G77" i="89"/>
  <c r="AG76" i="89"/>
  <c r="AG76" i="96"/>
  <c r="O78" i="89"/>
  <c r="O78" i="96"/>
  <c r="F79" i="89"/>
  <c r="F79" i="96"/>
  <c r="AD78" i="89"/>
  <c r="AD78" i="96"/>
  <c r="BT89" i="60"/>
  <c r="S77" i="89"/>
  <c r="S77" i="96"/>
  <c r="BW89" i="60"/>
  <c r="L76" i="89"/>
  <c r="L76" i="96"/>
  <c r="AA79" i="89"/>
  <c r="AA79" i="96"/>
  <c r="AB49" i="60"/>
  <c r="BE49" i="60" s="1"/>
  <c r="V37" i="89" s="1"/>
  <c r="Z49" i="60"/>
  <c r="BC49" i="60" s="1"/>
  <c r="P37" i="96" s="1"/>
  <c r="AB46" i="60"/>
  <c r="BE46" i="60" s="1"/>
  <c r="V46" i="60"/>
  <c r="AY46" i="60" s="1"/>
  <c r="D34" i="96" s="1"/>
  <c r="Y46" i="60"/>
  <c r="BB46" i="60" s="1"/>
  <c r="M34" i="96" s="1"/>
  <c r="AA46" i="60"/>
  <c r="BD46" i="60" s="1"/>
  <c r="BT46" i="60" s="1"/>
  <c r="AD46" i="60"/>
  <c r="BG46" i="60" s="1"/>
  <c r="AB34" i="96" s="1"/>
  <c r="X46" i="60"/>
  <c r="BA46" i="60" s="1"/>
  <c r="J34" i="89" s="1"/>
  <c r="Z46" i="60"/>
  <c r="BC46" i="60" s="1"/>
  <c r="P34" i="89" s="1"/>
  <c r="Y67" i="60"/>
  <c r="BB67" i="60" s="1"/>
  <c r="M55" i="96" s="1"/>
  <c r="X67" i="60"/>
  <c r="BA67" i="60" s="1"/>
  <c r="J55" i="89" s="1"/>
  <c r="AA67" i="60"/>
  <c r="BD67" i="60" s="1"/>
  <c r="BT67" i="60" s="1"/>
  <c r="AC67" i="60"/>
  <c r="BF67" i="60" s="1"/>
  <c r="BV67" i="60" s="1"/>
  <c r="V67" i="60"/>
  <c r="AY67" i="60" s="1"/>
  <c r="D55" i="96" s="1"/>
  <c r="W67" i="60"/>
  <c r="AZ67" i="60" s="1"/>
  <c r="G55" i="96" s="1"/>
  <c r="AD67" i="60"/>
  <c r="BG67" i="60" s="1"/>
  <c r="BW67" i="60" s="1"/>
  <c r="AF67" i="60"/>
  <c r="BI67" i="60" s="1"/>
  <c r="AH55" i="96" s="1"/>
  <c r="Y47" i="60"/>
  <c r="BB47" i="60" s="1"/>
  <c r="AC47" i="60"/>
  <c r="BF47" i="60" s="1"/>
  <c r="AG47" i="60"/>
  <c r="BJ47" i="60" s="1"/>
  <c r="BZ47" i="60" s="1"/>
  <c r="V47" i="60"/>
  <c r="Z47" i="60"/>
  <c r="BC47" i="60" s="1"/>
  <c r="AD47" i="60"/>
  <c r="BG47" i="60" s="1"/>
  <c r="AA47" i="60"/>
  <c r="BD47" i="60" s="1"/>
  <c r="X47" i="60"/>
  <c r="BA47" i="60" s="1"/>
  <c r="AB47" i="60"/>
  <c r="BE47" i="60" s="1"/>
  <c r="W47" i="60"/>
  <c r="AZ47" i="60" s="1"/>
  <c r="AE47" i="60"/>
  <c r="BH47" i="60" s="1"/>
  <c r="AF47" i="60"/>
  <c r="BI47" i="60" s="1"/>
  <c r="Y51" i="60"/>
  <c r="BB51" i="60" s="1"/>
  <c r="AC51" i="60"/>
  <c r="AG51" i="60"/>
  <c r="V51" i="60"/>
  <c r="AY51" i="60" s="1"/>
  <c r="Z51" i="60"/>
  <c r="BC51" i="60" s="1"/>
  <c r="AD51" i="60"/>
  <c r="AA51" i="60"/>
  <c r="BD51" i="60" s="1"/>
  <c r="X51" i="60"/>
  <c r="BA51" i="60" s="1"/>
  <c r="AB51" i="60"/>
  <c r="W51" i="60"/>
  <c r="AZ51" i="60" s="1"/>
  <c r="AE51" i="60"/>
  <c r="BH51" i="60" s="1"/>
  <c r="AF51" i="60"/>
  <c r="BI51" i="60" s="1"/>
  <c r="W45" i="60"/>
  <c r="AZ45" i="60" s="1"/>
  <c r="AA45" i="60"/>
  <c r="AE45" i="60"/>
  <c r="BH45" i="60" s="1"/>
  <c r="Z45" i="60"/>
  <c r="BC45" i="60" s="1"/>
  <c r="AF45" i="60"/>
  <c r="BI45" i="60" s="1"/>
  <c r="V45" i="60"/>
  <c r="AY45" i="60" s="1"/>
  <c r="AB45" i="60"/>
  <c r="BE45" i="60" s="1"/>
  <c r="AG45" i="60"/>
  <c r="BJ45" i="60" s="1"/>
  <c r="X45" i="60"/>
  <c r="Y45" i="60"/>
  <c r="BB45" i="60" s="1"/>
  <c r="AC45" i="60"/>
  <c r="BF45" i="60" s="1"/>
  <c r="AD45" i="60"/>
  <c r="BG45" i="60" s="1"/>
  <c r="Y52" i="60"/>
  <c r="BB52" i="60" s="1"/>
  <c r="AC52" i="60"/>
  <c r="BF52" i="60" s="1"/>
  <c r="AG52" i="60"/>
  <c r="BJ52" i="60" s="1"/>
  <c r="V52" i="60"/>
  <c r="AY52" i="60" s="1"/>
  <c r="Z52" i="60"/>
  <c r="BC52" i="60" s="1"/>
  <c r="AD52" i="60"/>
  <c r="BG52" i="60" s="1"/>
  <c r="W52" i="60"/>
  <c r="AZ52" i="60" s="1"/>
  <c r="AE52" i="60"/>
  <c r="BH52" i="60" s="1"/>
  <c r="AB52" i="60"/>
  <c r="X52" i="60"/>
  <c r="BA52" i="60" s="1"/>
  <c r="AF52" i="60"/>
  <c r="BI52" i="60" s="1"/>
  <c r="AA52" i="60"/>
  <c r="BD52" i="60" s="1"/>
  <c r="Y57" i="60"/>
  <c r="BB57" i="60" s="1"/>
  <c r="AC57" i="60"/>
  <c r="BF57" i="60" s="1"/>
  <c r="AG57" i="60"/>
  <c r="BJ57" i="60" s="1"/>
  <c r="V57" i="60"/>
  <c r="AY57" i="60" s="1"/>
  <c r="Z57" i="60"/>
  <c r="BC57" i="60" s="1"/>
  <c r="AD57" i="60"/>
  <c r="BG57" i="60" s="1"/>
  <c r="AA57" i="60"/>
  <c r="BD57" i="60" s="1"/>
  <c r="X57" i="60"/>
  <c r="BA57" i="60" s="1"/>
  <c r="AB57" i="60"/>
  <c r="W57" i="60"/>
  <c r="AZ57" i="60" s="1"/>
  <c r="AE57" i="60"/>
  <c r="BH57" i="60" s="1"/>
  <c r="AF57" i="60"/>
  <c r="BI57" i="60" s="1"/>
  <c r="Y54" i="60"/>
  <c r="BB54" i="60" s="1"/>
  <c r="AC54" i="60"/>
  <c r="BF54" i="60" s="1"/>
  <c r="AG54" i="60"/>
  <c r="BJ54" i="60" s="1"/>
  <c r="V54" i="60"/>
  <c r="AY54" i="60" s="1"/>
  <c r="Z54" i="60"/>
  <c r="BC54" i="60" s="1"/>
  <c r="AD54" i="60"/>
  <c r="BG54" i="60" s="1"/>
  <c r="BW54" i="60" s="1"/>
  <c r="W54" i="60"/>
  <c r="AZ54" i="60" s="1"/>
  <c r="AE54" i="60"/>
  <c r="BH54" i="60" s="1"/>
  <c r="X54" i="60"/>
  <c r="BA54" i="60" s="1"/>
  <c r="AF54" i="60"/>
  <c r="BI54" i="60" s="1"/>
  <c r="AB54" i="60"/>
  <c r="BE54" i="60" s="1"/>
  <c r="AA54" i="60"/>
  <c r="BD54" i="60" s="1"/>
  <c r="V42" i="60"/>
  <c r="Z42" i="60"/>
  <c r="BC42" i="60" s="1"/>
  <c r="AD42" i="60"/>
  <c r="BG42" i="60" s="1"/>
  <c r="W42" i="60"/>
  <c r="AZ42" i="60" s="1"/>
  <c r="AA42" i="60"/>
  <c r="BD42" i="60" s="1"/>
  <c r="AE42" i="60"/>
  <c r="BH42" i="60" s="1"/>
  <c r="Y42" i="60"/>
  <c r="BB42" i="60" s="1"/>
  <c r="AG42" i="60"/>
  <c r="BJ42" i="60" s="1"/>
  <c r="AB42" i="60"/>
  <c r="BE42" i="60" s="1"/>
  <c r="AC42" i="60"/>
  <c r="BF42" i="60" s="1"/>
  <c r="AF42" i="60"/>
  <c r="BI42" i="60" s="1"/>
  <c r="X42" i="60"/>
  <c r="BA42" i="60" s="1"/>
  <c r="BM68" i="60"/>
  <c r="Y55" i="60"/>
  <c r="BB55" i="60" s="1"/>
  <c r="AC55" i="60"/>
  <c r="BF55" i="60" s="1"/>
  <c r="AG55" i="60"/>
  <c r="BJ55" i="60" s="1"/>
  <c r="V55" i="60"/>
  <c r="AY55" i="60" s="1"/>
  <c r="Z55" i="60"/>
  <c r="BC55" i="60" s="1"/>
  <c r="AD55" i="60"/>
  <c r="BG55" i="60" s="1"/>
  <c r="AA55" i="60"/>
  <c r="BD55" i="60" s="1"/>
  <c r="AF55" i="60"/>
  <c r="BI55" i="60" s="1"/>
  <c r="AB55" i="60"/>
  <c r="BE55" i="60" s="1"/>
  <c r="W55" i="60"/>
  <c r="AZ55" i="60" s="1"/>
  <c r="AE55" i="60"/>
  <c r="BH55" i="60" s="1"/>
  <c r="X55" i="60"/>
  <c r="V44" i="60"/>
  <c r="AY44" i="60" s="1"/>
  <c r="Z44" i="60"/>
  <c r="BC44" i="60" s="1"/>
  <c r="AD44" i="60"/>
  <c r="BG44" i="60" s="1"/>
  <c r="W44" i="60"/>
  <c r="AZ44" i="60" s="1"/>
  <c r="AA44" i="60"/>
  <c r="BD44" i="60" s="1"/>
  <c r="AE44" i="60"/>
  <c r="BH44" i="60" s="1"/>
  <c r="Y44" i="60"/>
  <c r="BB44" i="60" s="1"/>
  <c r="AG44" i="60"/>
  <c r="BJ44" i="60" s="1"/>
  <c r="AB44" i="60"/>
  <c r="BE44" i="60" s="1"/>
  <c r="AF44" i="60"/>
  <c r="BI44" i="60" s="1"/>
  <c r="X44" i="60"/>
  <c r="BA44" i="60" s="1"/>
  <c r="AC44" i="60"/>
  <c r="Y50" i="60"/>
  <c r="AC50" i="60"/>
  <c r="AG50" i="60"/>
  <c r="BJ50" i="60" s="1"/>
  <c r="V50" i="60"/>
  <c r="AY50" i="60" s="1"/>
  <c r="Z50" i="60"/>
  <c r="BC50" i="60" s="1"/>
  <c r="AD50" i="60"/>
  <c r="BG50" i="60" s="1"/>
  <c r="W50" i="60"/>
  <c r="AZ50" i="60" s="1"/>
  <c r="AE50" i="60"/>
  <c r="BH50" i="60" s="1"/>
  <c r="X50" i="60"/>
  <c r="BA50" i="60" s="1"/>
  <c r="AF50" i="60"/>
  <c r="BI50" i="60" s="1"/>
  <c r="AA50" i="60"/>
  <c r="BD50" i="60" s="1"/>
  <c r="AB50" i="60"/>
  <c r="V43" i="60"/>
  <c r="AY43" i="60" s="1"/>
  <c r="D31" i="96" s="1"/>
  <c r="BC43" i="60"/>
  <c r="P31" i="89" s="1"/>
  <c r="AD43" i="60"/>
  <c r="BG43" i="60" s="1"/>
  <c r="AB31" i="89" s="1"/>
  <c r="W43" i="60"/>
  <c r="AZ43" i="60" s="1"/>
  <c r="G31" i="89" s="1"/>
  <c r="AA43" i="60"/>
  <c r="BD43" i="60" s="1"/>
  <c r="S31" i="89" s="1"/>
  <c r="AE43" i="60"/>
  <c r="BH43" i="60" s="1"/>
  <c r="BX43" i="60" s="1"/>
  <c r="AC43" i="60"/>
  <c r="BF43" i="60" s="1"/>
  <c r="Y31" i="89" s="1"/>
  <c r="X43" i="60"/>
  <c r="BA43" i="60" s="1"/>
  <c r="BQ43" i="60" s="1"/>
  <c r="AF43" i="60"/>
  <c r="BI43" i="60" s="1"/>
  <c r="AH31" i="96" s="1"/>
  <c r="AG43" i="60"/>
  <c r="BJ43" i="60" s="1"/>
  <c r="BZ43" i="60" s="1"/>
  <c r="Y43" i="60"/>
  <c r="BB43" i="60" s="1"/>
  <c r="BR43" i="60" s="1"/>
  <c r="AB43" i="60"/>
  <c r="BE43" i="60" s="1"/>
  <c r="BU43" i="60" s="1"/>
  <c r="J74" i="96"/>
  <c r="J74" i="89"/>
  <c r="BQ86" i="60"/>
  <c r="AK74" i="89"/>
  <c r="AK74" i="96"/>
  <c r="BZ86" i="60"/>
  <c r="D74" i="89"/>
  <c r="D74" i="96"/>
  <c r="BO86" i="60"/>
  <c r="V73" i="89"/>
  <c r="V73" i="96"/>
  <c r="BU85" i="60"/>
  <c r="S73" i="89"/>
  <c r="S73" i="96"/>
  <c r="BT85" i="60"/>
  <c r="P73" i="89"/>
  <c r="P73" i="96"/>
  <c r="BS85" i="60"/>
  <c r="BX87" i="60"/>
  <c r="Y74" i="96"/>
  <c r="Y74" i="89"/>
  <c r="BV86" i="60"/>
  <c r="AE74" i="96"/>
  <c r="AE74" i="89"/>
  <c r="BX86" i="60"/>
  <c r="M74" i="96"/>
  <c r="M74" i="89"/>
  <c r="BR86" i="60"/>
  <c r="J73" i="89"/>
  <c r="J73" i="96"/>
  <c r="BQ85" i="60"/>
  <c r="G73" i="89"/>
  <c r="G73" i="96"/>
  <c r="BP85" i="60"/>
  <c r="D73" i="96"/>
  <c r="D73" i="89"/>
  <c r="BO85" i="60"/>
  <c r="BY87" i="60"/>
  <c r="AH75" i="89"/>
  <c r="AH75" i="96"/>
  <c r="S75" i="96"/>
  <c r="S75" i="89"/>
  <c r="BT87" i="60"/>
  <c r="P75" i="89"/>
  <c r="P75" i="96"/>
  <c r="BS87" i="60"/>
  <c r="AH74" i="96"/>
  <c r="AH74" i="89"/>
  <c r="BY86" i="60"/>
  <c r="S74" i="89"/>
  <c r="S74" i="96"/>
  <c r="BT86" i="60"/>
  <c r="AB74" i="96"/>
  <c r="AB74" i="89"/>
  <c r="BW86" i="60"/>
  <c r="M73" i="96"/>
  <c r="M73" i="89"/>
  <c r="BR85" i="60"/>
  <c r="AK73" i="96"/>
  <c r="AK73" i="89"/>
  <c r="Y73" i="96"/>
  <c r="Y73" i="89"/>
  <c r="BV85" i="60"/>
  <c r="BZ85" i="60"/>
  <c r="V75" i="89"/>
  <c r="V75" i="96"/>
  <c r="BU87" i="60"/>
  <c r="G75" i="96"/>
  <c r="G75" i="89"/>
  <c r="BP87" i="60"/>
  <c r="D75" i="96"/>
  <c r="BO87" i="60"/>
  <c r="V74" i="96"/>
  <c r="V74" i="89"/>
  <c r="BU86" i="60"/>
  <c r="G74" i="89"/>
  <c r="G74" i="96"/>
  <c r="BP86" i="60"/>
  <c r="P74" i="96"/>
  <c r="P74" i="89"/>
  <c r="BS86" i="60"/>
  <c r="AH73" i="89"/>
  <c r="AH73" i="96"/>
  <c r="BY85" i="60"/>
  <c r="AE73" i="89"/>
  <c r="AE73" i="96"/>
  <c r="BX85" i="60"/>
  <c r="AB73" i="89"/>
  <c r="AB73" i="96"/>
  <c r="BW85" i="60"/>
  <c r="Y75" i="89"/>
  <c r="Y75" i="96"/>
  <c r="BV87" i="60"/>
  <c r="S65" i="89"/>
  <c r="S65" i="96"/>
  <c r="BT77" i="60"/>
  <c r="BO69" i="60"/>
  <c r="D57" i="89"/>
  <c r="D57" i="96"/>
  <c r="AB72" i="89"/>
  <c r="AB72" i="96"/>
  <c r="J62" i="89"/>
  <c r="J62" i="96"/>
  <c r="BQ74" i="60"/>
  <c r="G62" i="89"/>
  <c r="G62" i="96"/>
  <c r="BP74" i="60"/>
  <c r="AA62" i="89"/>
  <c r="AA62" i="96"/>
  <c r="Y71" i="96"/>
  <c r="Y71" i="89"/>
  <c r="BV83" i="60"/>
  <c r="G52" i="89"/>
  <c r="BP64" i="60"/>
  <c r="AY47" i="60"/>
  <c r="V59" i="89"/>
  <c r="V59" i="96"/>
  <c r="BU71" i="60"/>
  <c r="G59" i="96"/>
  <c r="G59" i="89"/>
  <c r="BP71" i="60"/>
  <c r="V66" i="89"/>
  <c r="V66" i="96"/>
  <c r="BU78" i="60"/>
  <c r="V41" i="96"/>
  <c r="BU53" i="60"/>
  <c r="M69" i="89"/>
  <c r="M69" i="96"/>
  <c r="BR81" i="60"/>
  <c r="G69" i="89"/>
  <c r="G69" i="96"/>
  <c r="BP81" i="60"/>
  <c r="Y47" i="89"/>
  <c r="Y47" i="96"/>
  <c r="BV59" i="60"/>
  <c r="AE63" i="89"/>
  <c r="AE63" i="96"/>
  <c r="BX75" i="60"/>
  <c r="D70" i="96"/>
  <c r="D70" i="89"/>
  <c r="BO82" i="60"/>
  <c r="AH58" i="96"/>
  <c r="AH58" i="89"/>
  <c r="BY70" i="60"/>
  <c r="AB58" i="89"/>
  <c r="AB58" i="96"/>
  <c r="BW70" i="60"/>
  <c r="S61" i="96"/>
  <c r="S61" i="89"/>
  <c r="BT73" i="60"/>
  <c r="AH68" i="96"/>
  <c r="AH68" i="89"/>
  <c r="BY80" i="60"/>
  <c r="AE68" i="89"/>
  <c r="AE68" i="96"/>
  <c r="BX80" i="60"/>
  <c r="P67" i="96"/>
  <c r="P67" i="89"/>
  <c r="BS79" i="60"/>
  <c r="BY60" i="60"/>
  <c r="AH48" i="89"/>
  <c r="AH48" i="96"/>
  <c r="AB48" i="89"/>
  <c r="AB48" i="96"/>
  <c r="BW60" i="60"/>
  <c r="M50" i="89"/>
  <c r="M50" i="96"/>
  <c r="BR62" i="60"/>
  <c r="AB49" i="89"/>
  <c r="AB49" i="96"/>
  <c r="BW61" i="60"/>
  <c r="Y56" i="96"/>
  <c r="BV68" i="60"/>
  <c r="AK64" i="89"/>
  <c r="AK64" i="96"/>
  <c r="BZ76" i="60"/>
  <c r="G53" i="89"/>
  <c r="G53" i="96"/>
  <c r="BP65" i="60"/>
  <c r="AK65" i="89"/>
  <c r="AK65" i="96"/>
  <c r="BZ77" i="60"/>
  <c r="G65" i="89"/>
  <c r="G65" i="96"/>
  <c r="BP77" i="60"/>
  <c r="J57" i="89"/>
  <c r="J57" i="96"/>
  <c r="BQ69" i="60"/>
  <c r="BD45" i="60"/>
  <c r="BA45" i="60"/>
  <c r="M72" i="96"/>
  <c r="M72" i="89"/>
  <c r="BR84" i="60"/>
  <c r="Y62" i="89"/>
  <c r="Y62" i="96"/>
  <c r="BV74" i="60"/>
  <c r="AB62" i="89"/>
  <c r="AB62" i="96"/>
  <c r="D71" i="89"/>
  <c r="D71" i="96"/>
  <c r="BO83" i="60"/>
  <c r="G71" i="89"/>
  <c r="G71" i="96"/>
  <c r="BP83" i="60"/>
  <c r="M52" i="89"/>
  <c r="M52" i="96"/>
  <c r="BR64" i="60"/>
  <c r="V44" i="89"/>
  <c r="V44" i="96"/>
  <c r="BU56" i="60"/>
  <c r="Y59" i="89"/>
  <c r="Y59" i="96"/>
  <c r="BV71" i="60"/>
  <c r="Y66" i="89"/>
  <c r="Y66" i="96"/>
  <c r="BV78" i="60"/>
  <c r="G66" i="89"/>
  <c r="G66" i="96"/>
  <c r="BP78" i="60"/>
  <c r="Y41" i="89"/>
  <c r="Y41" i="96"/>
  <c r="BV53" i="60"/>
  <c r="P69" i="89"/>
  <c r="P69" i="96"/>
  <c r="BS81" i="60"/>
  <c r="D69" i="89"/>
  <c r="D69" i="96"/>
  <c r="BO81" i="60"/>
  <c r="AJ69" i="89"/>
  <c r="AJ69" i="96"/>
  <c r="BS59" i="60"/>
  <c r="P47" i="96"/>
  <c r="P47" i="89"/>
  <c r="S63" i="89"/>
  <c r="S63" i="96"/>
  <c r="BT75" i="60"/>
  <c r="M70" i="89"/>
  <c r="M70" i="96"/>
  <c r="BR82" i="60"/>
  <c r="V58" i="89"/>
  <c r="V58" i="96"/>
  <c r="BU70" i="60"/>
  <c r="P58" i="89"/>
  <c r="P58" i="96"/>
  <c r="BS70" i="60"/>
  <c r="J61" i="96"/>
  <c r="J61" i="89"/>
  <c r="BQ73" i="60"/>
  <c r="P68" i="89"/>
  <c r="P68" i="96"/>
  <c r="BS80" i="60"/>
  <c r="S68" i="96"/>
  <c r="S68" i="89"/>
  <c r="BT80" i="60"/>
  <c r="V67" i="89"/>
  <c r="V67" i="96"/>
  <c r="BU79" i="60"/>
  <c r="S67" i="89"/>
  <c r="S67" i="96"/>
  <c r="BT79" i="60"/>
  <c r="AE48" i="89"/>
  <c r="AE48" i="96"/>
  <c r="BX60" i="60"/>
  <c r="Y50" i="89"/>
  <c r="Y50" i="96"/>
  <c r="BV62" i="60"/>
  <c r="P50" i="96"/>
  <c r="P50" i="89"/>
  <c r="BS62" i="60"/>
  <c r="AE36" i="89"/>
  <c r="AE36" i="96"/>
  <c r="BX48" i="60"/>
  <c r="AE49" i="89"/>
  <c r="AE49" i="96"/>
  <c r="BX61" i="60"/>
  <c r="M60" i="96"/>
  <c r="M60" i="89"/>
  <c r="BR72" i="60"/>
  <c r="Y64" i="89"/>
  <c r="Y64" i="96"/>
  <c r="BV76" i="60"/>
  <c r="AB64" i="89"/>
  <c r="AB64" i="96"/>
  <c r="BW76" i="60"/>
  <c r="Y65" i="96"/>
  <c r="Y65" i="89"/>
  <c r="BV77" i="60"/>
  <c r="AK57" i="89"/>
  <c r="P72" i="89"/>
  <c r="P72" i="96"/>
  <c r="BS84" i="60"/>
  <c r="G72" i="89"/>
  <c r="G72" i="96"/>
  <c r="BP84" i="60"/>
  <c r="AE62" i="89"/>
  <c r="AE62" i="96"/>
  <c r="BX74" i="60"/>
  <c r="BA55" i="60"/>
  <c r="AH71" i="89"/>
  <c r="AH71" i="96"/>
  <c r="BY83" i="60"/>
  <c r="V54" i="89"/>
  <c r="V54" i="96"/>
  <c r="BU66" i="60"/>
  <c r="M59" i="89"/>
  <c r="M59" i="96"/>
  <c r="BR71" i="60"/>
  <c r="BW43" i="60"/>
  <c r="J65" i="89"/>
  <c r="J65" i="96"/>
  <c r="BQ77" i="60"/>
  <c r="D65" i="89"/>
  <c r="D65" i="96"/>
  <c r="BO77" i="60"/>
  <c r="S57" i="89"/>
  <c r="S57" i="96"/>
  <c r="BT69" i="60"/>
  <c r="V72" i="96"/>
  <c r="V72" i="89"/>
  <c r="BU84" i="60"/>
  <c r="AE72" i="89"/>
  <c r="AE72" i="96"/>
  <c r="BX84" i="60"/>
  <c r="AK62" i="89"/>
  <c r="AK62" i="96"/>
  <c r="BZ74" i="60"/>
  <c r="V71" i="89"/>
  <c r="V71" i="96"/>
  <c r="BU83" i="60"/>
  <c r="S71" i="89"/>
  <c r="S71" i="96"/>
  <c r="BT83" i="60"/>
  <c r="AK52" i="96"/>
  <c r="AK52" i="89"/>
  <c r="BZ64" i="60"/>
  <c r="G54" i="96"/>
  <c r="J59" i="89"/>
  <c r="J59" i="96"/>
  <c r="BQ71" i="60"/>
  <c r="AB66" i="89"/>
  <c r="AB66" i="96"/>
  <c r="BW78" i="60"/>
  <c r="S66" i="89"/>
  <c r="S66" i="96"/>
  <c r="BT78" i="60"/>
  <c r="AK41" i="96"/>
  <c r="AK41" i="89"/>
  <c r="BZ53" i="60"/>
  <c r="V69" i="96"/>
  <c r="V69" i="89"/>
  <c r="BU81" i="60"/>
  <c r="M37" i="89"/>
  <c r="M37" i="96"/>
  <c r="BR49" i="60"/>
  <c r="BX63" i="60"/>
  <c r="AK47" i="89"/>
  <c r="AK47" i="96"/>
  <c r="AB47" i="96"/>
  <c r="AB47" i="89"/>
  <c r="BW59" i="60"/>
  <c r="M63" i="89"/>
  <c r="M63" i="96"/>
  <c r="BR75" i="60"/>
  <c r="P63" i="89"/>
  <c r="P63" i="96"/>
  <c r="BS75" i="60"/>
  <c r="J70" i="89"/>
  <c r="J70" i="96"/>
  <c r="BQ82" i="60"/>
  <c r="AE70" i="96"/>
  <c r="AE70" i="89"/>
  <c r="BX82" i="60"/>
  <c r="M58" i="96"/>
  <c r="M58" i="89"/>
  <c r="BR70" i="60"/>
  <c r="AH61" i="89"/>
  <c r="AH61" i="96"/>
  <c r="BY73" i="60"/>
  <c r="D61" i="89"/>
  <c r="D61" i="96"/>
  <c r="BO73" i="60"/>
  <c r="BR80" i="60"/>
  <c r="M68" i="89"/>
  <c r="M68" i="96"/>
  <c r="AK67" i="89"/>
  <c r="AK67" i="96"/>
  <c r="BZ79" i="60"/>
  <c r="AE67" i="89"/>
  <c r="AE67" i="96"/>
  <c r="BX79" i="60"/>
  <c r="J50" i="89"/>
  <c r="J50" i="96"/>
  <c r="BQ62" i="60"/>
  <c r="AB50" i="89"/>
  <c r="AB50" i="96"/>
  <c r="BW62" i="60"/>
  <c r="M36" i="89"/>
  <c r="M36" i="96"/>
  <c r="BR48" i="60"/>
  <c r="AB34" i="89"/>
  <c r="Y49" i="89"/>
  <c r="Y49" i="96"/>
  <c r="BV61" i="60"/>
  <c r="AB56" i="96"/>
  <c r="AB56" i="89"/>
  <c r="BW68" i="60"/>
  <c r="AK60" i="89"/>
  <c r="AK60" i="96"/>
  <c r="BZ72" i="60"/>
  <c r="AH64" i="89"/>
  <c r="AH64" i="96"/>
  <c r="BY76" i="60"/>
  <c r="G64" i="89"/>
  <c r="G64" i="96"/>
  <c r="BP76" i="60"/>
  <c r="J53" i="89"/>
  <c r="J53" i="96"/>
  <c r="BQ65" i="60"/>
  <c r="V65" i="89"/>
  <c r="V65" i="96"/>
  <c r="BU77" i="60"/>
  <c r="AH72" i="89"/>
  <c r="AH72" i="96"/>
  <c r="BY84" i="60"/>
  <c r="S72" i="96"/>
  <c r="S72" i="89"/>
  <c r="BT84" i="60"/>
  <c r="M62" i="89"/>
  <c r="M62" i="96"/>
  <c r="BR74" i="60"/>
  <c r="BF44" i="60"/>
  <c r="AB71" i="89"/>
  <c r="AB71" i="96"/>
  <c r="BW83" i="60"/>
  <c r="BE57" i="60"/>
  <c r="S44" i="89"/>
  <c r="S44" i="96"/>
  <c r="BT56" i="60"/>
  <c r="AK59" i="89"/>
  <c r="AK59" i="96"/>
  <c r="BZ71" i="60"/>
  <c r="AB59" i="89"/>
  <c r="AB59" i="96"/>
  <c r="BW71" i="60"/>
  <c r="AH66" i="96"/>
  <c r="AH66" i="89"/>
  <c r="BY78" i="60"/>
  <c r="AB41" i="89"/>
  <c r="AB41" i="96"/>
  <c r="BW53" i="60"/>
  <c r="Y69" i="96"/>
  <c r="Y69" i="89"/>
  <c r="BV81" i="60"/>
  <c r="AH37" i="89"/>
  <c r="AH37" i="96"/>
  <c r="BY49" i="60"/>
  <c r="M47" i="89"/>
  <c r="M47" i="96"/>
  <c r="BR59" i="60"/>
  <c r="BX59" i="60"/>
  <c r="AE47" i="89"/>
  <c r="AE47" i="96"/>
  <c r="AH63" i="89"/>
  <c r="AH63" i="96"/>
  <c r="BY75" i="60"/>
  <c r="D63" i="89"/>
  <c r="D63" i="96"/>
  <c r="BO75" i="60"/>
  <c r="AB70" i="96"/>
  <c r="AB70" i="89"/>
  <c r="BW82" i="60"/>
  <c r="S70" i="96"/>
  <c r="S70" i="89"/>
  <c r="BT82" i="60"/>
  <c r="AE58" i="96"/>
  <c r="AE58" i="89"/>
  <c r="BX70" i="60"/>
  <c r="AK61" i="89"/>
  <c r="AK61" i="96"/>
  <c r="BZ73" i="60"/>
  <c r="G61" i="89"/>
  <c r="G61" i="96"/>
  <c r="BP73" i="60"/>
  <c r="AD61" i="89"/>
  <c r="AD61" i="96"/>
  <c r="AK68" i="89"/>
  <c r="AK68" i="96"/>
  <c r="BZ80" i="60"/>
  <c r="Y67" i="89"/>
  <c r="Y67" i="96"/>
  <c r="BV79" i="60"/>
  <c r="Y48" i="89"/>
  <c r="Y48" i="96"/>
  <c r="BV60" i="60"/>
  <c r="AE50" i="89"/>
  <c r="AE50" i="96"/>
  <c r="BX62" i="60"/>
  <c r="J36" i="89"/>
  <c r="J36" i="96"/>
  <c r="BQ48" i="60"/>
  <c r="P49" i="89"/>
  <c r="P49" i="96"/>
  <c r="BS61" i="60"/>
  <c r="AE56" i="89"/>
  <c r="AE56" i="96"/>
  <c r="BV72" i="60"/>
  <c r="Y60" i="89"/>
  <c r="Y60" i="96"/>
  <c r="M64" i="89"/>
  <c r="M64" i="96"/>
  <c r="BR76" i="60"/>
  <c r="BZ65" i="60"/>
  <c r="Y53" i="89"/>
  <c r="BK84" i="60"/>
  <c r="M65" i="89"/>
  <c r="M65" i="96"/>
  <c r="BR77" i="60"/>
  <c r="AB65" i="89"/>
  <c r="AB65" i="96"/>
  <c r="BW77" i="60"/>
  <c r="BV69" i="60"/>
  <c r="BE52" i="60"/>
  <c r="Y72" i="89"/>
  <c r="Y72" i="96"/>
  <c r="BV84" i="60"/>
  <c r="V62" i="89"/>
  <c r="V62" i="96"/>
  <c r="BU74" i="60"/>
  <c r="P62" i="89"/>
  <c r="P62" i="96"/>
  <c r="BS74" i="60"/>
  <c r="J71" i="96"/>
  <c r="J71" i="89"/>
  <c r="BQ83" i="60"/>
  <c r="M71" i="89"/>
  <c r="M71" i="96"/>
  <c r="BR83" i="60"/>
  <c r="AJ71" i="89"/>
  <c r="AJ71" i="96"/>
  <c r="BQ64" i="60"/>
  <c r="J52" i="89"/>
  <c r="J52" i="96"/>
  <c r="AE54" i="89"/>
  <c r="AE54" i="96"/>
  <c r="AH44" i="96"/>
  <c r="AE59" i="89"/>
  <c r="AE59" i="96"/>
  <c r="BX71" i="60"/>
  <c r="P59" i="89"/>
  <c r="P59" i="96"/>
  <c r="BS71" i="60"/>
  <c r="J66" i="96"/>
  <c r="J66" i="89"/>
  <c r="BQ78" i="60"/>
  <c r="M66" i="89"/>
  <c r="M66" i="96"/>
  <c r="BR78" i="60"/>
  <c r="P66" i="89"/>
  <c r="P66" i="96"/>
  <c r="BS78" i="60"/>
  <c r="AH41" i="89"/>
  <c r="AH41" i="96"/>
  <c r="BY53" i="60"/>
  <c r="AE41" i="89"/>
  <c r="P41" i="89"/>
  <c r="AH69" i="96"/>
  <c r="AH69" i="89"/>
  <c r="BY81" i="60"/>
  <c r="J69" i="96"/>
  <c r="J69" i="89"/>
  <c r="BQ81" i="60"/>
  <c r="AE69" i="89"/>
  <c r="AE69" i="96"/>
  <c r="BX81" i="60"/>
  <c r="V51" i="89"/>
  <c r="V51" i="96"/>
  <c r="BU63" i="60"/>
  <c r="J51" i="89"/>
  <c r="J51" i="96"/>
  <c r="BQ63" i="60"/>
  <c r="G51" i="89"/>
  <c r="G51" i="96"/>
  <c r="BP63" i="60"/>
  <c r="AJ51" i="89"/>
  <c r="AH47" i="89"/>
  <c r="AH47" i="96"/>
  <c r="BY59" i="60"/>
  <c r="S47" i="89"/>
  <c r="S47" i="96"/>
  <c r="BT59" i="60"/>
  <c r="D47" i="96"/>
  <c r="V63" i="89"/>
  <c r="V63" i="96"/>
  <c r="BU75" i="60"/>
  <c r="J63" i="96"/>
  <c r="J63" i="89"/>
  <c r="BQ75" i="60"/>
  <c r="G63" i="89"/>
  <c r="G63" i="96"/>
  <c r="BP75" i="60"/>
  <c r="AJ55" i="89"/>
  <c r="AJ55" i="96"/>
  <c r="AK70" i="89"/>
  <c r="AK70" i="96"/>
  <c r="BZ82" i="60"/>
  <c r="AH70" i="89"/>
  <c r="AH70" i="96"/>
  <c r="BY82" i="60"/>
  <c r="G70" i="89"/>
  <c r="G70" i="96"/>
  <c r="BP82" i="60"/>
  <c r="J58" i="89"/>
  <c r="J58" i="96"/>
  <c r="BQ70" i="60"/>
  <c r="S58" i="89"/>
  <c r="S58" i="96"/>
  <c r="BT70" i="60"/>
  <c r="D58" i="89"/>
  <c r="D58" i="96"/>
  <c r="BO70" i="60"/>
  <c r="M61" i="89"/>
  <c r="M61" i="96"/>
  <c r="BR73" i="60"/>
  <c r="Y61" i="89"/>
  <c r="Y61" i="96"/>
  <c r="BV73" i="60"/>
  <c r="AB61" i="89"/>
  <c r="AB61" i="96"/>
  <c r="BW73" i="60"/>
  <c r="AY42" i="60"/>
  <c r="D68" i="89"/>
  <c r="D68" i="96"/>
  <c r="BO80" i="60"/>
  <c r="BV80" i="60"/>
  <c r="Y68" i="89"/>
  <c r="Y68" i="96"/>
  <c r="G68" i="89"/>
  <c r="G68" i="96"/>
  <c r="BP80" i="60"/>
  <c r="D67" i="89"/>
  <c r="D67" i="96"/>
  <c r="BO79" i="60"/>
  <c r="AB67" i="89"/>
  <c r="AB67" i="96"/>
  <c r="BW79" i="60"/>
  <c r="G67" i="89"/>
  <c r="G67" i="96"/>
  <c r="BP79" i="60"/>
  <c r="S48" i="96"/>
  <c r="D48" i="89"/>
  <c r="D48" i="96"/>
  <c r="V50" i="89"/>
  <c r="V50" i="96"/>
  <c r="BU62" i="60"/>
  <c r="S50" i="89"/>
  <c r="S50" i="96"/>
  <c r="BT62" i="60"/>
  <c r="D50" i="89"/>
  <c r="D50" i="96"/>
  <c r="BO62" i="60"/>
  <c r="S36" i="89"/>
  <c r="S36" i="96"/>
  <c r="BT48" i="60"/>
  <c r="S49" i="89"/>
  <c r="S49" i="96"/>
  <c r="BT61" i="60"/>
  <c r="BU68" i="60"/>
  <c r="V56" i="89"/>
  <c r="V56" i="96"/>
  <c r="D56" i="89"/>
  <c r="D56" i="96"/>
  <c r="BO68" i="60"/>
  <c r="P60" i="89"/>
  <c r="P60" i="96"/>
  <c r="BS72" i="60"/>
  <c r="J64" i="89"/>
  <c r="J64" i="96"/>
  <c r="BQ76" i="60"/>
  <c r="AE64" i="89"/>
  <c r="AE64" i="96"/>
  <c r="BX76" i="60"/>
  <c r="P64" i="89"/>
  <c r="P64" i="96"/>
  <c r="BS76" i="60"/>
  <c r="M53" i="89"/>
  <c r="M53" i="96"/>
  <c r="BR65" i="60"/>
  <c r="AE53" i="96"/>
  <c r="AE53" i="89"/>
  <c r="BX65" i="60"/>
  <c r="AH65" i="96"/>
  <c r="AH65" i="89"/>
  <c r="BY77" i="60"/>
  <c r="AE65" i="89"/>
  <c r="AE65" i="96"/>
  <c r="BX77" i="60"/>
  <c r="P65" i="96"/>
  <c r="P65" i="89"/>
  <c r="BS77" i="60"/>
  <c r="P57" i="89"/>
  <c r="P57" i="96"/>
  <c r="BS69" i="60"/>
  <c r="D72" i="89"/>
  <c r="D72" i="96"/>
  <c r="BO84" i="60"/>
  <c r="AK72" i="89"/>
  <c r="AK72" i="96"/>
  <c r="BZ84" i="60"/>
  <c r="J72" i="89"/>
  <c r="J72" i="96"/>
  <c r="BQ84" i="60"/>
  <c r="BW84" i="60"/>
  <c r="AH62" i="89"/>
  <c r="AH62" i="96"/>
  <c r="BY74" i="60"/>
  <c r="S62" i="89"/>
  <c r="S62" i="96"/>
  <c r="BT74" i="60"/>
  <c r="D62" i="96"/>
  <c r="D62" i="89"/>
  <c r="BO74" i="60"/>
  <c r="AK71" i="89"/>
  <c r="AK71" i="96"/>
  <c r="P71" i="89"/>
  <c r="P71" i="96"/>
  <c r="BS83" i="60"/>
  <c r="AE71" i="89"/>
  <c r="AE71" i="96"/>
  <c r="BX83" i="60"/>
  <c r="BG51" i="60"/>
  <c r="BF51" i="60"/>
  <c r="BJ51" i="60"/>
  <c r="BZ51" i="60" s="1"/>
  <c r="BE51" i="60"/>
  <c r="J54" i="89"/>
  <c r="J54" i="96"/>
  <c r="S54" i="89"/>
  <c r="S54" i="96"/>
  <c r="BT66" i="60"/>
  <c r="D54" i="89"/>
  <c r="D54" i="96"/>
  <c r="BO66" i="60"/>
  <c r="J44" i="89"/>
  <c r="J44" i="96"/>
  <c r="BQ56" i="60"/>
  <c r="M44" i="89"/>
  <c r="M44" i="96"/>
  <c r="BR56" i="60"/>
  <c r="BW56" i="60"/>
  <c r="AB44" i="89"/>
  <c r="AB44" i="96"/>
  <c r="AH59" i="89"/>
  <c r="AH59" i="96"/>
  <c r="BY71" i="60"/>
  <c r="S59" i="96"/>
  <c r="S59" i="89"/>
  <c r="BT71" i="60"/>
  <c r="D59" i="89"/>
  <c r="D59" i="96"/>
  <c r="BO71" i="60"/>
  <c r="AK66" i="89"/>
  <c r="AK66" i="96"/>
  <c r="BZ78" i="60"/>
  <c r="AE66" i="96"/>
  <c r="AE66" i="89"/>
  <c r="BX78" i="60"/>
  <c r="D66" i="89"/>
  <c r="D66" i="96"/>
  <c r="BO78" i="60"/>
  <c r="J41" i="89"/>
  <c r="J41" i="96"/>
  <c r="BQ53" i="60"/>
  <c r="S41" i="89"/>
  <c r="S41" i="96"/>
  <c r="BT53" i="60"/>
  <c r="BO53" i="60"/>
  <c r="D41" i="89"/>
  <c r="D41" i="96"/>
  <c r="AB69" i="89"/>
  <c r="AB69" i="96"/>
  <c r="BW81" i="60"/>
  <c r="AK69" i="89"/>
  <c r="AK69" i="96"/>
  <c r="S69" i="96"/>
  <c r="S69" i="89"/>
  <c r="BT81" i="60"/>
  <c r="AK37" i="89"/>
  <c r="BV49" i="60"/>
  <c r="AK51" i="89"/>
  <c r="AK51" i="96"/>
  <c r="BW63" i="60"/>
  <c r="AB51" i="96"/>
  <c r="AB51" i="89"/>
  <c r="V47" i="89"/>
  <c r="J47" i="89"/>
  <c r="J47" i="96"/>
  <c r="BQ59" i="60"/>
  <c r="BP59" i="60"/>
  <c r="G47" i="96"/>
  <c r="BZ59" i="60"/>
  <c r="AK63" i="89"/>
  <c r="AK63" i="96"/>
  <c r="BZ75" i="60"/>
  <c r="Y63" i="96"/>
  <c r="Y63" i="89"/>
  <c r="BV75" i="60"/>
  <c r="AB63" i="89"/>
  <c r="AB63" i="96"/>
  <c r="BW75" i="60"/>
  <c r="AK55" i="89"/>
  <c r="AK55" i="96"/>
  <c r="Y70" i="89"/>
  <c r="Y70" i="96"/>
  <c r="BV82" i="60"/>
  <c r="V70" i="89"/>
  <c r="V70" i="96"/>
  <c r="BU82" i="60"/>
  <c r="P70" i="89"/>
  <c r="P70" i="96"/>
  <c r="BS82" i="60"/>
  <c r="Y58" i="89"/>
  <c r="Y58" i="96"/>
  <c r="BV70" i="60"/>
  <c r="AK58" i="89"/>
  <c r="AK58" i="96"/>
  <c r="BZ70" i="60"/>
  <c r="G58" i="89"/>
  <c r="G58" i="96"/>
  <c r="BP70" i="60"/>
  <c r="V61" i="89"/>
  <c r="V61" i="96"/>
  <c r="BU73" i="60"/>
  <c r="AE61" i="89"/>
  <c r="AE61" i="96"/>
  <c r="P61" i="89"/>
  <c r="P61" i="96"/>
  <c r="BS73" i="60"/>
  <c r="V68" i="89"/>
  <c r="V68" i="96"/>
  <c r="BU80" i="60"/>
  <c r="AB68" i="96"/>
  <c r="AB68" i="89"/>
  <c r="BW80" i="60"/>
  <c r="J68" i="89"/>
  <c r="J68" i="96"/>
  <c r="BQ80" i="60"/>
  <c r="BB50" i="60"/>
  <c r="BE50" i="60"/>
  <c r="BF50" i="60"/>
  <c r="J67" i="89"/>
  <c r="J67" i="96"/>
  <c r="BQ79" i="60"/>
  <c r="AH67" i="89"/>
  <c r="AH67" i="96"/>
  <c r="BY79" i="60"/>
  <c r="M67" i="89"/>
  <c r="M67" i="96"/>
  <c r="BR79" i="60"/>
  <c r="BQ60" i="60"/>
  <c r="J48" i="96"/>
  <c r="J48" i="89"/>
  <c r="AK48" i="89"/>
  <c r="AK48" i="96"/>
  <c r="BZ60" i="60"/>
  <c r="G48" i="89"/>
  <c r="G48" i="96"/>
  <c r="BP60" i="60"/>
  <c r="AH50" i="96"/>
  <c r="AH50" i="89"/>
  <c r="BY62" i="60"/>
  <c r="AK50" i="89"/>
  <c r="AK50" i="96"/>
  <c r="BZ62" i="60"/>
  <c r="G50" i="89"/>
  <c r="G50" i="96"/>
  <c r="BP62" i="60"/>
  <c r="AH36" i="89"/>
  <c r="AH36" i="96"/>
  <c r="BY48" i="60"/>
  <c r="AK36" i="89"/>
  <c r="G36" i="89"/>
  <c r="AH34" i="96"/>
  <c r="M34" i="89"/>
  <c r="G34" i="89"/>
  <c r="G34" i="96"/>
  <c r="BP46" i="60"/>
  <c r="G49" i="96"/>
  <c r="J56" i="96"/>
  <c r="AK56" i="89"/>
  <c r="AK56" i="96"/>
  <c r="BZ68" i="60"/>
  <c r="G56" i="96"/>
  <c r="G56" i="89"/>
  <c r="BP68" i="60"/>
  <c r="BX68" i="60"/>
  <c r="S60" i="96"/>
  <c r="BT72" i="60"/>
  <c r="D60" i="89"/>
  <c r="D60" i="96"/>
  <c r="BO72" i="60"/>
  <c r="V64" i="89"/>
  <c r="V64" i="96"/>
  <c r="BU76" i="60"/>
  <c r="S64" i="96"/>
  <c r="S64" i="89"/>
  <c r="BT76" i="60"/>
  <c r="D64" i="89"/>
  <c r="D64" i="96"/>
  <c r="BO76" i="60"/>
  <c r="BK79" i="60"/>
  <c r="BK75" i="60"/>
  <c r="BK62" i="60"/>
  <c r="BK71" i="60"/>
  <c r="BK90" i="60"/>
  <c r="BK91" i="60"/>
  <c r="BK80" i="60"/>
  <c r="BK77" i="60"/>
  <c r="BK73" i="60"/>
  <c r="BK74" i="60"/>
  <c r="BK70" i="60"/>
  <c r="BK82" i="60"/>
  <c r="BK83" i="60"/>
  <c r="BK78" i="60"/>
  <c r="E80" i="96"/>
  <c r="Q84" i="96"/>
  <c r="W84" i="96"/>
  <c r="E84" i="96"/>
  <c r="H84" i="96"/>
  <c r="W88" i="96"/>
  <c r="AL84" i="96"/>
  <c r="K88" i="96"/>
  <c r="T84" i="96"/>
  <c r="H80" i="96"/>
  <c r="AF80" i="96"/>
  <c r="N84" i="96"/>
  <c r="AC80" i="96"/>
  <c r="Z80" i="96"/>
  <c r="H88" i="96"/>
  <c r="K80" i="96"/>
  <c r="E88" i="96"/>
  <c r="AI80" i="96"/>
  <c r="AC88" i="96"/>
  <c r="AL80" i="96"/>
  <c r="AI88" i="96"/>
  <c r="AC84" i="96"/>
  <c r="N88" i="96"/>
  <c r="N80" i="96"/>
  <c r="AF88" i="96"/>
  <c r="Q80" i="96"/>
  <c r="AI84" i="96"/>
  <c r="AL88" i="96"/>
  <c r="AF84" i="96"/>
  <c r="Q88" i="96"/>
  <c r="W80" i="96"/>
  <c r="T88" i="96"/>
  <c r="Z84" i="96"/>
  <c r="T80" i="96"/>
  <c r="K84" i="96"/>
  <c r="Z88" i="96"/>
  <c r="AI39" i="60"/>
  <c r="AH17" i="60"/>
  <c r="AK17" i="60" s="1"/>
  <c r="Y57" i="89" l="1"/>
  <c r="AH56" i="96"/>
  <c r="BZ48" i="60"/>
  <c r="AB55" i="96"/>
  <c r="AK53" i="96"/>
  <c r="AH56" i="89"/>
  <c r="BQ68" i="60"/>
  <c r="I56" i="89" s="1"/>
  <c r="AB55" i="89"/>
  <c r="BO43" i="60"/>
  <c r="BT60" i="60"/>
  <c r="BP53" i="60"/>
  <c r="BS66" i="60"/>
  <c r="O54" i="96" s="1"/>
  <c r="Q54" i="96" s="1"/>
  <c r="BT68" i="60"/>
  <c r="P54" i="96"/>
  <c r="Y37" i="96"/>
  <c r="S56" i="96"/>
  <c r="D47" i="89"/>
  <c r="BR60" i="60"/>
  <c r="G41" i="89"/>
  <c r="BP66" i="60"/>
  <c r="F54" i="89" s="1"/>
  <c r="BU65" i="60"/>
  <c r="BR63" i="60"/>
  <c r="BY56" i="60"/>
  <c r="M48" i="96"/>
  <c r="V53" i="89"/>
  <c r="M51" i="96"/>
  <c r="BU59" i="60"/>
  <c r="BS53" i="60"/>
  <c r="BV65" i="60"/>
  <c r="BY46" i="60"/>
  <c r="S51" i="96"/>
  <c r="AK37" i="96"/>
  <c r="S51" i="89"/>
  <c r="M41" i="96"/>
  <c r="BR68" i="60"/>
  <c r="BR53" i="60"/>
  <c r="CA53" i="60" s="1"/>
  <c r="J49" i="96"/>
  <c r="AE34" i="96"/>
  <c r="M56" i="96"/>
  <c r="D51" i="96"/>
  <c r="J49" i="89"/>
  <c r="AE34" i="89"/>
  <c r="D51" i="89"/>
  <c r="BM56" i="60"/>
  <c r="AK49" i="96"/>
  <c r="BP49" i="60"/>
  <c r="BP56" i="60"/>
  <c r="AB53" i="96"/>
  <c r="D44" i="89"/>
  <c r="G37" i="96"/>
  <c r="G44" i="96"/>
  <c r="BY63" i="60"/>
  <c r="BP69" i="60"/>
  <c r="AH51" i="96"/>
  <c r="V36" i="96"/>
  <c r="BX53" i="60"/>
  <c r="AD41" i="89" s="1"/>
  <c r="AE51" i="96"/>
  <c r="V36" i="89"/>
  <c r="AB77" i="96"/>
  <c r="BY64" i="60"/>
  <c r="AG52" i="96" s="1"/>
  <c r="AI52" i="96" s="1"/>
  <c r="G77" i="96"/>
  <c r="AH77" i="89"/>
  <c r="BR89" i="60"/>
  <c r="AH52" i="96"/>
  <c r="BW87" i="60"/>
  <c r="AB75" i="96"/>
  <c r="M55" i="89"/>
  <c r="BR61" i="60"/>
  <c r="L49" i="96" s="1"/>
  <c r="BO46" i="60"/>
  <c r="C34" i="89" s="1"/>
  <c r="M49" i="96"/>
  <c r="BO48" i="60"/>
  <c r="BX56" i="60"/>
  <c r="AD44" i="96" s="1"/>
  <c r="AF44" i="96" s="1"/>
  <c r="BK60" i="60"/>
  <c r="D36" i="96"/>
  <c r="AE44" i="96"/>
  <c r="AH31" i="89"/>
  <c r="BS60" i="60"/>
  <c r="BV63" i="60"/>
  <c r="CA63" i="60" s="1"/>
  <c r="BY43" i="60"/>
  <c r="BU61" i="60"/>
  <c r="U49" i="96" s="1"/>
  <c r="P48" i="96"/>
  <c r="Y51" i="96"/>
  <c r="V49" i="96"/>
  <c r="AK57" i="96"/>
  <c r="AH54" i="89"/>
  <c r="P51" i="96"/>
  <c r="Y55" i="96"/>
  <c r="P51" i="89"/>
  <c r="Y55" i="89"/>
  <c r="BS68" i="60"/>
  <c r="P56" i="96"/>
  <c r="BP61" i="60"/>
  <c r="F49" i="96" s="1"/>
  <c r="M57" i="96"/>
  <c r="M57" i="89"/>
  <c r="BP48" i="60"/>
  <c r="D31" i="89"/>
  <c r="BU60" i="60"/>
  <c r="BU49" i="60"/>
  <c r="AH46" i="96"/>
  <c r="V48" i="96"/>
  <c r="V37" i="96"/>
  <c r="BS56" i="60"/>
  <c r="O44" i="89" s="1"/>
  <c r="BS46" i="60"/>
  <c r="O34" i="89" s="1"/>
  <c r="P44" i="96"/>
  <c r="P34" i="96"/>
  <c r="BT43" i="60"/>
  <c r="R31" i="96" s="1"/>
  <c r="BW49" i="60"/>
  <c r="AA37" i="96" s="1"/>
  <c r="AB37" i="96"/>
  <c r="G31" i="96"/>
  <c r="BM49" i="60"/>
  <c r="BM43" i="60"/>
  <c r="AH49" i="89"/>
  <c r="AH49" i="96"/>
  <c r="BM46" i="60"/>
  <c r="BM48" i="60"/>
  <c r="BK56" i="60"/>
  <c r="V55" i="96"/>
  <c r="AE75" i="89"/>
  <c r="D52" i="89"/>
  <c r="S34" i="96"/>
  <c r="Y44" i="96"/>
  <c r="D55" i="89"/>
  <c r="BO56" i="60"/>
  <c r="BO64" i="60"/>
  <c r="BV56" i="60"/>
  <c r="X44" i="89" s="1"/>
  <c r="V52" i="89"/>
  <c r="D49" i="96"/>
  <c r="S34" i="89"/>
  <c r="Y44" i="89"/>
  <c r="BW65" i="60"/>
  <c r="BO67" i="60"/>
  <c r="C55" i="96" s="1"/>
  <c r="CA90" i="60"/>
  <c r="V55" i="89"/>
  <c r="V52" i="96"/>
  <c r="D37" i="89"/>
  <c r="BO61" i="60"/>
  <c r="G57" i="96"/>
  <c r="BQ72" i="60"/>
  <c r="AB36" i="89"/>
  <c r="J75" i="96"/>
  <c r="BX69" i="60"/>
  <c r="AD57" i="89" s="1"/>
  <c r="BW64" i="60"/>
  <c r="AA52" i="89" s="1"/>
  <c r="BZ56" i="60"/>
  <c r="AJ44" i="96" s="1"/>
  <c r="AL44" i="96" s="1"/>
  <c r="J60" i="96"/>
  <c r="AB36" i="96"/>
  <c r="BX49" i="60"/>
  <c r="J75" i="89"/>
  <c r="I78" i="89"/>
  <c r="BT65" i="60"/>
  <c r="AE57" i="96"/>
  <c r="BT49" i="60"/>
  <c r="R37" i="89" s="1"/>
  <c r="AB52" i="96"/>
  <c r="BV66" i="60"/>
  <c r="X54" i="89" s="1"/>
  <c r="AK44" i="96"/>
  <c r="J31" i="89"/>
  <c r="AE37" i="96"/>
  <c r="AK75" i="96"/>
  <c r="BY58" i="60"/>
  <c r="BZ87" i="60"/>
  <c r="S53" i="89"/>
  <c r="S37" i="96"/>
  <c r="BW46" i="60"/>
  <c r="AA34" i="96" s="1"/>
  <c r="Y54" i="96"/>
  <c r="AB57" i="96"/>
  <c r="BY66" i="60"/>
  <c r="O46" i="89"/>
  <c r="AJ76" i="96"/>
  <c r="BR46" i="60"/>
  <c r="L34" i="89" s="1"/>
  <c r="BX64" i="60"/>
  <c r="AK49" i="89"/>
  <c r="AE52" i="96"/>
  <c r="AE60" i="96"/>
  <c r="Y34" i="96"/>
  <c r="Y34" i="89"/>
  <c r="BR87" i="60"/>
  <c r="AE55" i="96"/>
  <c r="P55" i="96"/>
  <c r="M75" i="96"/>
  <c r="BK66" i="60"/>
  <c r="AE55" i="89"/>
  <c r="P55" i="89"/>
  <c r="BY69" i="60"/>
  <c r="AH57" i="96"/>
  <c r="BR67" i="60"/>
  <c r="BQ67" i="60"/>
  <c r="AB54" i="96"/>
  <c r="M54" i="96"/>
  <c r="M54" i="89"/>
  <c r="P52" i="96"/>
  <c r="P52" i="89"/>
  <c r="BP43" i="60"/>
  <c r="F31" i="89" s="1"/>
  <c r="BU72" i="60"/>
  <c r="V60" i="96"/>
  <c r="AK34" i="96"/>
  <c r="BU69" i="60"/>
  <c r="BT64" i="60"/>
  <c r="AK34" i="89"/>
  <c r="BS48" i="60"/>
  <c r="O36" i="89" s="1"/>
  <c r="V57" i="96"/>
  <c r="P36" i="96"/>
  <c r="S52" i="96"/>
  <c r="P53" i="96"/>
  <c r="BW66" i="60"/>
  <c r="AA54" i="89" s="1"/>
  <c r="J55" i="96"/>
  <c r="BW72" i="60"/>
  <c r="AB60" i="96"/>
  <c r="BV48" i="60"/>
  <c r="Y36" i="89"/>
  <c r="BK64" i="60"/>
  <c r="BV64" i="60"/>
  <c r="X52" i="89" s="1"/>
  <c r="Y52" i="96"/>
  <c r="BX72" i="60"/>
  <c r="P53" i="89"/>
  <c r="G55" i="89"/>
  <c r="BK58" i="60"/>
  <c r="AH53" i="96"/>
  <c r="BP67" i="60"/>
  <c r="BY65" i="60"/>
  <c r="BU46" i="60"/>
  <c r="BP72" i="60"/>
  <c r="D53" i="96"/>
  <c r="BY72" i="60"/>
  <c r="AG60" i="89" s="1"/>
  <c r="D53" i="89"/>
  <c r="AH60" i="89"/>
  <c r="AE31" i="96"/>
  <c r="BS49" i="60"/>
  <c r="O37" i="89" s="1"/>
  <c r="V34" i="96"/>
  <c r="G60" i="96"/>
  <c r="BZ66" i="60"/>
  <c r="BK67" i="60"/>
  <c r="S31" i="96"/>
  <c r="P37" i="89"/>
  <c r="V34" i="89"/>
  <c r="AK54" i="89"/>
  <c r="BK69" i="60"/>
  <c r="D34" i="89"/>
  <c r="AE31" i="89"/>
  <c r="BW69" i="60"/>
  <c r="AA57" i="96" s="1"/>
  <c r="AC57" i="96" s="1"/>
  <c r="D37" i="96"/>
  <c r="J31" i="96"/>
  <c r="BO49" i="60"/>
  <c r="BQ49" i="60"/>
  <c r="S55" i="96"/>
  <c r="J37" i="96"/>
  <c r="S55" i="89"/>
  <c r="M46" i="89"/>
  <c r="M46" i="96"/>
  <c r="BR58" i="60"/>
  <c r="BO58" i="60"/>
  <c r="D46" i="96"/>
  <c r="S46" i="89"/>
  <c r="S46" i="96"/>
  <c r="BT58" i="60"/>
  <c r="AA77" i="96"/>
  <c r="AC77" i="96" s="1"/>
  <c r="AA77" i="89"/>
  <c r="X77" i="89"/>
  <c r="X77" i="96"/>
  <c r="Z77" i="96" s="1"/>
  <c r="L77" i="89"/>
  <c r="L77" i="96"/>
  <c r="U77" i="89"/>
  <c r="U77" i="96"/>
  <c r="W77" i="96" s="1"/>
  <c r="AG77" i="89"/>
  <c r="AG77" i="96"/>
  <c r="AK46" i="89"/>
  <c r="AK46" i="96"/>
  <c r="BZ58" i="60"/>
  <c r="AJ77" i="89"/>
  <c r="AJ77" i="96"/>
  <c r="AL77" i="96" s="1"/>
  <c r="J46" i="89"/>
  <c r="J46" i="96"/>
  <c r="BQ58" i="60"/>
  <c r="R77" i="89"/>
  <c r="R77" i="96"/>
  <c r="T77" i="96" s="1"/>
  <c r="BW58" i="60"/>
  <c r="AB46" i="96"/>
  <c r="AB46" i="89"/>
  <c r="C77" i="89"/>
  <c r="C77" i="96"/>
  <c r="E77" i="96" s="1"/>
  <c r="CA89" i="60"/>
  <c r="I77" i="96"/>
  <c r="I77" i="89"/>
  <c r="Y46" i="89"/>
  <c r="Y46" i="96"/>
  <c r="BV58" i="60"/>
  <c r="F77" i="89"/>
  <c r="F77" i="96"/>
  <c r="H77" i="96" s="1"/>
  <c r="BX58" i="60"/>
  <c r="AE46" i="96"/>
  <c r="V46" i="96"/>
  <c r="BU58" i="60"/>
  <c r="V46" i="89"/>
  <c r="O77" i="89"/>
  <c r="O77" i="96"/>
  <c r="Q77" i="96" s="1"/>
  <c r="AD77" i="89"/>
  <c r="AD77" i="96"/>
  <c r="AF77" i="96" s="1"/>
  <c r="G46" i="89"/>
  <c r="BP58" i="60"/>
  <c r="G46" i="96"/>
  <c r="BY67" i="60"/>
  <c r="AG55" i="89" s="1"/>
  <c r="BK52" i="60"/>
  <c r="AH55" i="89"/>
  <c r="BQ46" i="60"/>
  <c r="J34" i="96"/>
  <c r="V31" i="96"/>
  <c r="M31" i="96"/>
  <c r="AB31" i="96"/>
  <c r="BV43" i="60"/>
  <c r="X31" i="96" s="1"/>
  <c r="AK31" i="96"/>
  <c r="M31" i="89"/>
  <c r="P31" i="96"/>
  <c r="AK31" i="89"/>
  <c r="BS43" i="60"/>
  <c r="O31" i="96" s="1"/>
  <c r="BM50" i="60"/>
  <c r="BM45" i="60"/>
  <c r="V31" i="89"/>
  <c r="Y31" i="96"/>
  <c r="BM52" i="60"/>
  <c r="BM44" i="60"/>
  <c r="BM51" i="60"/>
  <c r="BM47" i="60"/>
  <c r="AJ75" i="96"/>
  <c r="AJ75" i="89"/>
  <c r="I75" i="89"/>
  <c r="I75" i="96"/>
  <c r="K75" i="96" s="1"/>
  <c r="AD73" i="96"/>
  <c r="AD73" i="89"/>
  <c r="U74" i="89"/>
  <c r="U74" i="96"/>
  <c r="AJ73" i="96"/>
  <c r="AL73" i="96" s="1"/>
  <c r="AJ73" i="89"/>
  <c r="R74" i="89"/>
  <c r="R74" i="96"/>
  <c r="L74" i="89"/>
  <c r="L74" i="96"/>
  <c r="AD75" i="96"/>
  <c r="AF75" i="96" s="1"/>
  <c r="AD75" i="89"/>
  <c r="U73" i="89"/>
  <c r="U73" i="96"/>
  <c r="W73" i="96" s="1"/>
  <c r="X75" i="96"/>
  <c r="Z75" i="96" s="1"/>
  <c r="X75" i="89"/>
  <c r="AA73" i="89"/>
  <c r="AA73" i="96"/>
  <c r="AC73" i="96" s="1"/>
  <c r="F74" i="89"/>
  <c r="F74" i="96"/>
  <c r="U75" i="89"/>
  <c r="U75" i="96"/>
  <c r="W75" i="96" s="1"/>
  <c r="X73" i="96"/>
  <c r="X73" i="89"/>
  <c r="AA74" i="89"/>
  <c r="AA74" i="96"/>
  <c r="R75" i="96"/>
  <c r="T75" i="96" s="1"/>
  <c r="R75" i="89"/>
  <c r="I73" i="89"/>
  <c r="I73" i="96"/>
  <c r="K73" i="96" s="1"/>
  <c r="AA75" i="89"/>
  <c r="AA75" i="96"/>
  <c r="AC75" i="96" s="1"/>
  <c r="R73" i="96"/>
  <c r="R73" i="89"/>
  <c r="I74" i="89"/>
  <c r="I74" i="96"/>
  <c r="BK50" i="60"/>
  <c r="O74" i="89"/>
  <c r="O74" i="96"/>
  <c r="F75" i="96"/>
  <c r="H75" i="96" s="1"/>
  <c r="F75" i="89"/>
  <c r="CA85" i="60"/>
  <c r="L73" i="96"/>
  <c r="N73" i="96" s="1"/>
  <c r="L73" i="89"/>
  <c r="O75" i="89"/>
  <c r="O75" i="96"/>
  <c r="Q75" i="96" s="1"/>
  <c r="AG75" i="89"/>
  <c r="AG75" i="96"/>
  <c r="AI75" i="96" s="1"/>
  <c r="F73" i="96"/>
  <c r="H73" i="96" s="1"/>
  <c r="F73" i="89"/>
  <c r="X74" i="89"/>
  <c r="X74" i="96"/>
  <c r="O73" i="89"/>
  <c r="O73" i="96"/>
  <c r="Q73" i="96" s="1"/>
  <c r="AJ74" i="89"/>
  <c r="AJ74" i="96"/>
  <c r="AG73" i="89"/>
  <c r="AG73" i="96"/>
  <c r="AI73" i="96" s="1"/>
  <c r="C75" i="89"/>
  <c r="C75" i="96"/>
  <c r="E75" i="96" s="1"/>
  <c r="AG74" i="89"/>
  <c r="AG74" i="96"/>
  <c r="C73" i="89"/>
  <c r="C73" i="96"/>
  <c r="AD74" i="89"/>
  <c r="AD74" i="96"/>
  <c r="L75" i="96"/>
  <c r="N75" i="96" s="1"/>
  <c r="L75" i="89"/>
  <c r="C74" i="89"/>
  <c r="C74" i="96"/>
  <c r="CA86" i="60"/>
  <c r="AG53" i="96"/>
  <c r="AG53" i="89"/>
  <c r="AJ36" i="96"/>
  <c r="AJ36" i="89"/>
  <c r="V38" i="89"/>
  <c r="V38" i="96"/>
  <c r="BU50" i="60"/>
  <c r="AA68" i="89"/>
  <c r="AA68" i="96"/>
  <c r="X37" i="89"/>
  <c r="X37" i="96"/>
  <c r="I41" i="89"/>
  <c r="I41" i="96"/>
  <c r="C59" i="89"/>
  <c r="C59" i="96"/>
  <c r="CA71" i="60"/>
  <c r="J39" i="89"/>
  <c r="J39" i="96"/>
  <c r="BQ51" i="60"/>
  <c r="O71" i="89"/>
  <c r="O71" i="96"/>
  <c r="AJ72" i="89"/>
  <c r="AJ72" i="96"/>
  <c r="L57" i="89"/>
  <c r="L57" i="96"/>
  <c r="N57" i="96" s="1"/>
  <c r="L53" i="89"/>
  <c r="L53" i="96"/>
  <c r="R56" i="89"/>
  <c r="R56" i="96"/>
  <c r="AG49" i="96"/>
  <c r="AG49" i="89"/>
  <c r="R50" i="89"/>
  <c r="R50" i="96"/>
  <c r="T50" i="96" s="1"/>
  <c r="AH30" i="89"/>
  <c r="AH30" i="96"/>
  <c r="BY42" i="60"/>
  <c r="X61" i="89"/>
  <c r="X61" i="96"/>
  <c r="I63" i="89"/>
  <c r="I63" i="96"/>
  <c r="K63" i="96" s="1"/>
  <c r="AG47" i="96"/>
  <c r="AG47" i="89"/>
  <c r="U37" i="89"/>
  <c r="U37" i="96"/>
  <c r="AK40" i="89"/>
  <c r="AK40" i="96"/>
  <c r="BZ52" i="60"/>
  <c r="AD58" i="89"/>
  <c r="AD58" i="96"/>
  <c r="R51" i="89"/>
  <c r="R51" i="96"/>
  <c r="AG66" i="89"/>
  <c r="AG66" i="96"/>
  <c r="J45" i="89"/>
  <c r="J45" i="96"/>
  <c r="BQ57" i="60"/>
  <c r="L54" i="89"/>
  <c r="L54" i="96"/>
  <c r="Y32" i="96"/>
  <c r="Y32" i="89"/>
  <c r="BV44" i="60"/>
  <c r="L62" i="89"/>
  <c r="L62" i="96"/>
  <c r="L56" i="89"/>
  <c r="L56" i="96"/>
  <c r="L68" i="89"/>
  <c r="L68" i="96"/>
  <c r="AJ41" i="96"/>
  <c r="AJ41" i="89"/>
  <c r="I59" i="89"/>
  <c r="I59" i="96"/>
  <c r="AG71" i="96"/>
  <c r="AG71" i="89"/>
  <c r="Y43" i="89"/>
  <c r="Y43" i="96"/>
  <c r="BV55" i="60"/>
  <c r="AD48" i="89"/>
  <c r="AD48" i="96"/>
  <c r="O68" i="89"/>
  <c r="O68" i="96"/>
  <c r="C55" i="89"/>
  <c r="O69" i="89"/>
  <c r="O69" i="96"/>
  <c r="Q69" i="96" s="1"/>
  <c r="C71" i="89"/>
  <c r="C71" i="96"/>
  <c r="E71" i="96" s="1"/>
  <c r="CA83" i="60"/>
  <c r="Y33" i="89"/>
  <c r="Y33" i="96"/>
  <c r="BV45" i="60"/>
  <c r="I57" i="89"/>
  <c r="I57" i="96"/>
  <c r="K57" i="96" s="1"/>
  <c r="AA58" i="89"/>
  <c r="AA58" i="96"/>
  <c r="P42" i="89"/>
  <c r="P42" i="96"/>
  <c r="BS54" i="60"/>
  <c r="O51" i="89"/>
  <c r="O51" i="96"/>
  <c r="BQ47" i="60"/>
  <c r="J35" i="89"/>
  <c r="J35" i="96"/>
  <c r="AJ35" i="96"/>
  <c r="AJ35" i="89"/>
  <c r="C31" i="89"/>
  <c r="C31" i="96"/>
  <c r="AJ56" i="89"/>
  <c r="AJ56" i="96"/>
  <c r="F36" i="89"/>
  <c r="F36" i="96"/>
  <c r="AH38" i="89"/>
  <c r="AH38" i="96"/>
  <c r="BY50" i="60"/>
  <c r="I68" i="89"/>
  <c r="I68" i="96"/>
  <c r="R54" i="89"/>
  <c r="R54" i="96"/>
  <c r="T54" i="96" s="1"/>
  <c r="BW51" i="60"/>
  <c r="AB39" i="89"/>
  <c r="AB39" i="96"/>
  <c r="AD53" i="89"/>
  <c r="AD53" i="96"/>
  <c r="C56" i="89"/>
  <c r="C56" i="96"/>
  <c r="CA68" i="60"/>
  <c r="U56" i="96"/>
  <c r="U56" i="89"/>
  <c r="C34" i="96"/>
  <c r="R48" i="89"/>
  <c r="R48" i="96"/>
  <c r="T48" i="96" s="1"/>
  <c r="C67" i="89"/>
  <c r="C67" i="96"/>
  <c r="E67" i="96" s="1"/>
  <c r="CA79" i="60"/>
  <c r="X68" i="89"/>
  <c r="X68" i="96"/>
  <c r="AK30" i="89"/>
  <c r="AK30" i="96"/>
  <c r="BZ42" i="60"/>
  <c r="G30" i="89"/>
  <c r="G30" i="96"/>
  <c r="BP42" i="60"/>
  <c r="AA61" i="96"/>
  <c r="AA61" i="89"/>
  <c r="F70" i="89"/>
  <c r="F70" i="96"/>
  <c r="F63" i="89"/>
  <c r="F63" i="96"/>
  <c r="H63" i="96" s="1"/>
  <c r="R47" i="89"/>
  <c r="R47" i="96"/>
  <c r="F51" i="89"/>
  <c r="F51" i="96"/>
  <c r="I37" i="89"/>
  <c r="I37" i="96"/>
  <c r="AG69" i="96"/>
  <c r="AG69" i="89"/>
  <c r="O66" i="89"/>
  <c r="O66" i="96"/>
  <c r="AD59" i="89"/>
  <c r="AD59" i="96"/>
  <c r="O52" i="89"/>
  <c r="O52" i="96"/>
  <c r="Q52" i="96" s="1"/>
  <c r="L71" i="89"/>
  <c r="L71" i="96"/>
  <c r="N71" i="96" s="1"/>
  <c r="X72" i="89"/>
  <c r="X72" i="96"/>
  <c r="J40" i="89"/>
  <c r="J40" i="96"/>
  <c r="BQ52" i="60"/>
  <c r="M40" i="89"/>
  <c r="M40" i="96"/>
  <c r="BR52" i="60"/>
  <c r="BW52" i="60"/>
  <c r="AB40" i="89"/>
  <c r="AB40" i="96"/>
  <c r="X53" i="89"/>
  <c r="X53" i="96"/>
  <c r="U49" i="89"/>
  <c r="AD50" i="89"/>
  <c r="AD50" i="96"/>
  <c r="AF50" i="96" s="1"/>
  <c r="AJ68" i="89"/>
  <c r="AJ68" i="96"/>
  <c r="AJ61" i="89"/>
  <c r="AJ61" i="96"/>
  <c r="R37" i="96"/>
  <c r="R44" i="89"/>
  <c r="R44" i="96"/>
  <c r="T44" i="96" s="1"/>
  <c r="AK45" i="89"/>
  <c r="AK45" i="96"/>
  <c r="BZ57" i="60"/>
  <c r="Y45" i="89"/>
  <c r="Y45" i="96"/>
  <c r="BV57" i="60"/>
  <c r="AB45" i="89"/>
  <c r="AB45" i="96"/>
  <c r="BW57" i="60"/>
  <c r="AA71" i="96"/>
  <c r="AA71" i="89"/>
  <c r="BR44" i="60"/>
  <c r="M32" i="89"/>
  <c r="M32" i="96"/>
  <c r="J32" i="89"/>
  <c r="J32" i="96"/>
  <c r="BQ44" i="60"/>
  <c r="AB32" i="89"/>
  <c r="AB32" i="96"/>
  <c r="BW44" i="60"/>
  <c r="F57" i="89"/>
  <c r="F57" i="96"/>
  <c r="H57" i="96" s="1"/>
  <c r="I53" i="89"/>
  <c r="I53" i="96"/>
  <c r="AA56" i="89"/>
  <c r="AA56" i="96"/>
  <c r="L48" i="89"/>
  <c r="L48" i="96"/>
  <c r="N48" i="96" s="1"/>
  <c r="C61" i="89"/>
  <c r="C61" i="96"/>
  <c r="CA73" i="60"/>
  <c r="I70" i="89"/>
  <c r="I70" i="96"/>
  <c r="U69" i="89"/>
  <c r="U69" i="96"/>
  <c r="F41" i="89"/>
  <c r="F41" i="96"/>
  <c r="AA66" i="89"/>
  <c r="AA66" i="96"/>
  <c r="U71" i="89"/>
  <c r="U71" i="96"/>
  <c r="R57" i="89"/>
  <c r="R57" i="96"/>
  <c r="T57" i="96" s="1"/>
  <c r="AD52" i="89"/>
  <c r="AD52" i="96"/>
  <c r="AF52" i="96" s="1"/>
  <c r="M43" i="89"/>
  <c r="M43" i="96"/>
  <c r="BR55" i="60"/>
  <c r="BX55" i="60"/>
  <c r="AE43" i="89"/>
  <c r="AE43" i="96"/>
  <c r="P43" i="89"/>
  <c r="P43" i="96"/>
  <c r="BS55" i="60"/>
  <c r="L60" i="89"/>
  <c r="L60" i="96"/>
  <c r="AG56" i="89"/>
  <c r="AG56" i="96"/>
  <c r="X50" i="89"/>
  <c r="X50" i="96"/>
  <c r="Z50" i="96" s="1"/>
  <c r="R68" i="89"/>
  <c r="R68" i="96"/>
  <c r="O58" i="89"/>
  <c r="O58" i="96"/>
  <c r="O47" i="89"/>
  <c r="O47" i="96"/>
  <c r="AG51" i="96"/>
  <c r="AG51" i="89"/>
  <c r="C69" i="89"/>
  <c r="C69" i="96"/>
  <c r="X66" i="89"/>
  <c r="X66" i="96"/>
  <c r="U44" i="89"/>
  <c r="U44" i="96"/>
  <c r="W44" i="96" s="1"/>
  <c r="F71" i="89"/>
  <c r="F71" i="96"/>
  <c r="H71" i="96" s="1"/>
  <c r="X62" i="89"/>
  <c r="X62" i="96"/>
  <c r="M33" i="89"/>
  <c r="M33" i="96"/>
  <c r="BR45" i="60"/>
  <c r="AE33" i="96"/>
  <c r="AE33" i="89"/>
  <c r="BX45" i="60"/>
  <c r="P33" i="89"/>
  <c r="P33" i="96"/>
  <c r="BS45" i="60"/>
  <c r="F60" i="89"/>
  <c r="F60" i="96"/>
  <c r="L49" i="89"/>
  <c r="AA36" i="89"/>
  <c r="AA36" i="96"/>
  <c r="L50" i="89"/>
  <c r="L50" i="96"/>
  <c r="N50" i="96" s="1"/>
  <c r="AG48" i="89"/>
  <c r="AG48" i="96"/>
  <c r="AI48" i="96" s="1"/>
  <c r="R61" i="89"/>
  <c r="R61" i="96"/>
  <c r="V42" i="89"/>
  <c r="V42" i="96"/>
  <c r="BU54" i="60"/>
  <c r="S42" i="89"/>
  <c r="S42" i="96"/>
  <c r="BT54" i="60"/>
  <c r="BO54" i="60"/>
  <c r="D42" i="89"/>
  <c r="D42" i="96"/>
  <c r="BM54" i="60"/>
  <c r="L51" i="89"/>
  <c r="L51" i="96"/>
  <c r="U41" i="89"/>
  <c r="U41" i="96"/>
  <c r="AD44" i="89"/>
  <c r="AK35" i="89"/>
  <c r="AK35" i="96"/>
  <c r="Y35" i="89"/>
  <c r="Y35" i="96"/>
  <c r="BV47" i="60"/>
  <c r="AB35" i="89"/>
  <c r="AB35" i="96"/>
  <c r="BW47" i="60"/>
  <c r="AJ54" i="89"/>
  <c r="AJ54" i="96"/>
  <c r="AL54" i="96" s="1"/>
  <c r="C57" i="89"/>
  <c r="C57" i="96"/>
  <c r="E57" i="96" s="1"/>
  <c r="R65" i="89"/>
  <c r="R65" i="96"/>
  <c r="T65" i="96" s="1"/>
  <c r="C53" i="89"/>
  <c r="C53" i="96"/>
  <c r="C60" i="89"/>
  <c r="C60" i="96"/>
  <c r="F34" i="89"/>
  <c r="F34" i="96"/>
  <c r="AG50" i="89"/>
  <c r="AG50" i="96"/>
  <c r="AI50" i="96" s="1"/>
  <c r="S38" i="89"/>
  <c r="S38" i="96"/>
  <c r="BT50" i="60"/>
  <c r="X58" i="89"/>
  <c r="X58" i="96"/>
  <c r="AA63" i="96"/>
  <c r="AC63" i="96" s="1"/>
  <c r="AA63" i="89"/>
  <c r="C41" i="89"/>
  <c r="C41" i="96"/>
  <c r="I54" i="89"/>
  <c r="I54" i="96"/>
  <c r="K54" i="96" s="1"/>
  <c r="BP51" i="60"/>
  <c r="G39" i="89"/>
  <c r="G39" i="96"/>
  <c r="O60" i="96"/>
  <c r="O60" i="89"/>
  <c r="C49" i="89"/>
  <c r="C49" i="96"/>
  <c r="C36" i="89"/>
  <c r="C36" i="96"/>
  <c r="U48" i="89"/>
  <c r="U48" i="96"/>
  <c r="W48" i="96" s="1"/>
  <c r="BO42" i="60"/>
  <c r="D30" i="89"/>
  <c r="D30" i="96"/>
  <c r="BM42" i="60"/>
  <c r="C47" i="89"/>
  <c r="C47" i="96"/>
  <c r="CA59" i="60"/>
  <c r="O41" i="89"/>
  <c r="O41" i="96"/>
  <c r="L66" i="89"/>
  <c r="L66" i="96"/>
  <c r="F44" i="89"/>
  <c r="F44" i="96"/>
  <c r="H44" i="96" s="1"/>
  <c r="I71" i="89"/>
  <c r="I71" i="96"/>
  <c r="K71" i="96" s="1"/>
  <c r="AH40" i="89"/>
  <c r="AH40" i="96"/>
  <c r="BY52" i="60"/>
  <c r="X57" i="89"/>
  <c r="X57" i="96"/>
  <c r="Z57" i="96" s="1"/>
  <c r="AJ53" i="89"/>
  <c r="AJ53" i="96"/>
  <c r="AD34" i="89"/>
  <c r="AD34" i="96"/>
  <c r="G45" i="89"/>
  <c r="G45" i="96"/>
  <c r="BP57" i="60"/>
  <c r="G32" i="89"/>
  <c r="G32" i="96"/>
  <c r="BP44" i="60"/>
  <c r="U57" i="89"/>
  <c r="U57" i="96"/>
  <c r="W57" i="96" s="1"/>
  <c r="F64" i="89"/>
  <c r="F64" i="96"/>
  <c r="H64" i="96" s="1"/>
  <c r="L36" i="89"/>
  <c r="L36" i="96"/>
  <c r="AD67" i="89"/>
  <c r="AD67" i="96"/>
  <c r="AF67" i="96" s="1"/>
  <c r="C65" i="89"/>
  <c r="C65" i="96"/>
  <c r="E65" i="96" s="1"/>
  <c r="CA77" i="60"/>
  <c r="AK43" i="89"/>
  <c r="AK43" i="96"/>
  <c r="AD62" i="89"/>
  <c r="AD62" i="96"/>
  <c r="O56" i="89"/>
  <c r="O56" i="96"/>
  <c r="U34" i="89"/>
  <c r="U34" i="96"/>
  <c r="C51" i="89"/>
  <c r="C51" i="96"/>
  <c r="X59" i="89"/>
  <c r="X59" i="96"/>
  <c r="L72" i="89"/>
  <c r="L72" i="96"/>
  <c r="BW45" i="60"/>
  <c r="AB33" i="89"/>
  <c r="AB33" i="96"/>
  <c r="F53" i="89"/>
  <c r="F53" i="96"/>
  <c r="I34" i="89"/>
  <c r="I34" i="96"/>
  <c r="AA48" i="89"/>
  <c r="AA48" i="96"/>
  <c r="AC48" i="96" s="1"/>
  <c r="L55" i="89"/>
  <c r="L55" i="96"/>
  <c r="AE42" i="89"/>
  <c r="AE42" i="96"/>
  <c r="BX54" i="60"/>
  <c r="AD37" i="89"/>
  <c r="AD37" i="96"/>
  <c r="U66" i="96"/>
  <c r="U66" i="89"/>
  <c r="G35" i="89"/>
  <c r="G35" i="96"/>
  <c r="BP47" i="60"/>
  <c r="F52" i="89"/>
  <c r="F52" i="96"/>
  <c r="H52" i="96" s="1"/>
  <c r="R53" i="89"/>
  <c r="R53" i="96"/>
  <c r="U64" i="96"/>
  <c r="W64" i="96" s="1"/>
  <c r="U64" i="89"/>
  <c r="AD56" i="89"/>
  <c r="AD56" i="96"/>
  <c r="AJ49" i="89"/>
  <c r="AJ49" i="96"/>
  <c r="AJ50" i="89"/>
  <c r="AJ50" i="96"/>
  <c r="AL50" i="96" s="1"/>
  <c r="AK38" i="89"/>
  <c r="AK38" i="96"/>
  <c r="BZ50" i="60"/>
  <c r="X70" i="89"/>
  <c r="X70" i="96"/>
  <c r="R41" i="89"/>
  <c r="R41" i="96"/>
  <c r="AJ66" i="89"/>
  <c r="AJ66" i="96"/>
  <c r="AK39" i="89"/>
  <c r="AK39" i="96"/>
  <c r="AD71" i="89"/>
  <c r="AD71" i="96"/>
  <c r="AF71" i="96" s="1"/>
  <c r="I72" i="89"/>
  <c r="I72" i="96"/>
  <c r="AG65" i="96"/>
  <c r="AI65" i="96" s="1"/>
  <c r="AG65" i="89"/>
  <c r="I64" i="89"/>
  <c r="I64" i="96"/>
  <c r="K64" i="96" s="1"/>
  <c r="R49" i="89"/>
  <c r="R49" i="96"/>
  <c r="C50" i="89"/>
  <c r="C50" i="96"/>
  <c r="E50" i="96" s="1"/>
  <c r="CA62" i="60"/>
  <c r="BU42" i="60"/>
  <c r="V30" i="89"/>
  <c r="V30" i="96"/>
  <c r="BK54" i="60"/>
  <c r="F56" i="89"/>
  <c r="F56" i="96"/>
  <c r="AG34" i="89"/>
  <c r="AG34" i="96"/>
  <c r="AJ48" i="89"/>
  <c r="AJ48" i="96"/>
  <c r="AL48" i="96" s="1"/>
  <c r="I67" i="89"/>
  <c r="I67" i="96"/>
  <c r="K67" i="96" s="1"/>
  <c r="M38" i="89"/>
  <c r="M38" i="96"/>
  <c r="BR50" i="60"/>
  <c r="U47" i="89"/>
  <c r="U47" i="96"/>
  <c r="R69" i="89"/>
  <c r="R69" i="96"/>
  <c r="T69" i="96" s="1"/>
  <c r="AD66" i="89"/>
  <c r="AD66" i="96"/>
  <c r="C54" i="89"/>
  <c r="C54" i="96"/>
  <c r="E54" i="96" s="1"/>
  <c r="M39" i="89"/>
  <c r="M39" i="96"/>
  <c r="BR51" i="60"/>
  <c r="BS51" i="60"/>
  <c r="P39" i="89"/>
  <c r="P39" i="96"/>
  <c r="AD65" i="89"/>
  <c r="AD65" i="96"/>
  <c r="AF65" i="96" s="1"/>
  <c r="U36" i="89"/>
  <c r="U36" i="96"/>
  <c r="Y30" i="89"/>
  <c r="Y30" i="96"/>
  <c r="BV42" i="60"/>
  <c r="BQ42" i="60"/>
  <c r="J30" i="89"/>
  <c r="J30" i="96"/>
  <c r="I58" i="89"/>
  <c r="I58" i="96"/>
  <c r="F55" i="89"/>
  <c r="F55" i="96"/>
  <c r="I69" i="89"/>
  <c r="I69" i="96"/>
  <c r="K69" i="96" s="1"/>
  <c r="O59" i="89"/>
  <c r="O59" i="96"/>
  <c r="AD54" i="89"/>
  <c r="AD54" i="96"/>
  <c r="AF54" i="96" s="1"/>
  <c r="I52" i="89"/>
  <c r="I52" i="96"/>
  <c r="K52" i="96" s="1"/>
  <c r="U62" i="89"/>
  <c r="U62" i="96"/>
  <c r="Y40" i="89"/>
  <c r="Y40" i="96"/>
  <c r="BV52" i="60"/>
  <c r="AE40" i="89"/>
  <c r="AE40" i="96"/>
  <c r="BX52" i="60"/>
  <c r="P40" i="89"/>
  <c r="P40" i="96"/>
  <c r="BS52" i="60"/>
  <c r="L65" i="89"/>
  <c r="L65" i="96"/>
  <c r="N65" i="96" s="1"/>
  <c r="AA60" i="96"/>
  <c r="AA60" i="89"/>
  <c r="O49" i="89"/>
  <c r="O49" i="96"/>
  <c r="I36" i="89"/>
  <c r="I36" i="96"/>
  <c r="X67" i="89"/>
  <c r="X67" i="96"/>
  <c r="Z67" i="96" s="1"/>
  <c r="F61" i="89"/>
  <c r="F61" i="96"/>
  <c r="AA70" i="96"/>
  <c r="AA70" i="89"/>
  <c r="AD47" i="89"/>
  <c r="AD47" i="96"/>
  <c r="AA41" i="89"/>
  <c r="AA41" i="96"/>
  <c r="AJ59" i="89"/>
  <c r="AJ59" i="96"/>
  <c r="M45" i="89"/>
  <c r="M45" i="96"/>
  <c r="BR57" i="60"/>
  <c r="AE45" i="89"/>
  <c r="AE45" i="96"/>
  <c r="BX57" i="60"/>
  <c r="P45" i="89"/>
  <c r="P45" i="96"/>
  <c r="BS57" i="60"/>
  <c r="AK32" i="89"/>
  <c r="AK32" i="96"/>
  <c r="BZ44" i="60"/>
  <c r="AE32" i="89"/>
  <c r="AE32" i="96"/>
  <c r="BX44" i="60"/>
  <c r="P32" i="89"/>
  <c r="P32" i="96"/>
  <c r="BS44" i="60"/>
  <c r="AG72" i="89"/>
  <c r="AG72" i="96"/>
  <c r="AJ60" i="89"/>
  <c r="AJ60" i="96"/>
  <c r="I50" i="89"/>
  <c r="I50" i="96"/>
  <c r="K50" i="96" s="1"/>
  <c r="AD70" i="89"/>
  <c r="AD70" i="96"/>
  <c r="AD55" i="89"/>
  <c r="AD55" i="96"/>
  <c r="L63" i="89"/>
  <c r="L63" i="96"/>
  <c r="N63" i="96" s="1"/>
  <c r="AD51" i="89"/>
  <c r="AD51" i="96"/>
  <c r="L37" i="89"/>
  <c r="L37" i="96"/>
  <c r="R66" i="89"/>
  <c r="R66" i="96"/>
  <c r="R71" i="89"/>
  <c r="R71" i="96"/>
  <c r="T71" i="96" s="1"/>
  <c r="U72" i="96"/>
  <c r="U72" i="89"/>
  <c r="U54" i="89"/>
  <c r="U54" i="96"/>
  <c r="W54" i="96" s="1"/>
  <c r="AH43" i="89"/>
  <c r="AH43" i="96"/>
  <c r="BY55" i="60"/>
  <c r="BT55" i="60"/>
  <c r="S43" i="89"/>
  <c r="S43" i="96"/>
  <c r="BO55" i="60"/>
  <c r="D43" i="89"/>
  <c r="D43" i="96"/>
  <c r="BM55" i="60"/>
  <c r="O72" i="89"/>
  <c r="O72" i="96"/>
  <c r="AJ57" i="89"/>
  <c r="AJ57" i="96"/>
  <c r="AL57" i="96" s="1"/>
  <c r="X64" i="89"/>
  <c r="X64" i="96"/>
  <c r="Z64" i="96" s="1"/>
  <c r="AD49" i="89"/>
  <c r="AD49" i="96"/>
  <c r="O50" i="89"/>
  <c r="O50" i="96"/>
  <c r="Q50" i="96" s="1"/>
  <c r="U67" i="89"/>
  <c r="U67" i="96"/>
  <c r="W67" i="96" s="1"/>
  <c r="C37" i="89"/>
  <c r="C37" i="96"/>
  <c r="F66" i="89"/>
  <c r="F66" i="96"/>
  <c r="C44" i="89"/>
  <c r="C44" i="96"/>
  <c r="E44" i="96" s="1"/>
  <c r="L52" i="89"/>
  <c r="L52" i="96"/>
  <c r="N52" i="96" s="1"/>
  <c r="BY45" i="60"/>
  <c r="AH33" i="89"/>
  <c r="AH33" i="96"/>
  <c r="S33" i="89"/>
  <c r="S33" i="96"/>
  <c r="BT45" i="60"/>
  <c r="BO45" i="60"/>
  <c r="D33" i="89"/>
  <c r="D33" i="96"/>
  <c r="AJ65" i="89"/>
  <c r="AJ65" i="96"/>
  <c r="AL65" i="96" s="1"/>
  <c r="AJ64" i="89"/>
  <c r="AJ64" i="96"/>
  <c r="AL64" i="96" s="1"/>
  <c r="AA49" i="89"/>
  <c r="AA49" i="96"/>
  <c r="X36" i="89"/>
  <c r="X36" i="96"/>
  <c r="O67" i="89"/>
  <c r="O67" i="96"/>
  <c r="Q67" i="96" s="1"/>
  <c r="AG68" i="89"/>
  <c r="AG68" i="96"/>
  <c r="C70" i="89"/>
  <c r="C70" i="96"/>
  <c r="CA82" i="60"/>
  <c r="AH42" i="89"/>
  <c r="AH42" i="96"/>
  <c r="BY54" i="60"/>
  <c r="AK42" i="89"/>
  <c r="AK42" i="96"/>
  <c r="BZ54" i="60"/>
  <c r="G42" i="89"/>
  <c r="G42" i="96"/>
  <c r="BP54" i="60"/>
  <c r="AA42" i="89"/>
  <c r="AA42" i="96"/>
  <c r="AC42" i="96" s="1"/>
  <c r="CA81" i="60"/>
  <c r="L69" i="89"/>
  <c r="L69" i="96"/>
  <c r="N69" i="96" s="1"/>
  <c r="U59" i="89"/>
  <c r="U59" i="96"/>
  <c r="M35" i="89"/>
  <c r="M35" i="96"/>
  <c r="BR47" i="60"/>
  <c r="AE35" i="89"/>
  <c r="AE35" i="96"/>
  <c r="BX47" i="60"/>
  <c r="P35" i="89"/>
  <c r="P35" i="96"/>
  <c r="BS47" i="60"/>
  <c r="X71" i="89"/>
  <c r="X71" i="96"/>
  <c r="Z71" i="96" s="1"/>
  <c r="I62" i="89"/>
  <c r="I62" i="96"/>
  <c r="AG57" i="96"/>
  <c r="AI57" i="96" s="1"/>
  <c r="AG57" i="89"/>
  <c r="L31" i="89"/>
  <c r="L31" i="96"/>
  <c r="L67" i="89"/>
  <c r="L67" i="96"/>
  <c r="N67" i="96" s="1"/>
  <c r="BO50" i="60"/>
  <c r="D38" i="89"/>
  <c r="D38" i="96"/>
  <c r="AA55" i="96"/>
  <c r="AA55" i="89"/>
  <c r="L44" i="89"/>
  <c r="L44" i="96"/>
  <c r="N44" i="96" s="1"/>
  <c r="V39" i="89"/>
  <c r="V39" i="96"/>
  <c r="BU51" i="60"/>
  <c r="AJ39" i="96"/>
  <c r="AL39" i="96" s="1"/>
  <c r="AJ39" i="89"/>
  <c r="AA72" i="89"/>
  <c r="AA72" i="96"/>
  <c r="AG31" i="89"/>
  <c r="AG31" i="96"/>
  <c r="F68" i="89"/>
  <c r="F68" i="96"/>
  <c r="S30" i="89"/>
  <c r="S30" i="96"/>
  <c r="BT42" i="60"/>
  <c r="C58" i="89"/>
  <c r="C58" i="96"/>
  <c r="CA70" i="60"/>
  <c r="AG70" i="89"/>
  <c r="AG70" i="96"/>
  <c r="I51" i="89"/>
  <c r="I51" i="96"/>
  <c r="G40" i="89"/>
  <c r="G40" i="96"/>
  <c r="BP52" i="60"/>
  <c r="C63" i="89"/>
  <c r="C63" i="96"/>
  <c r="E63" i="96" s="1"/>
  <c r="CA75" i="60"/>
  <c r="AG37" i="89"/>
  <c r="AG37" i="96"/>
  <c r="V45" i="96"/>
  <c r="V45" i="89"/>
  <c r="BU57" i="60"/>
  <c r="V32" i="89"/>
  <c r="V32" i="96"/>
  <c r="BU44" i="60"/>
  <c r="AG61" i="96"/>
  <c r="AG61" i="89"/>
  <c r="AJ62" i="89"/>
  <c r="AJ62" i="96"/>
  <c r="AA31" i="89"/>
  <c r="AA31" i="96"/>
  <c r="AB43" i="89"/>
  <c r="AB43" i="96"/>
  <c r="BW55" i="60"/>
  <c r="U58" i="96"/>
  <c r="U58" i="89"/>
  <c r="R63" i="89"/>
  <c r="R63" i="96"/>
  <c r="T63" i="96" s="1"/>
  <c r="BQ45" i="60"/>
  <c r="J33" i="89"/>
  <c r="J33" i="96"/>
  <c r="I60" i="89"/>
  <c r="I60" i="96"/>
  <c r="Y42" i="89"/>
  <c r="Y42" i="96"/>
  <c r="BV54" i="60"/>
  <c r="BU47" i="60"/>
  <c r="V35" i="89"/>
  <c r="V35" i="96"/>
  <c r="G38" i="89"/>
  <c r="G38" i="96"/>
  <c r="BP50" i="60"/>
  <c r="AJ58" i="89"/>
  <c r="AJ58" i="96"/>
  <c r="AA37" i="89"/>
  <c r="Y39" i="89"/>
  <c r="Y39" i="96"/>
  <c r="BV51" i="60"/>
  <c r="AG62" i="89"/>
  <c r="AG62" i="96"/>
  <c r="R64" i="89"/>
  <c r="R64" i="96"/>
  <c r="T64" i="96" s="1"/>
  <c r="I49" i="89"/>
  <c r="I49" i="96"/>
  <c r="F50" i="89"/>
  <c r="F50" i="96"/>
  <c r="H50" i="96" s="1"/>
  <c r="J38" i="89"/>
  <c r="J38" i="96"/>
  <c r="BQ50" i="60"/>
  <c r="AB38" i="89"/>
  <c r="AB38" i="96"/>
  <c r="BW50" i="60"/>
  <c r="O61" i="89"/>
  <c r="O61" i="96"/>
  <c r="F58" i="89"/>
  <c r="F58" i="96"/>
  <c r="U70" i="96"/>
  <c r="U70" i="89"/>
  <c r="AJ63" i="89"/>
  <c r="AJ63" i="96"/>
  <c r="AL63" i="96" s="1"/>
  <c r="F47" i="89"/>
  <c r="F47" i="96"/>
  <c r="AG59" i="96"/>
  <c r="AG59" i="89"/>
  <c r="R52" i="89"/>
  <c r="R52" i="96"/>
  <c r="T52" i="96" s="1"/>
  <c r="BX51" i="60"/>
  <c r="AE39" i="89"/>
  <c r="AE39" i="96"/>
  <c r="R62" i="89"/>
  <c r="R62" i="96"/>
  <c r="O57" i="96"/>
  <c r="Q57" i="96" s="1"/>
  <c r="O57" i="89"/>
  <c r="O53" i="89"/>
  <c r="O53" i="96"/>
  <c r="AD64" i="89"/>
  <c r="AD64" i="96"/>
  <c r="AF64" i="96" s="1"/>
  <c r="U60" i="89"/>
  <c r="U60" i="96"/>
  <c r="R34" i="89"/>
  <c r="R34" i="96"/>
  <c r="C48" i="89"/>
  <c r="C48" i="96"/>
  <c r="E48" i="96" s="1"/>
  <c r="AA67" i="96"/>
  <c r="AC67" i="96" s="1"/>
  <c r="AA67" i="89"/>
  <c r="C68" i="89"/>
  <c r="C68" i="96"/>
  <c r="CA80" i="60"/>
  <c r="AB30" i="89"/>
  <c r="AB30" i="96"/>
  <c r="BW42" i="60"/>
  <c r="U55" i="89"/>
  <c r="U55" i="96"/>
  <c r="F37" i="89"/>
  <c r="F37" i="96"/>
  <c r="AG41" i="89"/>
  <c r="AG41" i="96"/>
  <c r="BK51" i="60"/>
  <c r="BK44" i="60"/>
  <c r="C64" i="89"/>
  <c r="C64" i="96"/>
  <c r="E64" i="96" s="1"/>
  <c r="CA76" i="60"/>
  <c r="R60" i="89"/>
  <c r="R60" i="96"/>
  <c r="F49" i="89"/>
  <c r="AG36" i="89"/>
  <c r="AG36" i="96"/>
  <c r="F48" i="89"/>
  <c r="F48" i="96"/>
  <c r="H48" i="96" s="1"/>
  <c r="I48" i="89"/>
  <c r="I48" i="96"/>
  <c r="K48" i="96" s="1"/>
  <c r="AG67" i="96"/>
  <c r="AI67" i="96" s="1"/>
  <c r="AG67" i="89"/>
  <c r="Y38" i="89"/>
  <c r="Y38" i="96"/>
  <c r="BV50" i="60"/>
  <c r="AE38" i="89"/>
  <c r="AE38" i="96"/>
  <c r="BX50" i="60"/>
  <c r="P38" i="89"/>
  <c r="P38" i="96"/>
  <c r="BS50" i="60"/>
  <c r="U68" i="89"/>
  <c r="U68" i="96"/>
  <c r="U61" i="89"/>
  <c r="U61" i="96"/>
  <c r="O70" i="89"/>
  <c r="O70" i="96"/>
  <c r="X55" i="89"/>
  <c r="X55" i="96"/>
  <c r="X63" i="89"/>
  <c r="X63" i="96"/>
  <c r="Z63" i="96" s="1"/>
  <c r="AJ47" i="89"/>
  <c r="AJ47" i="96"/>
  <c r="I47" i="89"/>
  <c r="I47" i="96"/>
  <c r="AA51" i="89"/>
  <c r="AA51" i="96"/>
  <c r="AJ37" i="96"/>
  <c r="AJ37" i="89"/>
  <c r="AA69" i="96"/>
  <c r="AC69" i="96" s="1"/>
  <c r="AA69" i="89"/>
  <c r="C66" i="96"/>
  <c r="C66" i="89"/>
  <c r="CA78" i="60"/>
  <c r="R59" i="89"/>
  <c r="R59" i="96"/>
  <c r="AA44" i="89"/>
  <c r="AA44" i="96"/>
  <c r="AC44" i="96" s="1"/>
  <c r="I44" i="89"/>
  <c r="I44" i="96"/>
  <c r="K44" i="96" s="1"/>
  <c r="C52" i="89"/>
  <c r="C52" i="96"/>
  <c r="E52" i="96" s="1"/>
  <c r="U52" i="89"/>
  <c r="U52" i="96"/>
  <c r="W52" i="96" s="1"/>
  <c r="AH39" i="89"/>
  <c r="AH39" i="96"/>
  <c r="BY51" i="60"/>
  <c r="BT51" i="60"/>
  <c r="S39" i="89"/>
  <c r="S39" i="96"/>
  <c r="D39" i="89"/>
  <c r="D39" i="96"/>
  <c r="BO51" i="60"/>
  <c r="C62" i="89"/>
  <c r="C62" i="96"/>
  <c r="CA74" i="60"/>
  <c r="C72" i="96"/>
  <c r="C72" i="89"/>
  <c r="CA84" i="60"/>
  <c r="O65" i="96"/>
  <c r="Q65" i="96" s="1"/>
  <c r="O65" i="89"/>
  <c r="O64" i="89"/>
  <c r="O64" i="96"/>
  <c r="Q64" i="96" s="1"/>
  <c r="AD60" i="89"/>
  <c r="AD60" i="96"/>
  <c r="AJ34" i="96"/>
  <c r="AJ34" i="89"/>
  <c r="R36" i="89"/>
  <c r="R36" i="96"/>
  <c r="U50" i="96"/>
  <c r="W50" i="96" s="1"/>
  <c r="U50" i="89"/>
  <c r="F67" i="89"/>
  <c r="F67" i="96"/>
  <c r="H67" i="96" s="1"/>
  <c r="M30" i="89"/>
  <c r="M30" i="96"/>
  <c r="BR42" i="60"/>
  <c r="AE30" i="89"/>
  <c r="AE30" i="96"/>
  <c r="BX42" i="60"/>
  <c r="P30" i="89"/>
  <c r="P30" i="96"/>
  <c r="BS42" i="60"/>
  <c r="L61" i="89"/>
  <c r="L61" i="96"/>
  <c r="R58" i="89"/>
  <c r="R58" i="96"/>
  <c r="AJ70" i="89"/>
  <c r="AJ70" i="96"/>
  <c r="I55" i="89"/>
  <c r="I55" i="96"/>
  <c r="U63" i="89"/>
  <c r="U63" i="96"/>
  <c r="W63" i="96" s="1"/>
  <c r="U51" i="89"/>
  <c r="U51" i="96"/>
  <c r="AD69" i="89"/>
  <c r="AD69" i="96"/>
  <c r="AF69" i="96" s="1"/>
  <c r="I66" i="89"/>
  <c r="I66" i="96"/>
  <c r="AG44" i="89"/>
  <c r="AG44" i="96"/>
  <c r="AI44" i="96" s="1"/>
  <c r="O62" i="89"/>
  <c r="O62" i="96"/>
  <c r="V40" i="89"/>
  <c r="V40" i="96"/>
  <c r="BU52" i="60"/>
  <c r="S40" i="89"/>
  <c r="S40" i="96"/>
  <c r="BT52" i="60"/>
  <c r="D40" i="89"/>
  <c r="D40" i="96"/>
  <c r="BO52" i="60"/>
  <c r="AA65" i="96"/>
  <c r="AC65" i="96" s="1"/>
  <c r="AA65" i="89"/>
  <c r="AD31" i="89"/>
  <c r="AD31" i="96"/>
  <c r="L64" i="89"/>
  <c r="L64" i="96"/>
  <c r="N64" i="96" s="1"/>
  <c r="X60" i="89"/>
  <c r="X60" i="96"/>
  <c r="X48" i="89"/>
  <c r="X48" i="96"/>
  <c r="Z48" i="96" s="1"/>
  <c r="R70" i="89"/>
  <c r="R70" i="96"/>
  <c r="R55" i="89"/>
  <c r="R55" i="96"/>
  <c r="AG63" i="96"/>
  <c r="AI63" i="96" s="1"/>
  <c r="AG63" i="89"/>
  <c r="L47" i="89"/>
  <c r="L47" i="96"/>
  <c r="X69" i="89"/>
  <c r="X69" i="96"/>
  <c r="Z69" i="96" s="1"/>
  <c r="AA59" i="96"/>
  <c r="AA59" i="89"/>
  <c r="AH45" i="96"/>
  <c r="AH45" i="89"/>
  <c r="BY57" i="60"/>
  <c r="S45" i="89"/>
  <c r="S45" i="96"/>
  <c r="BT57" i="60"/>
  <c r="BO57" i="60"/>
  <c r="D45" i="89"/>
  <c r="D45" i="96"/>
  <c r="AH32" i="89"/>
  <c r="AH32" i="96"/>
  <c r="BY44" i="60"/>
  <c r="S32" i="89"/>
  <c r="S32" i="96"/>
  <c r="BT44" i="60"/>
  <c r="D32" i="89"/>
  <c r="D32" i="96"/>
  <c r="BO44" i="60"/>
  <c r="R72" i="89"/>
  <c r="R72" i="96"/>
  <c r="U65" i="89"/>
  <c r="U65" i="96"/>
  <c r="W65" i="96" s="1"/>
  <c r="AG64" i="89"/>
  <c r="AG64" i="96"/>
  <c r="AI64" i="96" s="1"/>
  <c r="X49" i="89"/>
  <c r="X49" i="96"/>
  <c r="X34" i="89"/>
  <c r="X34" i="96"/>
  <c r="AA50" i="89"/>
  <c r="AA50" i="96"/>
  <c r="AC50" i="96" s="1"/>
  <c r="AJ67" i="89"/>
  <c r="AJ67" i="96"/>
  <c r="AL67" i="96" s="1"/>
  <c r="L58" i="89"/>
  <c r="L58" i="96"/>
  <c r="O63" i="89"/>
  <c r="O63" i="96"/>
  <c r="Q63" i="96" s="1"/>
  <c r="AA47" i="89"/>
  <c r="AA47" i="96"/>
  <c r="AJ52" i="89"/>
  <c r="AJ52" i="96"/>
  <c r="AL52" i="96" s="1"/>
  <c r="AD72" i="89"/>
  <c r="AD72" i="96"/>
  <c r="I65" i="89"/>
  <c r="I65" i="96"/>
  <c r="K65" i="96" s="1"/>
  <c r="L59" i="89"/>
  <c r="L59" i="96"/>
  <c r="O54" i="89"/>
  <c r="V43" i="89"/>
  <c r="V43" i="96"/>
  <c r="BU55" i="60"/>
  <c r="J43" i="89"/>
  <c r="J43" i="96"/>
  <c r="BQ55" i="60"/>
  <c r="BP55" i="60"/>
  <c r="G43" i="89"/>
  <c r="G43" i="96"/>
  <c r="BZ55" i="60"/>
  <c r="F72" i="89"/>
  <c r="F72" i="96"/>
  <c r="X65" i="89"/>
  <c r="X65" i="96"/>
  <c r="Z65" i="96" s="1"/>
  <c r="AA64" i="89"/>
  <c r="AA64" i="96"/>
  <c r="AC64" i="96" s="1"/>
  <c r="AD36" i="89"/>
  <c r="AD36" i="96"/>
  <c r="R67" i="89"/>
  <c r="R67" i="96"/>
  <c r="T67" i="96" s="1"/>
  <c r="I61" i="89"/>
  <c r="I61" i="96"/>
  <c r="L70" i="89"/>
  <c r="L70" i="96"/>
  <c r="X41" i="89"/>
  <c r="X41" i="96"/>
  <c r="AG54" i="89"/>
  <c r="AG54" i="96"/>
  <c r="AI54" i="96" s="1"/>
  <c r="AK33" i="96"/>
  <c r="AK33" i="89"/>
  <c r="V33" i="89"/>
  <c r="V33" i="96"/>
  <c r="BU45" i="60"/>
  <c r="G33" i="89"/>
  <c r="G33" i="96"/>
  <c r="BP45" i="60"/>
  <c r="BZ45" i="60"/>
  <c r="F65" i="89"/>
  <c r="F65" i="96"/>
  <c r="H65" i="96" s="1"/>
  <c r="I31" i="89"/>
  <c r="I31" i="96"/>
  <c r="U53" i="89"/>
  <c r="U53" i="96"/>
  <c r="X56" i="89"/>
  <c r="X56" i="96"/>
  <c r="AD68" i="89"/>
  <c r="AD68" i="96"/>
  <c r="AG58" i="89"/>
  <c r="AG58" i="96"/>
  <c r="O55" i="89"/>
  <c r="O55" i="96"/>
  <c r="AD63" i="89"/>
  <c r="AD63" i="96"/>
  <c r="AF63" i="96" s="1"/>
  <c r="J42" i="89"/>
  <c r="J42" i="96"/>
  <c r="BQ54" i="60"/>
  <c r="M42" i="89"/>
  <c r="M42" i="96"/>
  <c r="BR54" i="60"/>
  <c r="AB42" i="89"/>
  <c r="AB42" i="96"/>
  <c r="X47" i="89"/>
  <c r="X47" i="96"/>
  <c r="F69" i="89"/>
  <c r="F69" i="96"/>
  <c r="H69" i="96" s="1"/>
  <c r="F59" i="89"/>
  <c r="F59" i="96"/>
  <c r="BY47" i="60"/>
  <c r="AH35" i="89"/>
  <c r="AH35" i="96"/>
  <c r="S35" i="89"/>
  <c r="S35" i="96"/>
  <c r="BT47" i="60"/>
  <c r="BO47" i="60"/>
  <c r="D35" i="89"/>
  <c r="D35" i="96"/>
  <c r="AG52" i="89"/>
  <c r="F62" i="89"/>
  <c r="F62" i="96"/>
  <c r="U31" i="89"/>
  <c r="U31" i="96"/>
  <c r="AJ31" i="96"/>
  <c r="AJ31" i="89"/>
  <c r="BK47" i="60"/>
  <c r="T73" i="96"/>
  <c r="W69" i="96"/>
  <c r="AI83" i="96"/>
  <c r="AC87" i="96"/>
  <c r="AL75" i="96"/>
  <c r="AI82" i="96"/>
  <c r="AI71" i="96"/>
  <c r="N83" i="96"/>
  <c r="N87" i="96"/>
  <c r="AI77" i="96"/>
  <c r="Q86" i="96"/>
  <c r="E79" i="96"/>
  <c r="T79" i="96"/>
  <c r="K87" i="96"/>
  <c r="E86" i="96"/>
  <c r="W83" i="96"/>
  <c r="K77" i="96"/>
  <c r="AL86" i="96"/>
  <c r="AC79" i="96"/>
  <c r="BK81" i="60"/>
  <c r="BK76" i="60"/>
  <c r="BK85" i="60"/>
  <c r="BK42" i="60"/>
  <c r="BK72" i="60"/>
  <c r="BK46" i="60"/>
  <c r="BK45" i="60"/>
  <c r="BK43" i="60"/>
  <c r="BK68" i="60"/>
  <c r="W71" i="96"/>
  <c r="T83" i="96"/>
  <c r="AI87" i="96"/>
  <c r="T82" i="96"/>
  <c r="AC82" i="96"/>
  <c r="AI86" i="96"/>
  <c r="W79" i="96"/>
  <c r="E69" i="96"/>
  <c r="E87" i="96"/>
  <c r="Q82" i="96"/>
  <c r="N86" i="96"/>
  <c r="Q83" i="96"/>
  <c r="E82" i="96"/>
  <c r="N77" i="96"/>
  <c r="Z86" i="96"/>
  <c r="N54" i="96"/>
  <c r="N79" i="96"/>
  <c r="H83" i="96"/>
  <c r="W87" i="96"/>
  <c r="AL87" i="96"/>
  <c r="AL82" i="96"/>
  <c r="K79" i="96"/>
  <c r="BK55" i="60"/>
  <c r="BK61" i="60"/>
  <c r="BK49" i="60"/>
  <c r="BK63" i="60"/>
  <c r="BK89" i="60"/>
  <c r="BK65" i="60"/>
  <c r="BK57" i="60"/>
  <c r="BK53" i="60"/>
  <c r="BK48" i="60"/>
  <c r="BK59" i="60"/>
  <c r="AL71" i="96"/>
  <c r="AL69" i="96"/>
  <c r="T87" i="96"/>
  <c r="T86" i="96"/>
  <c r="AC86" i="96"/>
  <c r="AL79" i="96"/>
  <c r="E73" i="96"/>
  <c r="AF83" i="96"/>
  <c r="N82" i="96"/>
  <c r="Z83" i="96"/>
  <c r="Q87" i="96"/>
  <c r="Z82" i="96"/>
  <c r="K86" i="96"/>
  <c r="Q79" i="96"/>
  <c r="H87" i="96"/>
  <c r="W82" i="96"/>
  <c r="H86" i="96"/>
  <c r="W86" i="96"/>
  <c r="Z79" i="96"/>
  <c r="BK87" i="60"/>
  <c r="AC83" i="96"/>
  <c r="H79" i="96"/>
  <c r="AF73" i="96"/>
  <c r="AF48" i="96"/>
  <c r="AI69" i="96"/>
  <c r="E83" i="96"/>
  <c r="AF87" i="96"/>
  <c r="AF82" i="96"/>
  <c r="AF86" i="96"/>
  <c r="AI79" i="96"/>
  <c r="Q46" i="96"/>
  <c r="Q71" i="96"/>
  <c r="K83" i="96"/>
  <c r="Z87" i="96"/>
  <c r="K82" i="96"/>
  <c r="AF79" i="96"/>
  <c r="Z73" i="96"/>
  <c r="AC71" i="96"/>
  <c r="AL83" i="96"/>
  <c r="H82" i="96"/>
  <c r="J12" i="67"/>
  <c r="H3" i="71"/>
  <c r="L34" i="96" l="1"/>
  <c r="CA61" i="60"/>
  <c r="L41" i="96"/>
  <c r="L41" i="89"/>
  <c r="AD41" i="96"/>
  <c r="F54" i="96"/>
  <c r="H54" i="96" s="1"/>
  <c r="O34" i="96"/>
  <c r="I56" i="96"/>
  <c r="K56" i="96" s="1"/>
  <c r="AJ44" i="89"/>
  <c r="CA67" i="60"/>
  <c r="CA65" i="60"/>
  <c r="CA60" i="60"/>
  <c r="AA34" i="89"/>
  <c r="CA46" i="60"/>
  <c r="O44" i="96"/>
  <c r="Q44" i="96" s="1"/>
  <c r="CA48" i="60"/>
  <c r="O48" i="96"/>
  <c r="Q48" i="96" s="1"/>
  <c r="X51" i="96"/>
  <c r="Z51" i="96" s="1"/>
  <c r="O48" i="89"/>
  <c r="X44" i="96"/>
  <c r="Z44" i="96" s="1"/>
  <c r="X51" i="89"/>
  <c r="CA56" i="60"/>
  <c r="O36" i="96"/>
  <c r="CA66" i="60"/>
  <c r="R31" i="89"/>
  <c r="X54" i="96"/>
  <c r="Z54" i="96" s="1"/>
  <c r="CA69" i="60"/>
  <c r="CA64" i="60"/>
  <c r="AA53" i="89"/>
  <c r="AA54" i="96"/>
  <c r="AC54" i="96" s="1"/>
  <c r="AA53" i="96"/>
  <c r="AD57" i="96"/>
  <c r="AF57" i="96" s="1"/>
  <c r="AA52" i="96"/>
  <c r="AC52" i="96" s="1"/>
  <c r="AG55" i="96"/>
  <c r="AI55" i="96" s="1"/>
  <c r="CA87" i="60"/>
  <c r="F31" i="96"/>
  <c r="H31" i="96" s="1"/>
  <c r="O37" i="96"/>
  <c r="AG46" i="89"/>
  <c r="AG46" i="96"/>
  <c r="AI46" i="96" s="1"/>
  <c r="CA49" i="60"/>
  <c r="O31" i="89"/>
  <c r="X52" i="96"/>
  <c r="Z52" i="96" s="1"/>
  <c r="CA72" i="60"/>
  <c r="AG60" i="96"/>
  <c r="AI60" i="96" s="1"/>
  <c r="AA57" i="89"/>
  <c r="C46" i="89"/>
  <c r="C46" i="96"/>
  <c r="E46" i="96" s="1"/>
  <c r="L46" i="89"/>
  <c r="L46" i="96"/>
  <c r="N46" i="96" s="1"/>
  <c r="R46" i="89"/>
  <c r="R46" i="96"/>
  <c r="T46" i="96" s="1"/>
  <c r="X46" i="89"/>
  <c r="X46" i="96"/>
  <c r="Z46" i="96" s="1"/>
  <c r="U46" i="96"/>
  <c r="W46" i="96" s="1"/>
  <c r="U46" i="89"/>
  <c r="AA46" i="89"/>
  <c r="AA46" i="96"/>
  <c r="AC46" i="96" s="1"/>
  <c r="AJ46" i="96"/>
  <c r="AL46" i="96" s="1"/>
  <c r="AJ46" i="89"/>
  <c r="CA58" i="60"/>
  <c r="F46" i="89"/>
  <c r="F46" i="96"/>
  <c r="H46" i="96" s="1"/>
  <c r="AD46" i="89"/>
  <c r="AD46" i="96"/>
  <c r="AF46" i="96" s="1"/>
  <c r="I46" i="89"/>
  <c r="I46" i="96"/>
  <c r="K46" i="96" s="1"/>
  <c r="X31" i="89"/>
  <c r="CA43" i="60"/>
  <c r="O38" i="89"/>
  <c r="O38" i="96"/>
  <c r="Q38" i="96" s="1"/>
  <c r="U32" i="89"/>
  <c r="U32" i="96"/>
  <c r="W32" i="96" s="1"/>
  <c r="U39" i="89"/>
  <c r="U39" i="96"/>
  <c r="W39" i="96" s="1"/>
  <c r="O35" i="89"/>
  <c r="O35" i="96"/>
  <c r="Q35" i="96" s="1"/>
  <c r="F42" i="89"/>
  <c r="F42" i="96"/>
  <c r="H42" i="96" s="1"/>
  <c r="AG33" i="89"/>
  <c r="AG33" i="96"/>
  <c r="AI33" i="96" s="1"/>
  <c r="R43" i="89"/>
  <c r="R43" i="96"/>
  <c r="T43" i="96" s="1"/>
  <c r="AD32" i="89"/>
  <c r="AD32" i="96"/>
  <c r="AF32" i="96" s="1"/>
  <c r="O45" i="89"/>
  <c r="O45" i="96"/>
  <c r="Q45" i="96" s="1"/>
  <c r="AD40" i="89"/>
  <c r="AD40" i="96"/>
  <c r="AF40" i="96" s="1"/>
  <c r="O39" i="89"/>
  <c r="O39" i="96"/>
  <c r="Q39" i="96" s="1"/>
  <c r="F35" i="89"/>
  <c r="F35" i="96"/>
  <c r="H35" i="96" s="1"/>
  <c r="AA33" i="89"/>
  <c r="AA33" i="96"/>
  <c r="AC33" i="96" s="1"/>
  <c r="C30" i="89"/>
  <c r="C30" i="96"/>
  <c r="E30" i="96" s="1"/>
  <c r="CA42" i="60"/>
  <c r="F39" i="89"/>
  <c r="F39" i="96"/>
  <c r="H39" i="96" s="1"/>
  <c r="AA35" i="89"/>
  <c r="AA35" i="96"/>
  <c r="AC35" i="96" s="1"/>
  <c r="AD33" i="89"/>
  <c r="AD33" i="96"/>
  <c r="AF33" i="96" s="1"/>
  <c r="O43" i="89"/>
  <c r="O43" i="96"/>
  <c r="Q43" i="96" s="1"/>
  <c r="AA32" i="89"/>
  <c r="AA32" i="96"/>
  <c r="AC32" i="96" s="1"/>
  <c r="L32" i="89"/>
  <c r="L32" i="96"/>
  <c r="N32" i="96" s="1"/>
  <c r="L40" i="89"/>
  <c r="L40" i="96"/>
  <c r="N40" i="96" s="1"/>
  <c r="AG38" i="89"/>
  <c r="AG38" i="96"/>
  <c r="AI38" i="96" s="1"/>
  <c r="I35" i="89"/>
  <c r="I35" i="96"/>
  <c r="K35" i="96" s="1"/>
  <c r="F43" i="89"/>
  <c r="F43" i="96"/>
  <c r="H43" i="96" s="1"/>
  <c r="R32" i="89"/>
  <c r="R32" i="96"/>
  <c r="T32" i="96" s="1"/>
  <c r="O30" i="89"/>
  <c r="O30" i="96"/>
  <c r="Q30" i="96" s="1"/>
  <c r="C39" i="89"/>
  <c r="C39" i="96"/>
  <c r="E39" i="96" s="1"/>
  <c r="CA51" i="60"/>
  <c r="I38" i="89"/>
  <c r="I38" i="96"/>
  <c r="K38" i="96" s="1"/>
  <c r="F38" i="89"/>
  <c r="F38" i="96"/>
  <c r="H38" i="96" s="1"/>
  <c r="R30" i="89"/>
  <c r="R30" i="96"/>
  <c r="T30" i="96" s="1"/>
  <c r="C38" i="89"/>
  <c r="C38" i="96"/>
  <c r="E38" i="96" s="1"/>
  <c r="CA50" i="60"/>
  <c r="C43" i="89"/>
  <c r="C43" i="96"/>
  <c r="E43" i="96" s="1"/>
  <c r="CA55" i="60"/>
  <c r="AG43" i="89"/>
  <c r="AG43" i="96"/>
  <c r="AI43" i="96" s="1"/>
  <c r="O32" i="89"/>
  <c r="O32" i="96"/>
  <c r="Q32" i="96" s="1"/>
  <c r="O40" i="89"/>
  <c r="O40" i="96"/>
  <c r="Q40" i="96" s="1"/>
  <c r="L39" i="89"/>
  <c r="L39" i="96"/>
  <c r="N39" i="96" s="1"/>
  <c r="L38" i="89"/>
  <c r="L38" i="96"/>
  <c r="N38" i="96" s="1"/>
  <c r="C42" i="89"/>
  <c r="C42" i="96"/>
  <c r="E42" i="96" s="1"/>
  <c r="CA54" i="60"/>
  <c r="U42" i="89"/>
  <c r="U42" i="96"/>
  <c r="W42" i="96" s="1"/>
  <c r="O33" i="89"/>
  <c r="O33" i="96"/>
  <c r="Q33" i="96" s="1"/>
  <c r="AD43" i="89"/>
  <c r="AD43" i="96"/>
  <c r="AF43" i="96" s="1"/>
  <c r="AJ45" i="89"/>
  <c r="AJ45" i="96"/>
  <c r="AL45" i="96" s="1"/>
  <c r="AJ30" i="89"/>
  <c r="AJ30" i="96"/>
  <c r="AL30" i="96" s="1"/>
  <c r="X43" i="89"/>
  <c r="X43" i="96"/>
  <c r="Z43" i="96" s="1"/>
  <c r="AG30" i="89"/>
  <c r="AG30" i="96"/>
  <c r="AI30" i="96" s="1"/>
  <c r="U43" i="89"/>
  <c r="U43" i="96"/>
  <c r="W43" i="96" s="1"/>
  <c r="AJ43" i="96"/>
  <c r="AL43" i="96" s="1"/>
  <c r="AJ43" i="89"/>
  <c r="C40" i="89"/>
  <c r="C40" i="96"/>
  <c r="E40" i="96" s="1"/>
  <c r="CA52" i="60"/>
  <c r="R35" i="89"/>
  <c r="R35" i="96"/>
  <c r="T35" i="96" s="1"/>
  <c r="AJ33" i="96"/>
  <c r="AL33" i="96" s="1"/>
  <c r="AJ33" i="89"/>
  <c r="U33" i="89"/>
  <c r="U33" i="96"/>
  <c r="W33" i="96" s="1"/>
  <c r="C45" i="89"/>
  <c r="C45" i="96"/>
  <c r="E45" i="96" s="1"/>
  <c r="AG45" i="96"/>
  <c r="AI45" i="96" s="1"/>
  <c r="AG45" i="89"/>
  <c r="L30" i="96"/>
  <c r="N30" i="96" s="1"/>
  <c r="L30" i="89"/>
  <c r="R39" i="89"/>
  <c r="R39" i="96"/>
  <c r="T39" i="96" s="1"/>
  <c r="X38" i="89"/>
  <c r="X38" i="96"/>
  <c r="Z38" i="96" s="1"/>
  <c r="AA30" i="89"/>
  <c r="AA30" i="96"/>
  <c r="AC30" i="96" s="1"/>
  <c r="AA38" i="89"/>
  <c r="AA38" i="96"/>
  <c r="AC38" i="96" s="1"/>
  <c r="X39" i="96"/>
  <c r="Z39" i="96" s="1"/>
  <c r="X39" i="89"/>
  <c r="U35" i="89"/>
  <c r="U35" i="96"/>
  <c r="W35" i="96" s="1"/>
  <c r="I33" i="89"/>
  <c r="I33" i="96"/>
  <c r="K33" i="96" s="1"/>
  <c r="L35" i="89"/>
  <c r="L35" i="96"/>
  <c r="N35" i="96" s="1"/>
  <c r="AG42" i="89"/>
  <c r="AG42" i="96"/>
  <c r="AI42" i="96" s="1"/>
  <c r="C33" i="89"/>
  <c r="C33" i="96"/>
  <c r="E33" i="96" s="1"/>
  <c r="CA45" i="60"/>
  <c r="CA57" i="60"/>
  <c r="L45" i="89"/>
  <c r="L45" i="96"/>
  <c r="N45" i="96" s="1"/>
  <c r="I30" i="89"/>
  <c r="I30" i="96"/>
  <c r="K30" i="96" s="1"/>
  <c r="F45" i="89"/>
  <c r="F45" i="96"/>
  <c r="H45" i="96" s="1"/>
  <c r="R42" i="89"/>
  <c r="R42" i="96"/>
  <c r="T42" i="96" s="1"/>
  <c r="L43" i="89"/>
  <c r="L43" i="96"/>
  <c r="N43" i="96" s="1"/>
  <c r="X45" i="89"/>
  <c r="X45" i="96"/>
  <c r="Z45" i="96" s="1"/>
  <c r="F30" i="89"/>
  <c r="F30" i="96"/>
  <c r="H30" i="96" s="1"/>
  <c r="X33" i="89"/>
  <c r="X33" i="96"/>
  <c r="Z33" i="96" s="1"/>
  <c r="X32" i="89"/>
  <c r="X32" i="96"/>
  <c r="Z32" i="96" s="1"/>
  <c r="AJ40" i="89"/>
  <c r="AJ40" i="96"/>
  <c r="AL40" i="96" s="1"/>
  <c r="L42" i="89"/>
  <c r="L42" i="96"/>
  <c r="N42" i="96" s="1"/>
  <c r="R40" i="89"/>
  <c r="R40" i="96"/>
  <c r="T40" i="96" s="1"/>
  <c r="C35" i="89"/>
  <c r="C35" i="96"/>
  <c r="CA47" i="60"/>
  <c r="I43" i="89"/>
  <c r="I43" i="96"/>
  <c r="K43" i="96" s="1"/>
  <c r="C32" i="89"/>
  <c r="C32" i="96"/>
  <c r="E32" i="96" s="1"/>
  <c r="CA44" i="60"/>
  <c r="AG35" i="89"/>
  <c r="AG35" i="96"/>
  <c r="AI35" i="96" s="1"/>
  <c r="I42" i="89"/>
  <c r="I42" i="96"/>
  <c r="K42" i="96" s="1"/>
  <c r="F33" i="89"/>
  <c r="F33" i="96"/>
  <c r="H33" i="96" s="1"/>
  <c r="AG32" i="89"/>
  <c r="AG32" i="96"/>
  <c r="AI32" i="96" s="1"/>
  <c r="R45" i="89"/>
  <c r="R45" i="96"/>
  <c r="T45" i="96" s="1"/>
  <c r="U40" i="89"/>
  <c r="U40" i="96"/>
  <c r="W40" i="96" s="1"/>
  <c r="AD30" i="89"/>
  <c r="AD30" i="96"/>
  <c r="AF30" i="96" s="1"/>
  <c r="AG39" i="89"/>
  <c r="AG39" i="96"/>
  <c r="AI39" i="96" s="1"/>
  <c r="AD38" i="89"/>
  <c r="AD38" i="96"/>
  <c r="AF38" i="96" s="1"/>
  <c r="AD39" i="96"/>
  <c r="AF39" i="96" s="1"/>
  <c r="AD39" i="89"/>
  <c r="X42" i="89"/>
  <c r="X42" i="96"/>
  <c r="Z42" i="96" s="1"/>
  <c r="AA43" i="89"/>
  <c r="AA43" i="96"/>
  <c r="AC43" i="96" s="1"/>
  <c r="U45" i="89"/>
  <c r="U45" i="96"/>
  <c r="W45" i="96" s="1"/>
  <c r="F40" i="89"/>
  <c r="F40" i="96"/>
  <c r="H40" i="96" s="1"/>
  <c r="AD35" i="89"/>
  <c r="AD35" i="96"/>
  <c r="AF35" i="96" s="1"/>
  <c r="AJ42" i="89"/>
  <c r="AJ42" i="96"/>
  <c r="AL42" i="96" s="1"/>
  <c r="R33" i="89"/>
  <c r="R33" i="96"/>
  <c r="T33" i="96" s="1"/>
  <c r="AJ32" i="89"/>
  <c r="AJ32" i="96"/>
  <c r="AL32" i="96" s="1"/>
  <c r="AD45" i="89"/>
  <c r="AD45" i="96"/>
  <c r="AF45" i="96" s="1"/>
  <c r="X40" i="89"/>
  <c r="X40" i="96"/>
  <c r="Z40" i="96" s="1"/>
  <c r="X30" i="89"/>
  <c r="X30" i="96"/>
  <c r="Z30" i="96" s="1"/>
  <c r="U30" i="89"/>
  <c r="U30" i="96"/>
  <c r="W30" i="96" s="1"/>
  <c r="AJ38" i="89"/>
  <c r="AJ38" i="96"/>
  <c r="AL38" i="96" s="1"/>
  <c r="AD42" i="89"/>
  <c r="AD42" i="96"/>
  <c r="AF42" i="96" s="1"/>
  <c r="F32" i="89"/>
  <c r="F32" i="96"/>
  <c r="H32" i="96" s="1"/>
  <c r="AG40" i="89"/>
  <c r="AG40" i="96"/>
  <c r="AI40" i="96" s="1"/>
  <c r="R38" i="89"/>
  <c r="R38" i="96"/>
  <c r="T38" i="96" s="1"/>
  <c r="X35" i="89"/>
  <c r="X35" i="96"/>
  <c r="Z35" i="96" s="1"/>
  <c r="L33" i="89"/>
  <c r="L33" i="96"/>
  <c r="N33" i="96" s="1"/>
  <c r="I32" i="89"/>
  <c r="I32" i="96"/>
  <c r="K32" i="96" s="1"/>
  <c r="AA45" i="89"/>
  <c r="AA45" i="96"/>
  <c r="AC45" i="96" s="1"/>
  <c r="AA40" i="89"/>
  <c r="AA40" i="96"/>
  <c r="AC40" i="96" s="1"/>
  <c r="I40" i="89"/>
  <c r="I40" i="96"/>
  <c r="K40" i="96" s="1"/>
  <c r="AA39" i="89"/>
  <c r="AA39" i="96"/>
  <c r="AC39" i="96" s="1"/>
  <c r="O42" i="89"/>
  <c r="O42" i="96"/>
  <c r="Q42" i="96" s="1"/>
  <c r="I45" i="89"/>
  <c r="I45" i="96"/>
  <c r="K45" i="96" s="1"/>
  <c r="I39" i="89"/>
  <c r="I39" i="96"/>
  <c r="K39" i="96" s="1"/>
  <c r="U38" i="89"/>
  <c r="U38" i="96"/>
  <c r="W38" i="96" s="1"/>
  <c r="W81" i="96"/>
  <c r="AL61" i="96"/>
  <c r="AL36" i="96"/>
  <c r="T61" i="96"/>
  <c r="T36" i="96"/>
  <c r="AI58" i="96"/>
  <c r="AF66" i="96"/>
  <c r="AF41" i="96"/>
  <c r="Z34" i="96"/>
  <c r="Z59" i="96"/>
  <c r="AL70" i="96"/>
  <c r="W53" i="96"/>
  <c r="W78" i="96"/>
  <c r="AF53" i="96"/>
  <c r="AF78" i="96"/>
  <c r="N60" i="96"/>
  <c r="T89" i="96"/>
  <c r="Q89" i="96"/>
  <c r="AL76" i="96"/>
  <c r="AL51" i="96"/>
  <c r="H51" i="96"/>
  <c r="H76" i="96"/>
  <c r="AF37" i="96"/>
  <c r="AF62" i="96"/>
  <c r="H81" i="96"/>
  <c r="H56" i="96"/>
  <c r="E47" i="96"/>
  <c r="E72" i="96"/>
  <c r="E36" i="96"/>
  <c r="E61" i="96"/>
  <c r="K58" i="96"/>
  <c r="AF85" i="96"/>
  <c r="W55" i="96"/>
  <c r="AI53" i="96"/>
  <c r="AI78" i="96"/>
  <c r="K60" i="96"/>
  <c r="AI76" i="96"/>
  <c r="AI51" i="96"/>
  <c r="E37" i="96"/>
  <c r="E62" i="96"/>
  <c r="AI81" i="96"/>
  <c r="T56" i="96"/>
  <c r="T31" i="96"/>
  <c r="AF47" i="96"/>
  <c r="AF72" i="96"/>
  <c r="Q36" i="96"/>
  <c r="Q61" i="96"/>
  <c r="H36" i="96"/>
  <c r="H61" i="96"/>
  <c r="E58" i="96"/>
  <c r="N66" i="96"/>
  <c r="N41" i="96"/>
  <c r="T34" i="96"/>
  <c r="T59" i="96"/>
  <c r="Q70" i="96"/>
  <c r="K89" i="96"/>
  <c r="N76" i="96"/>
  <c r="N51" i="96"/>
  <c r="AF51" i="96"/>
  <c r="AF76" i="96"/>
  <c r="Q62" i="96"/>
  <c r="Q37" i="96"/>
  <c r="T74" i="96"/>
  <c r="T49" i="96"/>
  <c r="Z81" i="96"/>
  <c r="Q31" i="96"/>
  <c r="Q56" i="96"/>
  <c r="AC72" i="96"/>
  <c r="AC47" i="96"/>
  <c r="N58" i="96"/>
  <c r="Z41" i="96"/>
  <c r="Z66" i="96"/>
  <c r="AF59" i="96"/>
  <c r="AF34" i="96"/>
  <c r="H85" i="96"/>
  <c r="Z62" i="96"/>
  <c r="Z37" i="96"/>
  <c r="AC49" i="96"/>
  <c r="AC74" i="96"/>
  <c r="Z56" i="96"/>
  <c r="Z31" i="96"/>
  <c r="AL66" i="96"/>
  <c r="AL41" i="96"/>
  <c r="AC34" i="96"/>
  <c r="AC59" i="96"/>
  <c r="Q85" i="96"/>
  <c r="AC60" i="96"/>
  <c r="W37" i="96"/>
  <c r="W62" i="96"/>
  <c r="W74" i="96"/>
  <c r="W49" i="96"/>
  <c r="W56" i="96"/>
  <c r="W31" i="96"/>
  <c r="T47" i="96"/>
  <c r="T72" i="96"/>
  <c r="AI66" i="96"/>
  <c r="AI41" i="96"/>
  <c r="AL59" i="96"/>
  <c r="AL34" i="96"/>
  <c r="AI70" i="96"/>
  <c r="E70" i="96"/>
  <c r="Z60" i="96"/>
  <c r="AC89" i="96"/>
  <c r="T51" i="96"/>
  <c r="T76" i="96"/>
  <c r="AI37" i="96"/>
  <c r="AI62" i="96"/>
  <c r="H62" i="96"/>
  <c r="H37" i="96"/>
  <c r="E74" i="96"/>
  <c r="E49" i="96"/>
  <c r="T68" i="96"/>
  <c r="AC81" i="96"/>
  <c r="AI31" i="96"/>
  <c r="AI56" i="96"/>
  <c r="Q66" i="96"/>
  <c r="Q41" i="96"/>
  <c r="T41" i="96"/>
  <c r="T66" i="96"/>
  <c r="T70" i="96"/>
  <c r="Z85" i="96"/>
  <c r="E85" i="96"/>
  <c r="E55" i="96"/>
  <c r="Q53" i="96"/>
  <c r="Q78" i="96"/>
  <c r="W60" i="96"/>
  <c r="N68" i="96"/>
  <c r="Q81" i="96"/>
  <c r="AF31" i="96"/>
  <c r="AF56" i="96"/>
  <c r="K61" i="96"/>
  <c r="K36" i="96"/>
  <c r="Q58" i="96"/>
  <c r="K66" i="96"/>
  <c r="K41" i="96"/>
  <c r="AC66" i="96"/>
  <c r="AC41" i="96"/>
  <c r="Z70" i="96"/>
  <c r="N55" i="96"/>
  <c r="AF55" i="96"/>
  <c r="Z78" i="96"/>
  <c r="Z53" i="96"/>
  <c r="AL89" i="96"/>
  <c r="Z76" i="96"/>
  <c r="AC62" i="96"/>
  <c r="AC37" i="96"/>
  <c r="K68" i="96"/>
  <c r="Z68" i="96"/>
  <c r="AL72" i="96"/>
  <c r="AL47" i="96"/>
  <c r="W41" i="96"/>
  <c r="W66" i="96"/>
  <c r="AF70" i="96"/>
  <c r="Z55" i="96"/>
  <c r="AL78" i="96"/>
  <c r="AL53" i="96"/>
  <c r="AL81" i="96"/>
  <c r="AC31" i="96"/>
  <c r="AC56" i="96"/>
  <c r="W72" i="96"/>
  <c r="W47" i="96"/>
  <c r="H47" i="96"/>
  <c r="H72" i="96"/>
  <c r="W61" i="96"/>
  <c r="W36" i="96"/>
  <c r="Z58" i="96"/>
  <c r="W70" i="96"/>
  <c r="T85" i="96"/>
  <c r="AI85" i="96"/>
  <c r="AC55" i="96"/>
  <c r="AL74" i="96"/>
  <c r="AL49" i="96"/>
  <c r="W68" i="96"/>
  <c r="AL68" i="96"/>
  <c r="H68" i="96"/>
  <c r="N81" i="96"/>
  <c r="AI47" i="96"/>
  <c r="AI72" i="96"/>
  <c r="AI61" i="96"/>
  <c r="AI36" i="96"/>
  <c r="AF61" i="96"/>
  <c r="AF36" i="96"/>
  <c r="AL58" i="96"/>
  <c r="E66" i="96"/>
  <c r="E41" i="96"/>
  <c r="H70" i="96"/>
  <c r="AC85" i="96"/>
  <c r="H55" i="96"/>
  <c r="E78" i="96"/>
  <c r="E53" i="96"/>
  <c r="T60" i="96"/>
  <c r="N89" i="96"/>
  <c r="AI74" i="96"/>
  <c r="AI49" i="96"/>
  <c r="E56" i="96"/>
  <c r="E31" i="96"/>
  <c r="N47" i="96"/>
  <c r="N72" i="96"/>
  <c r="T58" i="96"/>
  <c r="AI34" i="96"/>
  <c r="AI59" i="96"/>
  <c r="K85" i="96"/>
  <c r="T55" i="96"/>
  <c r="AL35" i="96"/>
  <c r="AL60" i="96"/>
  <c r="N74" i="96"/>
  <c r="N49" i="96"/>
  <c r="K81" i="96"/>
  <c r="K47" i="96"/>
  <c r="K72" i="96"/>
  <c r="Z72" i="96"/>
  <c r="Z47" i="96"/>
  <c r="Z36" i="96"/>
  <c r="Z61" i="96"/>
  <c r="AF58" i="96"/>
  <c r="N59" i="96"/>
  <c r="N34" i="96"/>
  <c r="K70" i="96"/>
  <c r="AL85" i="96"/>
  <c r="Q55" i="96"/>
  <c r="K53" i="96"/>
  <c r="K78" i="96"/>
  <c r="AC53" i="96"/>
  <c r="AC78" i="96"/>
  <c r="Q60" i="96"/>
  <c r="W89" i="96"/>
  <c r="AC76" i="96"/>
  <c r="AC51" i="96"/>
  <c r="K49" i="96"/>
  <c r="K74" i="96"/>
  <c r="AF81" i="96"/>
  <c r="K31" i="96"/>
  <c r="AC58" i="96"/>
  <c r="K59" i="96"/>
  <c r="K34" i="96"/>
  <c r="K55" i="96"/>
  <c r="H60" i="96"/>
  <c r="AI89" i="96"/>
  <c r="W76" i="96"/>
  <c r="W51" i="96"/>
  <c r="AL62" i="96"/>
  <c r="AL37" i="96"/>
  <c r="AF49" i="96"/>
  <c r="AF74" i="96"/>
  <c r="T81" i="96"/>
  <c r="AL31" i="96"/>
  <c r="AL56" i="96"/>
  <c r="H58" i="96"/>
  <c r="H41" i="96"/>
  <c r="H66" i="96"/>
  <c r="H34" i="96"/>
  <c r="H59" i="96"/>
  <c r="W59" i="96"/>
  <c r="W34" i="96"/>
  <c r="N85" i="96"/>
  <c r="AL55" i="96"/>
  <c r="H53" i="96"/>
  <c r="H78" i="96"/>
  <c r="AF89" i="96"/>
  <c r="E76" i="96"/>
  <c r="E51" i="96"/>
  <c r="H74" i="96"/>
  <c r="H49" i="96"/>
  <c r="AI68" i="96"/>
  <c r="E68" i="96"/>
  <c r="E81" i="96"/>
  <c r="Q47" i="96"/>
  <c r="Q72" i="96"/>
  <c r="N61" i="96"/>
  <c r="N36" i="96"/>
  <c r="W58" i="96"/>
  <c r="E59" i="96"/>
  <c r="E34" i="96"/>
  <c r="N70" i="96"/>
  <c r="N53" i="96"/>
  <c r="N78" i="96"/>
  <c r="T53" i="96"/>
  <c r="T78" i="96"/>
  <c r="AF60" i="96"/>
  <c r="Z89" i="96"/>
  <c r="E89" i="96"/>
  <c r="Q76" i="96"/>
  <c r="Q51" i="96"/>
  <c r="N37" i="96"/>
  <c r="N62" i="96"/>
  <c r="T37" i="96"/>
  <c r="T62" i="96"/>
  <c r="Q74" i="96"/>
  <c r="Q49" i="96"/>
  <c r="Q68" i="96"/>
  <c r="AF68" i="96"/>
  <c r="N56" i="96"/>
  <c r="N31" i="96"/>
  <c r="AC36" i="96"/>
  <c r="AC61" i="96"/>
  <c r="Q59" i="96"/>
  <c r="Q34" i="96"/>
  <c r="AC70" i="96"/>
  <c r="W85" i="96"/>
  <c r="E35" i="96"/>
  <c r="E60" i="96"/>
  <c r="H89" i="96"/>
  <c r="K51" i="96"/>
  <c r="K76" i="96"/>
  <c r="K37" i="96"/>
  <c r="K62" i="96"/>
  <c r="Z74" i="96"/>
  <c r="Z49" i="96"/>
  <c r="AC68" i="96"/>
  <c r="F44" i="71"/>
  <c r="C15" i="78" l="1"/>
  <c r="A19" i="78"/>
  <c r="J12" i="74" l="1"/>
  <c r="J12" i="73"/>
  <c r="G20" i="74" l="1"/>
  <c r="B24" i="78" s="1"/>
  <c r="I5" i="71"/>
  <c r="AH22" i="60" l="1"/>
  <c r="AI22" i="60"/>
  <c r="AJ17" i="60"/>
  <c r="AH18" i="60"/>
  <c r="AI18" i="60"/>
  <c r="AH19" i="60"/>
  <c r="AI19" i="60"/>
  <c r="AH20" i="60"/>
  <c r="AI20" i="60"/>
  <c r="AH21" i="60"/>
  <c r="AK21" i="60" s="1"/>
  <c r="AI21" i="60"/>
  <c r="AH24" i="60"/>
  <c r="AK24" i="60" s="1"/>
  <c r="AI24" i="60"/>
  <c r="AH25" i="60"/>
  <c r="AI25" i="60"/>
  <c r="AH26" i="60"/>
  <c r="AI26" i="60"/>
  <c r="AH27" i="60"/>
  <c r="AH28" i="60"/>
  <c r="AI28" i="60"/>
  <c r="AH29" i="60"/>
  <c r="AI29" i="60"/>
  <c r="AH30" i="60"/>
  <c r="AI30" i="60"/>
  <c r="AH31" i="60"/>
  <c r="AI31" i="60"/>
  <c r="AH32" i="60"/>
  <c r="AI32" i="60"/>
  <c r="AH33" i="60"/>
  <c r="AI33" i="60"/>
  <c r="AH34" i="60"/>
  <c r="AI34" i="60"/>
  <c r="AH35" i="60"/>
  <c r="AI35" i="60"/>
  <c r="AH36" i="60"/>
  <c r="AI36" i="60"/>
  <c r="AH37" i="60"/>
  <c r="AI37" i="60"/>
  <c r="AH38" i="60"/>
  <c r="AI38" i="60"/>
  <c r="AH39" i="60"/>
  <c r="AH40" i="60"/>
  <c r="AK40" i="60" s="1"/>
  <c r="AH41" i="60"/>
  <c r="AI41" i="60"/>
  <c r="AK37" i="60" l="1"/>
  <c r="AK41" i="60"/>
  <c r="AK26" i="60"/>
  <c r="AK35" i="60"/>
  <c r="AK34" i="60"/>
  <c r="AK18" i="60"/>
  <c r="AK36" i="60"/>
  <c r="AK20" i="60"/>
  <c r="AK38" i="60"/>
  <c r="AK28" i="60"/>
  <c r="AK32" i="60"/>
  <c r="AK30" i="60"/>
  <c r="AK29" i="60"/>
  <c r="AJ27" i="60"/>
  <c r="AK27" i="60"/>
  <c r="AK19" i="60"/>
  <c r="AJ39" i="60"/>
  <c r="AK39" i="60"/>
  <c r="AT39" i="60" s="1"/>
  <c r="AK33" i="60"/>
  <c r="AK25" i="60"/>
  <c r="AK31" i="60"/>
  <c r="AK22" i="60"/>
  <c r="AJ41" i="60"/>
  <c r="AJ38" i="60"/>
  <c r="AV38" i="60" s="1"/>
  <c r="AJ34" i="60"/>
  <c r="AV34" i="60" s="1"/>
  <c r="AJ32" i="60"/>
  <c r="AJ30" i="60"/>
  <c r="AJ28" i="60"/>
  <c r="AJ26" i="60"/>
  <c r="AN26" i="60" s="1"/>
  <c r="AJ24" i="60"/>
  <c r="AV24" i="60" s="1"/>
  <c r="AJ20" i="60"/>
  <c r="AJ36" i="60"/>
  <c r="AV36" i="60" s="1"/>
  <c r="AJ40" i="60"/>
  <c r="AJ37" i="60"/>
  <c r="AV37" i="60" s="1"/>
  <c r="AJ35" i="60"/>
  <c r="AV35" i="60" s="1"/>
  <c r="AJ33" i="60"/>
  <c r="AJ31" i="60"/>
  <c r="AJ29" i="60"/>
  <c r="AJ25" i="60"/>
  <c r="AJ21" i="60"/>
  <c r="AV21" i="60" s="1"/>
  <c r="AJ19" i="60"/>
  <c r="AN19" i="60" s="1"/>
  <c r="AJ22" i="60"/>
  <c r="AJ18" i="60"/>
  <c r="AH23" i="60"/>
  <c r="AV29" i="60" l="1"/>
  <c r="AV32" i="60"/>
  <c r="AV41" i="60"/>
  <c r="AV20" i="60"/>
  <c r="AV22" i="60"/>
  <c r="AV30" i="60"/>
  <c r="AR27" i="60"/>
  <c r="AV28" i="60"/>
  <c r="AS27" i="60"/>
  <c r="AN39" i="60"/>
  <c r="AW27" i="60"/>
  <c r="AO27" i="60"/>
  <c r="AT27" i="60"/>
  <c r="AL27" i="60"/>
  <c r="AO39" i="60"/>
  <c r="AP27" i="60"/>
  <c r="AR39" i="60"/>
  <c r="AM27" i="60"/>
  <c r="AV33" i="60"/>
  <c r="AQ39" i="60"/>
  <c r="AU27" i="60"/>
  <c r="AQ27" i="60"/>
  <c r="AV39" i="60"/>
  <c r="AV27" i="60"/>
  <c r="AM39" i="60"/>
  <c r="AL39" i="60"/>
  <c r="AU39" i="60"/>
  <c r="AS39" i="60"/>
  <c r="AV25" i="60"/>
  <c r="AP39" i="60"/>
  <c r="AV31" i="60"/>
  <c r="AW39" i="60"/>
  <c r="AN27" i="60"/>
  <c r="AU20" i="60"/>
  <c r="AP26" i="60"/>
  <c r="AR26" i="60"/>
  <c r="AU28" i="60"/>
  <c r="AW36" i="60"/>
  <c r="AO19" i="60"/>
  <c r="AQ19" i="60"/>
  <c r="AO21" i="60"/>
  <c r="AP25" i="60"/>
  <c r="AU31" i="60"/>
  <c r="AS26" i="60"/>
  <c r="AM26" i="60"/>
  <c r="AV26" i="60"/>
  <c r="AO30" i="60"/>
  <c r="AP36" i="60"/>
  <c r="AL19" i="60"/>
  <c r="AU19" i="60"/>
  <c r="AP21" i="60"/>
  <c r="AU25" i="60"/>
  <c r="AS34" i="60"/>
  <c r="AW20" i="60"/>
  <c r="AO26" i="60"/>
  <c r="AQ26" i="60"/>
  <c r="AO28" i="60"/>
  <c r="AP30" i="60"/>
  <c r="AU36" i="60"/>
  <c r="AP19" i="60"/>
  <c r="AR19" i="60"/>
  <c r="AU21" i="60"/>
  <c r="AW31" i="60"/>
  <c r="AP34" i="60"/>
  <c r="AP20" i="60"/>
  <c r="AL26" i="60"/>
  <c r="AU26" i="60"/>
  <c r="AP28" i="60"/>
  <c r="AU30" i="60"/>
  <c r="AW19" i="60"/>
  <c r="AM19" i="60"/>
  <c r="AV19" i="60"/>
  <c r="AO25" i="60"/>
  <c r="AP31" i="60"/>
  <c r="AU34" i="60"/>
  <c r="AW24" i="60"/>
  <c r="AU22" i="60"/>
  <c r="AO29" i="60"/>
  <c r="AP29" i="60"/>
  <c r="AU29" i="60"/>
  <c r="AO33" i="60"/>
  <c r="AP33" i="60"/>
  <c r="AU33" i="60"/>
  <c r="AW35" i="60"/>
  <c r="AP35" i="60"/>
  <c r="AU35" i="60"/>
  <c r="AO37" i="60"/>
  <c r="AP37" i="60"/>
  <c r="AU37" i="60"/>
  <c r="AO41" i="60"/>
  <c r="AP41" i="60"/>
  <c r="AU41" i="60"/>
  <c r="AW32" i="60"/>
  <c r="AP32" i="60"/>
  <c r="AU32" i="60"/>
  <c r="AS38" i="60"/>
  <c r="AP38" i="60"/>
  <c r="AU38" i="60"/>
  <c r="AV17" i="60"/>
  <c r="AR17" i="60"/>
  <c r="AN17" i="60"/>
  <c r="AQ17" i="60"/>
  <c r="AU17" i="60"/>
  <c r="AM17" i="60"/>
  <c r="AT17" i="60"/>
  <c r="AP17" i="60"/>
  <c r="AL17" i="60"/>
  <c r="AW17" i="60"/>
  <c r="AS17" i="60"/>
  <c r="AO17" i="60"/>
  <c r="AV40" i="60"/>
  <c r="AQ40" i="60"/>
  <c r="AL40" i="60"/>
  <c r="AR40" i="60"/>
  <c r="AM40" i="60"/>
  <c r="AS40" i="60"/>
  <c r="AN40" i="60"/>
  <c r="AT40" i="60"/>
  <c r="AO40" i="60"/>
  <c r="AU40" i="60"/>
  <c r="AP40" i="60"/>
  <c r="AW40" i="60"/>
  <c r="AO20" i="60"/>
  <c r="AT20" i="60"/>
  <c r="AN20" i="60"/>
  <c r="AO24" i="60"/>
  <c r="AT24" i="60"/>
  <c r="AN24" i="60"/>
  <c r="AW26" i="60"/>
  <c r="AT26" i="60"/>
  <c r="AW28" i="60"/>
  <c r="AT28" i="60"/>
  <c r="AN28" i="60"/>
  <c r="AS30" i="60"/>
  <c r="AT30" i="60"/>
  <c r="AN30" i="60"/>
  <c r="AW22" i="60"/>
  <c r="AT22" i="60"/>
  <c r="AN22" i="60"/>
  <c r="AO36" i="60"/>
  <c r="AT36" i="60"/>
  <c r="AN36" i="60"/>
  <c r="AS19" i="60"/>
  <c r="AT19" i="60"/>
  <c r="AS21" i="60"/>
  <c r="AT21" i="60"/>
  <c r="AN21" i="60"/>
  <c r="AS25" i="60"/>
  <c r="AT25" i="60"/>
  <c r="AN25" i="60"/>
  <c r="AS29" i="60"/>
  <c r="AT29" i="60"/>
  <c r="AN29" i="60"/>
  <c r="AS31" i="60"/>
  <c r="AT31" i="60"/>
  <c r="AN31" i="60"/>
  <c r="AS33" i="60"/>
  <c r="AT33" i="60"/>
  <c r="AN33" i="60"/>
  <c r="AS35" i="60"/>
  <c r="AT35" i="60"/>
  <c r="AN35" i="60"/>
  <c r="AS37" i="60"/>
  <c r="AT37" i="60"/>
  <c r="AN37" i="60"/>
  <c r="AO34" i="60"/>
  <c r="AT34" i="60"/>
  <c r="AN34" i="60"/>
  <c r="AS41" i="60"/>
  <c r="AT41" i="60"/>
  <c r="AN41" i="60"/>
  <c r="AO32" i="60"/>
  <c r="AT32" i="60"/>
  <c r="AN32" i="60"/>
  <c r="AW38" i="60"/>
  <c r="AT38" i="60"/>
  <c r="AN38" i="60"/>
  <c r="AP24" i="60"/>
  <c r="AS22" i="60"/>
  <c r="AS20" i="60"/>
  <c r="AM20" i="60"/>
  <c r="AR20" i="60"/>
  <c r="AS24" i="60"/>
  <c r="AM24" i="60"/>
  <c r="AR24" i="60"/>
  <c r="AS28" i="60"/>
  <c r="AM28" i="60"/>
  <c r="AR28" i="60"/>
  <c r="AW30" i="60"/>
  <c r="AM30" i="60"/>
  <c r="AR30" i="60"/>
  <c r="AO22" i="60"/>
  <c r="AM22" i="60"/>
  <c r="AR22" i="60"/>
  <c r="AS36" i="60"/>
  <c r="AM36" i="60"/>
  <c r="AR36" i="60"/>
  <c r="AW21" i="60"/>
  <c r="AM21" i="60"/>
  <c r="AR21" i="60"/>
  <c r="AW25" i="60"/>
  <c r="AM25" i="60"/>
  <c r="AR25" i="60"/>
  <c r="AW29" i="60"/>
  <c r="AM29" i="60"/>
  <c r="AR29" i="60"/>
  <c r="AO31" i="60"/>
  <c r="AM31" i="60"/>
  <c r="AR31" i="60"/>
  <c r="AW33" i="60"/>
  <c r="AM33" i="60"/>
  <c r="AR33" i="60"/>
  <c r="AO35" i="60"/>
  <c r="AM35" i="60"/>
  <c r="AR35" i="60"/>
  <c r="AW37" i="60"/>
  <c r="AM37" i="60"/>
  <c r="AR37" i="60"/>
  <c r="AW34" i="60"/>
  <c r="AM34" i="60"/>
  <c r="AR34" i="60"/>
  <c r="AW41" i="60"/>
  <c r="AM41" i="60"/>
  <c r="AR41" i="60"/>
  <c r="AS32" i="60"/>
  <c r="AM32" i="60"/>
  <c r="AR32" i="60"/>
  <c r="AO38" i="60"/>
  <c r="AM38" i="60"/>
  <c r="AR38" i="60"/>
  <c r="AU24" i="60"/>
  <c r="AP22" i="60"/>
  <c r="AV18" i="60"/>
  <c r="AR18" i="60"/>
  <c r="AN18" i="60"/>
  <c r="AU18" i="60"/>
  <c r="AQ18" i="60"/>
  <c r="AM18" i="60"/>
  <c r="AT18" i="60"/>
  <c r="AP18" i="60"/>
  <c r="AL18" i="60"/>
  <c r="AS18" i="60"/>
  <c r="AO18" i="60"/>
  <c r="AW18" i="60"/>
  <c r="AL20" i="60"/>
  <c r="AQ20" i="60"/>
  <c r="AL24" i="60"/>
  <c r="AQ24" i="60"/>
  <c r="AL28" i="60"/>
  <c r="AQ28" i="60"/>
  <c r="AL30" i="60"/>
  <c r="AQ30" i="60"/>
  <c r="AL22" i="60"/>
  <c r="AQ22" i="60"/>
  <c r="AL36" i="60"/>
  <c r="AQ36" i="60"/>
  <c r="AL21" i="60"/>
  <c r="AQ21" i="60"/>
  <c r="AL25" i="60"/>
  <c r="AQ25" i="60"/>
  <c r="AL29" i="60"/>
  <c r="AQ29" i="60"/>
  <c r="AL31" i="60"/>
  <c r="AQ31" i="60"/>
  <c r="AL33" i="60"/>
  <c r="AQ33" i="60"/>
  <c r="AL35" i="60"/>
  <c r="AQ35" i="60"/>
  <c r="AL37" i="60"/>
  <c r="AQ37" i="60"/>
  <c r="AL34" i="60"/>
  <c r="AQ34" i="60"/>
  <c r="AL41" i="60"/>
  <c r="AQ41" i="60"/>
  <c r="AL32" i="60"/>
  <c r="AQ32" i="60"/>
  <c r="AL38" i="60"/>
  <c r="AQ38" i="60"/>
  <c r="AI23" i="60"/>
  <c r="AJ23" i="60" s="1"/>
  <c r="P27" i="60" l="1"/>
  <c r="AG27" i="60" s="1"/>
  <c r="BJ27" i="60" s="1"/>
  <c r="P39" i="60"/>
  <c r="P30" i="60"/>
  <c r="Z30" i="60" s="1"/>
  <c r="BC30" i="60" s="1"/>
  <c r="AK23" i="60"/>
  <c r="P35" i="60"/>
  <c r="AG35" i="60" s="1"/>
  <c r="BJ35" i="60" s="1"/>
  <c r="P36" i="60"/>
  <c r="W36" i="60" s="1"/>
  <c r="AZ36" i="60" s="1"/>
  <c r="P34" i="60"/>
  <c r="AB34" i="60" s="1"/>
  <c r="BE34" i="60" s="1"/>
  <c r="P32" i="60"/>
  <c r="V32" i="60" s="1"/>
  <c r="AY32" i="60" s="1"/>
  <c r="P31" i="60"/>
  <c r="Z31" i="60" s="1"/>
  <c r="BC31" i="60" s="1"/>
  <c r="P25" i="60"/>
  <c r="AB25" i="60" s="1"/>
  <c r="BE25" i="60" s="1"/>
  <c r="P24" i="60"/>
  <c r="P38" i="60"/>
  <c r="P37" i="60"/>
  <c r="P33" i="60"/>
  <c r="P29" i="60"/>
  <c r="P21" i="60"/>
  <c r="P22" i="60"/>
  <c r="P28" i="60"/>
  <c r="P20" i="60"/>
  <c r="V27" i="60"/>
  <c r="AY27" i="60" s="1"/>
  <c r="Z27" i="60"/>
  <c r="BC27" i="60" s="1"/>
  <c r="W27" i="60"/>
  <c r="AZ27" i="60" s="1"/>
  <c r="AA27" i="60"/>
  <c r="BD27" i="60" s="1"/>
  <c r="X27" i="60"/>
  <c r="BA27" i="60" s="1"/>
  <c r="AB27" i="60"/>
  <c r="BE27" i="60" s="1"/>
  <c r="Y27" i="60"/>
  <c r="BB27" i="60" s="1"/>
  <c r="V39" i="60"/>
  <c r="AY39" i="60" s="1"/>
  <c r="Z39" i="60"/>
  <c r="BC39" i="60" s="1"/>
  <c r="AD39" i="60"/>
  <c r="BG39" i="60" s="1"/>
  <c r="W39" i="60"/>
  <c r="AZ39" i="60" s="1"/>
  <c r="AA39" i="60"/>
  <c r="BD39" i="60" s="1"/>
  <c r="AE39" i="60"/>
  <c r="BH39" i="60" s="1"/>
  <c r="AC39" i="60"/>
  <c r="BF39" i="60" s="1"/>
  <c r="X39" i="60"/>
  <c r="BA39" i="60" s="1"/>
  <c r="AF39" i="60"/>
  <c r="BI39" i="60" s="1"/>
  <c r="AG39" i="60"/>
  <c r="BJ39" i="60" s="1"/>
  <c r="BZ39" i="60" s="1"/>
  <c r="Y39" i="60"/>
  <c r="BB39" i="60" s="1"/>
  <c r="AB39" i="60"/>
  <c r="BE39" i="60" s="1"/>
  <c r="P41" i="60"/>
  <c r="P26" i="60"/>
  <c r="P18" i="60"/>
  <c r="P40" i="60"/>
  <c r="P19" i="60"/>
  <c r="P17" i="60"/>
  <c r="W17" i="60" s="1"/>
  <c r="AC27" i="60" l="1"/>
  <c r="BF27" i="60" s="1"/>
  <c r="AE27" i="60"/>
  <c r="BH27" i="60" s="1"/>
  <c r="AF35" i="60"/>
  <c r="BI35" i="60" s="1"/>
  <c r="AA25" i="60"/>
  <c r="BD25" i="60" s="1"/>
  <c r="X25" i="60"/>
  <c r="BA25" i="60" s="1"/>
  <c r="V25" i="60"/>
  <c r="AY25" i="60" s="1"/>
  <c r="Y25" i="60"/>
  <c r="BB25" i="60" s="1"/>
  <c r="M13" i="89" s="1"/>
  <c r="W25" i="60"/>
  <c r="AZ25" i="60" s="1"/>
  <c r="G13" i="96" s="1"/>
  <c r="AD27" i="60"/>
  <c r="BG27" i="60" s="1"/>
  <c r="Y34" i="60"/>
  <c r="BB34" i="60" s="1"/>
  <c r="M22" i="96" s="1"/>
  <c r="AE34" i="60"/>
  <c r="BH34" i="60" s="1"/>
  <c r="AF27" i="60"/>
  <c r="BI27" i="60" s="1"/>
  <c r="BY27" i="60" s="1"/>
  <c r="X20" i="60"/>
  <c r="BA20" i="60" s="1"/>
  <c r="J8" i="89" s="1"/>
  <c r="Y20" i="60"/>
  <c r="BB20" i="60" s="1"/>
  <c r="M8" i="89" s="1"/>
  <c r="X35" i="60"/>
  <c r="BA35" i="60" s="1"/>
  <c r="AA35" i="60"/>
  <c r="BD35" i="60" s="1"/>
  <c r="W35" i="60"/>
  <c r="AZ35" i="60" s="1"/>
  <c r="AD35" i="60"/>
  <c r="BG35" i="60" s="1"/>
  <c r="AF36" i="60"/>
  <c r="BI36" i="60" s="1"/>
  <c r="AH24" i="89" s="1"/>
  <c r="Z35" i="60"/>
  <c r="BC35" i="60" s="1"/>
  <c r="P23" i="96" s="1"/>
  <c r="AD36" i="60"/>
  <c r="BG36" i="60" s="1"/>
  <c r="V35" i="60"/>
  <c r="AY35" i="60" s="1"/>
  <c r="BO35" i="60" s="1"/>
  <c r="V36" i="60"/>
  <c r="AY36" i="60" s="1"/>
  <c r="Y35" i="60"/>
  <c r="BB35" i="60" s="1"/>
  <c r="AC35" i="60"/>
  <c r="BF35" i="60" s="1"/>
  <c r="BV35" i="60" s="1"/>
  <c r="AE35" i="60"/>
  <c r="BH35" i="60" s="1"/>
  <c r="BX35" i="60" s="1"/>
  <c r="AB35" i="60"/>
  <c r="BE35" i="60" s="1"/>
  <c r="AC19" i="60"/>
  <c r="AD19" i="60"/>
  <c r="AE19" i="60"/>
  <c r="AF19" i="60"/>
  <c r="BI19" i="60" s="1"/>
  <c r="AG19" i="60"/>
  <c r="BJ19" i="60" s="1"/>
  <c r="AE20" i="60"/>
  <c r="AF20" i="60"/>
  <c r="BI20" i="60" s="1"/>
  <c r="AH8" i="96" s="1"/>
  <c r="AG20" i="60"/>
  <c r="BJ20" i="60" s="1"/>
  <c r="AK8" i="89" s="1"/>
  <c r="AC20" i="60"/>
  <c r="BF20" i="60" s="1"/>
  <c r="BV20" i="60" s="1"/>
  <c r="AD20" i="60"/>
  <c r="BG20" i="60" s="1"/>
  <c r="BW20" i="60" s="1"/>
  <c r="AD34" i="60"/>
  <c r="BG34" i="60" s="1"/>
  <c r="AB22" i="89" s="1"/>
  <c r="W28" i="60"/>
  <c r="AZ28" i="60" s="1"/>
  <c r="BP28" i="60" s="1"/>
  <c r="X28" i="60"/>
  <c r="Z34" i="60"/>
  <c r="BC34" i="60" s="1"/>
  <c r="AG22" i="60"/>
  <c r="BJ22" i="60" s="1"/>
  <c r="AK10" i="89" s="1"/>
  <c r="AD22" i="60"/>
  <c r="BG22" i="60" s="1"/>
  <c r="AB10" i="89" s="1"/>
  <c r="AE22" i="60"/>
  <c r="BH22" i="60" s="1"/>
  <c r="AF22" i="60"/>
  <c r="BI22" i="60" s="1"/>
  <c r="BY22" i="60" s="1"/>
  <c r="AC22" i="60"/>
  <c r="BF22" i="60" s="1"/>
  <c r="AB31" i="60"/>
  <c r="BE31" i="60" s="1"/>
  <c r="V19" i="89" s="1"/>
  <c r="AA34" i="60"/>
  <c r="BD34" i="60" s="1"/>
  <c r="Z24" i="60"/>
  <c r="BC24" i="60" s="1"/>
  <c r="P12" i="89" s="1"/>
  <c r="AE24" i="60"/>
  <c r="BH24" i="60" s="1"/>
  <c r="AF24" i="60"/>
  <c r="BI24" i="60" s="1"/>
  <c r="AC24" i="60"/>
  <c r="AD24" i="60"/>
  <c r="AG24" i="60"/>
  <c r="BJ24" i="60" s="1"/>
  <c r="AC18" i="60"/>
  <c r="BF18" i="60" s="1"/>
  <c r="AD18" i="60"/>
  <c r="BG18" i="60" s="1"/>
  <c r="AE18" i="60"/>
  <c r="BH18" i="60" s="1"/>
  <c r="AF18" i="60"/>
  <c r="BI18" i="60" s="1"/>
  <c r="AG18" i="60"/>
  <c r="BJ18" i="60" s="1"/>
  <c r="AC26" i="60"/>
  <c r="BF26" i="60" s="1"/>
  <c r="AD26" i="60"/>
  <c r="BG26" i="60" s="1"/>
  <c r="AE26" i="60"/>
  <c r="BH26" i="60" s="1"/>
  <c r="AF26" i="60"/>
  <c r="AG26" i="60"/>
  <c r="AC21" i="60"/>
  <c r="AD21" i="60"/>
  <c r="AE21" i="60"/>
  <c r="BH21" i="60" s="1"/>
  <c r="BX21" i="60" s="1"/>
  <c r="AF21" i="60"/>
  <c r="BI21" i="60" s="1"/>
  <c r="AH9" i="89" s="1"/>
  <c r="AG21" i="60"/>
  <c r="AG34" i="60"/>
  <c r="BJ34" i="60" s="1"/>
  <c r="AK22" i="89" s="1"/>
  <c r="Z25" i="60"/>
  <c r="BC25" i="60" s="1"/>
  <c r="P13" i="89" s="1"/>
  <c r="AD25" i="60"/>
  <c r="BG25" i="60" s="1"/>
  <c r="AB13" i="89" s="1"/>
  <c r="AE25" i="60"/>
  <c r="BH25" i="60" s="1"/>
  <c r="BX25" i="60" s="1"/>
  <c r="AD13" i="89" s="1"/>
  <c r="AF25" i="60"/>
  <c r="BI25" i="60" s="1"/>
  <c r="BY25" i="60" s="1"/>
  <c r="AG25" i="60"/>
  <c r="BJ25" i="60" s="1"/>
  <c r="AK13" i="89" s="1"/>
  <c r="AC25" i="60"/>
  <c r="BF25" i="60" s="1"/>
  <c r="Y31" i="60"/>
  <c r="BB31" i="60" s="1"/>
  <c r="X31" i="60"/>
  <c r="BA31" i="60" s="1"/>
  <c r="J19" i="89" s="1"/>
  <c r="W31" i="60"/>
  <c r="AZ31" i="60" s="1"/>
  <c r="G19" i="89" s="1"/>
  <c r="X34" i="60"/>
  <c r="BA34" i="60" s="1"/>
  <c r="J22" i="89" s="1"/>
  <c r="AD31" i="60"/>
  <c r="BG31" i="60" s="1"/>
  <c r="AB19" i="96" s="1"/>
  <c r="AF34" i="60"/>
  <c r="BI34" i="60" s="1"/>
  <c r="BY34" i="60" s="1"/>
  <c r="V31" i="60"/>
  <c r="AY31" i="60" s="1"/>
  <c r="BO31" i="60" s="1"/>
  <c r="Z36" i="60"/>
  <c r="BC36" i="60" s="1"/>
  <c r="P24" i="89" s="1"/>
  <c r="AC36" i="60"/>
  <c r="BF36" i="60" s="1"/>
  <c r="Y24" i="89" s="1"/>
  <c r="X36" i="60"/>
  <c r="BA36" i="60" s="1"/>
  <c r="BQ36" i="60" s="1"/>
  <c r="AB36" i="60"/>
  <c r="BE36" i="60" s="1"/>
  <c r="BU36" i="60" s="1"/>
  <c r="AG36" i="60"/>
  <c r="BJ36" i="60" s="1"/>
  <c r="AK24" i="89" s="1"/>
  <c r="AF31" i="60"/>
  <c r="BI31" i="60" s="1"/>
  <c r="Y36" i="60"/>
  <c r="BB36" i="60" s="1"/>
  <c r="M24" i="89" s="1"/>
  <c r="AC31" i="60"/>
  <c r="BF31" i="60" s="1"/>
  <c r="Y19" i="89" s="1"/>
  <c r="AA36" i="60"/>
  <c r="BD36" i="60" s="1"/>
  <c r="S24" i="96" s="1"/>
  <c r="AE36" i="60"/>
  <c r="BH36" i="60" s="1"/>
  <c r="AC34" i="60"/>
  <c r="BF34" i="60" s="1"/>
  <c r="Y22" i="96" s="1"/>
  <c r="AA31" i="60"/>
  <c r="BD31" i="60" s="1"/>
  <c r="BT31" i="60" s="1"/>
  <c r="W34" i="60"/>
  <c r="AZ34" i="60" s="1"/>
  <c r="BP34" i="60" s="1"/>
  <c r="V34" i="60"/>
  <c r="AY34" i="60" s="1"/>
  <c r="BO34" i="60" s="1"/>
  <c r="X30" i="60"/>
  <c r="BA30" i="60" s="1"/>
  <c r="BQ30" i="60" s="1"/>
  <c r="AF30" i="60"/>
  <c r="BI30" i="60" s="1"/>
  <c r="BY30" i="60" s="1"/>
  <c r="AC30" i="60"/>
  <c r="BF30" i="60" s="1"/>
  <c r="Y18" i="89" s="1"/>
  <c r="AG30" i="60"/>
  <c r="BJ30" i="60" s="1"/>
  <c r="Y30" i="60"/>
  <c r="BB30" i="60" s="1"/>
  <c r="M18" i="96" s="1"/>
  <c r="W30" i="60"/>
  <c r="AZ30" i="60" s="1"/>
  <c r="G18" i="89" s="1"/>
  <c r="AD30" i="60"/>
  <c r="BG30" i="60" s="1"/>
  <c r="AB18" i="89" s="1"/>
  <c r="X32" i="60"/>
  <c r="BA32" i="60" s="1"/>
  <c r="J20" i="89" s="1"/>
  <c r="AG32" i="60"/>
  <c r="BJ32" i="60" s="1"/>
  <c r="BZ32" i="60" s="1"/>
  <c r="W32" i="60"/>
  <c r="AZ32" i="60" s="1"/>
  <c r="G20" i="89" s="1"/>
  <c r="Y24" i="60"/>
  <c r="BB24" i="60" s="1"/>
  <c r="BR24" i="60" s="1"/>
  <c r="AF32" i="60"/>
  <c r="BI32" i="60" s="1"/>
  <c r="AH20" i="96" s="1"/>
  <c r="Y32" i="60"/>
  <c r="BB32" i="60" s="1"/>
  <c r="BR32" i="60" s="1"/>
  <c r="AD32" i="60"/>
  <c r="BG32" i="60" s="1"/>
  <c r="AB20" i="89" s="1"/>
  <c r="BF24" i="60"/>
  <c r="Y12" i="96" s="1"/>
  <c r="W24" i="60"/>
  <c r="AZ24" i="60" s="1"/>
  <c r="G12" i="89" s="1"/>
  <c r="AG31" i="60"/>
  <c r="BJ31" i="60" s="1"/>
  <c r="BZ31" i="60" s="1"/>
  <c r="AE31" i="60"/>
  <c r="BH31" i="60" s="1"/>
  <c r="AE19" i="96" s="1"/>
  <c r="AC32" i="60"/>
  <c r="BF32" i="60" s="1"/>
  <c r="BV32" i="60" s="1"/>
  <c r="AE32" i="60"/>
  <c r="BH32" i="60" s="1"/>
  <c r="AE20" i="89" s="1"/>
  <c r="Z32" i="60"/>
  <c r="BC32" i="60" s="1"/>
  <c r="P20" i="89" s="1"/>
  <c r="X24" i="60"/>
  <c r="BA24" i="60" s="1"/>
  <c r="BQ24" i="60" s="1"/>
  <c r="BG24" i="60"/>
  <c r="BW24" i="60" s="1"/>
  <c r="AB32" i="60"/>
  <c r="BE32" i="60" s="1"/>
  <c r="V20" i="89" s="1"/>
  <c r="AA32" i="60"/>
  <c r="BD32" i="60" s="1"/>
  <c r="S20" i="89" s="1"/>
  <c r="AB30" i="60"/>
  <c r="BE30" i="60" s="1"/>
  <c r="BU30" i="60" s="1"/>
  <c r="AA30" i="60"/>
  <c r="BD30" i="60" s="1"/>
  <c r="S18" i="89" s="1"/>
  <c r="V30" i="60"/>
  <c r="AY30" i="60" s="1"/>
  <c r="D18" i="89" s="1"/>
  <c r="AB24" i="60"/>
  <c r="BE24" i="60" s="1"/>
  <c r="BU24" i="60" s="1"/>
  <c r="AA24" i="60"/>
  <c r="BD24" i="60" s="1"/>
  <c r="S12" i="96" s="1"/>
  <c r="V24" i="60"/>
  <c r="AY24" i="60" s="1"/>
  <c r="D12" i="89" s="1"/>
  <c r="AE30" i="60"/>
  <c r="BH30" i="60" s="1"/>
  <c r="AE18" i="89" s="1"/>
  <c r="V29" i="60"/>
  <c r="AY29" i="60" s="1"/>
  <c r="D17" i="89" s="1"/>
  <c r="Z29" i="60"/>
  <c r="BC29" i="60" s="1"/>
  <c r="P17" i="89" s="1"/>
  <c r="AD29" i="60"/>
  <c r="BG29" i="60" s="1"/>
  <c r="AB17" i="96" s="1"/>
  <c r="W29" i="60"/>
  <c r="AZ29" i="60" s="1"/>
  <c r="G17" i="96" s="1"/>
  <c r="AA29" i="60"/>
  <c r="BD29" i="60" s="1"/>
  <c r="S17" i="89" s="1"/>
  <c r="AE29" i="60"/>
  <c r="BH29" i="60" s="1"/>
  <c r="AE17" i="96" s="1"/>
  <c r="AC29" i="60"/>
  <c r="BF29" i="60" s="1"/>
  <c r="Y17" i="89" s="1"/>
  <c r="X29" i="60"/>
  <c r="BA29" i="60" s="1"/>
  <c r="J17" i="89" s="1"/>
  <c r="AF29" i="60"/>
  <c r="BI29" i="60" s="1"/>
  <c r="BY29" i="60" s="1"/>
  <c r="Y29" i="60"/>
  <c r="BB29" i="60" s="1"/>
  <c r="M17" i="89" s="1"/>
  <c r="AB29" i="60"/>
  <c r="BE29" i="60" s="1"/>
  <c r="V17" i="89" s="1"/>
  <c r="AG29" i="60"/>
  <c r="BJ29" i="60" s="1"/>
  <c r="AK17" i="89" s="1"/>
  <c r="V20" i="60"/>
  <c r="AY20" i="60" s="1"/>
  <c r="D8" i="89" s="1"/>
  <c r="Z20" i="60"/>
  <c r="BC20" i="60" s="1"/>
  <c r="P8" i="96" s="1"/>
  <c r="W20" i="60"/>
  <c r="AZ20" i="60" s="1"/>
  <c r="BP20" i="60" s="1"/>
  <c r="AA20" i="60"/>
  <c r="BD20" i="60" s="1"/>
  <c r="S8" i="89" s="1"/>
  <c r="BH20" i="60"/>
  <c r="AE8" i="96" s="1"/>
  <c r="AB20" i="60"/>
  <c r="BE20" i="60" s="1"/>
  <c r="BU20" i="60" s="1"/>
  <c r="V18" i="60"/>
  <c r="AY18" i="60" s="1"/>
  <c r="Z18" i="60"/>
  <c r="BC18" i="60" s="1"/>
  <c r="W18" i="60"/>
  <c r="AZ18" i="60" s="1"/>
  <c r="AA18" i="60"/>
  <c r="BD18" i="60" s="1"/>
  <c r="X18" i="60"/>
  <c r="BA18" i="60" s="1"/>
  <c r="Y18" i="60"/>
  <c r="BB18" i="60" s="1"/>
  <c r="AB18" i="60"/>
  <c r="BE18" i="60" s="1"/>
  <c r="V28" i="60"/>
  <c r="AY28" i="60" s="1"/>
  <c r="BO28" i="60" s="1"/>
  <c r="Z28" i="60"/>
  <c r="BC28" i="60" s="1"/>
  <c r="P16" i="89" s="1"/>
  <c r="AD28" i="60"/>
  <c r="BG28" i="60" s="1"/>
  <c r="AB16" i="96" s="1"/>
  <c r="AA28" i="60"/>
  <c r="BD28" i="60" s="1"/>
  <c r="BT28" i="60" s="1"/>
  <c r="AE28" i="60"/>
  <c r="BH28" i="60" s="1"/>
  <c r="AE16" i="89" s="1"/>
  <c r="Y28" i="60"/>
  <c r="BB28" i="60" s="1"/>
  <c r="M16" i="89" s="1"/>
  <c r="AG28" i="60"/>
  <c r="BJ28" i="60" s="1"/>
  <c r="AK16" i="89" s="1"/>
  <c r="AB28" i="60"/>
  <c r="BE28" i="60" s="1"/>
  <c r="V16" i="96" s="1"/>
  <c r="BA28" i="60"/>
  <c r="BQ28" i="60" s="1"/>
  <c r="AC28" i="60"/>
  <c r="BF28" i="60" s="1"/>
  <c r="Y16" i="89" s="1"/>
  <c r="AF28" i="60"/>
  <c r="BI28" i="60" s="1"/>
  <c r="BY28" i="60" s="1"/>
  <c r="V33" i="60"/>
  <c r="AY33" i="60" s="1"/>
  <c r="D21" i="96" s="1"/>
  <c r="Z33" i="60"/>
  <c r="BC33" i="60" s="1"/>
  <c r="P21" i="96" s="1"/>
  <c r="AD33" i="60"/>
  <c r="BG33" i="60" s="1"/>
  <c r="AB21" i="89" s="1"/>
  <c r="W33" i="60"/>
  <c r="AZ33" i="60" s="1"/>
  <c r="G21" i="89" s="1"/>
  <c r="AA33" i="60"/>
  <c r="BD33" i="60" s="1"/>
  <c r="BT33" i="60" s="1"/>
  <c r="AE33" i="60"/>
  <c r="BH33" i="60" s="1"/>
  <c r="AE21" i="89" s="1"/>
  <c r="AC33" i="60"/>
  <c r="BF33" i="60" s="1"/>
  <c r="Y21" i="89" s="1"/>
  <c r="X33" i="60"/>
  <c r="BA33" i="60" s="1"/>
  <c r="J21" i="96" s="1"/>
  <c r="AF33" i="60"/>
  <c r="BI33" i="60" s="1"/>
  <c r="AH21" i="89" s="1"/>
  <c r="Y33" i="60"/>
  <c r="BB33" i="60" s="1"/>
  <c r="M21" i="89" s="1"/>
  <c r="AB33" i="60"/>
  <c r="BE33" i="60" s="1"/>
  <c r="V21" i="89" s="1"/>
  <c r="AG33" i="60"/>
  <c r="BJ33" i="60" s="1"/>
  <c r="AK21" i="89" s="1"/>
  <c r="V40" i="60"/>
  <c r="AY40" i="60" s="1"/>
  <c r="Z40" i="60"/>
  <c r="BC40" i="60" s="1"/>
  <c r="AD40" i="60"/>
  <c r="BG40" i="60" s="1"/>
  <c r="W40" i="60"/>
  <c r="AZ40" i="60" s="1"/>
  <c r="AA40" i="60"/>
  <c r="BD40" i="60" s="1"/>
  <c r="AE40" i="60"/>
  <c r="BH40" i="60" s="1"/>
  <c r="BX40" i="60" s="1"/>
  <c r="Y40" i="60"/>
  <c r="BB40" i="60" s="1"/>
  <c r="AG40" i="60"/>
  <c r="BJ40" i="60" s="1"/>
  <c r="AB40" i="60"/>
  <c r="BE40" i="60" s="1"/>
  <c r="AF40" i="60"/>
  <c r="BI40" i="60" s="1"/>
  <c r="X40" i="60"/>
  <c r="BA40" i="60" s="1"/>
  <c r="AC40" i="60"/>
  <c r="BF40" i="60" s="1"/>
  <c r="V22" i="60"/>
  <c r="AY22" i="60" s="1"/>
  <c r="BO22" i="60" s="1"/>
  <c r="Z22" i="60"/>
  <c r="BC22" i="60" s="1"/>
  <c r="BS22" i="60" s="1"/>
  <c r="W22" i="60"/>
  <c r="AZ22" i="60" s="1"/>
  <c r="BP22" i="60" s="1"/>
  <c r="AA22" i="60"/>
  <c r="BD22" i="60" s="1"/>
  <c r="S10" i="96" s="1"/>
  <c r="Y22" i="60"/>
  <c r="BB22" i="60" s="1"/>
  <c r="M10" i="89" s="1"/>
  <c r="AB22" i="60"/>
  <c r="BE22" i="60" s="1"/>
  <c r="BU22" i="60" s="1"/>
  <c r="X22" i="60"/>
  <c r="BA22" i="60" s="1"/>
  <c r="J10" i="89" s="1"/>
  <c r="V37" i="60"/>
  <c r="AY37" i="60" s="1"/>
  <c r="BO37" i="60" s="1"/>
  <c r="Z37" i="60"/>
  <c r="BC37" i="60" s="1"/>
  <c r="BS37" i="60" s="1"/>
  <c r="AD37" i="60"/>
  <c r="BG37" i="60" s="1"/>
  <c r="BW37" i="60" s="1"/>
  <c r="W37" i="60"/>
  <c r="AZ37" i="60" s="1"/>
  <c r="G25" i="89" s="1"/>
  <c r="AA37" i="60"/>
  <c r="BD37" i="60" s="1"/>
  <c r="BT37" i="60" s="1"/>
  <c r="AE37" i="60"/>
  <c r="BH37" i="60" s="1"/>
  <c r="AE25" i="96" s="1"/>
  <c r="AC37" i="60"/>
  <c r="BF37" i="60" s="1"/>
  <c r="Y25" i="89" s="1"/>
  <c r="X37" i="60"/>
  <c r="BA37" i="60" s="1"/>
  <c r="BQ37" i="60" s="1"/>
  <c r="AF37" i="60"/>
  <c r="BI37" i="60" s="1"/>
  <c r="BY37" i="60" s="1"/>
  <c r="Y37" i="60"/>
  <c r="BB37" i="60" s="1"/>
  <c r="M25" i="96" s="1"/>
  <c r="AB37" i="60"/>
  <c r="BE37" i="60" s="1"/>
  <c r="V25" i="96" s="1"/>
  <c r="AG37" i="60"/>
  <c r="BJ37" i="60" s="1"/>
  <c r="AK25" i="96" s="1"/>
  <c r="V26" i="60"/>
  <c r="AY26" i="60" s="1"/>
  <c r="Z26" i="60"/>
  <c r="BC26" i="60" s="1"/>
  <c r="W26" i="60"/>
  <c r="AZ26" i="60" s="1"/>
  <c r="AA26" i="60"/>
  <c r="BD26" i="60" s="1"/>
  <c r="Y26" i="60"/>
  <c r="BB26" i="60" s="1"/>
  <c r="BJ26" i="60"/>
  <c r="AB26" i="60"/>
  <c r="BE26" i="60" s="1"/>
  <c r="X26" i="60"/>
  <c r="BA26" i="60" s="1"/>
  <c r="AZ17" i="60"/>
  <c r="AA17" i="60"/>
  <c r="BD17" i="60" s="1"/>
  <c r="AE17" i="60"/>
  <c r="BH17" i="60" s="1"/>
  <c r="V17" i="60"/>
  <c r="AY17" i="60" s="1"/>
  <c r="Z17" i="60"/>
  <c r="BC17" i="60" s="1"/>
  <c r="X17" i="60"/>
  <c r="BA17" i="60" s="1"/>
  <c r="AB17" i="60"/>
  <c r="AF17" i="60"/>
  <c r="BI17" i="60" s="1"/>
  <c r="AC17" i="60"/>
  <c r="BF17" i="60" s="1"/>
  <c r="AD17" i="60"/>
  <c r="BG17" i="60" s="1"/>
  <c r="Y17" i="60"/>
  <c r="BB17" i="60" s="1"/>
  <c r="AG17" i="60"/>
  <c r="BJ17" i="60" s="1"/>
  <c r="V19" i="60"/>
  <c r="AY19" i="60" s="1"/>
  <c r="Z19" i="60"/>
  <c r="BC19" i="60" s="1"/>
  <c r="BG19" i="60"/>
  <c r="W19" i="60"/>
  <c r="AZ19" i="60" s="1"/>
  <c r="AA19" i="60"/>
  <c r="BD19" i="60" s="1"/>
  <c r="BH19" i="60"/>
  <c r="BF19" i="60"/>
  <c r="X19" i="60"/>
  <c r="BA19" i="60" s="1"/>
  <c r="AB19" i="60"/>
  <c r="BE19" i="60" s="1"/>
  <c r="Y19" i="60"/>
  <c r="BB19" i="60" s="1"/>
  <c r="V41" i="60"/>
  <c r="AY41" i="60" s="1"/>
  <c r="Z41" i="60"/>
  <c r="BC41" i="60" s="1"/>
  <c r="P29" i="89" s="1"/>
  <c r="AD41" i="60"/>
  <c r="BG41" i="60" s="1"/>
  <c r="BW41" i="60" s="1"/>
  <c r="W41" i="60"/>
  <c r="AZ41" i="60" s="1"/>
  <c r="G29" i="89" s="1"/>
  <c r="AA41" i="60"/>
  <c r="BD41" i="60" s="1"/>
  <c r="S29" i="96" s="1"/>
  <c r="AE41" i="60"/>
  <c r="BH41" i="60" s="1"/>
  <c r="AC41" i="60"/>
  <c r="BF41" i="60" s="1"/>
  <c r="Y29" i="89" s="1"/>
  <c r="X41" i="60"/>
  <c r="BA41" i="60" s="1"/>
  <c r="J29" i="89" s="1"/>
  <c r="AF41" i="60"/>
  <c r="BI41" i="60" s="1"/>
  <c r="Y41" i="60"/>
  <c r="BB41" i="60" s="1"/>
  <c r="M29" i="89" s="1"/>
  <c r="AB41" i="60"/>
  <c r="BE41" i="60" s="1"/>
  <c r="BU41" i="60" s="1"/>
  <c r="AG41" i="60"/>
  <c r="BJ41" i="60" s="1"/>
  <c r="AK29" i="96" s="1"/>
  <c r="V21" i="60"/>
  <c r="AY21" i="60" s="1"/>
  <c r="BO21" i="60" s="1"/>
  <c r="Z21" i="60"/>
  <c r="BC21" i="60" s="1"/>
  <c r="P9" i="89" s="1"/>
  <c r="BG21" i="60"/>
  <c r="BW21" i="60" s="1"/>
  <c r="W21" i="60"/>
  <c r="AZ21" i="60" s="1"/>
  <c r="G9" i="96" s="1"/>
  <c r="AA21" i="60"/>
  <c r="BD21" i="60" s="1"/>
  <c r="S9" i="96" s="1"/>
  <c r="BF21" i="60"/>
  <c r="BV21" i="60" s="1"/>
  <c r="X21" i="60"/>
  <c r="BA21" i="60" s="1"/>
  <c r="BQ21" i="60" s="1"/>
  <c r="Y21" i="60"/>
  <c r="BB21" i="60" s="1"/>
  <c r="M9" i="96" s="1"/>
  <c r="AB21" i="60"/>
  <c r="BE21" i="60" s="1"/>
  <c r="V9" i="96" s="1"/>
  <c r="BJ21" i="60"/>
  <c r="AK9" i="96" s="1"/>
  <c r="V38" i="60"/>
  <c r="AY38" i="60" s="1"/>
  <c r="D26" i="89" s="1"/>
  <c r="Z38" i="60"/>
  <c r="BC38" i="60" s="1"/>
  <c r="BS38" i="60" s="1"/>
  <c r="AD38" i="60"/>
  <c r="BG38" i="60" s="1"/>
  <c r="AB26" i="89" s="1"/>
  <c r="W38" i="60"/>
  <c r="AZ38" i="60" s="1"/>
  <c r="G26" i="89" s="1"/>
  <c r="AA38" i="60"/>
  <c r="BD38" i="60" s="1"/>
  <c r="S26" i="96" s="1"/>
  <c r="AE38" i="60"/>
  <c r="BH38" i="60" s="1"/>
  <c r="BX38" i="60" s="1"/>
  <c r="AD26" i="89" s="1"/>
  <c r="Y38" i="60"/>
  <c r="BB38" i="60" s="1"/>
  <c r="M26" i="89" s="1"/>
  <c r="AG38" i="60"/>
  <c r="BJ38" i="60" s="1"/>
  <c r="AK26" i="96" s="1"/>
  <c r="AB38" i="60"/>
  <c r="BE38" i="60" s="1"/>
  <c r="V26" i="89" s="1"/>
  <c r="AC38" i="60"/>
  <c r="BF38" i="60" s="1"/>
  <c r="Y26" i="89" s="1"/>
  <c r="X38" i="60"/>
  <c r="BA38" i="60" s="1"/>
  <c r="BQ38" i="60" s="1"/>
  <c r="AF38" i="60"/>
  <c r="BI38" i="60" s="1"/>
  <c r="BY38" i="60" s="1"/>
  <c r="AJ27" i="96"/>
  <c r="AJ27" i="89"/>
  <c r="M27" i="89"/>
  <c r="M27" i="96"/>
  <c r="BR39" i="60"/>
  <c r="V27" i="89"/>
  <c r="V27" i="96"/>
  <c r="BU39" i="60"/>
  <c r="G27" i="89"/>
  <c r="G27" i="96"/>
  <c r="BP39" i="60"/>
  <c r="S15" i="89"/>
  <c r="S15" i="96"/>
  <c r="BT27" i="60"/>
  <c r="D15" i="89"/>
  <c r="D15" i="96"/>
  <c r="BO27" i="60"/>
  <c r="AK23" i="89"/>
  <c r="AK23" i="96"/>
  <c r="BZ35" i="60"/>
  <c r="J23" i="89"/>
  <c r="J23" i="96"/>
  <c r="BQ35" i="60"/>
  <c r="BW35" i="60"/>
  <c r="AB23" i="89"/>
  <c r="AB23" i="96"/>
  <c r="AB24" i="89"/>
  <c r="AB24" i="96"/>
  <c r="BW36" i="60"/>
  <c r="J19" i="96"/>
  <c r="BQ31" i="60"/>
  <c r="AB19" i="89"/>
  <c r="BU34" i="60"/>
  <c r="V22" i="89"/>
  <c r="V22" i="96"/>
  <c r="G22" i="89"/>
  <c r="G22" i="96"/>
  <c r="S27" i="89"/>
  <c r="S27" i="96"/>
  <c r="BT39" i="60"/>
  <c r="BO39" i="60"/>
  <c r="D27" i="89"/>
  <c r="D27" i="96"/>
  <c r="AE15" i="89"/>
  <c r="AE15" i="96"/>
  <c r="BX27" i="60"/>
  <c r="BK39" i="60"/>
  <c r="BM39" i="60"/>
  <c r="AK27" i="89"/>
  <c r="AK27" i="96"/>
  <c r="J27" i="89"/>
  <c r="J27" i="96"/>
  <c r="BQ39" i="60"/>
  <c r="BW39" i="60"/>
  <c r="AB27" i="89"/>
  <c r="AB27" i="96"/>
  <c r="M15" i="89"/>
  <c r="M15" i="96"/>
  <c r="BR27" i="60"/>
  <c r="BU27" i="60"/>
  <c r="V15" i="89"/>
  <c r="V15" i="96"/>
  <c r="G15" i="89"/>
  <c r="G15" i="96"/>
  <c r="BP27" i="60"/>
  <c r="BI26" i="60"/>
  <c r="S13" i="89"/>
  <c r="S13" i="96"/>
  <c r="BT25" i="60"/>
  <c r="D13" i="89"/>
  <c r="D13" i="96"/>
  <c r="BO25" i="60"/>
  <c r="P18" i="89"/>
  <c r="P18" i="96"/>
  <c r="BS30" i="60"/>
  <c r="AE24" i="89"/>
  <c r="AE24" i="96"/>
  <c r="BX36" i="60"/>
  <c r="BS36" i="60"/>
  <c r="BS31" i="60"/>
  <c r="P19" i="89"/>
  <c r="P19" i="96"/>
  <c r="AH27" i="89"/>
  <c r="AH27" i="96"/>
  <c r="BY39" i="60"/>
  <c r="Y15" i="89"/>
  <c r="Y15" i="96"/>
  <c r="BV27" i="60"/>
  <c r="P15" i="89"/>
  <c r="P15" i="96"/>
  <c r="BS27" i="60"/>
  <c r="Y27" i="89"/>
  <c r="Y27" i="96"/>
  <c r="BV39" i="60"/>
  <c r="AE27" i="96"/>
  <c r="AE27" i="89"/>
  <c r="BX39" i="60"/>
  <c r="BS39" i="60"/>
  <c r="P27" i="89"/>
  <c r="P27" i="96"/>
  <c r="BV29" i="60"/>
  <c r="BW29" i="60"/>
  <c r="AK15" i="89"/>
  <c r="AK15" i="96"/>
  <c r="BZ27" i="60"/>
  <c r="J15" i="89"/>
  <c r="J15" i="96"/>
  <c r="BQ27" i="60"/>
  <c r="AB15" i="89"/>
  <c r="AB15" i="96"/>
  <c r="BW27" i="60"/>
  <c r="BU25" i="60"/>
  <c r="V13" i="89"/>
  <c r="V13" i="96"/>
  <c r="G13" i="89"/>
  <c r="AH23" i="89"/>
  <c r="AH23" i="96"/>
  <c r="BY35" i="60"/>
  <c r="BT35" i="60"/>
  <c r="S23" i="89"/>
  <c r="S23" i="96"/>
  <c r="D20" i="89"/>
  <c r="D20" i="96"/>
  <c r="BO32" i="60"/>
  <c r="AH24" i="96"/>
  <c r="D24" i="89"/>
  <c r="D24" i="96"/>
  <c r="BO36" i="60"/>
  <c r="AH19" i="89"/>
  <c r="AH19" i="96"/>
  <c r="BY31" i="60"/>
  <c r="AE22" i="89"/>
  <c r="AE22" i="96"/>
  <c r="BX34" i="60"/>
  <c r="P22" i="89"/>
  <c r="P22" i="96"/>
  <c r="BS34" i="60"/>
  <c r="Y13" i="89"/>
  <c r="Y13" i="96"/>
  <c r="BV25" i="60"/>
  <c r="J13" i="89"/>
  <c r="J13" i="96"/>
  <c r="BQ25" i="60"/>
  <c r="M23" i="89"/>
  <c r="M23" i="96"/>
  <c r="BR35" i="60"/>
  <c r="V23" i="89"/>
  <c r="V23" i="96"/>
  <c r="BU35" i="60"/>
  <c r="G23" i="89"/>
  <c r="G23" i="96"/>
  <c r="BP35" i="60"/>
  <c r="Y12" i="89"/>
  <c r="BP24" i="60"/>
  <c r="G12" i="96"/>
  <c r="BZ30" i="60"/>
  <c r="AK18" i="89"/>
  <c r="AK18" i="96"/>
  <c r="BV36" i="60"/>
  <c r="G24" i="89"/>
  <c r="G24" i="96"/>
  <c r="BP36" i="60"/>
  <c r="M19" i="89"/>
  <c r="M19" i="96"/>
  <c r="BR31" i="60"/>
  <c r="BP31" i="60"/>
  <c r="S22" i="89"/>
  <c r="S22" i="96"/>
  <c r="BT34" i="60"/>
  <c r="BE17" i="60"/>
  <c r="BM27" i="60"/>
  <c r="BK27" i="60"/>
  <c r="AV23" i="60"/>
  <c r="AR23" i="60"/>
  <c r="AN23" i="60"/>
  <c r="AU23" i="60"/>
  <c r="AQ23" i="60"/>
  <c r="AM23" i="60"/>
  <c r="AT23" i="60"/>
  <c r="AP23" i="60"/>
  <c r="AL23" i="60"/>
  <c r="AO23" i="60"/>
  <c r="AW23" i="60"/>
  <c r="AS23" i="60"/>
  <c r="Y22" i="89" l="1"/>
  <c r="BP30" i="60"/>
  <c r="BP25" i="60"/>
  <c r="BR34" i="60"/>
  <c r="D10" i="96"/>
  <c r="G18" i="96"/>
  <c r="BY36" i="60"/>
  <c r="AH22" i="89"/>
  <c r="AK22" i="96"/>
  <c r="BR25" i="60"/>
  <c r="L13" i="96" s="1"/>
  <c r="M13" i="96"/>
  <c r="V24" i="96"/>
  <c r="V24" i="89"/>
  <c r="D23" i="89"/>
  <c r="M22" i="89"/>
  <c r="D23" i="96"/>
  <c r="AH22" i="96"/>
  <c r="BZ34" i="60"/>
  <c r="V18" i="96"/>
  <c r="BV34" i="60"/>
  <c r="X22" i="89" s="1"/>
  <c r="BV38" i="60"/>
  <c r="AH15" i="96"/>
  <c r="M18" i="89"/>
  <c r="AH15" i="89"/>
  <c r="BU32" i="60"/>
  <c r="Y24" i="96"/>
  <c r="AH20" i="89"/>
  <c r="Y23" i="96"/>
  <c r="Y23" i="89"/>
  <c r="V20" i="96"/>
  <c r="D22" i="89"/>
  <c r="BM35" i="60"/>
  <c r="BM34" i="60"/>
  <c r="S19" i="89"/>
  <c r="BY32" i="60"/>
  <c r="AD13" i="96"/>
  <c r="G17" i="89"/>
  <c r="D21" i="89"/>
  <c r="BS24" i="60"/>
  <c r="BX24" i="60"/>
  <c r="AE12" i="89"/>
  <c r="AE12" i="96"/>
  <c r="AH13" i="96"/>
  <c r="AH13" i="89"/>
  <c r="BP29" i="60"/>
  <c r="BW34" i="60"/>
  <c r="AA22" i="89" s="1"/>
  <c r="AB22" i="96"/>
  <c r="BX22" i="60"/>
  <c r="AE10" i="96"/>
  <c r="BT36" i="60"/>
  <c r="P23" i="89"/>
  <c r="AH17" i="89"/>
  <c r="S24" i="89"/>
  <c r="BQ34" i="60"/>
  <c r="J22" i="96"/>
  <c r="BS35" i="60"/>
  <c r="O23" i="96" s="1"/>
  <c r="M25" i="89"/>
  <c r="BO24" i="60"/>
  <c r="C12" i="89" s="1"/>
  <c r="AK12" i="89"/>
  <c r="AK12" i="96"/>
  <c r="BM37" i="60"/>
  <c r="BM41" i="60"/>
  <c r="BT20" i="60"/>
  <c r="BM36" i="60"/>
  <c r="BV31" i="60"/>
  <c r="BZ33" i="60"/>
  <c r="AJ21" i="89" s="1"/>
  <c r="BK34" i="60"/>
  <c r="G19" i="96"/>
  <c r="Y19" i="96"/>
  <c r="BP32" i="60"/>
  <c r="F20" i="89" s="1"/>
  <c r="BW31" i="60"/>
  <c r="S12" i="89"/>
  <c r="BX32" i="60"/>
  <c r="AD20" i="89" s="1"/>
  <c r="AE20" i="96"/>
  <c r="AB13" i="96"/>
  <c r="G20" i="96"/>
  <c r="BW25" i="60"/>
  <c r="Y20" i="96"/>
  <c r="BR29" i="60"/>
  <c r="L17" i="89" s="1"/>
  <c r="AK20" i="96"/>
  <c r="AK20" i="89"/>
  <c r="J12" i="96"/>
  <c r="BT24" i="60"/>
  <c r="BX30" i="60"/>
  <c r="AD18" i="96" s="1"/>
  <c r="J20" i="96"/>
  <c r="BV22" i="60"/>
  <c r="X10" i="89" s="1"/>
  <c r="Y10" i="96"/>
  <c r="BQ20" i="60"/>
  <c r="P24" i="96"/>
  <c r="AE23" i="96"/>
  <c r="AE23" i="89"/>
  <c r="J24" i="96"/>
  <c r="J24" i="89"/>
  <c r="AH12" i="96"/>
  <c r="AH12" i="89"/>
  <c r="BZ24" i="60"/>
  <c r="AJ12" i="89" s="1"/>
  <c r="BS32" i="60"/>
  <c r="O20" i="89" s="1"/>
  <c r="BZ25" i="60"/>
  <c r="AJ13" i="89" s="1"/>
  <c r="D22" i="96"/>
  <c r="V19" i="96"/>
  <c r="D19" i="89"/>
  <c r="AK13" i="96"/>
  <c r="BS25" i="60"/>
  <c r="O13" i="89" s="1"/>
  <c r="BU31" i="60"/>
  <c r="U19" i="89" s="1"/>
  <c r="D19" i="96"/>
  <c r="BT32" i="60"/>
  <c r="R20" i="89" s="1"/>
  <c r="P12" i="96"/>
  <c r="BU29" i="60"/>
  <c r="U17" i="89" s="1"/>
  <c r="P13" i="96"/>
  <c r="AH10" i="96"/>
  <c r="S19" i="96"/>
  <c r="S20" i="96"/>
  <c r="M9" i="89"/>
  <c r="V17" i="96"/>
  <c r="M20" i="96"/>
  <c r="AE13" i="96"/>
  <c r="AE13" i="89"/>
  <c r="AH18" i="96"/>
  <c r="J18" i="89"/>
  <c r="AH18" i="89"/>
  <c r="J18" i="96"/>
  <c r="D18" i="96"/>
  <c r="BR38" i="60"/>
  <c r="M20" i="89"/>
  <c r="Y8" i="96"/>
  <c r="D12" i="96"/>
  <c r="M26" i="96"/>
  <c r="BQ22" i="60"/>
  <c r="I10" i="89" s="1"/>
  <c r="BZ29" i="60"/>
  <c r="AJ17" i="89" s="1"/>
  <c r="J10" i="96"/>
  <c r="AK17" i="96"/>
  <c r="AH10" i="89"/>
  <c r="BV41" i="60"/>
  <c r="X29" i="96" s="1"/>
  <c r="AK21" i="96"/>
  <c r="Y29" i="96"/>
  <c r="BZ36" i="60"/>
  <c r="AJ24" i="96" s="1"/>
  <c r="AK24" i="96"/>
  <c r="BR20" i="60"/>
  <c r="L8" i="89" s="1"/>
  <c r="BV30" i="60"/>
  <c r="X18" i="89" s="1"/>
  <c r="BV37" i="60"/>
  <c r="X25" i="96" s="1"/>
  <c r="M8" i="96"/>
  <c r="V25" i="89"/>
  <c r="Y18" i="96"/>
  <c r="BU33" i="60"/>
  <c r="U21" i="96" s="1"/>
  <c r="Y25" i="96"/>
  <c r="V21" i="96"/>
  <c r="AH8" i="89"/>
  <c r="BR30" i="60"/>
  <c r="BR36" i="60"/>
  <c r="M24" i="96"/>
  <c r="BT38" i="60"/>
  <c r="BR28" i="60"/>
  <c r="L16" i="89" s="1"/>
  <c r="M16" i="96"/>
  <c r="Y20" i="89"/>
  <c r="G21" i="96"/>
  <c r="AK9" i="89"/>
  <c r="BM32" i="60"/>
  <c r="AB9" i="89"/>
  <c r="BX33" i="60"/>
  <c r="AD21" i="89" s="1"/>
  <c r="P20" i="96"/>
  <c r="AE9" i="96"/>
  <c r="BP37" i="60"/>
  <c r="F25" i="89" s="1"/>
  <c r="AE8" i="89"/>
  <c r="G8" i="89"/>
  <c r="BQ41" i="60"/>
  <c r="I29" i="89" s="1"/>
  <c r="AK26" i="89"/>
  <c r="J29" i="96"/>
  <c r="J25" i="96"/>
  <c r="BZ21" i="60"/>
  <c r="AJ9" i="89" s="1"/>
  <c r="P21" i="89"/>
  <c r="BZ20" i="60"/>
  <c r="AJ8" i="89" s="1"/>
  <c r="J25" i="89"/>
  <c r="AE18" i="96"/>
  <c r="BW33" i="60"/>
  <c r="AA21" i="89" s="1"/>
  <c r="BW30" i="60"/>
  <c r="AA18" i="89" s="1"/>
  <c r="M12" i="96"/>
  <c r="AK8" i="96"/>
  <c r="AB21" i="96"/>
  <c r="AB16" i="89"/>
  <c r="AK19" i="96"/>
  <c r="AB18" i="96"/>
  <c r="M12" i="89"/>
  <c r="BS21" i="60"/>
  <c r="O9" i="96" s="1"/>
  <c r="AK19" i="89"/>
  <c r="AB29" i="96"/>
  <c r="AB9" i="96"/>
  <c r="BS28" i="60"/>
  <c r="O16" i="89" s="1"/>
  <c r="AB17" i="89"/>
  <c r="AE19" i="89"/>
  <c r="AB10" i="96"/>
  <c r="BZ28" i="60"/>
  <c r="AJ16" i="96" s="1"/>
  <c r="BQ29" i="60"/>
  <c r="I17" i="89" s="1"/>
  <c r="BX31" i="60"/>
  <c r="AD19" i="89" s="1"/>
  <c r="V18" i="89"/>
  <c r="AK16" i="96"/>
  <c r="BW22" i="60"/>
  <c r="AA10" i="96" s="1"/>
  <c r="AB12" i="96"/>
  <c r="P8" i="89"/>
  <c r="BO30" i="60"/>
  <c r="C18" i="89" s="1"/>
  <c r="BY20" i="60"/>
  <c r="AG8" i="96" s="1"/>
  <c r="J21" i="89"/>
  <c r="AK29" i="89"/>
  <c r="BQ32" i="60"/>
  <c r="I20" i="96" s="1"/>
  <c r="G8" i="96"/>
  <c r="AH26" i="96"/>
  <c r="AH16" i="96"/>
  <c r="J17" i="96"/>
  <c r="G25" i="96"/>
  <c r="AB12" i="89"/>
  <c r="BZ22" i="60"/>
  <c r="AJ10" i="96" s="1"/>
  <c r="BV24" i="60"/>
  <c r="X12" i="96" s="1"/>
  <c r="AH26" i="89"/>
  <c r="AH16" i="89"/>
  <c r="BP41" i="60"/>
  <c r="F29" i="89" s="1"/>
  <c r="AK10" i="96"/>
  <c r="J9" i="96"/>
  <c r="G29" i="96"/>
  <c r="J9" i="89"/>
  <c r="G16" i="96"/>
  <c r="BZ37" i="60"/>
  <c r="AJ25" i="96" s="1"/>
  <c r="BQ33" i="60"/>
  <c r="I21" i="96" s="1"/>
  <c r="BZ41" i="60"/>
  <c r="AJ29" i="96" s="1"/>
  <c r="AK25" i="89"/>
  <c r="AE25" i="89"/>
  <c r="G16" i="89"/>
  <c r="AB29" i="89"/>
  <c r="AB25" i="96"/>
  <c r="Y17" i="96"/>
  <c r="BW38" i="60"/>
  <c r="AA26" i="96" s="1"/>
  <c r="AC26" i="96" s="1"/>
  <c r="BW28" i="60"/>
  <c r="AA16" i="89" s="1"/>
  <c r="BV28" i="60"/>
  <c r="X16" i="89" s="1"/>
  <c r="Y8" i="89"/>
  <c r="AB25" i="89"/>
  <c r="AB26" i="96"/>
  <c r="Y16" i="96"/>
  <c r="BK32" i="60"/>
  <c r="J26" i="96"/>
  <c r="BV33" i="60"/>
  <c r="X21" i="89" s="1"/>
  <c r="BW32" i="60"/>
  <c r="AA20" i="96" s="1"/>
  <c r="AC20" i="96" s="1"/>
  <c r="BR22" i="60"/>
  <c r="Y21" i="96"/>
  <c r="Y9" i="96"/>
  <c r="AB8" i="96"/>
  <c r="V29" i="96"/>
  <c r="AB20" i="96"/>
  <c r="M10" i="96"/>
  <c r="Y9" i="89"/>
  <c r="AB8" i="89"/>
  <c r="V29" i="89"/>
  <c r="BU37" i="60"/>
  <c r="U25" i="89" s="1"/>
  <c r="BZ38" i="60"/>
  <c r="AJ26" i="96" s="1"/>
  <c r="AL26" i="96" s="1"/>
  <c r="G26" i="96"/>
  <c r="G10" i="96"/>
  <c r="G10" i="89"/>
  <c r="G9" i="89"/>
  <c r="BP33" i="60"/>
  <c r="F21" i="89" s="1"/>
  <c r="BT30" i="60"/>
  <c r="R18" i="96" s="1"/>
  <c r="S18" i="96"/>
  <c r="P26" i="96"/>
  <c r="P25" i="96"/>
  <c r="J26" i="89"/>
  <c r="J12" i="89"/>
  <c r="BP21" i="60"/>
  <c r="F9" i="89" s="1"/>
  <c r="BP38" i="60"/>
  <c r="F26" i="89" s="1"/>
  <c r="V9" i="89"/>
  <c r="S10" i="89"/>
  <c r="S16" i="96"/>
  <c r="BO20" i="60"/>
  <c r="C8" i="89" s="1"/>
  <c r="BY33" i="60"/>
  <c r="AG21" i="89" s="1"/>
  <c r="D9" i="96"/>
  <c r="BM26" i="60"/>
  <c r="D25" i="96"/>
  <c r="V12" i="96"/>
  <c r="S9" i="89"/>
  <c r="BT29" i="60"/>
  <c r="V12" i="89"/>
  <c r="BO38" i="60"/>
  <c r="C26" i="96" s="1"/>
  <c r="S26" i="89"/>
  <c r="S21" i="96"/>
  <c r="AH21" i="96"/>
  <c r="D9" i="89"/>
  <c r="BY21" i="60"/>
  <c r="AG9" i="96" s="1"/>
  <c r="D10" i="89"/>
  <c r="BT22" i="60"/>
  <c r="R10" i="89" s="1"/>
  <c r="D16" i="96"/>
  <c r="S16" i="89"/>
  <c r="BY24" i="60"/>
  <c r="AG12" i="89" s="1"/>
  <c r="AH25" i="89"/>
  <c r="S17" i="96"/>
  <c r="D26" i="96"/>
  <c r="BO33" i="60"/>
  <c r="C21" i="96" s="1"/>
  <c r="S21" i="89"/>
  <c r="BT21" i="60"/>
  <c r="R9" i="89" s="1"/>
  <c r="AH9" i="96"/>
  <c r="D16" i="89"/>
  <c r="D8" i="96"/>
  <c r="S8" i="96"/>
  <c r="V8" i="96"/>
  <c r="BO29" i="60"/>
  <c r="C17" i="89" s="1"/>
  <c r="V16" i="89"/>
  <c r="V8" i="89"/>
  <c r="D17" i="96"/>
  <c r="AH17" i="96"/>
  <c r="BU21" i="60"/>
  <c r="U9" i="96" s="1"/>
  <c r="S25" i="96"/>
  <c r="AD26" i="96"/>
  <c r="S25" i="89"/>
  <c r="BS41" i="60"/>
  <c r="O29" i="96" s="1"/>
  <c r="AH25" i="96"/>
  <c r="V10" i="96"/>
  <c r="V10" i="89"/>
  <c r="BU28" i="60"/>
  <c r="U16" i="89" s="1"/>
  <c r="BK26" i="60"/>
  <c r="AE29" i="96"/>
  <c r="AE29" i="89"/>
  <c r="BX41" i="60"/>
  <c r="AD29" i="89" s="1"/>
  <c r="P26" i="89"/>
  <c r="BS33" i="60"/>
  <c r="O21" i="89" s="1"/>
  <c r="BR33" i="60"/>
  <c r="L21" i="96" s="1"/>
  <c r="P9" i="96"/>
  <c r="AE9" i="89"/>
  <c r="P10" i="96"/>
  <c r="AE10" i="89"/>
  <c r="BX28" i="60"/>
  <c r="AD16" i="89" s="1"/>
  <c r="BS20" i="60"/>
  <c r="O8" i="96" s="1"/>
  <c r="BS29" i="60"/>
  <c r="O17" i="89" s="1"/>
  <c r="M17" i="96"/>
  <c r="Y26" i="96"/>
  <c r="Y10" i="89"/>
  <c r="J16" i="96"/>
  <c r="BR41" i="60"/>
  <c r="L29" i="96" s="1"/>
  <c r="P25" i="89"/>
  <c r="BX37" i="60"/>
  <c r="AD25" i="89" s="1"/>
  <c r="BX29" i="60"/>
  <c r="AD17" i="96" s="1"/>
  <c r="P17" i="96"/>
  <c r="J16" i="89"/>
  <c r="J8" i="96"/>
  <c r="P29" i="96"/>
  <c r="M29" i="96"/>
  <c r="BR37" i="60"/>
  <c r="L25" i="96" s="1"/>
  <c r="AE17" i="89"/>
  <c r="D25" i="89"/>
  <c r="AE26" i="96"/>
  <c r="AE21" i="96"/>
  <c r="M21" i="96"/>
  <c r="BR21" i="60"/>
  <c r="L9" i="96" s="1"/>
  <c r="P10" i="89"/>
  <c r="P16" i="96"/>
  <c r="AE16" i="96"/>
  <c r="BX20" i="60"/>
  <c r="AD8" i="96" s="1"/>
  <c r="AE26" i="89"/>
  <c r="BU38" i="60"/>
  <c r="U26" i="89" s="1"/>
  <c r="AH29" i="96"/>
  <c r="BY41" i="60"/>
  <c r="AG29" i="89" s="1"/>
  <c r="D29" i="89"/>
  <c r="D29" i="96"/>
  <c r="BO41" i="60"/>
  <c r="C29" i="89" s="1"/>
  <c r="BM38" i="60"/>
  <c r="V26" i="96"/>
  <c r="AH29" i="89"/>
  <c r="BT41" i="60"/>
  <c r="R29" i="89" s="1"/>
  <c r="S29" i="89"/>
  <c r="P23" i="60"/>
  <c r="AD28" i="89"/>
  <c r="AD28" i="96"/>
  <c r="BO17" i="60"/>
  <c r="BS17" i="60"/>
  <c r="BW17" i="60"/>
  <c r="C22" i="89"/>
  <c r="C22" i="96"/>
  <c r="AG22" i="89"/>
  <c r="AG22" i="96"/>
  <c r="AI22" i="96" s="1"/>
  <c r="F19" i="89"/>
  <c r="F19" i="96"/>
  <c r="L19" i="89"/>
  <c r="L19" i="96"/>
  <c r="F18" i="89"/>
  <c r="F18" i="96"/>
  <c r="AJ18" i="89"/>
  <c r="AJ18" i="96"/>
  <c r="X20" i="89"/>
  <c r="X20" i="96"/>
  <c r="Z20" i="96" s="1"/>
  <c r="AA13" i="89"/>
  <c r="AA13" i="96"/>
  <c r="R26" i="89"/>
  <c r="R26" i="96"/>
  <c r="AG10" i="89"/>
  <c r="AG10" i="96"/>
  <c r="AD22" i="96"/>
  <c r="AF22" i="96" s="1"/>
  <c r="AD22" i="89"/>
  <c r="C19" i="89"/>
  <c r="C19" i="96"/>
  <c r="AG19" i="89"/>
  <c r="AG19" i="96"/>
  <c r="AG18" i="89"/>
  <c r="AG18" i="96"/>
  <c r="R12" i="89"/>
  <c r="R12" i="96"/>
  <c r="AG20" i="89"/>
  <c r="AG20" i="96"/>
  <c r="AI20" i="96" s="1"/>
  <c r="R23" i="89"/>
  <c r="R23" i="96"/>
  <c r="L26" i="89"/>
  <c r="L26" i="96"/>
  <c r="AJ16" i="89"/>
  <c r="Y28" i="89"/>
  <c r="Y28" i="96"/>
  <c r="BV40" i="60"/>
  <c r="BU40" i="60"/>
  <c r="V28" i="89"/>
  <c r="V28" i="96"/>
  <c r="G28" i="89"/>
  <c r="G28" i="96"/>
  <c r="BP40" i="60"/>
  <c r="I15" i="89"/>
  <c r="I15" i="96"/>
  <c r="AA29" i="89"/>
  <c r="AA29" i="96"/>
  <c r="AA17" i="89"/>
  <c r="AA17" i="96"/>
  <c r="AD27" i="89"/>
  <c r="AD27" i="96"/>
  <c r="AF27" i="96" s="1"/>
  <c r="X15" i="89"/>
  <c r="X15" i="96"/>
  <c r="Z15" i="96" s="1"/>
  <c r="AG27" i="89"/>
  <c r="AG27" i="96"/>
  <c r="AI27" i="96" s="1"/>
  <c r="AD24" i="89"/>
  <c r="AD24" i="96"/>
  <c r="AD12" i="89"/>
  <c r="AD12" i="96"/>
  <c r="O20" i="96"/>
  <c r="Q20" i="96" s="1"/>
  <c r="AJ20" i="89"/>
  <c r="AJ20" i="96"/>
  <c r="AL20" i="96" s="1"/>
  <c r="Y14" i="89"/>
  <c r="Y14" i="96"/>
  <c r="BV26" i="60"/>
  <c r="BQ26" i="60"/>
  <c r="J14" i="89"/>
  <c r="J14" i="96"/>
  <c r="BW26" i="60"/>
  <c r="AB14" i="89"/>
  <c r="AB14" i="96"/>
  <c r="I26" i="89"/>
  <c r="I26" i="96"/>
  <c r="I16" i="89"/>
  <c r="I16" i="96"/>
  <c r="AH7" i="89"/>
  <c r="AH7" i="96"/>
  <c r="BY19" i="60"/>
  <c r="S7" i="89"/>
  <c r="S7" i="96"/>
  <c r="BT19" i="60"/>
  <c r="BO19" i="60"/>
  <c r="D7" i="89"/>
  <c r="D7" i="96"/>
  <c r="F17" i="89"/>
  <c r="F17" i="96"/>
  <c r="I27" i="89"/>
  <c r="I27" i="96"/>
  <c r="AK6" i="89"/>
  <c r="AK6" i="96"/>
  <c r="BZ18" i="60"/>
  <c r="BU18" i="60"/>
  <c r="V6" i="89"/>
  <c r="V6" i="96"/>
  <c r="BP18" i="60"/>
  <c r="G6" i="89"/>
  <c r="G6" i="96"/>
  <c r="AD15" i="89"/>
  <c r="AD15" i="96"/>
  <c r="AF15" i="96" s="1"/>
  <c r="R27" i="89"/>
  <c r="R27" i="96"/>
  <c r="T27" i="96" s="1"/>
  <c r="U22" i="89"/>
  <c r="U22" i="96"/>
  <c r="W22" i="96" s="1"/>
  <c r="AA24" i="89"/>
  <c r="AA24" i="96"/>
  <c r="AA12" i="89"/>
  <c r="AA12" i="96"/>
  <c r="L12" i="89"/>
  <c r="L12" i="96"/>
  <c r="F8" i="89"/>
  <c r="F8" i="96"/>
  <c r="X8" i="89"/>
  <c r="X8" i="96"/>
  <c r="AG17" i="89"/>
  <c r="AG17" i="96"/>
  <c r="BZ17" i="60"/>
  <c r="BY17" i="60"/>
  <c r="BX17" i="60"/>
  <c r="AJ19" i="89"/>
  <c r="AJ19" i="96"/>
  <c r="X24" i="89"/>
  <c r="X24" i="96"/>
  <c r="U18" i="89"/>
  <c r="U18" i="96"/>
  <c r="U20" i="89"/>
  <c r="U20" i="96"/>
  <c r="W20" i="96" s="1"/>
  <c r="L23" i="89"/>
  <c r="L23" i="96"/>
  <c r="AG26" i="89"/>
  <c r="AG26" i="96"/>
  <c r="AG16" i="89"/>
  <c r="AG16" i="96"/>
  <c r="O22" i="89"/>
  <c r="O22" i="96"/>
  <c r="Q22" i="96" s="1"/>
  <c r="AG24" i="89"/>
  <c r="AG24" i="96"/>
  <c r="C23" i="89"/>
  <c r="C23" i="96"/>
  <c r="CA35" i="60"/>
  <c r="AG23" i="89"/>
  <c r="AG23" i="96"/>
  <c r="M28" i="89"/>
  <c r="M28" i="96"/>
  <c r="BR40" i="60"/>
  <c r="BQ40" i="60"/>
  <c r="J28" i="89"/>
  <c r="J28" i="96"/>
  <c r="AB28" i="89"/>
  <c r="AB28" i="96"/>
  <c r="BW40" i="60"/>
  <c r="AA15" i="96"/>
  <c r="AC15" i="96" s="1"/>
  <c r="AA15" i="89"/>
  <c r="AA25" i="89"/>
  <c r="AA25" i="96"/>
  <c r="O15" i="89"/>
  <c r="O15" i="96"/>
  <c r="Q15" i="96" s="1"/>
  <c r="O24" i="89"/>
  <c r="O24" i="96"/>
  <c r="AD18" i="89"/>
  <c r="O12" i="89"/>
  <c r="O12" i="96"/>
  <c r="R13" i="89"/>
  <c r="R13" i="96"/>
  <c r="M14" i="89"/>
  <c r="M14" i="96"/>
  <c r="BR26" i="60"/>
  <c r="BX26" i="60"/>
  <c r="AE14" i="89"/>
  <c r="AE14" i="96"/>
  <c r="BS26" i="60"/>
  <c r="P14" i="89"/>
  <c r="P14" i="96"/>
  <c r="X26" i="89"/>
  <c r="X26" i="96"/>
  <c r="Z26" i="96" s="1"/>
  <c r="X9" i="89"/>
  <c r="X9" i="96"/>
  <c r="I8" i="89"/>
  <c r="I8" i="96"/>
  <c r="M7" i="89"/>
  <c r="M7" i="96"/>
  <c r="BR19" i="60"/>
  <c r="BU19" i="60"/>
  <c r="V7" i="89"/>
  <c r="V7" i="96"/>
  <c r="G7" i="89"/>
  <c r="G7" i="96"/>
  <c r="BP19" i="60"/>
  <c r="F15" i="89"/>
  <c r="F15" i="96"/>
  <c r="Y6" i="89"/>
  <c r="Y6" i="96"/>
  <c r="BV18" i="60"/>
  <c r="BQ18" i="60"/>
  <c r="J6" i="89"/>
  <c r="J6" i="96"/>
  <c r="BW18" i="60"/>
  <c r="AB6" i="89"/>
  <c r="AB6" i="96"/>
  <c r="AJ22" i="89"/>
  <c r="AJ22" i="96"/>
  <c r="AL22" i="96" s="1"/>
  <c r="U21" i="89"/>
  <c r="U10" i="89"/>
  <c r="U10" i="96"/>
  <c r="R17" i="89"/>
  <c r="R17" i="96"/>
  <c r="L27" i="89"/>
  <c r="L27" i="96"/>
  <c r="BV17" i="60"/>
  <c r="BU17" i="60"/>
  <c r="BT17" i="60"/>
  <c r="U24" i="96"/>
  <c r="U24" i="89"/>
  <c r="U12" i="89"/>
  <c r="U12" i="96"/>
  <c r="U23" i="89"/>
  <c r="U23" i="96"/>
  <c r="X13" i="89"/>
  <c r="X13" i="96"/>
  <c r="C10" i="89"/>
  <c r="C10" i="96"/>
  <c r="R16" i="89"/>
  <c r="R16" i="96"/>
  <c r="R24" i="89"/>
  <c r="R24" i="96"/>
  <c r="C20" i="89"/>
  <c r="C20" i="96"/>
  <c r="F13" i="89"/>
  <c r="F13" i="96"/>
  <c r="AD10" i="89"/>
  <c r="AD10" i="96"/>
  <c r="AK28" i="89"/>
  <c r="AK28" i="96"/>
  <c r="BZ40" i="60"/>
  <c r="AE28" i="89"/>
  <c r="AE28" i="96"/>
  <c r="P28" i="89"/>
  <c r="P28" i="96"/>
  <c r="BS40" i="60"/>
  <c r="I25" i="89"/>
  <c r="I25" i="96"/>
  <c r="X17" i="89"/>
  <c r="X17" i="96"/>
  <c r="O19" i="89"/>
  <c r="O19" i="96"/>
  <c r="X19" i="89"/>
  <c r="X19" i="96"/>
  <c r="O18" i="89"/>
  <c r="O18" i="96"/>
  <c r="L18" i="89"/>
  <c r="L18" i="96"/>
  <c r="AD23" i="89"/>
  <c r="AD23" i="96"/>
  <c r="C13" i="89"/>
  <c r="C13" i="96"/>
  <c r="AG13" i="96"/>
  <c r="AG13" i="89"/>
  <c r="BY26" i="60"/>
  <c r="AH14" i="89"/>
  <c r="AH14" i="96"/>
  <c r="BT26" i="60"/>
  <c r="S14" i="89"/>
  <c r="S14" i="96"/>
  <c r="BO26" i="60"/>
  <c r="D14" i="89"/>
  <c r="D14" i="96"/>
  <c r="X21" i="96"/>
  <c r="I9" i="89"/>
  <c r="I9" i="96"/>
  <c r="AA8" i="89"/>
  <c r="AA8" i="96"/>
  <c r="BZ19" i="60"/>
  <c r="AK7" i="89"/>
  <c r="AK7" i="96"/>
  <c r="J7" i="89"/>
  <c r="J7" i="96"/>
  <c r="BQ19" i="60"/>
  <c r="AB7" i="89"/>
  <c r="AB7" i="96"/>
  <c r="BW19" i="60"/>
  <c r="U15" i="89"/>
  <c r="U15" i="96"/>
  <c r="W15" i="96" s="1"/>
  <c r="M6" i="89"/>
  <c r="M6" i="96"/>
  <c r="BR18" i="60"/>
  <c r="BX18" i="60"/>
  <c r="AE6" i="89"/>
  <c r="AE6" i="96"/>
  <c r="BS18" i="60"/>
  <c r="P6" i="89"/>
  <c r="P6" i="96"/>
  <c r="AD17" i="89"/>
  <c r="AA19" i="89"/>
  <c r="AA19" i="96"/>
  <c r="L24" i="89"/>
  <c r="L24" i="96"/>
  <c r="I18" i="89"/>
  <c r="I18" i="96"/>
  <c r="I20" i="89"/>
  <c r="AA23" i="89"/>
  <c r="AA23" i="96"/>
  <c r="AJ23" i="89"/>
  <c r="AJ23" i="96"/>
  <c r="L13" i="89"/>
  <c r="F10" i="89"/>
  <c r="F10" i="96"/>
  <c r="R15" i="89"/>
  <c r="R15" i="96"/>
  <c r="T15" i="96" s="1"/>
  <c r="R25" i="89"/>
  <c r="R25" i="96"/>
  <c r="U27" i="89"/>
  <c r="U27" i="96"/>
  <c r="W27" i="96" s="1"/>
  <c r="BR17" i="60"/>
  <c r="BQ17" i="60"/>
  <c r="BP17" i="60"/>
  <c r="R22" i="89"/>
  <c r="R22" i="96"/>
  <c r="T22" i="96" s="1"/>
  <c r="F24" i="89"/>
  <c r="F24" i="96"/>
  <c r="F12" i="89"/>
  <c r="F12" i="96"/>
  <c r="F23" i="89"/>
  <c r="F23" i="96"/>
  <c r="I13" i="89"/>
  <c r="I13" i="96"/>
  <c r="R21" i="96"/>
  <c r="R21" i="89"/>
  <c r="C9" i="89"/>
  <c r="C9" i="96"/>
  <c r="C16" i="89"/>
  <c r="C16" i="96"/>
  <c r="L22" i="89"/>
  <c r="L22" i="96"/>
  <c r="R19" i="89"/>
  <c r="R19" i="96"/>
  <c r="C24" i="89"/>
  <c r="C24" i="96"/>
  <c r="CA36" i="60"/>
  <c r="R18" i="89"/>
  <c r="C12" i="96"/>
  <c r="U13" i="89"/>
  <c r="U13" i="96"/>
  <c r="O26" i="89"/>
  <c r="O26" i="96"/>
  <c r="AD9" i="89"/>
  <c r="AD9" i="96"/>
  <c r="O10" i="89"/>
  <c r="O10" i="96"/>
  <c r="AH28" i="89"/>
  <c r="AH28" i="96"/>
  <c r="BY40" i="60"/>
  <c r="S28" i="89"/>
  <c r="S28" i="96"/>
  <c r="BT40" i="60"/>
  <c r="D28" i="89"/>
  <c r="D28" i="96"/>
  <c r="BO40" i="60"/>
  <c r="BM40" i="60"/>
  <c r="AJ15" i="89"/>
  <c r="AJ15" i="96"/>
  <c r="AL15" i="96" s="1"/>
  <c r="O27" i="89"/>
  <c r="O27" i="96"/>
  <c r="Q27" i="96" s="1"/>
  <c r="X27" i="89"/>
  <c r="X27" i="96"/>
  <c r="Z27" i="96" s="1"/>
  <c r="AA22" i="96"/>
  <c r="AC22" i="96" s="1"/>
  <c r="O23" i="89"/>
  <c r="X23" i="89"/>
  <c r="X23" i="96"/>
  <c r="AK14" i="89"/>
  <c r="AK14" i="96"/>
  <c r="BZ26" i="60"/>
  <c r="V14" i="89"/>
  <c r="V14" i="96"/>
  <c r="BU26" i="60"/>
  <c r="BP26" i="60"/>
  <c r="G14" i="89"/>
  <c r="G14" i="96"/>
  <c r="I21" i="89"/>
  <c r="AA9" i="89"/>
  <c r="AA9" i="96"/>
  <c r="Y7" i="89"/>
  <c r="Y7" i="96"/>
  <c r="BV19" i="60"/>
  <c r="AE7" i="89"/>
  <c r="AE7" i="96"/>
  <c r="BX19" i="60"/>
  <c r="P7" i="89"/>
  <c r="P7" i="96"/>
  <c r="BS19" i="60"/>
  <c r="L15" i="89"/>
  <c r="L15" i="96"/>
  <c r="U29" i="89"/>
  <c r="U29" i="96"/>
  <c r="U17" i="96"/>
  <c r="AA27" i="89"/>
  <c r="AA27" i="96"/>
  <c r="AC27" i="96" s="1"/>
  <c r="R8" i="89"/>
  <c r="R8" i="96"/>
  <c r="BY18" i="60"/>
  <c r="AH6" i="89"/>
  <c r="AH6" i="96"/>
  <c r="BT18" i="60"/>
  <c r="S6" i="89"/>
  <c r="S6" i="96"/>
  <c r="BO18" i="60"/>
  <c r="D6" i="89"/>
  <c r="D6" i="96"/>
  <c r="O25" i="89"/>
  <c r="O25" i="96"/>
  <c r="C27" i="89"/>
  <c r="C27" i="96"/>
  <c r="CA39" i="60"/>
  <c r="F22" i="89"/>
  <c r="F22" i="96"/>
  <c r="I19" i="89"/>
  <c r="I19" i="96"/>
  <c r="I24" i="89"/>
  <c r="I24" i="96"/>
  <c r="I12" i="89"/>
  <c r="I12" i="96"/>
  <c r="AA20" i="89"/>
  <c r="L20" i="89"/>
  <c r="L20" i="96"/>
  <c r="I23" i="89"/>
  <c r="I23" i="96"/>
  <c r="AJ26" i="89"/>
  <c r="F16" i="89"/>
  <c r="F16" i="96"/>
  <c r="U8" i="89"/>
  <c r="U8" i="96"/>
  <c r="C15" i="89"/>
  <c r="C15" i="96"/>
  <c r="CA27" i="60"/>
  <c r="AG15" i="89"/>
  <c r="AG15" i="96"/>
  <c r="AI15" i="96" s="1"/>
  <c r="C25" i="89"/>
  <c r="C25" i="96"/>
  <c r="AG25" i="89"/>
  <c r="AG25" i="96"/>
  <c r="F27" i="89"/>
  <c r="F27" i="96"/>
  <c r="AK5" i="89"/>
  <c r="AK5" i="96"/>
  <c r="BK24" i="60"/>
  <c r="BM24" i="60"/>
  <c r="AL27" i="96"/>
  <c r="BK37" i="60"/>
  <c r="BK35" i="60"/>
  <c r="BK30" i="60"/>
  <c r="BM30" i="60"/>
  <c r="BK20" i="60"/>
  <c r="BM20" i="60"/>
  <c r="BK22" i="60"/>
  <c r="BM22" i="60"/>
  <c r="BM18" i="60"/>
  <c r="BK18" i="60"/>
  <c r="BK40" i="60"/>
  <c r="BK21" i="60"/>
  <c r="BM21" i="60"/>
  <c r="BK31" i="60"/>
  <c r="BM31" i="60"/>
  <c r="BM33" i="60"/>
  <c r="BK33" i="60"/>
  <c r="BK36" i="60"/>
  <c r="BK28" i="60"/>
  <c r="BM28" i="60"/>
  <c r="BM29" i="60"/>
  <c r="BK29" i="60"/>
  <c r="BM19" i="60"/>
  <c r="BK19" i="60"/>
  <c r="BK41" i="60"/>
  <c r="BM25" i="60"/>
  <c r="BK25" i="60"/>
  <c r="BK38" i="60"/>
  <c r="X25" i="89" l="1"/>
  <c r="L9" i="89"/>
  <c r="CA34" i="60"/>
  <c r="R20" i="96"/>
  <c r="T20" i="96" s="1"/>
  <c r="U25" i="96"/>
  <c r="F20" i="96"/>
  <c r="X22" i="96"/>
  <c r="Z22" i="96" s="1"/>
  <c r="F29" i="96"/>
  <c r="R9" i="96"/>
  <c r="AG21" i="96"/>
  <c r="AA10" i="89"/>
  <c r="AJ9" i="96"/>
  <c r="AL9" i="96" s="1"/>
  <c r="AD20" i="96"/>
  <c r="AF20" i="96" s="1"/>
  <c r="AJ12" i="96"/>
  <c r="AJ29" i="89"/>
  <c r="AG29" i="96"/>
  <c r="AA21" i="96"/>
  <c r="F25" i="96"/>
  <c r="I22" i="96"/>
  <c r="I22" i="89"/>
  <c r="L8" i="96"/>
  <c r="AJ21" i="96"/>
  <c r="AL21" i="96" s="1"/>
  <c r="X10" i="96"/>
  <c r="AJ13" i="96"/>
  <c r="AL13" i="96" s="1"/>
  <c r="AG8" i="89"/>
  <c r="I29" i="96"/>
  <c r="O29" i="89"/>
  <c r="U19" i="96"/>
  <c r="L16" i="96"/>
  <c r="O13" i="96"/>
  <c r="Q13" i="96" s="1"/>
  <c r="L17" i="96"/>
  <c r="CA25" i="60"/>
  <c r="I10" i="96"/>
  <c r="L25" i="89"/>
  <c r="AJ25" i="89"/>
  <c r="AJ24" i="89"/>
  <c r="AD29" i="96"/>
  <c r="AJ17" i="96"/>
  <c r="AC23" i="60"/>
  <c r="BF23" i="60" s="1"/>
  <c r="AC8" i="60" s="1"/>
  <c r="AD23" i="60"/>
  <c r="AE23" i="60"/>
  <c r="BH23" i="60" s="1"/>
  <c r="AE6" i="60" s="1"/>
  <c r="AF23" i="60"/>
  <c r="BI23" i="60" s="1"/>
  <c r="AH11" i="89" s="1"/>
  <c r="AG23" i="60"/>
  <c r="X12" i="89"/>
  <c r="O9" i="89"/>
  <c r="AJ10" i="89"/>
  <c r="AG9" i="89"/>
  <c r="AA18" i="96"/>
  <c r="AC18" i="96" s="1"/>
  <c r="X18" i="96"/>
  <c r="Z18" i="96" s="1"/>
  <c r="AD8" i="89"/>
  <c r="AA16" i="96"/>
  <c r="AC16" i="96" s="1"/>
  <c r="X29" i="89"/>
  <c r="O17" i="96"/>
  <c r="Q17" i="96" s="1"/>
  <c r="AD21" i="96"/>
  <c r="AF21" i="96" s="1"/>
  <c r="C21" i="89"/>
  <c r="X16" i="96"/>
  <c r="Z16" i="96" s="1"/>
  <c r="O16" i="96"/>
  <c r="Q16" i="96" s="1"/>
  <c r="CA30" i="60"/>
  <c r="C18" i="96"/>
  <c r="CA22" i="60"/>
  <c r="AD16" i="96"/>
  <c r="AF16" i="96" s="1"/>
  <c r="O21" i="96"/>
  <c r="CA32" i="60"/>
  <c r="AJ8" i="96"/>
  <c r="C8" i="96"/>
  <c r="L29" i="89"/>
  <c r="F9" i="96"/>
  <c r="CA31" i="60"/>
  <c r="AA26" i="89"/>
  <c r="I17" i="96"/>
  <c r="AD19" i="96"/>
  <c r="AF19" i="96" s="1"/>
  <c r="F21" i="96"/>
  <c r="U9" i="89"/>
  <c r="L10" i="96"/>
  <c r="F26" i="96"/>
  <c r="L10" i="89"/>
  <c r="U26" i="96"/>
  <c r="W26" i="96" s="1"/>
  <c r="R29" i="96"/>
  <c r="T29" i="96" s="1"/>
  <c r="CA37" i="60"/>
  <c r="CA28" i="60"/>
  <c r="U16" i="96"/>
  <c r="W16" i="96" s="1"/>
  <c r="L21" i="89"/>
  <c r="R10" i="96"/>
  <c r="T10" i="96" s="1"/>
  <c r="CA38" i="60"/>
  <c r="CA21" i="60"/>
  <c r="CA41" i="60"/>
  <c r="C26" i="89"/>
  <c r="CA20" i="60"/>
  <c r="C29" i="96"/>
  <c r="AD25" i="96"/>
  <c r="AF25" i="96" s="1"/>
  <c r="CA29" i="60"/>
  <c r="CA24" i="60"/>
  <c r="C17" i="96"/>
  <c r="CA33" i="60"/>
  <c r="AG12" i="96"/>
  <c r="AI12" i="96" s="1"/>
  <c r="O8" i="89"/>
  <c r="V23" i="60"/>
  <c r="AY23" i="60" s="1"/>
  <c r="V9" i="60" s="1"/>
  <c r="Z23" i="60"/>
  <c r="BC23" i="60" s="1"/>
  <c r="Z8" i="60" s="1"/>
  <c r="BG23" i="60"/>
  <c r="AD6" i="60" s="1"/>
  <c r="W23" i="60"/>
  <c r="AZ23" i="60" s="1"/>
  <c r="BP23" i="60" s="1"/>
  <c r="AA23" i="60"/>
  <c r="BD23" i="60" s="1"/>
  <c r="BT23" i="60" s="1"/>
  <c r="X23" i="60"/>
  <c r="BA23" i="60" s="1"/>
  <c r="J11" i="96" s="1"/>
  <c r="BJ23" i="60"/>
  <c r="AG6" i="60" s="1"/>
  <c r="Y23" i="60"/>
  <c r="BB23" i="60" s="1"/>
  <c r="Y7" i="60" s="1"/>
  <c r="AB23" i="60"/>
  <c r="BE23" i="60" s="1"/>
  <c r="AB6" i="60" s="1"/>
  <c r="C6" i="89"/>
  <c r="C6" i="96"/>
  <c r="F14" i="89"/>
  <c r="F14" i="96"/>
  <c r="AD6" i="89"/>
  <c r="AD6" i="96"/>
  <c r="AF6" i="96" s="1"/>
  <c r="AA7" i="89"/>
  <c r="AA7" i="96"/>
  <c r="AC7" i="96" s="1"/>
  <c r="AJ7" i="89"/>
  <c r="AJ7" i="96"/>
  <c r="AL7" i="96" s="1"/>
  <c r="AA6" i="89"/>
  <c r="AA6" i="96"/>
  <c r="AC6" i="96" s="1"/>
  <c r="X6" i="89"/>
  <c r="X6" i="96"/>
  <c r="Z6" i="96" s="1"/>
  <c r="U7" i="89"/>
  <c r="U7" i="96"/>
  <c r="W7" i="96" s="1"/>
  <c r="AA28" i="89"/>
  <c r="AA28" i="96"/>
  <c r="AC28" i="96" s="1"/>
  <c r="AA14" i="89"/>
  <c r="AA14" i="96"/>
  <c r="AC14" i="96" s="1"/>
  <c r="X14" i="89"/>
  <c r="X14" i="96"/>
  <c r="Z14" i="96" s="1"/>
  <c r="U28" i="89"/>
  <c r="U28" i="96"/>
  <c r="W28" i="96" s="1"/>
  <c r="X7" i="89"/>
  <c r="X7" i="96"/>
  <c r="Z7" i="96" s="1"/>
  <c r="U14" i="89"/>
  <c r="U14" i="96"/>
  <c r="W14" i="96" s="1"/>
  <c r="O6" i="89"/>
  <c r="O6" i="96"/>
  <c r="Q6" i="96" s="1"/>
  <c r="CA18" i="60"/>
  <c r="L6" i="89"/>
  <c r="L6" i="96"/>
  <c r="AG14" i="89"/>
  <c r="AG14" i="96"/>
  <c r="AI14" i="96" s="1"/>
  <c r="O28" i="89"/>
  <c r="O28" i="96"/>
  <c r="Q28" i="96" s="1"/>
  <c r="L7" i="89"/>
  <c r="L7" i="96"/>
  <c r="I28" i="89"/>
  <c r="I28" i="96"/>
  <c r="K28" i="96" s="1"/>
  <c r="U6" i="89"/>
  <c r="U6" i="96"/>
  <c r="W6" i="96" s="1"/>
  <c r="C7" i="89"/>
  <c r="C7" i="96"/>
  <c r="CA19" i="60"/>
  <c r="AG7" i="89"/>
  <c r="AG7" i="96"/>
  <c r="AI7" i="96" s="1"/>
  <c r="X28" i="89"/>
  <c r="X28" i="96"/>
  <c r="Z28" i="96" s="1"/>
  <c r="CA17" i="60"/>
  <c r="C28" i="89"/>
  <c r="C28" i="96"/>
  <c r="CA40" i="60"/>
  <c r="AG6" i="89"/>
  <c r="AG6" i="96"/>
  <c r="AI6" i="96" s="1"/>
  <c r="AD7" i="89"/>
  <c r="AD7" i="96"/>
  <c r="AF7" i="96" s="1"/>
  <c r="AG28" i="89"/>
  <c r="AG28" i="96"/>
  <c r="AI28" i="96" s="1"/>
  <c r="R14" i="89"/>
  <c r="R14" i="96"/>
  <c r="T14" i="96" s="1"/>
  <c r="AJ28" i="96"/>
  <c r="AL28" i="96" s="1"/>
  <c r="AJ28" i="89"/>
  <c r="AD14" i="89"/>
  <c r="AD14" i="96"/>
  <c r="AF14" i="96" s="1"/>
  <c r="L28" i="89"/>
  <c r="L28" i="96"/>
  <c r="N28" i="96" s="1"/>
  <c r="F6" i="89"/>
  <c r="F6" i="96"/>
  <c r="AJ6" i="89"/>
  <c r="AJ6" i="96"/>
  <c r="AL6" i="96" s="1"/>
  <c r="R7" i="89"/>
  <c r="R7" i="96"/>
  <c r="T7" i="96" s="1"/>
  <c r="AJ14" i="89"/>
  <c r="AJ14" i="96"/>
  <c r="AL14" i="96" s="1"/>
  <c r="R6" i="89"/>
  <c r="R6" i="96"/>
  <c r="T6" i="96" s="1"/>
  <c r="O7" i="89"/>
  <c r="O7" i="96"/>
  <c r="Q7" i="96" s="1"/>
  <c r="R28" i="89"/>
  <c r="R28" i="96"/>
  <c r="T28" i="96" s="1"/>
  <c r="I7" i="89"/>
  <c r="I7" i="96"/>
  <c r="C14" i="89"/>
  <c r="C14" i="96"/>
  <c r="I6" i="89"/>
  <c r="I6" i="96"/>
  <c r="F7" i="89"/>
  <c r="F7" i="96"/>
  <c r="O14" i="89"/>
  <c r="O14" i="96"/>
  <c r="Q14" i="96" s="1"/>
  <c r="CA26" i="60"/>
  <c r="L14" i="89"/>
  <c r="L14" i="96"/>
  <c r="I14" i="89"/>
  <c r="I14" i="96"/>
  <c r="F28" i="89"/>
  <c r="F28" i="96"/>
  <c r="H28" i="96" s="1"/>
  <c r="AC12" i="96"/>
  <c r="AL19" i="96"/>
  <c r="AL23" i="96"/>
  <c r="Z12" i="96"/>
  <c r="AC23" i="96"/>
  <c r="T13" i="96"/>
  <c r="W13" i="96"/>
  <c r="W29" i="96"/>
  <c r="W17" i="96"/>
  <c r="T21" i="96"/>
  <c r="AI19" i="96"/>
  <c r="T18" i="96"/>
  <c r="AI23" i="96"/>
  <c r="Z24" i="96"/>
  <c r="Z8" i="96"/>
  <c r="Q12" i="96"/>
  <c r="AF13" i="96"/>
  <c r="AF29" i="96"/>
  <c r="Q23" i="96"/>
  <c r="T12" i="96"/>
  <c r="W24" i="96"/>
  <c r="Z13" i="96"/>
  <c r="Z17" i="96"/>
  <c r="AC8" i="96"/>
  <c r="AF12" i="96"/>
  <c r="AI26" i="96"/>
  <c r="AI17" i="96"/>
  <c r="AI18" i="96"/>
  <c r="N29" i="96"/>
  <c r="Q10" i="96"/>
  <c r="Z23" i="96"/>
  <c r="AC29" i="96"/>
  <c r="AC9" i="96"/>
  <c r="AL29" i="96"/>
  <c r="H29" i="96"/>
  <c r="AL24" i="96"/>
  <c r="W19" i="96"/>
  <c r="W9" i="96"/>
  <c r="AL10" i="96"/>
  <c r="AL8" i="96"/>
  <c r="W18" i="96"/>
  <c r="W23" i="96"/>
  <c r="T17" i="96"/>
  <c r="AI10" i="96"/>
  <c r="W8" i="96"/>
  <c r="AL12" i="96"/>
  <c r="AI21" i="96"/>
  <c r="Z9" i="96"/>
  <c r="Q26" i="96"/>
  <c r="Q29" i="96"/>
  <c r="AF17" i="96"/>
  <c r="Q24" i="96"/>
  <c r="AF24" i="96"/>
  <c r="Q21" i="96"/>
  <c r="Q19" i="96"/>
  <c r="AF28" i="96"/>
  <c r="AF10" i="96"/>
  <c r="AF8" i="96"/>
  <c r="AF18" i="96"/>
  <c r="AF23" i="96"/>
  <c r="AC17" i="96"/>
  <c r="AI13" i="96"/>
  <c r="Z10" i="96"/>
  <c r="K29" i="96"/>
  <c r="T26" i="96"/>
  <c r="T9" i="96"/>
  <c r="W25" i="96"/>
  <c r="AC13" i="96"/>
  <c r="AC21" i="96"/>
  <c r="AL18" i="96"/>
  <c r="AL25" i="96"/>
  <c r="AL17" i="96"/>
  <c r="AL16" i="96"/>
  <c r="AI16" i="96"/>
  <c r="AI24" i="96"/>
  <c r="W10" i="96"/>
  <c r="AC24" i="96"/>
  <c r="AC10" i="96"/>
  <c r="AC25" i="96"/>
  <c r="AF26" i="96"/>
  <c r="T16" i="96"/>
  <c r="T24" i="96"/>
  <c r="W21" i="96"/>
  <c r="T19" i="96"/>
  <c r="AI9" i="96"/>
  <c r="T8" i="96"/>
  <c r="T23" i="96"/>
  <c r="T25" i="96"/>
  <c r="W12" i="96"/>
  <c r="Z21" i="96"/>
  <c r="Q9" i="96"/>
  <c r="AF9" i="96"/>
  <c r="Q8" i="96"/>
  <c r="Q18" i="96"/>
  <c r="Q25" i="96"/>
  <c r="AC19" i="96"/>
  <c r="AI8" i="96"/>
  <c r="AI25" i="96"/>
  <c r="Z29" i="96"/>
  <c r="AI29" i="96"/>
  <c r="Z19" i="96"/>
  <c r="Z25" i="96"/>
  <c r="BJ117" i="60"/>
  <c r="AB11" i="89" l="1"/>
  <c r="Z7" i="60"/>
  <c r="P11" i="89"/>
  <c r="AD7" i="60"/>
  <c r="V8" i="60"/>
  <c r="AF9" i="60"/>
  <c r="AF7" i="60"/>
  <c r="BZ23" i="60"/>
  <c r="AJ11" i="96" s="1"/>
  <c r="AL11" i="96" s="1"/>
  <c r="BO23" i="60"/>
  <c r="BY23" i="60"/>
  <c r="AG11" i="89" s="1"/>
  <c r="V6" i="60"/>
  <c r="AF6" i="60"/>
  <c r="V7" i="60"/>
  <c r="D11" i="96"/>
  <c r="AA7" i="60"/>
  <c r="Y11" i="89"/>
  <c r="Y11" i="96"/>
  <c r="AD9" i="60"/>
  <c r="AA6" i="60"/>
  <c r="S11" i="89"/>
  <c r="S11" i="96"/>
  <c r="W8" i="60"/>
  <c r="AB9" i="60"/>
  <c r="AF8" i="60"/>
  <c r="D11" i="89"/>
  <c r="AH11" i="96"/>
  <c r="AA9" i="60"/>
  <c r="W9" i="60"/>
  <c r="AA8" i="60"/>
  <c r="V11" i="96"/>
  <c r="Y8" i="60"/>
  <c r="Y9" i="60"/>
  <c r="AC7" i="60"/>
  <c r="M11" i="96"/>
  <c r="BW23" i="60"/>
  <c r="AA11" i="96" s="1"/>
  <c r="AC11" i="96" s="1"/>
  <c r="AC9" i="60"/>
  <c r="BV23" i="60"/>
  <c r="X11" i="89" s="1"/>
  <c r="AB11" i="96"/>
  <c r="AD8" i="60"/>
  <c r="AB7" i="60"/>
  <c r="J11" i="89"/>
  <c r="BM23" i="60"/>
  <c r="BQ23" i="60"/>
  <c r="I11" i="89" s="1"/>
  <c r="V11" i="89"/>
  <c r="AB8" i="60"/>
  <c r="X9" i="60"/>
  <c r="Z9" i="60"/>
  <c r="AE7" i="60"/>
  <c r="BX23" i="60"/>
  <c r="AD11" i="89" s="1"/>
  <c r="AK11" i="96"/>
  <c r="AL108" i="96" s="1"/>
  <c r="Z6" i="60"/>
  <c r="BS23" i="60"/>
  <c r="O11" i="89" s="1"/>
  <c r="AE11" i="96"/>
  <c r="AG9" i="60"/>
  <c r="AK11" i="89"/>
  <c r="AL105" i="89" s="1"/>
  <c r="AG7" i="60"/>
  <c r="P11" i="96"/>
  <c r="AE11" i="89"/>
  <c r="AE9" i="60"/>
  <c r="AE8" i="60"/>
  <c r="M11" i="89"/>
  <c r="AC6" i="60"/>
  <c r="X8" i="60"/>
  <c r="X7" i="60"/>
  <c r="X6" i="60"/>
  <c r="W7" i="60"/>
  <c r="W6" i="60"/>
  <c r="G11" i="96"/>
  <c r="BU23" i="60"/>
  <c r="U11" i="89" s="1"/>
  <c r="G11" i="89"/>
  <c r="BR23" i="60"/>
  <c r="L11" i="89" s="1"/>
  <c r="AG8" i="60"/>
  <c r="Y6" i="60"/>
  <c r="AJ11" i="89"/>
  <c r="F11" i="89"/>
  <c r="F11" i="96"/>
  <c r="R11" i="89"/>
  <c r="R11" i="96"/>
  <c r="T11" i="96" s="1"/>
  <c r="C11" i="89"/>
  <c r="C11" i="96"/>
  <c r="AG11" i="96"/>
  <c r="AI11" i="96" s="1"/>
  <c r="BK23" i="60"/>
  <c r="AL106" i="96"/>
  <c r="AL107" i="96"/>
  <c r="C1" i="89"/>
  <c r="AA11" i="89" l="1"/>
  <c r="X11" i="96"/>
  <c r="Z11" i="96" s="1"/>
  <c r="AD11" i="96"/>
  <c r="AF11" i="96" s="1"/>
  <c r="O11" i="96"/>
  <c r="I11" i="96"/>
  <c r="K11" i="96" s="1"/>
  <c r="AL107" i="89"/>
  <c r="AL106" i="89"/>
  <c r="AL108" i="89"/>
  <c r="U11" i="96"/>
  <c r="W11" i="96" s="1"/>
  <c r="L11" i="96"/>
  <c r="N11" i="96" s="1"/>
  <c r="CA23" i="60"/>
  <c r="Q11" i="96"/>
  <c r="N21" i="96"/>
  <c r="N13" i="96"/>
  <c r="H12" i="96"/>
  <c r="K17" i="96"/>
  <c r="K20" i="96"/>
  <c r="N24" i="96"/>
  <c r="N20" i="96"/>
  <c r="N16" i="96"/>
  <c r="N12" i="96"/>
  <c r="H18" i="96"/>
  <c r="H19" i="96"/>
  <c r="H24" i="96"/>
  <c r="H13" i="96"/>
  <c r="K19" i="96"/>
  <c r="K26" i="96"/>
  <c r="K22" i="96"/>
  <c r="N25" i="96"/>
  <c r="H22" i="96"/>
  <c r="H17" i="96"/>
  <c r="N27" i="96"/>
  <c r="N19" i="96"/>
  <c r="N15" i="96"/>
  <c r="K14" i="96"/>
  <c r="H15" i="96"/>
  <c r="H20" i="96"/>
  <c r="H25" i="96"/>
  <c r="H11" i="96"/>
  <c r="K21" i="96"/>
  <c r="K16" i="96"/>
  <c r="K24" i="96"/>
  <c r="N17" i="96"/>
  <c r="H23" i="96"/>
  <c r="K13" i="96"/>
  <c r="K25" i="96"/>
  <c r="N23" i="96"/>
  <c r="N26" i="96"/>
  <c r="N22" i="96"/>
  <c r="N18" i="96"/>
  <c r="N14" i="96"/>
  <c r="H26" i="96"/>
  <c r="K12" i="96"/>
  <c r="H14" i="96"/>
  <c r="H16" i="96"/>
  <c r="H21" i="96"/>
  <c r="K15" i="96"/>
  <c r="K23" i="96"/>
  <c r="K18" i="96"/>
  <c r="K27" i="96"/>
  <c r="AL109" i="89" l="1"/>
  <c r="H9" i="96"/>
  <c r="E13" i="96"/>
  <c r="E29" i="96"/>
  <c r="E24" i="96"/>
  <c r="E15" i="96"/>
  <c r="E18" i="96"/>
  <c r="N8" i="96"/>
  <c r="E20" i="96"/>
  <c r="E14" i="96"/>
  <c r="K6" i="96"/>
  <c r="H8" i="96"/>
  <c r="E12" i="96"/>
  <c r="E19" i="96"/>
  <c r="E25" i="96"/>
  <c r="E11" i="96"/>
  <c r="H27" i="96"/>
  <c r="E17" i="96"/>
  <c r="E28" i="96"/>
  <c r="E22" i="96"/>
  <c r="N6" i="96"/>
  <c r="K8" i="96"/>
  <c r="E21" i="96"/>
  <c r="E16" i="96"/>
  <c r="E27" i="96"/>
  <c r="E23" i="96"/>
  <c r="E26" i="96"/>
  <c r="H10" i="96" l="1"/>
  <c r="N10" i="96"/>
  <c r="K10" i="96"/>
  <c r="K9" i="96"/>
  <c r="H7" i="96"/>
  <c r="N7" i="96"/>
  <c r="H6" i="96"/>
  <c r="N9" i="96"/>
  <c r="K7" i="96"/>
  <c r="AJ5" i="89"/>
  <c r="AL3" i="89" s="1"/>
  <c r="AJ5" i="96"/>
  <c r="E10" i="96" l="1"/>
  <c r="E8" i="96"/>
  <c r="E7" i="96"/>
  <c r="E9" i="96"/>
  <c r="AL5" i="96"/>
  <c r="AL105" i="96" s="1"/>
  <c r="AL3" i="96" l="1"/>
  <c r="E6" i="96"/>
  <c r="AE5" i="89" l="1"/>
  <c r="AE5" i="96"/>
  <c r="S5" i="96" l="1"/>
  <c r="S5" i="89"/>
  <c r="M5" i="96"/>
  <c r="M5" i="89"/>
  <c r="AB5" i="96"/>
  <c r="AB5" i="89"/>
  <c r="D8" i="63"/>
  <c r="D24" i="63"/>
  <c r="I16" i="63"/>
  <c r="D9" i="63"/>
  <c r="D25" i="63"/>
  <c r="I17" i="63"/>
  <c r="D10" i="63"/>
  <c r="D26" i="63"/>
  <c r="I18" i="63"/>
  <c r="D20" i="63"/>
  <c r="I12" i="63"/>
  <c r="I28" i="63"/>
  <c r="K28" i="63" s="1"/>
  <c r="D21" i="63"/>
  <c r="I13" i="63"/>
  <c r="I29" i="63"/>
  <c r="K29" i="63" s="1"/>
  <c r="D22" i="63"/>
  <c r="I14" i="63"/>
  <c r="I30" i="63"/>
  <c r="K30" i="63" s="1"/>
  <c r="D12" i="63"/>
  <c r="I20" i="63"/>
  <c r="D29" i="63"/>
  <c r="D14" i="63"/>
  <c r="I22" i="63"/>
  <c r="D16" i="63"/>
  <c r="I24" i="63"/>
  <c r="I9" i="63"/>
  <c r="D18" i="63"/>
  <c r="I26" i="63"/>
  <c r="D28" i="63"/>
  <c r="D13" i="63"/>
  <c r="I21" i="63"/>
  <c r="D30" i="63"/>
  <c r="I8" i="63"/>
  <c r="D17" i="63"/>
  <c r="I25" i="63"/>
  <c r="I10" i="63"/>
  <c r="D5" i="96"/>
  <c r="BM17" i="60"/>
  <c r="D5" i="89"/>
  <c r="BK17" i="60"/>
  <c r="G5" i="89"/>
  <c r="G5" i="96"/>
  <c r="AD5" i="89"/>
  <c r="AF3" i="89" s="1"/>
  <c r="AD5" i="96"/>
  <c r="V5" i="96"/>
  <c r="V5" i="89"/>
  <c r="P5" i="96"/>
  <c r="P5" i="89"/>
  <c r="AF108" i="96"/>
  <c r="AF106" i="96"/>
  <c r="AF107" i="96"/>
  <c r="J5" i="89"/>
  <c r="J5" i="96"/>
  <c r="Y5" i="96"/>
  <c r="Y5" i="89"/>
  <c r="AH5" i="89"/>
  <c r="AH5" i="96"/>
  <c r="AF106" i="89"/>
  <c r="AF107" i="89"/>
  <c r="K21" i="63" s="1"/>
  <c r="AF105" i="89"/>
  <c r="AF108" i="89"/>
  <c r="AF109" i="89" l="1"/>
  <c r="K20" i="63"/>
  <c r="K22" i="63"/>
  <c r="E37" i="71" s="1"/>
  <c r="E42" i="71"/>
  <c r="G42" i="71" s="1"/>
  <c r="D42" i="71"/>
  <c r="D39" i="71"/>
  <c r="D40" i="71"/>
  <c r="I15" i="63"/>
  <c r="AD10" i="60"/>
  <c r="AC107" i="89"/>
  <c r="AC108" i="89"/>
  <c r="AC105" i="89"/>
  <c r="AC106" i="89"/>
  <c r="K16" i="63" s="1"/>
  <c r="N108" i="96"/>
  <c r="N106" i="96"/>
  <c r="N107" i="96"/>
  <c r="AG5" i="89"/>
  <c r="AI3" i="89" s="1"/>
  <c r="AG5" i="96"/>
  <c r="I5" i="89"/>
  <c r="K3" i="89" s="1"/>
  <c r="I5" i="96"/>
  <c r="Q107" i="96"/>
  <c r="Q106" i="96"/>
  <c r="Q108" i="96"/>
  <c r="AF5" i="96"/>
  <c r="AF105" i="96" s="1"/>
  <c r="H107" i="89"/>
  <c r="H106" i="89"/>
  <c r="F12" i="63" s="1"/>
  <c r="H108" i="89"/>
  <c r="F14" i="63" s="1"/>
  <c r="E13" i="71" s="1"/>
  <c r="H105" i="89"/>
  <c r="I27" i="63"/>
  <c r="K27" i="63" s="1"/>
  <c r="AG10" i="60"/>
  <c r="I23" i="63"/>
  <c r="AF10" i="60"/>
  <c r="D12" i="71"/>
  <c r="D16" i="71"/>
  <c r="I7" i="63"/>
  <c r="AB10" i="60"/>
  <c r="D23" i="63"/>
  <c r="Z10" i="60"/>
  <c r="D11" i="63"/>
  <c r="W10" i="60"/>
  <c r="D33" i="71"/>
  <c r="AC106" i="96"/>
  <c r="AC108" i="96"/>
  <c r="AC107" i="96"/>
  <c r="R5" i="96"/>
  <c r="R5" i="89"/>
  <c r="T3" i="89" s="1"/>
  <c r="W107" i="96"/>
  <c r="W108" i="96"/>
  <c r="W106" i="96"/>
  <c r="E107" i="89"/>
  <c r="E105" i="89"/>
  <c r="E108" i="89"/>
  <c r="F10" i="63" s="1"/>
  <c r="E10" i="71" s="1"/>
  <c r="E106" i="89"/>
  <c r="F8" i="63" s="1"/>
  <c r="D19" i="71"/>
  <c r="D10" i="71"/>
  <c r="E107" i="96"/>
  <c r="E108" i="96"/>
  <c r="E106" i="96"/>
  <c r="D15" i="71"/>
  <c r="D15" i="63"/>
  <c r="X10" i="60"/>
  <c r="D27" i="71"/>
  <c r="D37" i="71"/>
  <c r="E43" i="71"/>
  <c r="D43" i="71"/>
  <c r="D30" i="71"/>
  <c r="D34" i="71"/>
  <c r="D21" i="71"/>
  <c r="L5" i="89"/>
  <c r="N3" i="89" s="1"/>
  <c r="L5" i="96"/>
  <c r="T105" i="89"/>
  <c r="T108" i="89"/>
  <c r="T106" i="89"/>
  <c r="F28" i="63" s="1"/>
  <c r="T107" i="89"/>
  <c r="AI106" i="89"/>
  <c r="K24" i="63" s="1"/>
  <c r="AI107" i="89"/>
  <c r="AI105" i="89"/>
  <c r="AI108" i="89"/>
  <c r="Z107" i="96"/>
  <c r="Z106" i="96"/>
  <c r="Z108" i="96"/>
  <c r="Q108" i="89"/>
  <c r="Q105" i="89"/>
  <c r="Q106" i="89"/>
  <c r="F24" i="63" s="1"/>
  <c r="Q107" i="89"/>
  <c r="H108" i="96"/>
  <c r="H106" i="96"/>
  <c r="H107" i="96"/>
  <c r="E36" i="71"/>
  <c r="D36" i="71"/>
  <c r="D24" i="71"/>
  <c r="D27" i="63"/>
  <c r="AA10" i="60"/>
  <c r="X5" i="96"/>
  <c r="X5" i="89"/>
  <c r="Z3" i="89" s="1"/>
  <c r="K108" i="96"/>
  <c r="K106" i="96"/>
  <c r="K107" i="96"/>
  <c r="U5" i="96"/>
  <c r="U5" i="89"/>
  <c r="W3" i="89" s="1"/>
  <c r="AI107" i="96"/>
  <c r="AI106" i="96"/>
  <c r="AI108" i="96"/>
  <c r="Z106" i="89"/>
  <c r="K12" i="63" s="1"/>
  <c r="Z107" i="89"/>
  <c r="Z105" i="89"/>
  <c r="Z108" i="89"/>
  <c r="K106" i="89"/>
  <c r="F16" i="63" s="1"/>
  <c r="K107" i="89"/>
  <c r="K108" i="89"/>
  <c r="K105" i="89"/>
  <c r="O5" i="96"/>
  <c r="O5" i="89"/>
  <c r="Q3" i="89" s="1"/>
  <c r="W107" i="89"/>
  <c r="W108" i="89"/>
  <c r="W106" i="89"/>
  <c r="K8" i="63" s="1"/>
  <c r="W105" i="89"/>
  <c r="F5" i="89"/>
  <c r="H3" i="89" s="1"/>
  <c r="F5" i="96"/>
  <c r="H5" i="96" s="1"/>
  <c r="H3" i="96" s="1"/>
  <c r="C5" i="89"/>
  <c r="E3" i="89" s="1"/>
  <c r="C5" i="96"/>
  <c r="D28" i="71"/>
  <c r="D19" i="63"/>
  <c r="Y10" i="60"/>
  <c r="D25" i="71"/>
  <c r="I11" i="63"/>
  <c r="AC10" i="60"/>
  <c r="D13" i="71"/>
  <c r="D7" i="63"/>
  <c r="V10" i="60"/>
  <c r="D31" i="71"/>
  <c r="D18" i="71"/>
  <c r="I19" i="63"/>
  <c r="K19" i="63" s="1"/>
  <c r="AE10" i="60"/>
  <c r="D22" i="71"/>
  <c r="D9" i="71"/>
  <c r="AA5" i="96"/>
  <c r="AA5" i="89"/>
  <c r="AC3" i="89" s="1"/>
  <c r="N107" i="89"/>
  <c r="N108" i="89"/>
  <c r="N106" i="89"/>
  <c r="F20" i="63" s="1"/>
  <c r="N105" i="89"/>
  <c r="T108" i="96"/>
  <c r="T106" i="96"/>
  <c r="T107" i="96"/>
  <c r="H15" i="71" l="1"/>
  <c r="L15" i="71"/>
  <c r="H16" i="71"/>
  <c r="L16" i="71"/>
  <c r="H21" i="71"/>
  <c r="L21" i="71"/>
  <c r="H40" i="71"/>
  <c r="L40" i="71"/>
  <c r="H13" i="71"/>
  <c r="L13" i="71"/>
  <c r="H36" i="71"/>
  <c r="L36" i="71"/>
  <c r="H30" i="71"/>
  <c r="L30" i="71"/>
  <c r="H19" i="71"/>
  <c r="L19" i="71"/>
  <c r="H39" i="71"/>
  <c r="L39" i="71"/>
  <c r="H31" i="71"/>
  <c r="L31" i="71"/>
  <c r="H25" i="71"/>
  <c r="L25" i="71"/>
  <c r="H43" i="71"/>
  <c r="L43" i="71"/>
  <c r="H33" i="71"/>
  <c r="L33" i="71"/>
  <c r="H42" i="71"/>
  <c r="L42" i="71"/>
  <c r="H12" i="71"/>
  <c r="L12" i="71"/>
  <c r="H10" i="71"/>
  <c r="L10" i="71"/>
  <c r="H22" i="71"/>
  <c r="L22" i="71"/>
  <c r="H37" i="71"/>
  <c r="L37" i="71"/>
  <c r="H24" i="71"/>
  <c r="L24" i="71"/>
  <c r="H34" i="71"/>
  <c r="L34" i="71"/>
  <c r="H9" i="71"/>
  <c r="L9" i="71"/>
  <c r="H28" i="71"/>
  <c r="L28" i="71"/>
  <c r="H27" i="71"/>
  <c r="L27" i="71"/>
  <c r="H18" i="71"/>
  <c r="L18" i="71"/>
  <c r="W109" i="89"/>
  <c r="E10" i="111"/>
  <c r="AI109" i="89"/>
  <c r="N109" i="89"/>
  <c r="AC109" i="89"/>
  <c r="Q109" i="89"/>
  <c r="T109" i="89"/>
  <c r="Z109" i="89"/>
  <c r="H109" i="89"/>
  <c r="K109" i="89"/>
  <c r="E109" i="89"/>
  <c r="X12" i="60"/>
  <c r="F6" i="108"/>
  <c r="AB12" i="60"/>
  <c r="J6" i="108"/>
  <c r="V12" i="60"/>
  <c r="D6" i="108"/>
  <c r="AA12" i="60"/>
  <c r="I6" i="108"/>
  <c r="Y12" i="60"/>
  <c r="G6" i="108"/>
  <c r="Z12" i="60"/>
  <c r="H6" i="108"/>
  <c r="W12" i="60"/>
  <c r="E6" i="108"/>
  <c r="F15" i="63"/>
  <c r="F23" i="63"/>
  <c r="K15" i="63"/>
  <c r="E32" i="71" s="1"/>
  <c r="K7" i="63"/>
  <c r="K23" i="63"/>
  <c r="E38" i="71" s="1"/>
  <c r="F19" i="63"/>
  <c r="F27" i="63"/>
  <c r="F11" i="63"/>
  <c r="K11" i="63"/>
  <c r="E29" i="71" s="1"/>
  <c r="F7" i="63"/>
  <c r="K26" i="63"/>
  <c r="E40" i="71" s="1"/>
  <c r="K25" i="63"/>
  <c r="E39" i="71" s="1"/>
  <c r="K17" i="63"/>
  <c r="E33" i="71" s="1"/>
  <c r="K18" i="63"/>
  <c r="E34" i="71" s="1"/>
  <c r="K14" i="63"/>
  <c r="E31" i="71" s="1"/>
  <c r="K13" i="63"/>
  <c r="E30" i="71" s="1"/>
  <c r="K10" i="63"/>
  <c r="E28" i="71" s="1"/>
  <c r="J28" i="71" s="1"/>
  <c r="K9" i="63"/>
  <c r="E27" i="71" s="1"/>
  <c r="F30" i="63"/>
  <c r="E25" i="71" s="1"/>
  <c r="F29" i="63"/>
  <c r="E24" i="71" s="1"/>
  <c r="F26" i="63"/>
  <c r="E22" i="71" s="1"/>
  <c r="F25" i="63"/>
  <c r="E21" i="71" s="1"/>
  <c r="F22" i="63"/>
  <c r="E19" i="71" s="1"/>
  <c r="F21" i="63"/>
  <c r="E18" i="71" s="1"/>
  <c r="F17" i="63"/>
  <c r="E15" i="71" s="1"/>
  <c r="F18" i="63"/>
  <c r="E16" i="71" s="1"/>
  <c r="F13" i="63"/>
  <c r="E12" i="71" s="1"/>
  <c r="F9" i="63"/>
  <c r="E9" i="71" s="1"/>
  <c r="J42" i="71"/>
  <c r="AF3" i="96"/>
  <c r="Q5" i="96"/>
  <c r="Q105" i="96" s="1"/>
  <c r="D23" i="71"/>
  <c r="J36" i="71"/>
  <c r="G36" i="71"/>
  <c r="N5" i="96"/>
  <c r="N105" i="96" s="1"/>
  <c r="D11" i="71"/>
  <c r="D20" i="71"/>
  <c r="D38" i="71"/>
  <c r="K5" i="96"/>
  <c r="K105" i="96" s="1"/>
  <c r="AC5" i="96"/>
  <c r="AC105" i="96" s="1"/>
  <c r="D8" i="71"/>
  <c r="L8" i="71" s="1"/>
  <c r="I31" i="63"/>
  <c r="D29" i="71"/>
  <c r="D17" i="71"/>
  <c r="G49" i="71"/>
  <c r="B5" i="109" s="1"/>
  <c r="E35" i="71"/>
  <c r="V2" i="105" s="1"/>
  <c r="D35" i="71"/>
  <c r="G13" i="71"/>
  <c r="J13" i="71"/>
  <c r="W5" i="96"/>
  <c r="W105" i="96" s="1"/>
  <c r="H105" i="96"/>
  <c r="G43" i="71"/>
  <c r="J43" i="71"/>
  <c r="G10" i="71"/>
  <c r="I10" i="71" s="1"/>
  <c r="J10" i="71"/>
  <c r="T5" i="96"/>
  <c r="T105" i="96" s="1"/>
  <c r="J37" i="71"/>
  <c r="G37" i="71"/>
  <c r="D14" i="71"/>
  <c r="E5" i="96"/>
  <c r="E3" i="96" s="1"/>
  <c r="Z5" i="96"/>
  <c r="Z105" i="96" s="1"/>
  <c r="I42" i="71"/>
  <c r="D26" i="71"/>
  <c r="D41" i="71"/>
  <c r="E41" i="71"/>
  <c r="X2" i="105" s="1"/>
  <c r="AI5" i="96"/>
  <c r="AI105" i="96" s="1"/>
  <c r="D32" i="71"/>
  <c r="I37" i="71" l="1"/>
  <c r="I36" i="71"/>
  <c r="I43" i="71"/>
  <c r="H17" i="71"/>
  <c r="L17" i="71"/>
  <c r="H14" i="71"/>
  <c r="L14" i="71"/>
  <c r="H35" i="71"/>
  <c r="L35" i="71"/>
  <c r="H29" i="71"/>
  <c r="L29" i="71"/>
  <c r="H23" i="71"/>
  <c r="L23" i="71"/>
  <c r="H41" i="71"/>
  <c r="L41" i="71"/>
  <c r="H26" i="71"/>
  <c r="L26" i="71"/>
  <c r="H32" i="71"/>
  <c r="L32" i="71"/>
  <c r="H38" i="71"/>
  <c r="L38" i="71"/>
  <c r="H20" i="71"/>
  <c r="L20" i="71"/>
  <c r="I13" i="71"/>
  <c r="H11" i="71"/>
  <c r="L11" i="71"/>
  <c r="AM109" i="89"/>
  <c r="A2" i="105"/>
  <c r="H8" i="71"/>
  <c r="J27" i="71"/>
  <c r="G27" i="71"/>
  <c r="I27" i="71" s="1"/>
  <c r="G39" i="71"/>
  <c r="I39" i="71" s="1"/>
  <c r="J39" i="71"/>
  <c r="J40" i="71"/>
  <c r="G40" i="71"/>
  <c r="I40" i="71" s="1"/>
  <c r="W2" i="105"/>
  <c r="G34" i="71"/>
  <c r="I34" i="71" s="1"/>
  <c r="J34" i="71"/>
  <c r="J33" i="71"/>
  <c r="G33" i="71"/>
  <c r="I33" i="71" s="1"/>
  <c r="U2" i="105"/>
  <c r="G30" i="71"/>
  <c r="I30" i="71" s="1"/>
  <c r="J30" i="71"/>
  <c r="J31" i="71"/>
  <c r="G31" i="71"/>
  <c r="I31" i="71" s="1"/>
  <c r="T2" i="105"/>
  <c r="G28" i="71"/>
  <c r="I28" i="71" s="1"/>
  <c r="J24" i="71"/>
  <c r="G24" i="71"/>
  <c r="I24" i="71" s="1"/>
  <c r="G25" i="71"/>
  <c r="I25" i="71" s="1"/>
  <c r="J25" i="71"/>
  <c r="G21" i="71"/>
  <c r="I21" i="71" s="1"/>
  <c r="J21" i="71"/>
  <c r="J22" i="71"/>
  <c r="G22" i="71"/>
  <c r="I22" i="71" s="1"/>
  <c r="J18" i="71"/>
  <c r="G18" i="71"/>
  <c r="I18" i="71" s="1"/>
  <c r="G19" i="71"/>
  <c r="I19" i="71" s="1"/>
  <c r="J19" i="71"/>
  <c r="J16" i="71"/>
  <c r="G16" i="71"/>
  <c r="I16" i="71" s="1"/>
  <c r="J15" i="71"/>
  <c r="G15" i="71"/>
  <c r="I15" i="71" s="1"/>
  <c r="G12" i="71"/>
  <c r="I12" i="71" s="1"/>
  <c r="J12" i="71"/>
  <c r="G9" i="71"/>
  <c r="I9" i="71" s="1"/>
  <c r="J9" i="71"/>
  <c r="E26" i="71"/>
  <c r="S2" i="105" s="1"/>
  <c r="J12" i="108"/>
  <c r="E23" i="71"/>
  <c r="R2" i="105" s="1"/>
  <c r="I12" i="108"/>
  <c r="E14" i="71"/>
  <c r="O2" i="105" s="1"/>
  <c r="F12" i="108"/>
  <c r="E11" i="71"/>
  <c r="N2" i="105" s="1"/>
  <c r="E12" i="108"/>
  <c r="E17" i="71"/>
  <c r="P2" i="105" s="1"/>
  <c r="G12" i="108"/>
  <c r="E8" i="71"/>
  <c r="M2" i="105" s="1"/>
  <c r="D12" i="108"/>
  <c r="E20" i="71"/>
  <c r="Q2" i="105" s="1"/>
  <c r="H12" i="108"/>
  <c r="G2" i="105"/>
  <c r="H2" i="105"/>
  <c r="B2" i="105"/>
  <c r="L2" i="105"/>
  <c r="C2" i="105"/>
  <c r="I2" i="105"/>
  <c r="D2" i="105"/>
  <c r="K2" i="105"/>
  <c r="J2" i="105"/>
  <c r="E2" i="105"/>
  <c r="F2" i="105"/>
  <c r="K3" i="96"/>
  <c r="AC3" i="96"/>
  <c r="Q3" i="96"/>
  <c r="N3" i="96"/>
  <c r="Z3" i="96"/>
  <c r="T3" i="96"/>
  <c r="J32" i="71"/>
  <c r="G32" i="71"/>
  <c r="J41" i="71"/>
  <c r="G41" i="71"/>
  <c r="W3" i="96"/>
  <c r="J29" i="71"/>
  <c r="G29" i="71"/>
  <c r="D44" i="71"/>
  <c r="G50" i="71"/>
  <c r="G35" i="71"/>
  <c r="J35" i="71"/>
  <c r="K31" i="63"/>
  <c r="AI3" i="96"/>
  <c r="C1" i="96"/>
  <c r="E105" i="96"/>
  <c r="G38" i="71"/>
  <c r="J38" i="71"/>
  <c r="E11" i="111" l="1"/>
  <c r="I29" i="71"/>
  <c r="G51" i="71"/>
  <c r="C5" i="109"/>
  <c r="D5" i="109" s="1"/>
  <c r="I41" i="71"/>
  <c r="I35" i="71"/>
  <c r="I32" i="71"/>
  <c r="I38" i="71"/>
  <c r="H44" i="71"/>
  <c r="J23" i="71"/>
  <c r="G26" i="71"/>
  <c r="I26" i="71" s="1"/>
  <c r="J20" i="71"/>
  <c r="G23" i="71"/>
  <c r="I23" i="71" s="1"/>
  <c r="G17" i="71"/>
  <c r="I17" i="71" s="1"/>
  <c r="G20" i="71"/>
  <c r="I20" i="71" s="1"/>
  <c r="J26" i="71"/>
  <c r="J17" i="71"/>
  <c r="J14" i="71"/>
  <c r="G14" i="71"/>
  <c r="I14" i="71" s="1"/>
  <c r="H49" i="71"/>
  <c r="J49" i="71" s="1"/>
  <c r="F5" i="109" s="1"/>
  <c r="J11" i="71"/>
  <c r="G11" i="71"/>
  <c r="I11" i="71" s="1"/>
  <c r="B1" i="89"/>
  <c r="B1" i="96"/>
  <c r="E44" i="71"/>
  <c r="J44" i="71" s="1"/>
  <c r="J8" i="71"/>
  <c r="G8" i="71"/>
  <c r="G44" i="71" l="1"/>
  <c r="I8" i="71"/>
  <c r="I44" i="71" s="1"/>
  <c r="I50" i="71" l="1"/>
  <c r="I51" i="71" s="1"/>
  <c r="H50" i="71" l="1"/>
  <c r="G20" i="67"/>
  <c r="G18" i="73"/>
  <c r="G22" i="73" s="1"/>
  <c r="G18" i="74" s="1"/>
  <c r="G22" i="74" l="1"/>
  <c r="G18" i="108" s="1"/>
  <c r="C24" i="78"/>
  <c r="D24" i="78" s="1"/>
  <c r="J50" i="71"/>
  <c r="G5" i="109" s="1"/>
  <c r="E5" i="109" s="1"/>
  <c r="H51" i="71"/>
  <c r="J51" i="71" s="1"/>
  <c r="U18" i="10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平手　英里</author>
    <author>尾関　一馬</author>
    <author>池野　茉莉花</author>
    <author>角田　芳樹</author>
  </authors>
  <commentList>
    <comment ref="AW3" authorId="0" shapeId="0" xr:uid="{11A742D4-7C25-4FBF-B04B-776AAE5A2E91}">
      <text>
        <r>
          <rPr>
            <sz val="9"/>
            <color indexed="81"/>
            <rFont val="MS P ゴシック"/>
            <family val="3"/>
            <charset val="128"/>
          </rPr>
          <t xml:space="preserve">
1：完了
2：一部未完了
3：データのみ完了
4：台帳のみあり
5：未完了</t>
        </r>
      </text>
    </comment>
    <comment ref="P12" authorId="1" shapeId="0" xr:uid="{DBDF49FF-BBFB-4D0B-98BA-639884450AEA}">
      <text>
        <r>
          <rPr>
            <b/>
            <sz val="9"/>
            <color indexed="81"/>
            <rFont val="MS P ゴシック"/>
            <family val="3"/>
            <charset val="128"/>
          </rPr>
          <t>Ｒ6.4.1代表者変更
岡本博幸⇒皆川達也</t>
        </r>
      </text>
    </comment>
    <comment ref="T12" authorId="1" shapeId="0" xr:uid="{12002C67-34E7-4734-B8BC-9D8FD827C51C}">
      <text>
        <r>
          <rPr>
            <b/>
            <sz val="9"/>
            <color indexed="81"/>
            <rFont val="MS P ゴシック"/>
            <family val="3"/>
            <charset val="128"/>
          </rPr>
          <t>Ｒ6.4.1代表者変更
岡本博幸⇒皆川達也</t>
        </r>
      </text>
    </comment>
    <comment ref="T26" authorId="2" shapeId="0" xr:uid="{7A45E586-5FF6-436D-AE86-0F07FF9EF084}">
      <text>
        <r>
          <rPr>
            <sz val="9"/>
            <color indexed="81"/>
            <rFont val="MS P ゴシック"/>
            <family val="3"/>
            <charset val="128"/>
          </rPr>
          <t>R7.4.1嶋田ふみ江→古川文子</t>
        </r>
      </text>
    </comment>
    <comment ref="P41" authorId="2" shapeId="0" xr:uid="{4C079DC6-B5D2-4B6E-8F81-029A7230B6CF}">
      <text>
        <r>
          <rPr>
            <sz val="9"/>
            <color indexed="81"/>
            <rFont val="MS P ゴシック"/>
            <family val="3"/>
            <charset val="128"/>
          </rPr>
          <t xml:space="preserve">R7.4.1から代表者変更
河口知子→中村恵那
</t>
        </r>
      </text>
    </comment>
    <comment ref="T41" authorId="2" shapeId="0" xr:uid="{F3578FD6-D22D-48CC-9E77-0A2C891145AE}">
      <text>
        <r>
          <rPr>
            <sz val="9"/>
            <color indexed="81"/>
            <rFont val="MS P ゴシック"/>
            <family val="3"/>
            <charset val="128"/>
          </rPr>
          <t xml:space="preserve">R7.4.1から代表者変更
河口知子→中村恵那
</t>
        </r>
      </text>
    </comment>
    <comment ref="P42" authorId="1" shapeId="0" xr:uid="{04D199CD-2EF0-49D4-9637-19B472F23DD3}">
      <text>
        <r>
          <rPr>
            <b/>
            <sz val="9"/>
            <color indexed="81"/>
            <rFont val="MS P ゴシック"/>
            <family val="3"/>
            <charset val="128"/>
          </rPr>
          <t>Ｒ6.4.1～代表者変更
「轟麻衣子」⇒「田村篤司」</t>
        </r>
      </text>
    </comment>
    <comment ref="T42" authorId="1" shapeId="0" xr:uid="{050FD47A-9818-4B07-B8C5-42FDBC3CB254}">
      <text>
        <r>
          <rPr>
            <b/>
            <sz val="9"/>
            <color indexed="81"/>
            <rFont val="MS P ゴシック"/>
            <family val="3"/>
            <charset val="128"/>
          </rPr>
          <t>Ｒ6.4.1～代表者変更
「轟麻衣子」⇒「田村篤司」</t>
        </r>
      </text>
    </comment>
    <comment ref="N43" authorId="1" shapeId="0" xr:uid="{B07B61C5-9B10-4B5A-BB8D-8AF127E298B7}">
      <text>
        <r>
          <rPr>
            <b/>
            <sz val="9"/>
            <color indexed="81"/>
            <rFont val="MS P ゴシック"/>
            <family val="3"/>
            <charset val="128"/>
          </rPr>
          <t>Ｒ6.4.1住所変更</t>
        </r>
      </text>
    </comment>
    <comment ref="R43" authorId="1" shapeId="0" xr:uid="{8177BB29-4DDB-4617-8391-6C56D1934E9B}">
      <text>
        <r>
          <rPr>
            <b/>
            <sz val="9"/>
            <color indexed="81"/>
            <rFont val="MS P ゴシック"/>
            <family val="3"/>
            <charset val="128"/>
          </rPr>
          <t>Ｒ6.4.1住所変更</t>
        </r>
      </text>
    </comment>
    <comment ref="P45" authorId="1" shapeId="0" xr:uid="{6FB7728F-D22B-4CDC-B25D-AF4EC0CC74D9}">
      <text>
        <r>
          <rPr>
            <b/>
            <sz val="9"/>
            <color indexed="81"/>
            <rFont val="MS P ゴシック"/>
            <family val="3"/>
            <charset val="128"/>
          </rPr>
          <t xml:space="preserve">2023/6/29～
</t>
        </r>
        <r>
          <rPr>
            <b/>
            <sz val="8"/>
            <color indexed="81"/>
            <rFont val="MS P ゴシック"/>
            <family val="3"/>
            <charset val="128"/>
          </rPr>
          <t>木村尚子⇒繁田高広</t>
        </r>
        <r>
          <rPr>
            <b/>
            <sz val="9"/>
            <color indexed="81"/>
            <rFont val="MS P ゴシック"/>
            <family val="3"/>
            <charset val="128"/>
          </rPr>
          <t xml:space="preserve">
</t>
        </r>
      </text>
    </comment>
    <comment ref="P46" authorId="1" shapeId="0" xr:uid="{87D3B1DA-8AC6-4873-8182-5718549684D3}">
      <text>
        <r>
          <rPr>
            <b/>
            <sz val="9"/>
            <color indexed="81"/>
            <rFont val="MS P ゴシック"/>
            <family val="3"/>
            <charset val="128"/>
          </rPr>
          <t>Ｒ6.4.1～代表者変更
「轟麻衣子」⇒「田村篤司」</t>
        </r>
        <r>
          <rPr>
            <sz val="9"/>
            <color indexed="81"/>
            <rFont val="MS P ゴシック"/>
            <family val="3"/>
            <charset val="128"/>
          </rPr>
          <t xml:space="preserve">
</t>
        </r>
      </text>
    </comment>
    <comment ref="T46" authorId="1" shapeId="0" xr:uid="{77D43E2C-53E7-4545-BB69-8D73C5C180C4}">
      <text>
        <r>
          <rPr>
            <b/>
            <sz val="9"/>
            <color indexed="81"/>
            <rFont val="MS P ゴシック"/>
            <family val="3"/>
            <charset val="128"/>
          </rPr>
          <t>Ｒ6.4.1～代表者変更
「轟麻衣子」⇒「田村篤司」</t>
        </r>
        <r>
          <rPr>
            <sz val="9"/>
            <color indexed="81"/>
            <rFont val="MS P ゴシック"/>
            <family val="3"/>
            <charset val="128"/>
          </rPr>
          <t xml:space="preserve">
</t>
        </r>
      </text>
    </comment>
    <comment ref="P54" authorId="1" shapeId="0" xr:uid="{0E356E75-CD97-4B6B-BA39-47F8A4401C16}">
      <text>
        <r>
          <rPr>
            <b/>
            <sz val="9"/>
            <color indexed="81"/>
            <rFont val="MS P ゴシック"/>
            <family val="3"/>
            <charset val="128"/>
          </rPr>
          <t>R7.4.1～代表者変更</t>
        </r>
      </text>
    </comment>
    <comment ref="T54" authorId="1" shapeId="0" xr:uid="{48F4DD96-28C4-4E7B-B64B-FD64F607B131}">
      <text>
        <r>
          <rPr>
            <b/>
            <sz val="9"/>
            <color indexed="81"/>
            <rFont val="MS P ゴシック"/>
            <family val="3"/>
            <charset val="128"/>
          </rPr>
          <t>R7.4.1～代表者変更</t>
        </r>
      </text>
    </comment>
    <comment ref="M59" authorId="1" shapeId="0" xr:uid="{E7036F7A-5338-44FB-B829-FAC0481BC155}">
      <text>
        <r>
          <rPr>
            <b/>
            <sz val="9"/>
            <color indexed="81"/>
            <rFont val="MS P ゴシック"/>
            <family val="3"/>
            <charset val="128"/>
          </rPr>
          <t>R6.5.1～
（株）アルコバレーノ⇒SOUキッズケア（株）</t>
        </r>
      </text>
    </comment>
    <comment ref="L62" authorId="2" shapeId="0" xr:uid="{B1978EDE-D913-4357-8B77-3347644A003B}">
      <text>
        <r>
          <rPr>
            <b/>
            <sz val="9"/>
            <color indexed="81"/>
            <rFont val="MS P ゴシック"/>
            <family val="3"/>
            <charset val="128"/>
          </rPr>
          <t xml:space="preserve">R7.4.1修正
</t>
        </r>
      </text>
    </comment>
    <comment ref="M62" authorId="2" shapeId="0" xr:uid="{C76EC31F-BDF1-4ED6-95AB-95504CB13391}">
      <text>
        <r>
          <rPr>
            <b/>
            <sz val="9"/>
            <color indexed="81"/>
            <rFont val="MS P ゴシック"/>
            <family val="3"/>
            <charset val="128"/>
          </rPr>
          <t>R7.4.1　（有）鎌野→（株）キッズネクスト</t>
        </r>
      </text>
    </comment>
    <comment ref="N62" authorId="2" shapeId="0" xr:uid="{F5708AC2-A0F2-4C31-B6A7-451209FC1F66}">
      <text>
        <r>
          <rPr>
            <b/>
            <sz val="9"/>
            <color indexed="81"/>
            <rFont val="MS P ゴシック"/>
            <family val="3"/>
            <charset val="128"/>
          </rPr>
          <t>R7.4.1　中央区白旗3-1-4→美浜区真砂4-3-5</t>
        </r>
      </text>
    </comment>
    <comment ref="P62" authorId="2" shapeId="0" xr:uid="{BA59AC74-5157-4331-8BED-A287F98631B6}">
      <text>
        <r>
          <rPr>
            <b/>
            <sz val="9"/>
            <color indexed="81"/>
            <rFont val="MS P ゴシック"/>
            <family val="3"/>
            <charset val="128"/>
          </rPr>
          <t>R7.4.1　鎌野郁美→西村和馬</t>
        </r>
      </text>
    </comment>
    <comment ref="R62" authorId="2" shapeId="0" xr:uid="{F74F9D95-0E16-48C0-AE89-47FF1A5EABE5}">
      <text>
        <r>
          <rPr>
            <b/>
            <sz val="9"/>
            <color indexed="81"/>
            <rFont val="MS P ゴシック"/>
            <family val="3"/>
            <charset val="128"/>
          </rPr>
          <t>R7.4.1　中央区白旗3-1-4→美浜区真砂4-3-5</t>
        </r>
      </text>
    </comment>
    <comment ref="T62" authorId="2" shapeId="0" xr:uid="{2AE4819F-2F38-41B6-93AC-1DB048C6ADC0}">
      <text>
        <r>
          <rPr>
            <b/>
            <sz val="9"/>
            <color indexed="81"/>
            <rFont val="MS P ゴシック"/>
            <family val="3"/>
            <charset val="128"/>
          </rPr>
          <t>R7.4.1　鎌野郁美→西村和馬</t>
        </r>
      </text>
    </comment>
    <comment ref="M70" authorId="1" shapeId="0" xr:uid="{031DFC43-4FF5-40D7-A62A-E5495F015117}">
      <text>
        <r>
          <rPr>
            <b/>
            <sz val="9"/>
            <color indexed="81"/>
            <rFont val="MS P ゴシック"/>
            <family val="3"/>
            <charset val="128"/>
          </rPr>
          <t>6/1～
（株）スクルドアンドカンパニー
⇒ＳＯＵキッズケア（株）</t>
        </r>
      </text>
    </comment>
    <comment ref="P89" authorId="1" shapeId="0" xr:uid="{BFF34347-2E30-40E0-82D2-10AC42C0EFD7}">
      <text>
        <r>
          <rPr>
            <b/>
            <sz val="9"/>
            <color indexed="81"/>
            <rFont val="MS P ゴシック"/>
            <family val="3"/>
            <charset val="128"/>
          </rPr>
          <t>Ｒ6.4.1代表者変更
岡本博幸⇒皆川達也</t>
        </r>
      </text>
    </comment>
    <comment ref="T89" authorId="1" shapeId="0" xr:uid="{EBC2EEC9-D013-4D1F-83E8-2CA0E5BEA5A9}">
      <text>
        <r>
          <rPr>
            <b/>
            <sz val="9"/>
            <color indexed="81"/>
            <rFont val="MS P ゴシック"/>
            <family val="3"/>
            <charset val="128"/>
          </rPr>
          <t>Ｒ6.4.1代表者変更
岡本博幸⇒皆川達也</t>
        </r>
      </text>
    </comment>
    <comment ref="M94" authorId="1" shapeId="0" xr:uid="{4C20C9D5-65EB-4951-A140-909D7A7AF9A3}">
      <text>
        <r>
          <rPr>
            <b/>
            <sz val="9"/>
            <color indexed="81"/>
            <rFont val="MS P ゴシック"/>
            <family val="3"/>
            <charset val="128"/>
          </rPr>
          <t>6/1～
（株）スクルドアンドカンパニー
⇒ＳＯＵキッズケア（株）</t>
        </r>
      </text>
    </comment>
    <comment ref="P108" authorId="2" shapeId="0" xr:uid="{9BAAF785-099B-43BC-8687-C2DA642E2822}">
      <text>
        <r>
          <rPr>
            <b/>
            <sz val="9"/>
            <color indexed="81"/>
            <rFont val="MS P ゴシック"/>
            <family val="3"/>
            <charset val="128"/>
          </rPr>
          <t xml:space="preserve">R7.4.1　小林尚司→伊藤貴紀
</t>
        </r>
      </text>
    </comment>
    <comment ref="T108" authorId="2" shapeId="0" xr:uid="{7DF16B21-511F-4DE9-8CB1-48E8FE62E3E0}">
      <text>
        <r>
          <rPr>
            <b/>
            <sz val="9"/>
            <color indexed="81"/>
            <rFont val="MS P ゴシック"/>
            <family val="3"/>
            <charset val="128"/>
          </rPr>
          <t xml:space="preserve">R7.4.1　小林尚司→伊藤貴紀
</t>
        </r>
      </text>
    </comment>
    <comment ref="P121" authorId="2" shapeId="0" xr:uid="{A621D83F-BFD5-4ED2-8039-8C330D0F39F2}">
      <text>
        <r>
          <rPr>
            <b/>
            <sz val="9"/>
            <color indexed="81"/>
            <rFont val="MS P ゴシック"/>
            <family val="3"/>
            <charset val="128"/>
          </rPr>
          <t>R7.4.1　小林尚司→伊藤貴紀</t>
        </r>
        <r>
          <rPr>
            <sz val="9"/>
            <color indexed="81"/>
            <rFont val="MS P ゴシック"/>
            <family val="3"/>
            <charset val="128"/>
          </rPr>
          <t xml:space="preserve">
</t>
        </r>
      </text>
    </comment>
    <comment ref="T121" authorId="2" shapeId="0" xr:uid="{36721DB3-03A7-49A6-AAE7-4D030739C97F}">
      <text>
        <r>
          <rPr>
            <b/>
            <sz val="9"/>
            <color indexed="81"/>
            <rFont val="MS P ゴシック"/>
            <family val="3"/>
            <charset val="128"/>
          </rPr>
          <t>R7.4.1　小林尚司→伊藤貴紀</t>
        </r>
        <r>
          <rPr>
            <sz val="9"/>
            <color indexed="81"/>
            <rFont val="MS P ゴシック"/>
            <family val="3"/>
            <charset val="128"/>
          </rPr>
          <t xml:space="preserve">
</t>
        </r>
      </text>
    </comment>
    <comment ref="L124" authorId="2" shapeId="0" xr:uid="{97C7DEE4-F3DC-49CD-948A-0F9ED8791558}">
      <text>
        <r>
          <rPr>
            <b/>
            <sz val="9"/>
            <color indexed="81"/>
            <rFont val="MS P ゴシック"/>
            <family val="3"/>
            <charset val="128"/>
          </rPr>
          <t xml:space="preserve">R7.4.1修正
</t>
        </r>
      </text>
    </comment>
    <comment ref="M124" authorId="2" shapeId="0" xr:uid="{5225EE69-644E-4134-B6C4-03538D688D95}">
      <text>
        <r>
          <rPr>
            <b/>
            <sz val="9"/>
            <color indexed="81"/>
            <rFont val="MS P ゴシック"/>
            <family val="3"/>
            <charset val="128"/>
          </rPr>
          <t>R7.4.1　（有）鎌野→（株）キッズネクスト</t>
        </r>
        <r>
          <rPr>
            <sz val="9"/>
            <color indexed="81"/>
            <rFont val="MS P ゴシック"/>
            <family val="3"/>
            <charset val="128"/>
          </rPr>
          <t xml:space="preserve">
</t>
        </r>
      </text>
    </comment>
    <comment ref="N124" authorId="2" shapeId="0" xr:uid="{2AD749C5-B9C5-4477-95BA-0181386F96CC}">
      <text>
        <r>
          <rPr>
            <b/>
            <sz val="9"/>
            <color indexed="81"/>
            <rFont val="MS P ゴシック"/>
            <family val="3"/>
            <charset val="128"/>
          </rPr>
          <t>R7.4.1　中央区白旗3-1-4→美浜区真砂4-3-5</t>
        </r>
      </text>
    </comment>
    <comment ref="P124" authorId="2" shapeId="0" xr:uid="{BA58791F-7BC4-4209-90D0-466121844C02}">
      <text>
        <r>
          <rPr>
            <b/>
            <sz val="9"/>
            <color indexed="81"/>
            <rFont val="MS P ゴシック"/>
            <family val="3"/>
            <charset val="128"/>
          </rPr>
          <t>R7.4.1　鎌野郁美→西村和馬</t>
        </r>
      </text>
    </comment>
    <comment ref="R124" authorId="2" shapeId="0" xr:uid="{5F94B859-5079-40B0-8168-37862E65D6B5}">
      <text>
        <r>
          <rPr>
            <b/>
            <sz val="9"/>
            <color indexed="81"/>
            <rFont val="MS P ゴシック"/>
            <family val="3"/>
            <charset val="128"/>
          </rPr>
          <t>R7.4.1　中央区白旗3-1-4→美浜区真砂4-3-5</t>
        </r>
      </text>
    </comment>
    <comment ref="T124" authorId="2" shapeId="0" xr:uid="{E8E2BA07-22EF-419C-835B-9DDAE488A69A}">
      <text>
        <r>
          <rPr>
            <b/>
            <sz val="9"/>
            <color indexed="81"/>
            <rFont val="MS P ゴシック"/>
            <family val="3"/>
            <charset val="128"/>
          </rPr>
          <t>R7.4.1　鎌野郁美→西村和馬</t>
        </r>
      </text>
    </comment>
    <comment ref="N128" authorId="1" shapeId="0" xr:uid="{1D177068-0356-49F4-B25F-263E3069B595}">
      <text>
        <r>
          <rPr>
            <b/>
            <sz val="9"/>
            <color indexed="81"/>
            <rFont val="MS P ゴシック"/>
            <family val="3"/>
            <charset val="128"/>
          </rPr>
          <t>Ｒ6.4.1住所変更</t>
        </r>
      </text>
    </comment>
    <comment ref="R128" authorId="1" shapeId="0" xr:uid="{87495A80-E6C6-4784-98DD-596E608B2FAE}">
      <text>
        <r>
          <rPr>
            <b/>
            <sz val="9"/>
            <color indexed="81"/>
            <rFont val="MS P ゴシック"/>
            <family val="3"/>
            <charset val="128"/>
          </rPr>
          <t>Ｒ6.4.1住所変更</t>
        </r>
      </text>
    </comment>
    <comment ref="P140" authorId="2" shapeId="0" xr:uid="{ACBD2EE5-C086-4E3E-B22C-2FF9182CAE7D}">
      <text>
        <r>
          <rPr>
            <b/>
            <sz val="9"/>
            <color indexed="81"/>
            <rFont val="MS P ゴシック"/>
            <family val="3"/>
            <charset val="128"/>
          </rPr>
          <t>R7.4.1　小林尚司→伊藤貴紀</t>
        </r>
        <r>
          <rPr>
            <sz val="9"/>
            <color indexed="81"/>
            <rFont val="MS P ゴシック"/>
            <family val="3"/>
            <charset val="128"/>
          </rPr>
          <t xml:space="preserve">
</t>
        </r>
      </text>
    </comment>
    <comment ref="T140" authorId="2" shapeId="0" xr:uid="{F4FE5553-3D3D-442F-B005-1DD4C9FD63EF}">
      <text>
        <r>
          <rPr>
            <b/>
            <sz val="9"/>
            <color indexed="81"/>
            <rFont val="MS P ゴシック"/>
            <family val="3"/>
            <charset val="128"/>
          </rPr>
          <t>R7.4.1　小林尚司→伊藤貴紀</t>
        </r>
        <r>
          <rPr>
            <sz val="9"/>
            <color indexed="81"/>
            <rFont val="MS P ゴシック"/>
            <family val="3"/>
            <charset val="128"/>
          </rPr>
          <t xml:space="preserve">
</t>
        </r>
      </text>
    </comment>
    <comment ref="P141" authorId="2" shapeId="0" xr:uid="{32B4FBAF-F339-4196-90EB-6CCF7428A066}">
      <text>
        <r>
          <rPr>
            <b/>
            <sz val="9"/>
            <color indexed="81"/>
            <rFont val="MS P ゴシック"/>
            <family val="3"/>
            <charset val="128"/>
          </rPr>
          <t>R7.4.1　小林尚司→伊藤貴紀</t>
        </r>
        <r>
          <rPr>
            <sz val="9"/>
            <color indexed="81"/>
            <rFont val="MS P ゴシック"/>
            <family val="3"/>
            <charset val="128"/>
          </rPr>
          <t xml:space="preserve">
</t>
        </r>
      </text>
    </comment>
    <comment ref="T141" authorId="2" shapeId="0" xr:uid="{B1550883-ADE3-4D52-B612-FC0157A9F630}">
      <text>
        <r>
          <rPr>
            <b/>
            <sz val="9"/>
            <color indexed="81"/>
            <rFont val="MS P ゴシック"/>
            <family val="3"/>
            <charset val="128"/>
          </rPr>
          <t>R7.4.1　小林尚司→伊藤貴紀</t>
        </r>
        <r>
          <rPr>
            <sz val="9"/>
            <color indexed="81"/>
            <rFont val="MS P ゴシック"/>
            <family val="3"/>
            <charset val="128"/>
          </rPr>
          <t xml:space="preserve">
</t>
        </r>
      </text>
    </comment>
    <comment ref="P163" authorId="2" shapeId="0" xr:uid="{F42867B8-96CF-450D-AAE5-5C6EF34F4FC1}">
      <text>
        <r>
          <rPr>
            <b/>
            <sz val="9"/>
            <color indexed="81"/>
            <rFont val="MS P ゴシック"/>
            <family val="3"/>
            <charset val="128"/>
          </rPr>
          <t>R7.4.1　小林尚司→伊藤貴紀</t>
        </r>
        <r>
          <rPr>
            <sz val="9"/>
            <color indexed="81"/>
            <rFont val="MS P ゴシック"/>
            <family val="3"/>
            <charset val="128"/>
          </rPr>
          <t xml:space="preserve">
</t>
        </r>
      </text>
    </comment>
    <comment ref="T163" authorId="2" shapeId="0" xr:uid="{421E0C1E-B606-4B44-9E5A-B409360D0BB1}">
      <text>
        <r>
          <rPr>
            <b/>
            <sz val="9"/>
            <color indexed="81"/>
            <rFont val="MS P ゴシック"/>
            <family val="3"/>
            <charset val="128"/>
          </rPr>
          <t>R7.4.1　小林尚司→伊藤貴紀</t>
        </r>
        <r>
          <rPr>
            <sz val="9"/>
            <color indexed="81"/>
            <rFont val="MS P ゴシック"/>
            <family val="3"/>
            <charset val="128"/>
          </rPr>
          <t xml:space="preserve">
</t>
        </r>
      </text>
    </comment>
    <comment ref="N166" authorId="1" shapeId="0" xr:uid="{B5A92144-3CDB-4AA1-B8F7-6C6B4BEC80F4}">
      <text>
        <r>
          <rPr>
            <b/>
            <sz val="9"/>
            <color indexed="81"/>
            <rFont val="MS P ゴシック"/>
            <family val="3"/>
            <charset val="128"/>
          </rPr>
          <t>Ｒ6.4.1住所変更</t>
        </r>
      </text>
    </comment>
    <comment ref="R166" authorId="1" shapeId="0" xr:uid="{57BBF444-427D-487E-AB08-570C0FF05008}">
      <text>
        <r>
          <rPr>
            <b/>
            <sz val="9"/>
            <color indexed="81"/>
            <rFont val="MS P ゴシック"/>
            <family val="3"/>
            <charset val="128"/>
          </rPr>
          <t>Ｒ6.4.1住所変更</t>
        </r>
      </text>
    </comment>
    <comment ref="G172" authorId="3" shapeId="0" xr:uid="{5175E7D7-2A9D-4436-BD43-9C86F1380233}">
      <text>
        <r>
          <rPr>
            <b/>
            <sz val="9"/>
            <color indexed="81"/>
            <rFont val="MS P ゴシック"/>
            <family val="3"/>
            <charset val="128"/>
          </rPr>
          <t>小規模時代と一緒</t>
        </r>
      </text>
    </comment>
    <comment ref="P173" authorId="2" shapeId="0" xr:uid="{6A966BCC-C107-4DDA-817D-AABB4165063C}">
      <text>
        <r>
          <rPr>
            <b/>
            <sz val="9"/>
            <color indexed="81"/>
            <rFont val="MS P ゴシック"/>
            <family val="3"/>
            <charset val="128"/>
          </rPr>
          <t>R7.4.1　小林尚司→伊藤貴紀</t>
        </r>
        <r>
          <rPr>
            <sz val="9"/>
            <color indexed="81"/>
            <rFont val="MS P ゴシック"/>
            <family val="3"/>
            <charset val="128"/>
          </rPr>
          <t xml:space="preserve">
</t>
        </r>
      </text>
    </comment>
    <comment ref="T173" authorId="2" shapeId="0" xr:uid="{05D68562-B97D-422F-8ACA-CB00ECD2CF0B}">
      <text>
        <r>
          <rPr>
            <b/>
            <sz val="9"/>
            <color indexed="81"/>
            <rFont val="MS P ゴシック"/>
            <family val="3"/>
            <charset val="128"/>
          </rPr>
          <t>R7.4.1　小林尚司→伊藤貴紀</t>
        </r>
        <r>
          <rPr>
            <sz val="9"/>
            <color indexed="81"/>
            <rFont val="MS P ゴシック"/>
            <family val="3"/>
            <charset val="128"/>
          </rPr>
          <t xml:space="preserve">
</t>
        </r>
      </text>
    </comment>
    <comment ref="G175" authorId="3" shapeId="0" xr:uid="{98B82C4E-AC1B-448E-8951-6FCB2962898D}">
      <text>
        <r>
          <rPr>
            <sz val="12"/>
            <color indexed="81"/>
            <rFont val="MS P ゴシック"/>
            <family val="3"/>
            <charset val="128"/>
          </rPr>
          <t>WUV43270
👆使用不可</t>
        </r>
      </text>
    </comment>
    <comment ref="M175" authorId="1" shapeId="0" xr:uid="{BD797187-C4D9-4DAF-A579-955CAE527D72}">
      <text>
        <r>
          <rPr>
            <b/>
            <sz val="12"/>
            <color indexed="81"/>
            <rFont val="MS P ゴシック"/>
            <family val="3"/>
            <charset val="128"/>
          </rPr>
          <t>「Kid's」⇒「Kids」へ修正</t>
        </r>
        <r>
          <rPr>
            <b/>
            <sz val="9"/>
            <color indexed="81"/>
            <rFont val="MS P ゴシック"/>
            <family val="3"/>
            <charset val="128"/>
          </rPr>
          <t xml:space="preserve">
誤記のため</t>
        </r>
      </text>
    </comment>
    <comment ref="G228" authorId="0" shapeId="0" xr:uid="{F0265E12-405A-4AFA-9227-1FF373CB40F5}">
      <text>
        <r>
          <rPr>
            <b/>
            <sz val="9"/>
            <color indexed="81"/>
            <rFont val="ＭＳ Ｐゴシック"/>
            <family val="3"/>
            <charset val="128"/>
          </rPr>
          <t>平手　英里</t>
        </r>
        <r>
          <rPr>
            <b/>
            <sz val="9"/>
            <color indexed="81"/>
            <rFont val="MS P ゴシック"/>
            <family val="2"/>
          </rPr>
          <t>:</t>
        </r>
        <r>
          <rPr>
            <sz val="9"/>
            <color indexed="81"/>
            <rFont val="MS P ゴシック"/>
            <family val="2"/>
          </rPr>
          <t xml:space="preserve">
</t>
        </r>
        <r>
          <rPr>
            <sz val="9"/>
            <color indexed="81"/>
            <rFont val="ＭＳ Ｐゴシック"/>
            <family val="3"/>
            <charset val="128"/>
          </rPr>
          <t>みなみちゃんナーサリーと同じ</t>
        </r>
      </text>
    </comment>
    <comment ref="P254" authorId="2" shapeId="0" xr:uid="{B3886ED8-5B50-48F3-8ECD-971F2A6F8E63}">
      <text>
        <r>
          <rPr>
            <b/>
            <sz val="9"/>
            <color indexed="81"/>
            <rFont val="MS P ゴシック"/>
            <family val="3"/>
            <charset val="128"/>
          </rPr>
          <t>R7.4.1　小林尚司→伊藤貴紀</t>
        </r>
      </text>
    </comment>
    <comment ref="T254" authorId="2" shapeId="0" xr:uid="{FE4799B9-61BC-4432-A246-2CBA953097BA}">
      <text>
        <r>
          <rPr>
            <b/>
            <sz val="9"/>
            <color indexed="81"/>
            <rFont val="MS P ゴシック"/>
            <family val="3"/>
            <charset val="128"/>
          </rPr>
          <t>R7.4.1　小林尚司→伊藤貴紀</t>
        </r>
      </text>
    </comment>
    <comment ref="P263" authorId="1" shapeId="0" xr:uid="{5E2784F3-30ED-490E-B43C-3336E480DFF4}">
      <text>
        <r>
          <rPr>
            <b/>
            <sz val="9"/>
            <color indexed="81"/>
            <rFont val="MS P ゴシック"/>
            <family val="3"/>
            <charset val="128"/>
          </rPr>
          <t>R7.4.1～代表者変更</t>
        </r>
      </text>
    </comment>
    <comment ref="T263" authorId="1" shapeId="0" xr:uid="{98697BF3-EAAB-409B-91F7-7B53C7D5C968}">
      <text>
        <r>
          <rPr>
            <b/>
            <sz val="9"/>
            <color indexed="81"/>
            <rFont val="MS P ゴシック"/>
            <family val="3"/>
            <charset val="128"/>
          </rPr>
          <t>R7.4.1～代表者変更</t>
        </r>
      </text>
    </comment>
    <comment ref="G304" authorId="3" shapeId="0" xr:uid="{3B010496-482D-4A58-9BA2-1D912BB2F721}">
      <text>
        <r>
          <rPr>
            <sz val="12"/>
            <color indexed="81"/>
            <rFont val="MS P ゴシック"/>
            <family val="3"/>
            <charset val="128"/>
          </rPr>
          <t>NWO95194
👆使用不可</t>
        </r>
      </text>
    </comment>
    <comment ref="P317" authorId="1" shapeId="0" xr:uid="{DD6E9EDA-1399-4063-9CF0-ADA004F209B0}">
      <text>
        <r>
          <rPr>
            <b/>
            <sz val="9"/>
            <color indexed="81"/>
            <rFont val="MS P ゴシック"/>
            <family val="3"/>
            <charset val="128"/>
          </rPr>
          <t>Ｒ6.4.1～代表者変更
「赤木茂則」⇒「井上大輔」</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平手　英里</author>
  </authors>
  <commentList>
    <comment ref="N8" authorId="0" shapeId="0" xr:uid="{3A7B910E-85E9-4259-B1F5-50864B8067DF}">
      <text>
        <r>
          <rPr>
            <b/>
            <sz val="9"/>
            <color indexed="81"/>
            <rFont val="MS P ゴシック"/>
            <family val="3"/>
            <charset val="128"/>
          </rPr>
          <t>派遣職員の場合は、「派遣」を入力してください。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平手　英里</author>
  </authors>
  <commentList>
    <comment ref="N6" authorId="0" shapeId="0" xr:uid="{001FC250-D863-4E74-B018-B944C48DC237}">
      <text>
        <r>
          <rPr>
            <b/>
            <sz val="9"/>
            <color indexed="81"/>
            <rFont val="MS P ゴシック"/>
            <family val="3"/>
            <charset val="128"/>
          </rPr>
          <t>派遣職員の場合は、「派遣」を入力してください。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平手　英里</author>
  </authors>
  <commentList>
    <comment ref="N14" authorId="0" shapeId="0" xr:uid="{7134E3D0-0A3E-45FA-9FB9-DEB4974926E7}">
      <text>
        <r>
          <rPr>
            <b/>
            <sz val="9"/>
            <color indexed="81"/>
            <rFont val="MS P ゴシック"/>
            <family val="3"/>
            <charset val="128"/>
          </rPr>
          <t>派遣職員の場合は、「派遣」を入力してください。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山口　亮介</author>
    <author>平手　英里</author>
  </authors>
  <commentList>
    <comment ref="F8" authorId="0" shapeId="0" xr:uid="{00000000-0006-0000-0600-000001000000}">
      <text>
        <r>
          <rPr>
            <b/>
            <sz val="12"/>
            <color indexed="81"/>
            <rFont val="ＭＳ Ｐゴシック"/>
            <family val="3"/>
            <charset val="128"/>
          </rPr>
          <t xml:space="preserve">千葉市手当支給に伴う法定福利費の増額分を月毎に記載して下さい。
記載漏れがあると、補助額が少額になるおそれがありますので、必ず記載してください。
</t>
        </r>
      </text>
    </comment>
    <comment ref="I44" authorId="1" shapeId="0" xr:uid="{31925679-5530-4356-ADA9-E88494D6DD11}">
      <text>
        <r>
          <rPr>
            <b/>
            <sz val="14"/>
            <color indexed="81"/>
            <rFont val="MS P ゴシック"/>
            <family val="3"/>
            <charset val="128"/>
          </rPr>
          <t>補助額です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山口　亮介</author>
  </authors>
  <commentList>
    <comment ref="G22" authorId="0" shapeId="0" xr:uid="{00000000-0006-0000-0900-000001000000}">
      <text>
        <r>
          <rPr>
            <b/>
            <sz val="11"/>
            <color indexed="81"/>
            <rFont val="ＭＳ Ｐゴシック"/>
            <family val="3"/>
            <charset val="128"/>
          </rPr>
          <t>実績が既支給額を下回った場合(マイナスの場合)は補助金返還となります。
例年、５月中旬までにお振込みいただきますので、ご準備をお願いいたします。</t>
        </r>
      </text>
    </comment>
  </commentList>
</comments>
</file>

<file path=xl/sharedStrings.xml><?xml version="1.0" encoding="utf-8"?>
<sst xmlns="http://schemas.openxmlformats.org/spreadsheetml/2006/main" count="5403" uniqueCount="2333">
  <si>
    <t>準保育士</t>
    <rPh sb="0" eb="1">
      <t>ジュン</t>
    </rPh>
    <rPh sb="1" eb="4">
      <t>ホイクシ</t>
    </rPh>
    <phoneticPr fontId="4"/>
  </si>
  <si>
    <t>短時間保育士</t>
    <rPh sb="0" eb="3">
      <t>タンジカン</t>
    </rPh>
    <rPh sb="3" eb="5">
      <t>ホイク</t>
    </rPh>
    <rPh sb="5" eb="6">
      <t>シ</t>
    </rPh>
    <phoneticPr fontId="4"/>
  </si>
  <si>
    <t>職　種</t>
    <rPh sb="0" eb="3">
      <t>ショクシュ</t>
    </rPh>
    <phoneticPr fontId="10"/>
  </si>
  <si>
    <t>勤務形態</t>
    <rPh sb="0" eb="2">
      <t>キンム</t>
    </rPh>
    <rPh sb="2" eb="4">
      <t>ケイタイ</t>
    </rPh>
    <phoneticPr fontId="10"/>
  </si>
  <si>
    <t>氏名</t>
    <rPh sb="0" eb="2">
      <t>シメイ</t>
    </rPh>
    <phoneticPr fontId="10"/>
  </si>
  <si>
    <t>性別</t>
    <rPh sb="0" eb="2">
      <t>セイベツ</t>
    </rPh>
    <phoneticPr fontId="10"/>
  </si>
  <si>
    <t>年齢（歳）</t>
    <rPh sb="0" eb="2">
      <t>ネンレイ</t>
    </rPh>
    <rPh sb="3" eb="4">
      <t>サイ</t>
    </rPh>
    <phoneticPr fontId="10"/>
  </si>
  <si>
    <t>保育士
資格
有･無</t>
    <rPh sb="0" eb="3">
      <t>ホイクシ</t>
    </rPh>
    <rPh sb="4" eb="6">
      <t>シカク</t>
    </rPh>
    <rPh sb="7" eb="10">
      <t>ウム</t>
    </rPh>
    <phoneticPr fontId="10"/>
  </si>
  <si>
    <t>その他資格</t>
    <rPh sb="0" eb="3">
      <t>ソノタ</t>
    </rPh>
    <rPh sb="3" eb="5">
      <t>シカク</t>
    </rPh>
    <phoneticPr fontId="10"/>
  </si>
  <si>
    <t>備考</t>
    <rPh sb="0" eb="2">
      <t>ビコウ</t>
    </rPh>
    <phoneticPr fontId="10"/>
  </si>
  <si>
    <t>園長</t>
    <rPh sb="0" eb="2">
      <t>エンチョウ</t>
    </rPh>
    <phoneticPr fontId="6"/>
  </si>
  <si>
    <t>主任保育士</t>
    <rPh sb="0" eb="2">
      <t>シュニン</t>
    </rPh>
    <rPh sb="2" eb="5">
      <t>ホイクシ</t>
    </rPh>
    <phoneticPr fontId="4"/>
  </si>
  <si>
    <t>保育士</t>
    <rPh sb="0" eb="3">
      <t>ホイクシ</t>
    </rPh>
    <phoneticPr fontId="4"/>
  </si>
  <si>
    <t>保育補助</t>
    <rPh sb="0" eb="2">
      <t>ホイク</t>
    </rPh>
    <rPh sb="2" eb="4">
      <t>ホジョ</t>
    </rPh>
    <phoneticPr fontId="4"/>
  </si>
  <si>
    <t>栄養士</t>
    <rPh sb="0" eb="3">
      <t>エイヨウシ</t>
    </rPh>
    <phoneticPr fontId="4"/>
  </si>
  <si>
    <t>調理員</t>
    <rPh sb="0" eb="3">
      <t>チョウリイン</t>
    </rPh>
    <phoneticPr fontId="4"/>
  </si>
  <si>
    <t>計</t>
    <rPh sb="0" eb="1">
      <t>ケイ</t>
    </rPh>
    <phoneticPr fontId="10"/>
  </si>
  <si>
    <t>※　　勤務形態について</t>
    <rPh sb="3" eb="5">
      <t>キンム</t>
    </rPh>
    <rPh sb="5" eb="6">
      <t>ケイ</t>
    </rPh>
    <rPh sb="6" eb="7">
      <t>タイ</t>
    </rPh>
    <phoneticPr fontId="10"/>
  </si>
  <si>
    <t>正     ：  正規職員</t>
    <rPh sb="0" eb="1">
      <t>セイ</t>
    </rPh>
    <rPh sb="9" eb="11">
      <t>セイキ</t>
    </rPh>
    <rPh sb="11" eb="13">
      <t>ショクイン</t>
    </rPh>
    <phoneticPr fontId="10"/>
  </si>
  <si>
    <t>正</t>
    <rPh sb="0" eb="1">
      <t>セイ</t>
    </rPh>
    <phoneticPr fontId="6"/>
  </si>
  <si>
    <t>常</t>
    <rPh sb="0" eb="1">
      <t>ツネ</t>
    </rPh>
    <phoneticPr fontId="6"/>
  </si>
  <si>
    <t>男</t>
    <rPh sb="0" eb="1">
      <t>オトコ</t>
    </rPh>
    <phoneticPr fontId="6"/>
  </si>
  <si>
    <t>有</t>
    <rPh sb="0" eb="1">
      <t>ア</t>
    </rPh>
    <phoneticPr fontId="6"/>
  </si>
  <si>
    <t>女</t>
    <rPh sb="0" eb="1">
      <t>オンナ</t>
    </rPh>
    <phoneticPr fontId="6"/>
  </si>
  <si>
    <t>無</t>
    <rPh sb="0" eb="1">
      <t>ナ</t>
    </rPh>
    <phoneticPr fontId="6"/>
  </si>
  <si>
    <t>非</t>
    <rPh sb="0" eb="1">
      <t>ヒ</t>
    </rPh>
    <phoneticPr fontId="6"/>
  </si>
  <si>
    <t>事務員</t>
    <rPh sb="0" eb="3">
      <t>ジムイン</t>
    </rPh>
    <phoneticPr fontId="6"/>
  </si>
  <si>
    <t>用務員</t>
    <rPh sb="0" eb="3">
      <t>ヨウムイン</t>
    </rPh>
    <phoneticPr fontId="6"/>
  </si>
  <si>
    <t>その他</t>
    <rPh sb="2" eb="3">
      <t>タ</t>
    </rPh>
    <phoneticPr fontId="6"/>
  </si>
  <si>
    <t>※　　備考欄に、補助金該当項目及び育児休暇取得の有無等を記載してください。</t>
    <rPh sb="3" eb="6">
      <t>ビコウラン</t>
    </rPh>
    <rPh sb="8" eb="11">
      <t>ホジョキン</t>
    </rPh>
    <rPh sb="11" eb="13">
      <t>ガイトウ</t>
    </rPh>
    <rPh sb="13" eb="15">
      <t>コウモク</t>
    </rPh>
    <rPh sb="15" eb="16">
      <t>オヨ</t>
    </rPh>
    <rPh sb="17" eb="19">
      <t>イクジ</t>
    </rPh>
    <rPh sb="19" eb="21">
      <t>キュウカ</t>
    </rPh>
    <rPh sb="21" eb="23">
      <t>シュトク</t>
    </rPh>
    <rPh sb="24" eb="26">
      <t>ウム</t>
    </rPh>
    <rPh sb="26" eb="27">
      <t>トウ</t>
    </rPh>
    <rPh sb="28" eb="30">
      <t>キサイ</t>
    </rPh>
    <phoneticPr fontId="6"/>
  </si>
  <si>
    <t>退職等
年月日</t>
    <rPh sb="0" eb="2">
      <t>タイショク</t>
    </rPh>
    <rPh sb="2" eb="3">
      <t>トウ</t>
    </rPh>
    <rPh sb="4" eb="7">
      <t>ネンガッピ</t>
    </rPh>
    <phoneticPr fontId="10"/>
  </si>
  <si>
    <t>4月</t>
    <rPh sb="1" eb="2">
      <t>ガツ</t>
    </rPh>
    <phoneticPr fontId="1"/>
  </si>
  <si>
    <t>5月</t>
  </si>
  <si>
    <t>6月</t>
  </si>
  <si>
    <t>7月</t>
  </si>
  <si>
    <t>8月</t>
  </si>
  <si>
    <t>9月</t>
  </si>
  <si>
    <t>10月</t>
  </si>
  <si>
    <t>11月</t>
  </si>
  <si>
    <t>12月</t>
  </si>
  <si>
    <t>1月</t>
  </si>
  <si>
    <t>2月</t>
  </si>
  <si>
    <t>3月</t>
  </si>
  <si>
    <t>正</t>
    <rPh sb="0" eb="1">
      <t>タダ</t>
    </rPh>
    <phoneticPr fontId="10"/>
  </si>
  <si>
    <t>常</t>
    <rPh sb="0" eb="1">
      <t>ジョウ</t>
    </rPh>
    <phoneticPr fontId="10"/>
  </si>
  <si>
    <t>男</t>
    <rPh sb="0" eb="1">
      <t>オトコ</t>
    </rPh>
    <phoneticPr fontId="10"/>
  </si>
  <si>
    <t>有</t>
    <rPh sb="0" eb="1">
      <t>アリ</t>
    </rPh>
    <phoneticPr fontId="10"/>
  </si>
  <si>
    <t>正</t>
    <rPh sb="0" eb="1">
      <t>セイ</t>
    </rPh>
    <phoneticPr fontId="10"/>
  </si>
  <si>
    <t>女</t>
    <rPh sb="0" eb="1">
      <t>オンナ</t>
    </rPh>
    <phoneticPr fontId="10"/>
  </si>
  <si>
    <t>無</t>
    <rPh sb="0" eb="1">
      <t>ナシ</t>
    </rPh>
    <phoneticPr fontId="10"/>
  </si>
  <si>
    <t>職種</t>
    <rPh sb="0" eb="2">
      <t>ショクシュ</t>
    </rPh>
    <phoneticPr fontId="1"/>
  </si>
  <si>
    <t>勤務形態</t>
    <rPh sb="0" eb="2">
      <t>キンム</t>
    </rPh>
    <rPh sb="2" eb="4">
      <t>ケイタイ</t>
    </rPh>
    <phoneticPr fontId="1"/>
  </si>
  <si>
    <t>選択</t>
    <rPh sb="0" eb="2">
      <t>センタク</t>
    </rPh>
    <phoneticPr fontId="1"/>
  </si>
  <si>
    <t>※　　職名と異なる業務に従事している職員については、備考欄にその旨を記載。</t>
    <rPh sb="3" eb="5">
      <t>ショクメイ</t>
    </rPh>
    <rPh sb="6" eb="7">
      <t>コト</t>
    </rPh>
    <rPh sb="9" eb="11">
      <t>ギョウム</t>
    </rPh>
    <rPh sb="12" eb="14">
      <t>ジュウジ</t>
    </rPh>
    <rPh sb="18" eb="20">
      <t>ショクイン</t>
    </rPh>
    <rPh sb="26" eb="29">
      <t>ビコウラン</t>
    </rPh>
    <rPh sb="30" eb="33">
      <t>ソノムネ</t>
    </rPh>
    <rPh sb="34" eb="36">
      <t>キサイ</t>
    </rPh>
    <phoneticPr fontId="6"/>
  </si>
  <si>
    <t>保育士</t>
    <rPh sb="0" eb="2">
      <t>ホイク</t>
    </rPh>
    <rPh sb="2" eb="3">
      <t>シ</t>
    </rPh>
    <phoneticPr fontId="1"/>
  </si>
  <si>
    <t>パート  ：  正規職員以外</t>
    <rPh sb="8" eb="10">
      <t>セイキ</t>
    </rPh>
    <rPh sb="10" eb="12">
      <t>ショクイン</t>
    </rPh>
    <rPh sb="12" eb="14">
      <t>イガイ</t>
    </rPh>
    <phoneticPr fontId="10"/>
  </si>
  <si>
    <t>常     ：  1日6時間以上かつ月20日以上の勤務を行う職員</t>
    <rPh sb="0" eb="1">
      <t>ジョウ</t>
    </rPh>
    <rPh sb="10" eb="11">
      <t>ニチ</t>
    </rPh>
    <rPh sb="12" eb="14">
      <t>ジカン</t>
    </rPh>
    <rPh sb="14" eb="16">
      <t>イジョウ</t>
    </rPh>
    <rPh sb="18" eb="19">
      <t>ツキ</t>
    </rPh>
    <rPh sb="21" eb="22">
      <t>ニチ</t>
    </rPh>
    <rPh sb="22" eb="24">
      <t>イジョウ</t>
    </rPh>
    <rPh sb="25" eb="27">
      <t>キンム</t>
    </rPh>
    <rPh sb="28" eb="29">
      <t>オコナ</t>
    </rPh>
    <rPh sb="30" eb="32">
      <t>ショクイン</t>
    </rPh>
    <phoneticPr fontId="10"/>
  </si>
  <si>
    <t>非     ：  1日6時間未満または月20日未満の勤務を行う職員</t>
    <rPh sb="0" eb="1">
      <t>ヒ</t>
    </rPh>
    <rPh sb="10" eb="11">
      <t>ニチ</t>
    </rPh>
    <rPh sb="12" eb="14">
      <t>ジカン</t>
    </rPh>
    <rPh sb="14" eb="16">
      <t>ミマン</t>
    </rPh>
    <rPh sb="19" eb="20">
      <t>ツキ</t>
    </rPh>
    <rPh sb="22" eb="23">
      <t>ニチ</t>
    </rPh>
    <rPh sb="23" eb="25">
      <t>ミマン</t>
    </rPh>
    <rPh sb="26" eb="28">
      <t>キンム</t>
    </rPh>
    <rPh sb="29" eb="30">
      <t>オコナ</t>
    </rPh>
    <rPh sb="31" eb="33">
      <t>ショクイン</t>
    </rPh>
    <phoneticPr fontId="10"/>
  </si>
  <si>
    <t>要件緩和適用開始日</t>
    <rPh sb="0" eb="2">
      <t>ヨウケン</t>
    </rPh>
    <rPh sb="2" eb="4">
      <t>カンワ</t>
    </rPh>
    <rPh sb="4" eb="6">
      <t>テキヨウ</t>
    </rPh>
    <rPh sb="6" eb="8">
      <t>カイシ</t>
    </rPh>
    <rPh sb="8" eb="9">
      <t>ビ</t>
    </rPh>
    <phoneticPr fontId="1"/>
  </si>
  <si>
    <t>パート</t>
    <phoneticPr fontId="6"/>
  </si>
  <si>
    <t>要件緩和対象</t>
    <rPh sb="0" eb="2">
      <t>ヨウケン</t>
    </rPh>
    <rPh sb="2" eb="4">
      <t>カンワ</t>
    </rPh>
    <rPh sb="4" eb="6">
      <t>タイショウ</t>
    </rPh>
    <phoneticPr fontId="1"/>
  </si>
  <si>
    <t>給与改善対象者</t>
    <rPh sb="0" eb="2">
      <t>キュウヨ</t>
    </rPh>
    <rPh sb="2" eb="4">
      <t>カイゼン</t>
    </rPh>
    <rPh sb="4" eb="7">
      <t>タイショウシャ</t>
    </rPh>
    <phoneticPr fontId="1"/>
  </si>
  <si>
    <t>○</t>
  </si>
  <si>
    <t>採用等
年月日</t>
    <rPh sb="0" eb="2">
      <t>サイヨウ</t>
    </rPh>
    <rPh sb="2" eb="3">
      <t>トウ</t>
    </rPh>
    <rPh sb="4" eb="7">
      <t>ネンガッピ</t>
    </rPh>
    <phoneticPr fontId="10"/>
  </si>
  <si>
    <t>パート</t>
  </si>
  <si>
    <t>準保育士(延長含)</t>
    <rPh sb="0" eb="1">
      <t>ジュン</t>
    </rPh>
    <rPh sb="1" eb="4">
      <t>ホイクシ</t>
    </rPh>
    <rPh sb="5" eb="7">
      <t>エンチョウ</t>
    </rPh>
    <rPh sb="7" eb="8">
      <t>フク</t>
    </rPh>
    <phoneticPr fontId="1"/>
  </si>
  <si>
    <t>みなし保育士</t>
    <rPh sb="3" eb="6">
      <t>ホイクシ</t>
    </rPh>
    <phoneticPr fontId="1"/>
  </si>
  <si>
    <t>計</t>
    <rPh sb="0" eb="1">
      <t>ケイ</t>
    </rPh>
    <phoneticPr fontId="1"/>
  </si>
  <si>
    <t>対象</t>
    <rPh sb="0" eb="2">
      <t>タイショウ</t>
    </rPh>
    <phoneticPr fontId="4"/>
  </si>
  <si>
    <t>合　　　　　　　計</t>
    <rPh sb="0" eb="1">
      <t>ゴウ</t>
    </rPh>
    <rPh sb="8" eb="9">
      <t>ケイ</t>
    </rPh>
    <phoneticPr fontId="4"/>
  </si>
  <si>
    <t>正規職員保育士</t>
    <rPh sb="0" eb="2">
      <t>セイキ</t>
    </rPh>
    <rPh sb="2" eb="4">
      <t>ショクイン</t>
    </rPh>
    <rPh sb="4" eb="7">
      <t>ホイクシ</t>
    </rPh>
    <phoneticPr fontId="4"/>
  </si>
  <si>
    <t>人数</t>
    <rPh sb="0" eb="2">
      <t>ニンズウ</t>
    </rPh>
    <phoneticPr fontId="1"/>
  </si>
  <si>
    <t>合計</t>
    <rPh sb="0" eb="2">
      <t>ゴウケイ</t>
    </rPh>
    <phoneticPr fontId="1"/>
  </si>
  <si>
    <t>月</t>
    <rPh sb="0" eb="1">
      <t>ツキ</t>
    </rPh>
    <phoneticPr fontId="1"/>
  </si>
  <si>
    <t>職　　種</t>
    <rPh sb="0" eb="1">
      <t>ショク</t>
    </rPh>
    <rPh sb="3" eb="4">
      <t>タネ</t>
    </rPh>
    <phoneticPr fontId="4"/>
  </si>
  <si>
    <t>A</t>
  </si>
  <si>
    <t>B</t>
  </si>
  <si>
    <t>C</t>
  </si>
  <si>
    <t>D</t>
  </si>
  <si>
    <t>E</t>
  </si>
  <si>
    <t>F</t>
  </si>
  <si>
    <t>G</t>
  </si>
  <si>
    <t>H</t>
  </si>
  <si>
    <t>I</t>
  </si>
  <si>
    <t>看護師</t>
    <rPh sb="0" eb="3">
      <t>カンゴシ</t>
    </rPh>
    <phoneticPr fontId="1"/>
  </si>
  <si>
    <t>J</t>
  </si>
  <si>
    <t>K</t>
  </si>
  <si>
    <t>L</t>
  </si>
  <si>
    <t>M</t>
  </si>
  <si>
    <t>N</t>
  </si>
  <si>
    <t>O</t>
  </si>
  <si>
    <t>P</t>
  </si>
  <si>
    <t>Q</t>
  </si>
  <si>
    <t>R</t>
  </si>
  <si>
    <t>S</t>
  </si>
  <si>
    <t>T</t>
  </si>
  <si>
    <t>U</t>
  </si>
  <si>
    <t>V</t>
  </si>
  <si>
    <t>X</t>
  </si>
  <si>
    <t>Y</t>
  </si>
  <si>
    <t>幼稚園1種</t>
    <rPh sb="0" eb="3">
      <t>ヨウチエン</t>
    </rPh>
    <rPh sb="4" eb="5">
      <t>シュ</t>
    </rPh>
    <phoneticPr fontId="1"/>
  </si>
  <si>
    <t>みなし保育士（要件緩和対象、保健師・看護師・准看護師）</t>
    <rPh sb="3" eb="6">
      <t>ホイクシ</t>
    </rPh>
    <rPh sb="7" eb="9">
      <t>ヨウケン</t>
    </rPh>
    <rPh sb="9" eb="11">
      <t>カンワ</t>
    </rPh>
    <rPh sb="11" eb="13">
      <t>タイショウ</t>
    </rPh>
    <rPh sb="14" eb="17">
      <t>ホケンシ</t>
    </rPh>
    <rPh sb="18" eb="21">
      <t>カンゴシ</t>
    </rPh>
    <rPh sb="22" eb="26">
      <t>ジュンカンゴシ</t>
    </rPh>
    <phoneticPr fontId="4"/>
  </si>
  <si>
    <t>看護師（みなし保育士）</t>
    <rPh sb="0" eb="3">
      <t>カンゴシ</t>
    </rPh>
    <rPh sb="7" eb="10">
      <t>ホイクシ</t>
    </rPh>
    <phoneticPr fontId="6"/>
  </si>
  <si>
    <t>准看護師（みなし保育士）</t>
    <rPh sb="0" eb="1">
      <t>ジュン</t>
    </rPh>
    <rPh sb="1" eb="4">
      <t>カンゴシ</t>
    </rPh>
    <rPh sb="8" eb="11">
      <t>ホイクシ</t>
    </rPh>
    <phoneticPr fontId="1"/>
  </si>
  <si>
    <t>保健師（みなし保育士）</t>
    <rPh sb="0" eb="3">
      <t>ホケンシ</t>
    </rPh>
    <rPh sb="7" eb="10">
      <t>ホイクシ</t>
    </rPh>
    <phoneticPr fontId="6"/>
  </si>
  <si>
    <t>保健師（みなし以外）</t>
    <rPh sb="0" eb="3">
      <t>ホケンシ</t>
    </rPh>
    <rPh sb="7" eb="9">
      <t>イガイ</t>
    </rPh>
    <phoneticPr fontId="6"/>
  </si>
  <si>
    <t>看護師（みなし以外）</t>
    <rPh sb="0" eb="3">
      <t>カンゴシ</t>
    </rPh>
    <rPh sb="7" eb="9">
      <t>イガイ</t>
    </rPh>
    <phoneticPr fontId="6"/>
  </si>
  <si>
    <t>准看護師（みなし以外）</t>
    <rPh sb="0" eb="1">
      <t>ジュン</t>
    </rPh>
    <rPh sb="1" eb="4">
      <t>カンゴシ</t>
    </rPh>
    <rPh sb="8" eb="10">
      <t>イガイ</t>
    </rPh>
    <phoneticPr fontId="1"/>
  </si>
  <si>
    <t>看護師</t>
    <rPh sb="0" eb="3">
      <t>カンゴシ</t>
    </rPh>
    <phoneticPr fontId="4"/>
  </si>
  <si>
    <t>準保育士、短時間保育士（延長時間含めると常勤）</t>
    <rPh sb="0" eb="4">
      <t>ジュンホイクシ</t>
    </rPh>
    <rPh sb="5" eb="8">
      <t>タンジカン</t>
    </rPh>
    <rPh sb="8" eb="11">
      <t>ホイクシ</t>
    </rPh>
    <rPh sb="12" eb="14">
      <t>エンチョウ</t>
    </rPh>
    <rPh sb="14" eb="16">
      <t>ジカン</t>
    </rPh>
    <rPh sb="16" eb="17">
      <t>フク</t>
    </rPh>
    <rPh sb="20" eb="22">
      <t>ジョウキン</t>
    </rPh>
    <phoneticPr fontId="1"/>
  </si>
  <si>
    <t>家庭的保育者</t>
    <rPh sb="0" eb="3">
      <t>カテイテキ</t>
    </rPh>
    <rPh sb="3" eb="5">
      <t>ホイク</t>
    </rPh>
    <rPh sb="5" eb="6">
      <t>シャ</t>
    </rPh>
    <phoneticPr fontId="1"/>
  </si>
  <si>
    <t>民間保育施設職員現況調書</t>
    <rPh sb="0" eb="2">
      <t>ミンカン</t>
    </rPh>
    <rPh sb="2" eb="4">
      <t>ホイク</t>
    </rPh>
    <rPh sb="4" eb="6">
      <t>シセツ</t>
    </rPh>
    <rPh sb="6" eb="8">
      <t>ショクイン</t>
    </rPh>
    <rPh sb="7" eb="8">
      <t>テイショク</t>
    </rPh>
    <rPh sb="8" eb="10">
      <t>ゲンキョウ</t>
    </rPh>
    <rPh sb="10" eb="12">
      <t>チョウショ</t>
    </rPh>
    <phoneticPr fontId="10"/>
  </si>
  <si>
    <t>施設長</t>
    <rPh sb="0" eb="2">
      <t>シセツ</t>
    </rPh>
    <rPh sb="2" eb="3">
      <t>チョウ</t>
    </rPh>
    <phoneticPr fontId="1"/>
  </si>
  <si>
    <t>管理者</t>
    <rPh sb="0" eb="3">
      <t>カンリシャ</t>
    </rPh>
    <phoneticPr fontId="1"/>
  </si>
  <si>
    <t>県補助対象</t>
    <rPh sb="0" eb="1">
      <t>ケン</t>
    </rPh>
    <rPh sb="1" eb="3">
      <t>ホジョ</t>
    </rPh>
    <rPh sb="3" eb="5">
      <t>タイショウ</t>
    </rPh>
    <phoneticPr fontId="1"/>
  </si>
  <si>
    <t>市補助分</t>
    <rPh sb="0" eb="1">
      <t>シ</t>
    </rPh>
    <rPh sb="1" eb="3">
      <t>ホジョ</t>
    </rPh>
    <rPh sb="3" eb="4">
      <t>ブン</t>
    </rPh>
    <phoneticPr fontId="1"/>
  </si>
  <si>
    <t>県補助分</t>
    <rPh sb="0" eb="1">
      <t>ケン</t>
    </rPh>
    <rPh sb="1" eb="3">
      <t>ホジョ</t>
    </rPh>
    <rPh sb="3" eb="4">
      <t>ブン</t>
    </rPh>
    <phoneticPr fontId="1"/>
  </si>
  <si>
    <t>（あて先）　千 葉 市 長</t>
    <rPh sb="3" eb="4">
      <t>サキ</t>
    </rPh>
    <rPh sb="6" eb="7">
      <t>セン</t>
    </rPh>
    <rPh sb="8" eb="9">
      <t>ハ</t>
    </rPh>
    <rPh sb="10" eb="11">
      <t>シ</t>
    </rPh>
    <rPh sb="12" eb="13">
      <t>チョウ</t>
    </rPh>
    <phoneticPr fontId="10"/>
  </si>
  <si>
    <t>住所</t>
    <rPh sb="0" eb="2">
      <t>ジュウショ</t>
    </rPh>
    <phoneticPr fontId="4"/>
  </si>
  <si>
    <t>法人名</t>
    <rPh sb="0" eb="2">
      <t>ホウジン</t>
    </rPh>
    <rPh sb="2" eb="3">
      <t>メイ</t>
    </rPh>
    <phoneticPr fontId="4"/>
  </si>
  <si>
    <t>代表者職氏名</t>
    <rPh sb="0" eb="3">
      <t>ダイヒョウシャ</t>
    </rPh>
    <rPh sb="3" eb="4">
      <t>ショク</t>
    </rPh>
    <rPh sb="4" eb="6">
      <t>シメイ</t>
    </rPh>
    <phoneticPr fontId="4"/>
  </si>
  <si>
    <t>　</t>
    <phoneticPr fontId="10"/>
  </si>
  <si>
    <t>円</t>
    <rPh sb="0" eb="1">
      <t>エン</t>
    </rPh>
    <phoneticPr fontId="10"/>
  </si>
  <si>
    <t>　</t>
    <phoneticPr fontId="10"/>
  </si>
  <si>
    <t>（施設等名）</t>
    <rPh sb="1" eb="3">
      <t>シセツ</t>
    </rPh>
    <rPh sb="3" eb="4">
      <t>トウ</t>
    </rPh>
    <rPh sb="4" eb="5">
      <t>メイ</t>
    </rPh>
    <rPh sb="5" eb="6">
      <t>ヤスナ</t>
    </rPh>
    <phoneticPr fontId="4"/>
  </si>
  <si>
    <t>・職員現況調書</t>
    <rPh sb="1" eb="3">
      <t>ショクイン</t>
    </rPh>
    <rPh sb="3" eb="5">
      <t>ゲンキョウ</t>
    </rPh>
    <rPh sb="5" eb="7">
      <t>チョウショ</t>
    </rPh>
    <phoneticPr fontId="1"/>
  </si>
  <si>
    <t>対象人数
A</t>
    <rPh sb="0" eb="2">
      <t>タイショウ</t>
    </rPh>
    <rPh sb="2" eb="4">
      <t>ニンズウ</t>
    </rPh>
    <phoneticPr fontId="1"/>
  </si>
  <si>
    <t>千葉市手当額計
B＝A×月額</t>
    <rPh sb="0" eb="3">
      <t>ｔ</t>
    </rPh>
    <rPh sb="3" eb="5">
      <t>テアテ</t>
    </rPh>
    <rPh sb="5" eb="6">
      <t>ガク</t>
    </rPh>
    <rPh sb="6" eb="7">
      <t>ケイ</t>
    </rPh>
    <rPh sb="12" eb="14">
      <t>ゲツガク</t>
    </rPh>
    <phoneticPr fontId="1"/>
  </si>
  <si>
    <t>法定福利費
の増　計
C</t>
    <rPh sb="0" eb="2">
      <t>ホウテイ</t>
    </rPh>
    <rPh sb="2" eb="4">
      <t>フクリ</t>
    </rPh>
    <rPh sb="4" eb="5">
      <t>ヒ</t>
    </rPh>
    <rPh sb="7" eb="8">
      <t>ゾウ</t>
    </rPh>
    <rPh sb="9" eb="10">
      <t>ケイ</t>
    </rPh>
    <phoneticPr fontId="1"/>
  </si>
  <si>
    <t>合計
D=B＋C</t>
    <rPh sb="0" eb="2">
      <t>ゴウケイ</t>
    </rPh>
    <phoneticPr fontId="1"/>
  </si>
  <si>
    <t>補助額
DとEの少ない方</t>
    <rPh sb="0" eb="2">
      <t>ホジョ</t>
    </rPh>
    <rPh sb="2" eb="3">
      <t>ガク</t>
    </rPh>
    <rPh sb="8" eb="9">
      <t>スク</t>
    </rPh>
    <rPh sb="11" eb="12">
      <t>ホウ</t>
    </rPh>
    <phoneticPr fontId="1"/>
  </si>
  <si>
    <t>法定福利費
比率
C÷B</t>
    <rPh sb="0" eb="2">
      <t>ホウテイ</t>
    </rPh>
    <rPh sb="2" eb="4">
      <t>フクリ</t>
    </rPh>
    <rPh sb="4" eb="5">
      <t>ヒ</t>
    </rPh>
    <rPh sb="6" eb="8">
      <t>ヒリツ</t>
    </rPh>
    <phoneticPr fontId="1"/>
  </si>
  <si>
    <t>千葉市手当額単価
（法定福利費除く）</t>
    <rPh sb="0" eb="3">
      <t>チバシ</t>
    </rPh>
    <rPh sb="3" eb="5">
      <t>テアテ</t>
    </rPh>
    <rPh sb="5" eb="6">
      <t>ガク</t>
    </rPh>
    <rPh sb="6" eb="8">
      <t>タンカ</t>
    </rPh>
    <rPh sb="10" eb="12">
      <t>ホウテイ</t>
    </rPh>
    <rPh sb="12" eb="14">
      <t>フクリ</t>
    </rPh>
    <rPh sb="14" eb="15">
      <t>ヒ</t>
    </rPh>
    <rPh sb="15" eb="16">
      <t>ノゾ</t>
    </rPh>
    <phoneticPr fontId="1"/>
  </si>
  <si>
    <t>千葉市手当額合計
（法定福利費除く）</t>
    <rPh sb="0" eb="3">
      <t>チバシ</t>
    </rPh>
    <rPh sb="3" eb="5">
      <t>テアテ</t>
    </rPh>
    <rPh sb="5" eb="6">
      <t>ガク</t>
    </rPh>
    <rPh sb="6" eb="8">
      <t>ゴウケイ</t>
    </rPh>
    <rPh sb="10" eb="12">
      <t>ホウテイ</t>
    </rPh>
    <rPh sb="12" eb="14">
      <t>フクリ</t>
    </rPh>
    <rPh sb="14" eb="15">
      <t>ヒ</t>
    </rPh>
    <rPh sb="15" eb="16">
      <t>ノゾ</t>
    </rPh>
    <phoneticPr fontId="4"/>
  </si>
  <si>
    <t>（様式第４号）</t>
    <rPh sb="3" eb="4">
      <t>ダイ</t>
    </rPh>
    <phoneticPr fontId="10"/>
  </si>
  <si>
    <t>千葉市保育士等給与改善事業補助金変更交付申請書</t>
    <rPh sb="3" eb="6">
      <t>ｈｓ</t>
    </rPh>
    <rPh sb="6" eb="7">
      <t>トウ</t>
    </rPh>
    <rPh sb="7" eb="9">
      <t>キュウヨ</t>
    </rPh>
    <rPh sb="9" eb="11">
      <t>カイゼン</t>
    </rPh>
    <rPh sb="11" eb="13">
      <t>ジギョウ</t>
    </rPh>
    <rPh sb="13" eb="16">
      <t>ｈｊｋ</t>
    </rPh>
    <rPh sb="16" eb="18">
      <t>ヘンコウ</t>
    </rPh>
    <rPh sb="18" eb="20">
      <t>コウフ</t>
    </rPh>
    <rPh sb="20" eb="23">
      <t>シンセイショ</t>
    </rPh>
    <phoneticPr fontId="4"/>
  </si>
  <si>
    <t>　　１　変更交付申請額</t>
    <rPh sb="4" eb="6">
      <t>ヘンコウ</t>
    </rPh>
    <rPh sb="6" eb="8">
      <t>コウフ</t>
    </rPh>
    <rPh sb="8" eb="10">
      <t>シンセイ</t>
    </rPh>
    <rPh sb="10" eb="11">
      <t>ガク</t>
    </rPh>
    <phoneticPr fontId="10"/>
  </si>
  <si>
    <t>　　２　変更理由</t>
    <rPh sb="4" eb="6">
      <t>ヘンコウ</t>
    </rPh>
    <rPh sb="6" eb="8">
      <t>リユウ</t>
    </rPh>
    <phoneticPr fontId="10"/>
  </si>
  <si>
    <t>　　３　添付書類</t>
    <rPh sb="4" eb="6">
      <t>テンプ</t>
    </rPh>
    <rPh sb="6" eb="8">
      <t>ショルイ</t>
    </rPh>
    <phoneticPr fontId="10"/>
  </si>
  <si>
    <t>・給与改善費算出内訳表（１）（２）</t>
    <rPh sb="1" eb="3">
      <t>キュウヨ</t>
    </rPh>
    <rPh sb="3" eb="5">
      <t>カイゼン</t>
    </rPh>
    <rPh sb="5" eb="6">
      <t>ヒ</t>
    </rPh>
    <rPh sb="6" eb="8">
      <t>サンシュツ</t>
    </rPh>
    <rPh sb="8" eb="10">
      <t>ウチワケ</t>
    </rPh>
    <rPh sb="10" eb="11">
      <t>ヒョウ</t>
    </rPh>
    <phoneticPr fontId="1"/>
  </si>
  <si>
    <t>・賃金台帳の写し</t>
    <rPh sb="1" eb="3">
      <t>チンギン</t>
    </rPh>
    <rPh sb="3" eb="5">
      <t>ダイチョウ</t>
    </rPh>
    <rPh sb="6" eb="7">
      <t>ウツ</t>
    </rPh>
    <phoneticPr fontId="1"/>
  </si>
  <si>
    <t>給与改善費算出内訳表（１）</t>
    <rPh sb="0" eb="2">
      <t>キュウヨ</t>
    </rPh>
    <rPh sb="2" eb="4">
      <t>カイゼン</t>
    </rPh>
    <rPh sb="4" eb="5">
      <t>ヒ</t>
    </rPh>
    <rPh sb="5" eb="7">
      <t>サンシュツ</t>
    </rPh>
    <rPh sb="7" eb="9">
      <t>ウチワケ</t>
    </rPh>
    <rPh sb="9" eb="10">
      <t>ヒョウ</t>
    </rPh>
    <phoneticPr fontId="4"/>
  </si>
  <si>
    <t>給与改善費算出内訳表（２）（法定福利費含む）</t>
    <rPh sb="0" eb="2">
      <t>キュウヨ</t>
    </rPh>
    <rPh sb="2" eb="4">
      <t>カイゼン</t>
    </rPh>
    <rPh sb="4" eb="5">
      <t>ヒ</t>
    </rPh>
    <rPh sb="5" eb="7">
      <t>サンシュツ</t>
    </rPh>
    <rPh sb="7" eb="9">
      <t>ウチワケ</t>
    </rPh>
    <rPh sb="9" eb="10">
      <t>ヒョウ</t>
    </rPh>
    <rPh sb="14" eb="16">
      <t>ホウテイ</t>
    </rPh>
    <rPh sb="16" eb="18">
      <t>フクリ</t>
    </rPh>
    <rPh sb="18" eb="19">
      <t>ヒ</t>
    </rPh>
    <rPh sb="19" eb="20">
      <t>フク</t>
    </rPh>
    <phoneticPr fontId="1"/>
  </si>
  <si>
    <t>（様式第７号）</t>
    <rPh sb="3" eb="4">
      <t>ダイ</t>
    </rPh>
    <phoneticPr fontId="10"/>
  </si>
  <si>
    <t>　　１　補助金の交付決定額</t>
    <rPh sb="4" eb="7">
      <t>ホジョキン</t>
    </rPh>
    <rPh sb="8" eb="10">
      <t>コウフ</t>
    </rPh>
    <rPh sb="10" eb="12">
      <t>ケッテイ</t>
    </rPh>
    <rPh sb="12" eb="13">
      <t>ガク</t>
    </rPh>
    <phoneticPr fontId="10"/>
  </si>
  <si>
    <t>　　２　補助金の既交付額</t>
    <rPh sb="4" eb="7">
      <t>ホジョキン</t>
    </rPh>
    <rPh sb="8" eb="9">
      <t>キ</t>
    </rPh>
    <rPh sb="9" eb="12">
      <t>コウフガク</t>
    </rPh>
    <phoneticPr fontId="10"/>
  </si>
  <si>
    <t>　　３　補助金の経費精算額</t>
    <rPh sb="4" eb="7">
      <t>ホジョキン</t>
    </rPh>
    <rPh sb="8" eb="10">
      <t>ケイヒ</t>
    </rPh>
    <rPh sb="10" eb="13">
      <t>セイサンガク</t>
    </rPh>
    <phoneticPr fontId="10"/>
  </si>
  <si>
    <t>：補助対象者の勤務実績及び手当支給額が当初決定時から変更となったため。</t>
    <rPh sb="1" eb="3">
      <t>ホジョ</t>
    </rPh>
    <rPh sb="3" eb="5">
      <t>タイショウ</t>
    </rPh>
    <rPh sb="5" eb="6">
      <t>シャ</t>
    </rPh>
    <rPh sb="7" eb="9">
      <t>キンム</t>
    </rPh>
    <rPh sb="9" eb="11">
      <t>ジッセキ</t>
    </rPh>
    <rPh sb="11" eb="12">
      <t>オヨ</t>
    </rPh>
    <rPh sb="13" eb="15">
      <t>テアテ</t>
    </rPh>
    <rPh sb="15" eb="18">
      <t>シキュウガク</t>
    </rPh>
    <rPh sb="19" eb="21">
      <t>トウショ</t>
    </rPh>
    <rPh sb="21" eb="23">
      <t>ケッテイ</t>
    </rPh>
    <rPh sb="23" eb="24">
      <t>ジ</t>
    </rPh>
    <rPh sb="26" eb="28">
      <t>ヘンコウ</t>
    </rPh>
    <phoneticPr fontId="1"/>
  </si>
  <si>
    <t>千葉市保育士等給与改善事業補助金実績報告書</t>
    <rPh sb="3" eb="6">
      <t>ｈｓ</t>
    </rPh>
    <rPh sb="6" eb="7">
      <t>トウ</t>
    </rPh>
    <rPh sb="7" eb="9">
      <t>キュウヨ</t>
    </rPh>
    <rPh sb="9" eb="11">
      <t>カイゼン</t>
    </rPh>
    <rPh sb="11" eb="13">
      <t>ジギョウ</t>
    </rPh>
    <rPh sb="13" eb="16">
      <t>ｈｊｋ</t>
    </rPh>
    <rPh sb="16" eb="18">
      <t>ジッセキ</t>
    </rPh>
    <rPh sb="18" eb="20">
      <t>ホウコク</t>
    </rPh>
    <rPh sb="20" eb="21">
      <t>ショ</t>
    </rPh>
    <phoneticPr fontId="4"/>
  </si>
  <si>
    <t>（様式第１１号）</t>
    <rPh sb="3" eb="4">
      <t>ダイ</t>
    </rPh>
    <phoneticPr fontId="10"/>
  </si>
  <si>
    <t>　　１　補助金の確定額</t>
    <rPh sb="4" eb="7">
      <t>ホジョキン</t>
    </rPh>
    <rPh sb="8" eb="10">
      <t>カクテイ</t>
    </rPh>
    <rPh sb="10" eb="11">
      <t>ガク</t>
    </rPh>
    <phoneticPr fontId="10"/>
  </si>
  <si>
    <t>　　３　今回の交付請求額</t>
    <rPh sb="4" eb="6">
      <t>コンカイ</t>
    </rPh>
    <rPh sb="7" eb="9">
      <t>コウフ</t>
    </rPh>
    <rPh sb="9" eb="11">
      <t>セイキュウ</t>
    </rPh>
    <rPh sb="11" eb="12">
      <t>ガク</t>
    </rPh>
    <phoneticPr fontId="10"/>
  </si>
  <si>
    <t>千葉市保育士等給与改善事業補助金差額請求書</t>
    <rPh sb="3" eb="6">
      <t>ｈｓ</t>
    </rPh>
    <rPh sb="6" eb="7">
      <t>トウ</t>
    </rPh>
    <rPh sb="7" eb="9">
      <t>キュウヨ</t>
    </rPh>
    <rPh sb="9" eb="11">
      <t>カイゼン</t>
    </rPh>
    <rPh sb="11" eb="13">
      <t>ジギョウ</t>
    </rPh>
    <rPh sb="13" eb="16">
      <t>ｈｊｋ</t>
    </rPh>
    <rPh sb="16" eb="18">
      <t>サガク</t>
    </rPh>
    <rPh sb="18" eb="20">
      <t>セイキュウ</t>
    </rPh>
    <rPh sb="20" eb="21">
      <t>ショ</t>
    </rPh>
    <phoneticPr fontId="4"/>
  </si>
  <si>
    <t>※各月で基準額との差額（E－Dがプラス）が出た場合、他の月で差額分を追加支給すること等はできませんのでご注意ください。</t>
    <rPh sb="1" eb="3">
      <t>カクツキ</t>
    </rPh>
    <rPh sb="4" eb="6">
      <t>キジュン</t>
    </rPh>
    <rPh sb="6" eb="7">
      <t>ガク</t>
    </rPh>
    <rPh sb="9" eb="11">
      <t>サガク</t>
    </rPh>
    <rPh sb="21" eb="22">
      <t>デ</t>
    </rPh>
    <rPh sb="23" eb="25">
      <t>バアイ</t>
    </rPh>
    <rPh sb="26" eb="27">
      <t>ホカ</t>
    </rPh>
    <rPh sb="28" eb="29">
      <t>ツキ</t>
    </rPh>
    <rPh sb="30" eb="33">
      <t>サガクブン</t>
    </rPh>
    <rPh sb="34" eb="36">
      <t>ツイカ</t>
    </rPh>
    <rPh sb="36" eb="38">
      <t>シキュウ</t>
    </rPh>
    <rPh sb="42" eb="43">
      <t>ナド</t>
    </rPh>
    <rPh sb="52" eb="54">
      <t>チュウイ</t>
    </rPh>
    <phoneticPr fontId="1"/>
  </si>
  <si>
    <t>派遣保育士</t>
    <rPh sb="0" eb="2">
      <t>ハケン</t>
    </rPh>
    <rPh sb="2" eb="4">
      <t>ホイク</t>
    </rPh>
    <rPh sb="4" eb="5">
      <t>シ</t>
    </rPh>
    <phoneticPr fontId="1"/>
  </si>
  <si>
    <t>人材派遣等保育士</t>
    <rPh sb="0" eb="2">
      <t>ジンザイ</t>
    </rPh>
    <rPh sb="2" eb="4">
      <t>ハケン</t>
    </rPh>
    <rPh sb="4" eb="5">
      <t>トウ</t>
    </rPh>
    <rPh sb="5" eb="7">
      <t>ホイク</t>
    </rPh>
    <rPh sb="7" eb="8">
      <t>シ</t>
    </rPh>
    <phoneticPr fontId="1"/>
  </si>
  <si>
    <t>支払方法（労働月から）</t>
    <rPh sb="0" eb="2">
      <t>シハライ</t>
    </rPh>
    <rPh sb="2" eb="4">
      <t>ホウホウ</t>
    </rPh>
    <rPh sb="5" eb="7">
      <t>ロウドウ</t>
    </rPh>
    <rPh sb="7" eb="8">
      <t>ツキ</t>
    </rPh>
    <phoneticPr fontId="1"/>
  </si>
  <si>
    <t>同月払</t>
  </si>
  <si>
    <t>翌月払</t>
  </si>
  <si>
    <t>千葉市手当額</t>
    <rPh sb="0" eb="3">
      <t>ｔ</t>
    </rPh>
    <rPh sb="3" eb="6">
      <t>テアテガク</t>
    </rPh>
    <phoneticPr fontId="1"/>
  </si>
  <si>
    <t>計</t>
    <rPh sb="0" eb="1">
      <t>ケイ</t>
    </rPh>
    <phoneticPr fontId="1"/>
  </si>
  <si>
    <t>正規＋非正規常勤</t>
    <rPh sb="0" eb="2">
      <t>セイキ</t>
    </rPh>
    <rPh sb="3" eb="6">
      <t>ヒセイキ</t>
    </rPh>
    <rPh sb="6" eb="8">
      <t>ジョウキン</t>
    </rPh>
    <phoneticPr fontId="1"/>
  </si>
  <si>
    <t>支出金精算書（概算払）</t>
    <phoneticPr fontId="4"/>
  </si>
  <si>
    <t>（あて先）　千葉市長</t>
    <rPh sb="3" eb="4">
      <t>サキ</t>
    </rPh>
    <rPh sb="6" eb="8">
      <t>チバ</t>
    </rPh>
    <rPh sb="8" eb="10">
      <t>シチョウ</t>
    </rPh>
    <phoneticPr fontId="4"/>
  </si>
  <si>
    <t>住　　　　　　　　所</t>
    <rPh sb="0" eb="1">
      <t>ジュウ</t>
    </rPh>
    <rPh sb="9" eb="10">
      <t>ショ</t>
    </rPh>
    <phoneticPr fontId="4"/>
  </si>
  <si>
    <t>（施設(園)名）</t>
    <rPh sb="1" eb="3">
      <t>シセツ</t>
    </rPh>
    <rPh sb="4" eb="5">
      <t>エン</t>
    </rPh>
    <rPh sb="6" eb="7">
      <t>メイ</t>
    </rPh>
    <rPh sb="7" eb="8">
      <t>ヤスナ</t>
    </rPh>
    <phoneticPr fontId="4"/>
  </si>
  <si>
    <t>下記の通り精算します。</t>
    <rPh sb="0" eb="2">
      <t>カキ</t>
    </rPh>
    <rPh sb="3" eb="4">
      <t>トオ</t>
    </rPh>
    <rPh sb="5" eb="7">
      <t>セイサン</t>
    </rPh>
    <phoneticPr fontId="4"/>
  </si>
  <si>
    <t>①既交付額</t>
    <rPh sb="1" eb="2">
      <t>キ</t>
    </rPh>
    <rPh sb="2" eb="3">
      <t>コウ</t>
    </rPh>
    <rPh sb="3" eb="4">
      <t>ツキ</t>
    </rPh>
    <rPh sb="4" eb="5">
      <t>ガク</t>
    </rPh>
    <phoneticPr fontId="50"/>
  </si>
  <si>
    <t>②精算額</t>
    <rPh sb="1" eb="2">
      <t>セイ</t>
    </rPh>
    <rPh sb="2" eb="3">
      <t>サン</t>
    </rPh>
    <rPh sb="3" eb="4">
      <t>ガク</t>
    </rPh>
    <phoneticPr fontId="50"/>
  </si>
  <si>
    <t>千葉市保育士等給与改善事業補助金</t>
    <rPh sb="3" eb="6">
      <t>ホイクシ</t>
    </rPh>
    <rPh sb="6" eb="7">
      <t>トウ</t>
    </rPh>
    <rPh sb="7" eb="9">
      <t>キュウヨ</t>
    </rPh>
    <rPh sb="9" eb="11">
      <t>カイゼン</t>
    </rPh>
    <rPh sb="11" eb="13">
      <t>ジギョウ</t>
    </rPh>
    <rPh sb="13" eb="16">
      <t>ホジョキン</t>
    </rPh>
    <phoneticPr fontId="1"/>
  </si>
  <si>
    <t>-</t>
    <phoneticPr fontId="1"/>
  </si>
  <si>
    <r>
      <t xml:space="preserve">③差額（②-①）
</t>
    </r>
    <r>
      <rPr>
        <sz val="10"/>
        <color indexed="8"/>
        <rFont val="ＭＳ Ｐ明朝"/>
        <family val="1"/>
        <charset val="128"/>
      </rPr>
      <t>追給額（マイナスの場合戻入額）</t>
    </r>
    <rPh sb="1" eb="3">
      <t>サガク</t>
    </rPh>
    <rPh sb="9" eb="11">
      <t>ツイキュウ</t>
    </rPh>
    <rPh sb="11" eb="12">
      <t>ガク</t>
    </rPh>
    <rPh sb="18" eb="20">
      <t>バアイ</t>
    </rPh>
    <rPh sb="20" eb="22">
      <t>レイニュウ</t>
    </rPh>
    <rPh sb="22" eb="23">
      <t>ガク</t>
    </rPh>
    <phoneticPr fontId="50"/>
  </si>
  <si>
    <t>交付(受領)年月日</t>
    <rPh sb="0" eb="2">
      <t>コウフ</t>
    </rPh>
    <rPh sb="3" eb="5">
      <t>ジュリョウ</t>
    </rPh>
    <rPh sb="6" eb="9">
      <t>ネンガッピ</t>
    </rPh>
    <phoneticPr fontId="1"/>
  </si>
  <si>
    <t>　令和　　年　　月　　日付け千葉市指令こ幼運第　　　号　　　　により交付決定のあった千葉市保育士等給与改善事業補助金の実績について、千葉市保育士等給与改善事業補助金交付要綱第１１条の規定に基づき、次のとおり申請します。　　</t>
    <rPh sb="1" eb="3">
      <t>レイワ</t>
    </rPh>
    <rPh sb="8" eb="9">
      <t>ガツ</t>
    </rPh>
    <rPh sb="11" eb="12">
      <t>ニチ</t>
    </rPh>
    <rPh sb="12" eb="13">
      <t>ヅ</t>
    </rPh>
    <rPh sb="14" eb="17">
      <t>チバシ</t>
    </rPh>
    <rPh sb="17" eb="19">
      <t>シレイ</t>
    </rPh>
    <rPh sb="20" eb="21">
      <t>ヨウ</t>
    </rPh>
    <rPh sb="21" eb="22">
      <t>ウン</t>
    </rPh>
    <rPh sb="22" eb="23">
      <t>ダイ</t>
    </rPh>
    <rPh sb="26" eb="27">
      <t>ゴウ</t>
    </rPh>
    <rPh sb="34" eb="36">
      <t>コウフ</t>
    </rPh>
    <rPh sb="36" eb="38">
      <t>ケッテイ</t>
    </rPh>
    <rPh sb="45" eb="48">
      <t>ｈｓ</t>
    </rPh>
    <rPh sb="48" eb="49">
      <t>トウ</t>
    </rPh>
    <rPh sb="59" eb="61">
      <t>ジッセキ</t>
    </rPh>
    <rPh sb="69" eb="79">
      <t>ｈｔｋｋ</t>
    </rPh>
    <rPh sb="79" eb="82">
      <t>ｈｊｋ</t>
    </rPh>
    <rPh sb="82" eb="84">
      <t>コウフ</t>
    </rPh>
    <rPh sb="84" eb="86">
      <t>ヨウコウ</t>
    </rPh>
    <rPh sb="86" eb="87">
      <t>ダイ</t>
    </rPh>
    <rPh sb="89" eb="90">
      <t>ジョウ</t>
    </rPh>
    <rPh sb="94" eb="95">
      <t>モト</t>
    </rPh>
    <rPh sb="98" eb="99">
      <t>ツギ</t>
    </rPh>
    <phoneticPr fontId="10"/>
  </si>
  <si>
    <t>派遣</t>
  </si>
  <si>
    <t>派遣保育士</t>
    <rPh sb="0" eb="2">
      <t>ハケン</t>
    </rPh>
    <rPh sb="2" eb="5">
      <t>ホイクシ</t>
    </rPh>
    <phoneticPr fontId="1"/>
  </si>
  <si>
    <t>派遣職員</t>
    <rPh sb="0" eb="2">
      <t>ハケン</t>
    </rPh>
    <rPh sb="2" eb="4">
      <t>ショクイン</t>
    </rPh>
    <phoneticPr fontId="1"/>
  </si>
  <si>
    <t>対象月数</t>
    <rPh sb="0" eb="2">
      <t>タイショウ</t>
    </rPh>
    <rPh sb="2" eb="3">
      <t>ツキ</t>
    </rPh>
    <rPh sb="3" eb="4">
      <t>スウ</t>
    </rPh>
    <phoneticPr fontId="1"/>
  </si>
  <si>
    <t>市単対象</t>
    <rPh sb="0" eb="2">
      <t>シタン</t>
    </rPh>
    <rPh sb="2" eb="4">
      <t>タイショウ</t>
    </rPh>
    <phoneticPr fontId="1"/>
  </si>
  <si>
    <t>千葉市手当対象月数</t>
    <rPh sb="0" eb="3">
      <t>チバシ</t>
    </rPh>
    <rPh sb="3" eb="5">
      <t>テアテ</t>
    </rPh>
    <rPh sb="5" eb="7">
      <t>タイショウ</t>
    </rPh>
    <rPh sb="7" eb="8">
      <t>ツキ</t>
    </rPh>
    <rPh sb="8" eb="9">
      <t>スウ</t>
    </rPh>
    <phoneticPr fontId="1"/>
  </si>
  <si>
    <t>県補助</t>
    <rPh sb="0" eb="1">
      <t>ケン</t>
    </rPh>
    <rPh sb="1" eb="3">
      <t>ホジョ</t>
    </rPh>
    <phoneticPr fontId="1"/>
  </si>
  <si>
    <t>対象月数</t>
    <rPh sb="0" eb="2">
      <t>タイショウ</t>
    </rPh>
    <rPh sb="2" eb="3">
      <t>ツキ</t>
    </rPh>
    <rPh sb="3" eb="4">
      <t>スウ</t>
    </rPh>
    <phoneticPr fontId="1"/>
  </si>
  <si>
    <t>※千葉市使用欄</t>
    <rPh sb="1" eb="4">
      <t>チバシ</t>
    </rPh>
    <rPh sb="4" eb="6">
      <t>シヨウ</t>
    </rPh>
    <rPh sb="6" eb="7">
      <t>ラン</t>
    </rPh>
    <phoneticPr fontId="1"/>
  </si>
  <si>
    <t>更新日</t>
    <rPh sb="0" eb="3">
      <t>コウシンビ</t>
    </rPh>
    <phoneticPr fontId="1"/>
  </si>
  <si>
    <t>総数</t>
    <rPh sb="0" eb="2">
      <t>ソウスウ</t>
    </rPh>
    <phoneticPr fontId="1"/>
  </si>
  <si>
    <t>認可計</t>
    <rPh sb="0" eb="2">
      <t>ニンカ</t>
    </rPh>
    <rPh sb="2" eb="3">
      <t>ケイ</t>
    </rPh>
    <phoneticPr fontId="1"/>
  </si>
  <si>
    <t>認可外計</t>
    <rPh sb="0" eb="2">
      <t>ニンカ</t>
    </rPh>
    <rPh sb="2" eb="3">
      <t>ガイ</t>
    </rPh>
    <rPh sb="3" eb="4">
      <t>ケイ</t>
    </rPh>
    <phoneticPr fontId="1"/>
  </si>
  <si>
    <t>保育園</t>
    <rPh sb="0" eb="3">
      <t>ホイクエン</t>
    </rPh>
    <phoneticPr fontId="1"/>
  </si>
  <si>
    <t>幼保認こ</t>
    <rPh sb="0" eb="2">
      <t>ヨウホ</t>
    </rPh>
    <rPh sb="2" eb="3">
      <t>ニン</t>
    </rPh>
    <phoneticPr fontId="1"/>
  </si>
  <si>
    <t>幼稚認こ</t>
    <rPh sb="0" eb="2">
      <t>ヨウチ</t>
    </rPh>
    <phoneticPr fontId="1"/>
  </si>
  <si>
    <t>保育認こ</t>
    <rPh sb="0" eb="2">
      <t>ホイク</t>
    </rPh>
    <phoneticPr fontId="1"/>
  </si>
  <si>
    <t>地方認こ</t>
    <rPh sb="0" eb="2">
      <t>チホウ</t>
    </rPh>
    <phoneticPr fontId="1"/>
  </si>
  <si>
    <t>幼稚</t>
    <rPh sb="0" eb="2">
      <t>ヨウチ</t>
    </rPh>
    <phoneticPr fontId="1"/>
  </si>
  <si>
    <t>小規模</t>
    <rPh sb="0" eb="3">
      <t>ショウキボ</t>
    </rPh>
    <phoneticPr fontId="1"/>
  </si>
  <si>
    <t>事業所</t>
    <rPh sb="0" eb="3">
      <t>ジギョウショ</t>
    </rPh>
    <phoneticPr fontId="1"/>
  </si>
  <si>
    <t>家庭</t>
    <rPh sb="0" eb="2">
      <t>カテイ</t>
    </rPh>
    <phoneticPr fontId="1"/>
  </si>
  <si>
    <t>企業</t>
    <rPh sb="0" eb="2">
      <t>キギョウ</t>
    </rPh>
    <phoneticPr fontId="1"/>
  </si>
  <si>
    <t>ルーム</t>
    <phoneticPr fontId="1"/>
  </si>
  <si>
    <t>中央区</t>
    <rPh sb="0" eb="3">
      <t>チュウオウク</t>
    </rPh>
    <phoneticPr fontId="58"/>
  </si>
  <si>
    <t>花見川区</t>
    <rPh sb="0" eb="3">
      <t>ハナミガワ</t>
    </rPh>
    <rPh sb="3" eb="4">
      <t>ク</t>
    </rPh>
    <phoneticPr fontId="58"/>
  </si>
  <si>
    <t>稲毛区</t>
    <rPh sb="0" eb="2">
      <t>イナゲ</t>
    </rPh>
    <rPh sb="2" eb="3">
      <t>ク</t>
    </rPh>
    <phoneticPr fontId="58"/>
  </si>
  <si>
    <t>若葉区</t>
    <rPh sb="0" eb="2">
      <t>ワカバ</t>
    </rPh>
    <rPh sb="2" eb="3">
      <t>ク</t>
    </rPh>
    <phoneticPr fontId="58"/>
  </si>
  <si>
    <t>緑区</t>
    <rPh sb="0" eb="1">
      <t>ミドリ</t>
    </rPh>
    <rPh sb="1" eb="2">
      <t>ク</t>
    </rPh>
    <phoneticPr fontId="58"/>
  </si>
  <si>
    <t>美浜区</t>
    <rPh sb="0" eb="2">
      <t>ミハマ</t>
    </rPh>
    <rPh sb="2" eb="3">
      <t>ク</t>
    </rPh>
    <phoneticPr fontId="58"/>
  </si>
  <si>
    <t>幼稚園型認定こども園</t>
  </si>
  <si>
    <t>小規模保育事業</t>
  </si>
  <si>
    <t>事業所内保育事業</t>
  </si>
  <si>
    <t>院内保育園</t>
  </si>
  <si>
    <t>幼保連携型認定こども園　植草学園大学附属弁天こども園</t>
  </si>
  <si>
    <t>認定こども園　葵幼稚園</t>
  </si>
  <si>
    <t>青葉の森保育館</t>
  </si>
  <si>
    <t>千葉医療センターつばき保育園</t>
  </si>
  <si>
    <t>保育ハウス　ひよこ</t>
  </si>
  <si>
    <t>はっぴぃルーム本千葉駅前園</t>
  </si>
  <si>
    <t>みどり保育園</t>
  </si>
  <si>
    <t>認定こども園　さつきが丘幼稚園</t>
  </si>
  <si>
    <t>由田学園千葉幼稚園</t>
  </si>
  <si>
    <t>Kid's Patio まくはり園</t>
  </si>
  <si>
    <t>稲毛保育園</t>
  </si>
  <si>
    <t>幼保連携型認定こども園　ウィズダムナーサリースクール</t>
  </si>
  <si>
    <t>認定こども園　小ばと幼稚園</t>
  </si>
  <si>
    <t>園生幼稚園附属園生保育園</t>
  </si>
  <si>
    <t>旭ヶ丘保育園</t>
  </si>
  <si>
    <t>認定こども園　みつわ台幼稚園</t>
  </si>
  <si>
    <t>エデュケア・チルドレンズ・ハウス　にじ</t>
  </si>
  <si>
    <t>わかくさ保育園</t>
  </si>
  <si>
    <t>認定こども園　白梅幼稚園</t>
  </si>
  <si>
    <t>認定こども園　ほまれ幼稚園</t>
  </si>
  <si>
    <t>認定こども園　かしの木学園　かしの木園</t>
  </si>
  <si>
    <t>森のおうち　コッコロ</t>
  </si>
  <si>
    <t>ひまわり保育室</t>
  </si>
  <si>
    <t>まきの木えん</t>
  </si>
  <si>
    <t>リトルガーデンおゆみ野</t>
  </si>
  <si>
    <t>幼保連携型認定こども園　幕張海浜こども園</t>
  </si>
  <si>
    <t>認定こども園　あいりす幼稚園</t>
  </si>
  <si>
    <t>美浜ナーサリーささえ愛</t>
  </si>
  <si>
    <t>SOLTILO GSA International School</t>
  </si>
  <si>
    <t>リトルガーデン幕張</t>
  </si>
  <si>
    <t>今井保育園</t>
  </si>
  <si>
    <t>認定こども園　はまの幼稚園</t>
  </si>
  <si>
    <t>認定こども園　仁戸名幼稚園</t>
  </si>
  <si>
    <t>うみかぜ南町保育園</t>
  </si>
  <si>
    <t>アベニールガーデン　蘇我</t>
  </si>
  <si>
    <t>ちどり保育園</t>
  </si>
  <si>
    <t>認定こども園　まこと第三幼稚園</t>
  </si>
  <si>
    <t>星のおうち幕張</t>
  </si>
  <si>
    <t>作草部保育園</t>
  </si>
  <si>
    <t>認定こども園　稲毛すみれ幼稚園</t>
  </si>
  <si>
    <t>アストロミニキャンプ小仲台</t>
  </si>
  <si>
    <t>若竹保育園</t>
  </si>
  <si>
    <t>べびぃまーむ</t>
  </si>
  <si>
    <t>おうちほいく　ふたば</t>
  </si>
  <si>
    <t>おゆみ野保育園</t>
  </si>
  <si>
    <t>認定こども園　キッズビレッジ</t>
  </si>
  <si>
    <t>認定こども園　鏡戸幼稚園</t>
  </si>
  <si>
    <t>ミルキーウェイ</t>
  </si>
  <si>
    <t>みどりの森めばえ保育園</t>
  </si>
  <si>
    <t>幼保連携型認定こども園　打瀬保育園</t>
  </si>
  <si>
    <t>認定こども園　高洲幼稚園</t>
  </si>
  <si>
    <t>スクルドエンジェル検見川浜園</t>
  </si>
  <si>
    <t>イオンゆめみらい保育園　幕張新都心</t>
  </si>
  <si>
    <t>いそべのおうち</t>
  </si>
  <si>
    <t>千葉寺保育園</t>
  </si>
  <si>
    <t>認定こども園　ひまわり幼稚園</t>
  </si>
  <si>
    <t xml:space="preserve">ジョイア　千葉園 </t>
  </si>
  <si>
    <t>みらいのまち保育園　鶴沢</t>
  </si>
  <si>
    <t>幕張いもっこ保育園</t>
  </si>
  <si>
    <t>認定こども園　まこと第二幼稚園</t>
  </si>
  <si>
    <t>キッズスペース・ウィーピー幕張本郷</t>
  </si>
  <si>
    <t>南小中台保育園</t>
  </si>
  <si>
    <t>認定こども園　山王幼稚園</t>
  </si>
  <si>
    <t>ハニーキッズ草野園</t>
  </si>
  <si>
    <t>みつわ台保育園</t>
  </si>
  <si>
    <t>小規模保育　ひまわりえん</t>
  </si>
  <si>
    <t>おうちほいく　もみじのて</t>
  </si>
  <si>
    <t>ナーセリー鏡戸</t>
  </si>
  <si>
    <t>認定こども園　明徳土気こども園</t>
  </si>
  <si>
    <t>ちいさなおうち　ふたば</t>
  </si>
  <si>
    <t>千葉南病院クニナ保育園</t>
  </si>
  <si>
    <t>まどか保育園</t>
  </si>
  <si>
    <t>幼保連携型認定こども園　千葉女子専門学校附属聖こども園</t>
  </si>
  <si>
    <t>認定こども園　高浜幼稚園</t>
  </si>
  <si>
    <t>オーチャード・キッズ稲毛海岸園</t>
  </si>
  <si>
    <t>慈光保育園</t>
  </si>
  <si>
    <t>認定こども園　千葉明徳短期大学附属幼稚園</t>
  </si>
  <si>
    <t>ぷち・いろは</t>
  </si>
  <si>
    <t>ひまわり保育園・ちば</t>
  </si>
  <si>
    <t>幕張本郷きらきら保育園</t>
  </si>
  <si>
    <t>認定こども園　花見川ちぐさ幼稚園</t>
  </si>
  <si>
    <t>にじいろキャンディ検見川園</t>
  </si>
  <si>
    <t>山王保育園</t>
  </si>
  <si>
    <t>認定こども園　土岐幼稚園</t>
  </si>
  <si>
    <t>スクルドエンジェル稲毛駅前園</t>
  </si>
  <si>
    <t xml:space="preserve">稲毛幼稚園附属　稲毛くれよんナーサリー </t>
  </si>
  <si>
    <t>たいよう保育園</t>
  </si>
  <si>
    <t>みつばちキッズ</t>
  </si>
  <si>
    <t>こどものいえ　おあふ</t>
  </si>
  <si>
    <t>なぎさ保育園</t>
  </si>
  <si>
    <t>認定こども園　千葉さざなみ幼稚園</t>
  </si>
  <si>
    <t>松ケ丘保育園</t>
  </si>
  <si>
    <t>認定こども園　登戸幼稚園</t>
  </si>
  <si>
    <t>星のおうち千葉中央</t>
  </si>
  <si>
    <t>ぽっぽランドちば</t>
  </si>
  <si>
    <t>泉保育園</t>
  </si>
  <si>
    <t>マミー＆ミー幕張園</t>
  </si>
  <si>
    <t>チャイルド・ガーデン保育園</t>
  </si>
  <si>
    <t>稲毛ふわり保育室</t>
  </si>
  <si>
    <t>すずらん保育園</t>
  </si>
  <si>
    <t>サンライズキッズ 都賀園</t>
  </si>
  <si>
    <t>明和輝保育園</t>
  </si>
  <si>
    <t>童夢ガーデン　おゆみ野</t>
  </si>
  <si>
    <t>もみじ保育園</t>
  </si>
  <si>
    <t>認定こども園　真砂幼稚園</t>
  </si>
  <si>
    <t>ひなたぼっこ保育園</t>
  </si>
  <si>
    <t>認定こども園　松ヶ丘幼稚園</t>
  </si>
  <si>
    <t>そらまめ千葉西口駅前園</t>
  </si>
  <si>
    <t>新検見川すきっぷ保育園</t>
  </si>
  <si>
    <t>キッズフィールド幕張みなみ園</t>
  </si>
  <si>
    <t>ウィズダムアリス園</t>
  </si>
  <si>
    <t>キッズマーム保育園</t>
  </si>
  <si>
    <t>都賀サンフラワー保育室</t>
  </si>
  <si>
    <t>グレース保育園</t>
  </si>
  <si>
    <t>みらい保育園</t>
  </si>
  <si>
    <t>チューリップのおうちえん</t>
  </si>
  <si>
    <t>はまかぜ保育園</t>
  </si>
  <si>
    <t>認定こども園　都幼稚園</t>
  </si>
  <si>
    <t>千葉わくわく園</t>
  </si>
  <si>
    <t>幕張本郷ナーサリー</t>
  </si>
  <si>
    <t>てぃだまちキッズ新検見川駅前</t>
  </si>
  <si>
    <t>稲毛すきっぷ保育園</t>
  </si>
  <si>
    <t>千葉聖心保育園</t>
  </si>
  <si>
    <t>真生保育園</t>
  </si>
  <si>
    <t>アスク海浜幕張保育園</t>
  </si>
  <si>
    <t>明徳浜野駅保育園</t>
  </si>
  <si>
    <t>ほのぼのたんぽぽほいくえん</t>
  </si>
  <si>
    <t>星のおうち幕張北</t>
  </si>
  <si>
    <t>稲毛ひだまり保育園</t>
  </si>
  <si>
    <t>都賀保育園</t>
  </si>
  <si>
    <t>アップルナースリー検見川浜保育園</t>
  </si>
  <si>
    <t>スクルドエンジェル保育園幕張園</t>
  </si>
  <si>
    <t>幕張本郷なないろ保育室</t>
  </si>
  <si>
    <t>ミルキーホーム都賀園</t>
  </si>
  <si>
    <t>おゆみ野すきっぷ保育園</t>
  </si>
  <si>
    <t>みらいつむぎ検見川浜園</t>
  </si>
  <si>
    <t>いろは保育園</t>
  </si>
  <si>
    <t>ほしのこキッズルーム</t>
  </si>
  <si>
    <t>幕張本郷ひだまり園</t>
  </si>
  <si>
    <t>ししの子保育園</t>
  </si>
  <si>
    <t>まほろばのお日さま保育園</t>
  </si>
  <si>
    <t>たかし保育園稲毛海岸</t>
  </si>
  <si>
    <t>ローゼンそが保育園</t>
  </si>
  <si>
    <t>西千葉たんぽぽ保育室</t>
  </si>
  <si>
    <t>ぴょんぴょん保育園</t>
  </si>
  <si>
    <t>アストロナーサリー小仲台</t>
  </si>
  <si>
    <t>マミー＆ミー西都賀保育園</t>
  </si>
  <si>
    <t>美光保育園</t>
  </si>
  <si>
    <t>第２幕張海浜保育園</t>
  </si>
  <si>
    <t>幕張本郷すきっぷ保育園</t>
  </si>
  <si>
    <t>チャイルドケアセンター プレイディア</t>
  </si>
  <si>
    <t>若葉保育園</t>
  </si>
  <si>
    <t>あおぞら保育園</t>
  </si>
  <si>
    <t>なのはな保育園</t>
  </si>
  <si>
    <t>ピラミッドメソッド千葉保育園</t>
  </si>
  <si>
    <t>ほのぼのくるみのおうち</t>
  </si>
  <si>
    <t>アストロキャンプ稲毛東保育園</t>
  </si>
  <si>
    <t>都賀せいわ保育園</t>
  </si>
  <si>
    <t>テンダーラビング保育園誉田</t>
  </si>
  <si>
    <t>キッズガーデン海浜幕張保育園</t>
  </si>
  <si>
    <t>ルーチェ保育園千葉新田町</t>
  </si>
  <si>
    <t>Ｋｉｄｓ　Ｒｅｓｏｒｔ　ＳＯＧＡ</t>
  </si>
  <si>
    <t>日乃出保育園</t>
  </si>
  <si>
    <t>新検見川駅前キッズルーム</t>
  </si>
  <si>
    <t>スクルドエンジェル保育園稲毛園</t>
  </si>
  <si>
    <t>やまどり保育園</t>
  </si>
  <si>
    <t>誉田おもいやり保育園</t>
  </si>
  <si>
    <t>ふぇりーちぇほいくえん</t>
  </si>
  <si>
    <t>キートスチャイルドケア新千葉</t>
  </si>
  <si>
    <t>検見川わくわく保育園</t>
  </si>
  <si>
    <t>どれみ園</t>
  </si>
  <si>
    <t>ＫＯＲＵ保育園</t>
  </si>
  <si>
    <t>マリア保育園</t>
  </si>
  <si>
    <t>さくらんぼ保育園</t>
  </si>
  <si>
    <t>京進のほいくえん　HOPPA幕張ベイパーク</t>
  </si>
  <si>
    <t>寒川保育園</t>
  </si>
  <si>
    <t>梅乃園幼稚園附属０・１・２ﾅｰｻﾘｰ</t>
  </si>
  <si>
    <t>キートスチャイルドケア幕張本郷</t>
  </si>
  <si>
    <t>新検見川駅北口キッズランド</t>
  </si>
  <si>
    <t>稲毛こどもの木保育園</t>
  </si>
  <si>
    <t>キートスチャイルドケア桜木</t>
  </si>
  <si>
    <t>げんき保育園</t>
  </si>
  <si>
    <t>Kids Resort CHIBADERA</t>
  </si>
  <si>
    <t>京進のほいくえんＨＯＰＰＡ幕張町5丁目</t>
  </si>
  <si>
    <t>ほしぞらの丘</t>
  </si>
  <si>
    <t>稲毛キッズマーム保育園</t>
  </si>
  <si>
    <t>小倉台　いろは保育園</t>
  </si>
  <si>
    <t>マミー＆ミーおゆみ野保育園</t>
  </si>
  <si>
    <t>本千葉エンゼルホーム保育園</t>
  </si>
  <si>
    <t>蘇我うらら保育室</t>
  </si>
  <si>
    <t>京進のほいくえんＨＯＰＰＡ幕張本郷駅前</t>
  </si>
  <si>
    <t>キートスチャイルドケア園生町</t>
  </si>
  <si>
    <t>つぐみ保育園</t>
  </si>
  <si>
    <t>かるがも保育園　おゆみ野園</t>
  </si>
  <si>
    <t>キートスチャイルドケア新田町</t>
  </si>
  <si>
    <t>かるがも蘇我園</t>
  </si>
  <si>
    <t>千葉検見川雲母保育園</t>
  </si>
  <si>
    <t>千葉稲毛雲母保育園</t>
  </si>
  <si>
    <t>みつばち保育園　若葉</t>
  </si>
  <si>
    <t>そが中央保育園</t>
  </si>
  <si>
    <t>植草学園　このはの家</t>
  </si>
  <si>
    <t>かえで保育園幕張本郷</t>
  </si>
  <si>
    <t>アンファンジュール保育園おゆみ野</t>
  </si>
  <si>
    <t>すえひろ保育園</t>
  </si>
  <si>
    <t>すまいるキャンディ保育園</t>
  </si>
  <si>
    <t>小ばと会なでしこ保育園</t>
  </si>
  <si>
    <t>ぽかぽか保育園おてんとさん</t>
  </si>
  <si>
    <t>千葉こども保育園</t>
  </si>
  <si>
    <t>キッズルーム蘇我わかば</t>
  </si>
  <si>
    <t>かえで保育園幕張本郷６丁目</t>
  </si>
  <si>
    <t>作草部アーク保育園</t>
  </si>
  <si>
    <t>ドルフィンキッズ保育園</t>
  </si>
  <si>
    <t>にじのいろ保育園</t>
  </si>
  <si>
    <t>ししの子保育園　小中台町</t>
  </si>
  <si>
    <t>あすみ東保育園</t>
  </si>
  <si>
    <t>植草学園千葉駅保育園</t>
  </si>
  <si>
    <t>かえで保育園まくはり</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</si>
  <si>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</si>
  <si>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</si>
  <si>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</si>
  <si>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</si>
  <si>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</si>
  <si>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</si>
  <si>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</si>
  <si>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</si>
  <si>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</si>
  <si>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</si>
  <si>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</si>
  <si>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</si>
  <si>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</si>
  <si>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</si>
  <si>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</si>
  <si>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</si>
  <si>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
  </si>
  <si>
    <t>基本情報シート</t>
    <rPh sb="0" eb="2">
      <t>キホン</t>
    </rPh>
    <rPh sb="2" eb="4">
      <t>ジョウホウ</t>
    </rPh>
    <phoneticPr fontId="1"/>
  </si>
  <si>
    <t>区　名</t>
    <rPh sb="0" eb="1">
      <t>ク</t>
    </rPh>
    <rPh sb="2" eb="3">
      <t>メイ</t>
    </rPh>
    <phoneticPr fontId="59"/>
  </si>
  <si>
    <t>区　分</t>
    <rPh sb="0" eb="1">
      <t>ク</t>
    </rPh>
    <rPh sb="2" eb="3">
      <t>ブン</t>
    </rPh>
    <phoneticPr fontId="59"/>
  </si>
  <si>
    <t>園名</t>
    <rPh sb="0" eb="2">
      <t>エンメイ</t>
    </rPh>
    <phoneticPr fontId="1"/>
  </si>
  <si>
    <t>固有番号を入力すると今年度新規園は○が表示→</t>
    <phoneticPr fontId="4"/>
  </si>
  <si>
    <t>補助金の入力担当者</t>
    <rPh sb="0" eb="3">
      <t>ホジョキン</t>
    </rPh>
    <rPh sb="4" eb="6">
      <t>ニュウリョク</t>
    </rPh>
    <rPh sb="6" eb="8">
      <t>タントウ</t>
    </rPh>
    <rPh sb="8" eb="9">
      <t>シャ</t>
    </rPh>
    <phoneticPr fontId="4"/>
  </si>
  <si>
    <t>連絡先TEL</t>
    <rPh sb="0" eb="3">
      <t>レンラクサキ</t>
    </rPh>
    <phoneticPr fontId="4"/>
  </si>
  <si>
    <t>○</t>
    <phoneticPr fontId="1"/>
  </si>
  <si>
    <t>10月まで</t>
    <rPh sb="2" eb="3">
      <t>ガツ</t>
    </rPh>
    <phoneticPr fontId="1"/>
  </si>
  <si>
    <t>内訳カウント表</t>
    <rPh sb="0" eb="2">
      <t>ウチワケ</t>
    </rPh>
    <rPh sb="6" eb="7">
      <t>ヒョウ</t>
    </rPh>
    <phoneticPr fontId="1"/>
  </si>
  <si>
    <t>　令和</t>
    <rPh sb="1" eb="3">
      <t>レイワ</t>
    </rPh>
    <phoneticPr fontId="1"/>
  </si>
  <si>
    <t>年</t>
    <rPh sb="0" eb="1">
      <t>ネン</t>
    </rPh>
    <phoneticPr fontId="1"/>
  </si>
  <si>
    <t>月１日付け千葉市指令こ幼運第</t>
    <rPh sb="0" eb="1">
      <t>ガツ</t>
    </rPh>
    <rPh sb="2" eb="3">
      <t>ニチ</t>
    </rPh>
    <phoneticPr fontId="1"/>
  </si>
  <si>
    <t>により交付決定のあった千葉市保育士等給与改善事業補助金について、次のとおり補助金の交付決定額を変更されたく、千葉市保育士等給与改善事業補助金交付要綱第10条第1項の規定により申請します。</t>
  </si>
  <si>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</si>
  <si>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</si>
  <si>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</si>
  <si>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</si>
  <si>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</si>
  <si>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</si>
  <si>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１０月</t>
    <rPh sb="2" eb="3">
      <t>ガツ</t>
    </rPh>
    <phoneticPr fontId="1"/>
  </si>
  <si>
    <t>１１月</t>
    <rPh sb="2" eb="3">
      <t>ガツ</t>
    </rPh>
    <phoneticPr fontId="1"/>
  </si>
  <si>
    <t>１２月</t>
    <rPh sb="2" eb="3">
      <t>ガツ</t>
    </rPh>
    <phoneticPr fontId="1"/>
  </si>
  <si>
    <t>１月</t>
    <rPh sb="1" eb="2">
      <t>ガツ</t>
    </rPh>
    <phoneticPr fontId="1"/>
  </si>
  <si>
    <t>２月</t>
    <rPh sb="1" eb="2">
      <t>ガツ</t>
    </rPh>
    <phoneticPr fontId="1"/>
  </si>
  <si>
    <t>３月</t>
    <rPh sb="1" eb="2">
      <t>ガツ</t>
    </rPh>
    <phoneticPr fontId="1"/>
  </si>
  <si>
    <t>職員氏名</t>
    <rPh sb="0" eb="2">
      <t>ショクイン</t>
    </rPh>
    <rPh sb="2" eb="4">
      <t>シメイ</t>
    </rPh>
    <phoneticPr fontId="1"/>
  </si>
  <si>
    <t>対象可否</t>
    <rPh sb="0" eb="2">
      <t>タイショウ</t>
    </rPh>
    <rPh sb="2" eb="4">
      <t>カヒ</t>
    </rPh>
    <phoneticPr fontId="1"/>
  </si>
  <si>
    <t>保育士</t>
    <rPh sb="0" eb="3">
      <t>ホイクシ</t>
    </rPh>
    <phoneticPr fontId="1"/>
  </si>
  <si>
    <t>準保育士等</t>
    <rPh sb="0" eb="1">
      <t>ジュン</t>
    </rPh>
    <rPh sb="1" eb="4">
      <t>ホイクシ</t>
    </rPh>
    <rPh sb="4" eb="5">
      <t>トウ</t>
    </rPh>
    <phoneticPr fontId="1"/>
  </si>
  <si>
    <t>みなし</t>
    <phoneticPr fontId="1"/>
  </si>
  <si>
    <t>派遣</t>
    <rPh sb="0" eb="2">
      <t>ハケン</t>
    </rPh>
    <phoneticPr fontId="1"/>
  </si>
  <si>
    <t>居宅</t>
    <rPh sb="0" eb="2">
      <t>キョタク</t>
    </rPh>
    <phoneticPr fontId="1"/>
  </si>
  <si>
    <t>ももの実</t>
  </si>
  <si>
    <t>Sprout</t>
  </si>
  <si>
    <t>学校法人千葉花園学園　穴川花園幼稚園</t>
  </si>
  <si>
    <t>羔幼稚園</t>
  </si>
  <si>
    <t>学校法人信愛学園　認定こども園のぞみ幼稚園</t>
  </si>
  <si>
    <t>学校法人信愛学園　認定こども園へいわ幼稚園</t>
  </si>
  <si>
    <t>よつば保育園</t>
  </si>
  <si>
    <t>ポピンズナーサリースクール千葉みなと</t>
  </si>
  <si>
    <t>Kids Resort UTASE</t>
  </si>
  <si>
    <t>ポピンズナーサリースクールみなと公園</t>
  </si>
  <si>
    <t>絵本と太陽の保育園　てぃだまちキッズ検見川浜</t>
  </si>
  <si>
    <t>オンジュ ソリール保育園　海浜幕張園</t>
  </si>
  <si>
    <t>京進のほいくえんＨＯＰＰＡ幕張ベイタウン</t>
  </si>
  <si>
    <t>美波保育園</t>
  </si>
  <si>
    <t>みらいつむぎ保育園美浜</t>
  </si>
  <si>
    <t>つぼみ保育園</t>
  </si>
  <si>
    <t>キッズラボ誉田保育園</t>
  </si>
  <si>
    <t>そがチャイルドハウス保育園</t>
  </si>
  <si>
    <t>オンジュ ソリール保育園　そが駅前園</t>
  </si>
  <si>
    <t>松波アーク保育園</t>
  </si>
  <si>
    <t>補助金用基本データ（最新）</t>
    <rPh sb="0" eb="3">
      <t>ホジョキン</t>
    </rPh>
    <rPh sb="3" eb="4">
      <t>ヨウ</t>
    </rPh>
    <rPh sb="4" eb="6">
      <t>キホン</t>
    </rPh>
    <rPh sb="10" eb="12">
      <t>サイシン</t>
    </rPh>
    <phoneticPr fontId="4"/>
  </si>
  <si>
    <t>↓黄色のセルは法人情報と違う内容になっている</t>
    <rPh sb="1" eb="3">
      <t>キイロ</t>
    </rPh>
    <rPh sb="7" eb="9">
      <t>ホウジン</t>
    </rPh>
    <rPh sb="9" eb="11">
      <t>ジョウホウ</t>
    </rPh>
    <rPh sb="12" eb="13">
      <t>チガ</t>
    </rPh>
    <rPh sb="14" eb="16">
      <t>ナイヨウ</t>
    </rPh>
    <phoneticPr fontId="1"/>
  </si>
  <si>
    <t>法人情報</t>
    <rPh sb="0" eb="2">
      <t>ホウジン</t>
    </rPh>
    <rPh sb="2" eb="4">
      <t>ジョウホウ</t>
    </rPh>
    <phoneticPr fontId="1"/>
  </si>
  <si>
    <t>代理人情報</t>
    <rPh sb="0" eb="3">
      <t>ダイリニン</t>
    </rPh>
    <rPh sb="3" eb="5">
      <t>ジョウホウ</t>
    </rPh>
    <phoneticPr fontId="1"/>
  </si>
  <si>
    <t>１　民間保育園</t>
    <rPh sb="2" eb="7">
      <t>ミンカン</t>
    </rPh>
    <rPh sb="4" eb="7">
      <t>ホイクエン</t>
    </rPh>
    <phoneticPr fontId="4"/>
  </si>
  <si>
    <t>№</t>
    <phoneticPr fontId="4"/>
  </si>
  <si>
    <t>施    設    名</t>
    <phoneticPr fontId="4"/>
  </si>
  <si>
    <t>通し
番号</t>
    <rPh sb="0" eb="1">
      <t>トオ</t>
    </rPh>
    <rPh sb="3" eb="5">
      <t>バンゴウ</t>
    </rPh>
    <phoneticPr fontId="1"/>
  </si>
  <si>
    <t>事業所番号
（幼保支援課で付番）</t>
    <rPh sb="0" eb="3">
      <t>ジギョウショ</t>
    </rPh>
    <rPh sb="3" eb="5">
      <t>バンゴウ</t>
    </rPh>
    <rPh sb="7" eb="9">
      <t>ヨウホ</t>
    </rPh>
    <rPh sb="9" eb="11">
      <t>シエン</t>
    </rPh>
    <rPh sb="11" eb="12">
      <t>カ</t>
    </rPh>
    <rPh sb="13" eb="15">
      <t>フバン</t>
    </rPh>
    <phoneticPr fontId="1"/>
  </si>
  <si>
    <t>補助金用PW</t>
    <rPh sb="0" eb="3">
      <t>ホジョキン</t>
    </rPh>
    <rPh sb="3" eb="4">
      <t>ヨウ</t>
    </rPh>
    <phoneticPr fontId="1"/>
  </si>
  <si>
    <t>PW保存用
（通常は非表示）</t>
    <rPh sb="2" eb="5">
      <t>ホゾンヨウ</t>
    </rPh>
    <rPh sb="7" eb="9">
      <t>ツウジョウ</t>
    </rPh>
    <rPh sb="10" eb="13">
      <t>ヒヒョウジ</t>
    </rPh>
    <phoneticPr fontId="1"/>
  </si>
  <si>
    <t>重複確認</t>
    <rPh sb="0" eb="2">
      <t>チョウフク</t>
    </rPh>
    <rPh sb="2" eb="4">
      <t>カクニン</t>
    </rPh>
    <phoneticPr fontId="1"/>
  </si>
  <si>
    <t>Pw確認</t>
    <rPh sb="2" eb="4">
      <t>カクニン</t>
    </rPh>
    <phoneticPr fontId="1"/>
  </si>
  <si>
    <t>債権者番号</t>
    <rPh sb="0" eb="3">
      <t>サイケンシャ</t>
    </rPh>
    <rPh sb="3" eb="5">
      <t>バンゴウ</t>
    </rPh>
    <phoneticPr fontId="1"/>
  </si>
  <si>
    <t>法人名</t>
    <rPh sb="0" eb="2">
      <t>ホウジン</t>
    </rPh>
    <rPh sb="2" eb="3">
      <t>メイ</t>
    </rPh>
    <phoneticPr fontId="1"/>
  </si>
  <si>
    <t>住所</t>
    <rPh sb="0" eb="2">
      <t>ジュウショ</t>
    </rPh>
    <phoneticPr fontId="21"/>
  </si>
  <si>
    <t>代表者職名</t>
    <rPh sb="0" eb="3">
      <t>ダイヒョウシャ</t>
    </rPh>
    <rPh sb="3" eb="5">
      <t>ショクメイ</t>
    </rPh>
    <phoneticPr fontId="21"/>
  </si>
  <si>
    <t>代表者氏名</t>
    <rPh sb="0" eb="3">
      <t>ダイヒョウシャ</t>
    </rPh>
    <rPh sb="3" eb="5">
      <t>シメイ</t>
    </rPh>
    <phoneticPr fontId="1"/>
  </si>
  <si>
    <t>0003002</t>
  </si>
  <si>
    <t>GKF22437</t>
  </si>
  <si>
    <t>（福）千葉愛育会</t>
  </si>
  <si>
    <t>千葉市中央区院内2-5-6</t>
  </si>
  <si>
    <t>理事長</t>
  </si>
  <si>
    <t>日高　正和</t>
  </si>
  <si>
    <t>0003003</t>
  </si>
  <si>
    <t>ZQR73107</t>
  </si>
  <si>
    <t>理事長</t>
    <rPh sb="0" eb="3">
      <t>リジチョウ</t>
    </rPh>
    <phoneticPr fontId="4"/>
  </si>
  <si>
    <t>千葉市若葉区都賀１丁目１番１号</t>
  </si>
  <si>
    <t>0003004</t>
  </si>
  <si>
    <t>CDK82118</t>
  </si>
  <si>
    <t>（福）桜育心福祉会</t>
  </si>
  <si>
    <t>0003005</t>
  </si>
  <si>
    <t>OUM73320</t>
  </si>
  <si>
    <t>（学）城徳学園</t>
  </si>
  <si>
    <t>千葉市美浜区磯辺7丁目16-1</t>
  </si>
  <si>
    <t>相原　美惠子</t>
  </si>
  <si>
    <t>0003006</t>
  </si>
  <si>
    <t>OHO17483</t>
  </si>
  <si>
    <t>（福）八越会</t>
  </si>
  <si>
    <t>千葉市花見川区検見川町3-331-4</t>
  </si>
  <si>
    <t>吉岡　正夫</t>
  </si>
  <si>
    <t>0003007</t>
  </si>
  <si>
    <t>UVI87802</t>
  </si>
  <si>
    <t>（福）いまい福祉会</t>
  </si>
  <si>
    <t>千葉市中央区今井2-12-7</t>
  </si>
  <si>
    <t>大森　喜久代</t>
  </si>
  <si>
    <t>0003008</t>
  </si>
  <si>
    <t>DRP38041</t>
  </si>
  <si>
    <t>（福）若葉福祉会</t>
  </si>
  <si>
    <t>千葉市若葉区若松町３３６</t>
  </si>
  <si>
    <t>山﨑　淳一</t>
  </si>
  <si>
    <t>0003009</t>
  </si>
  <si>
    <t>JUU68835</t>
  </si>
  <si>
    <t>（福）千葉寺福祉会</t>
  </si>
  <si>
    <t>千葉市中央区末広4-17-3</t>
  </si>
  <si>
    <t>0003010</t>
  </si>
  <si>
    <t>BXV52482</t>
  </si>
  <si>
    <t>（福）龍澤園</t>
  </si>
  <si>
    <t>千葉市中央区大巌寺町457-5</t>
  </si>
  <si>
    <t>（福）富岳会</t>
  </si>
  <si>
    <t>吉江　規隆</t>
  </si>
  <si>
    <t>（福）聖心福祉会</t>
  </si>
  <si>
    <t>藤井　二佐枝</t>
  </si>
  <si>
    <t>0003014</t>
  </si>
  <si>
    <t>FPM50479</t>
  </si>
  <si>
    <t>（福）豊福祉会</t>
  </si>
  <si>
    <t>千葉市若葉区みつわ台5-8-8</t>
  </si>
  <si>
    <t>御園　愛子</t>
  </si>
  <si>
    <t>0003015</t>
  </si>
  <si>
    <t>EDJ94806</t>
  </si>
  <si>
    <t>（福）高洲福祉会</t>
  </si>
  <si>
    <t>千葉市美浜区高洲1-15-2</t>
  </si>
  <si>
    <t>樋口　正春</t>
  </si>
  <si>
    <t>0003016</t>
  </si>
  <si>
    <t>TFW89311</t>
  </si>
  <si>
    <t>（福）如水福祉会</t>
  </si>
  <si>
    <t>千葉市緑区大椎町1199-2</t>
  </si>
  <si>
    <t>行木　道嗣</t>
  </si>
  <si>
    <t>0003017</t>
  </si>
  <si>
    <t>LYW86869</t>
  </si>
  <si>
    <t>（福）千葉福祉会</t>
  </si>
  <si>
    <t>千葉市若葉区みつわ台3-12-1</t>
  </si>
  <si>
    <t>0003018</t>
  </si>
  <si>
    <t>GMN43745</t>
  </si>
  <si>
    <t>（福）清流福祉会</t>
  </si>
  <si>
    <t>千葉市中央区松ケ丘町563-1</t>
  </si>
  <si>
    <t>渡辺　光範</t>
  </si>
  <si>
    <t>0003019</t>
  </si>
  <si>
    <t>MSL97981</t>
  </si>
  <si>
    <t>（福）扶葉福祉会</t>
  </si>
  <si>
    <t>千葉市稲毛区作草部町698-3</t>
  </si>
  <si>
    <t>木村　秀二</t>
  </si>
  <si>
    <t>0003020</t>
  </si>
  <si>
    <t>SBI45276</t>
  </si>
  <si>
    <t>（福）精粋福祉会</t>
  </si>
  <si>
    <t>千葉市若葉区若松町2106-3</t>
  </si>
  <si>
    <t>赤塚　美枝子</t>
  </si>
  <si>
    <t>0003021</t>
  </si>
  <si>
    <t>KEO32845</t>
  </si>
  <si>
    <t>（福）愛誠福祉会</t>
  </si>
  <si>
    <t>千葉市美浜区高浜4-4-1</t>
  </si>
  <si>
    <t>0003022</t>
  </si>
  <si>
    <t>XBE59699</t>
  </si>
  <si>
    <t>（福）南小中台福祉会</t>
  </si>
  <si>
    <t>千葉市稲毛区小仲台8-21-1</t>
  </si>
  <si>
    <t>原　八代重</t>
  </si>
  <si>
    <t>0003023</t>
  </si>
  <si>
    <t>BBR39055</t>
  </si>
  <si>
    <t>（福）光楓福祉会</t>
  </si>
  <si>
    <t>千葉市美浜区磯辺5-14-5</t>
  </si>
  <si>
    <t>0003024</t>
  </si>
  <si>
    <t>CKX61247</t>
  </si>
  <si>
    <t>（福）おゆみ野福祉会</t>
  </si>
  <si>
    <t>千葉市緑区おゆみ野２－７</t>
  </si>
  <si>
    <t>長谷川　光男</t>
  </si>
  <si>
    <t>0003025</t>
  </si>
  <si>
    <t>BHA26951</t>
  </si>
  <si>
    <t>（福）鏡明福祉会</t>
  </si>
  <si>
    <t>千葉市緑区あすみが丘4-21-1</t>
  </si>
  <si>
    <t>片岡  美子</t>
  </si>
  <si>
    <t>AXA56260</t>
  </si>
  <si>
    <t>（福）あかね福祉会</t>
  </si>
  <si>
    <t>篠原　昌敏</t>
  </si>
  <si>
    <t>0003028</t>
  </si>
  <si>
    <t>KGN74684</t>
  </si>
  <si>
    <t>（福）健善富会</t>
  </si>
  <si>
    <t>千葉市緑区おゆみ野中央７丁目３０</t>
  </si>
  <si>
    <t>0003029</t>
  </si>
  <si>
    <t>YIT30592</t>
  </si>
  <si>
    <t>（福）豊樹園</t>
  </si>
  <si>
    <t>千葉市稲毛区山王町153-16</t>
  </si>
  <si>
    <t>伊藤　政義</t>
  </si>
  <si>
    <t>0003030</t>
  </si>
  <si>
    <t>SNA33488</t>
  </si>
  <si>
    <t>（学）誠真学園</t>
  </si>
  <si>
    <t>千葉市稲毛区小仲台8-20-1</t>
  </si>
  <si>
    <t>中村　喜一郎</t>
  </si>
  <si>
    <t>0003032</t>
  </si>
  <si>
    <t>HKD50513</t>
  </si>
  <si>
    <t>（福）小ばと会</t>
  </si>
  <si>
    <t>千葉市緑区おゆみ野中央2-7-7</t>
  </si>
  <si>
    <t>村松　重彦</t>
  </si>
  <si>
    <t>0003033</t>
  </si>
  <si>
    <t>QBE21358</t>
  </si>
  <si>
    <t>千葉市中央区新町17-12</t>
  </si>
  <si>
    <t>髙橋　進一</t>
  </si>
  <si>
    <t>1210543</t>
  </si>
  <si>
    <t>ZFX34139</t>
  </si>
  <si>
    <t>千葉市中央区新宿２－５－１３　アスセナビル２階</t>
  </si>
  <si>
    <t>代表理事</t>
  </si>
  <si>
    <t>0003037</t>
  </si>
  <si>
    <t>NZM88542</t>
  </si>
  <si>
    <t>千葉市中央区中央港1-24-14 シースケープ千葉みなと1階</t>
  </si>
  <si>
    <t>0003038</t>
  </si>
  <si>
    <t>HEQ44766</t>
  </si>
  <si>
    <t>（株）こどもの森</t>
  </si>
  <si>
    <t>東京都国分寺市光町2-5-1</t>
  </si>
  <si>
    <t>代表取締役</t>
  </si>
  <si>
    <t>久芳　敬裕</t>
  </si>
  <si>
    <t>0003039</t>
  </si>
  <si>
    <t>GAL40817</t>
  </si>
  <si>
    <t>千葉市若葉区西都賀3-17-12</t>
  </si>
  <si>
    <t>代表取締役社長</t>
  </si>
  <si>
    <t>西村　政雄</t>
  </si>
  <si>
    <t>0003040</t>
  </si>
  <si>
    <t>LED61049</t>
  </si>
  <si>
    <t>0003041</t>
  </si>
  <si>
    <t>IIB56166</t>
  </si>
  <si>
    <t>（学）千葉明徳学園</t>
  </si>
  <si>
    <t>千葉市中央区南生実町1412番地</t>
  </si>
  <si>
    <t>福中　儀明</t>
  </si>
  <si>
    <t>0003042</t>
  </si>
  <si>
    <t>UYY54765</t>
  </si>
  <si>
    <t>（福）まくはり福志会</t>
  </si>
  <si>
    <t>千葉市花見川区幕張町4-608-1</t>
  </si>
  <si>
    <t>志村　学</t>
  </si>
  <si>
    <t>0003043</t>
  </si>
  <si>
    <t>SWV83109</t>
  </si>
  <si>
    <t>（株）俊英館</t>
  </si>
  <si>
    <t>東京都板橋区小茂根4-9-2　セガミビル3F</t>
  </si>
  <si>
    <t>0003044</t>
  </si>
  <si>
    <t>NWA13485</t>
  </si>
  <si>
    <t>（福）弘恕会</t>
  </si>
  <si>
    <t>千葉市若葉区みつわ台３－６</t>
  </si>
  <si>
    <t>森島　弘道</t>
  </si>
  <si>
    <t>0003045</t>
  </si>
  <si>
    <t>LYC38169</t>
  </si>
  <si>
    <t>千葉市緑区おゆみ野南５－２９－１</t>
  </si>
  <si>
    <t>0003046</t>
  </si>
  <si>
    <t>YSB76072</t>
  </si>
  <si>
    <t>（有）もっくもっく</t>
  </si>
  <si>
    <t>浦安市北栄1丁目11-24　第2吉田ビル3F</t>
  </si>
  <si>
    <t>0003047</t>
  </si>
  <si>
    <t>DBZ89497</t>
  </si>
  <si>
    <t>0003048</t>
  </si>
  <si>
    <t>DGI14719</t>
  </si>
  <si>
    <t>（福）大きな家族</t>
  </si>
  <si>
    <t>間山　有子</t>
  </si>
  <si>
    <t>0003049</t>
  </si>
  <si>
    <t>YXO54585</t>
  </si>
  <si>
    <t>佐藤 敏光</t>
  </si>
  <si>
    <t>千葉市稲毛区小仲台5－3－2</t>
  </si>
  <si>
    <t>0003051</t>
  </si>
  <si>
    <t>RUR26500</t>
  </si>
  <si>
    <t>千葉市中央区蘇我5丁目44番2号</t>
  </si>
  <si>
    <t>0003052</t>
  </si>
  <si>
    <t>KTF40020</t>
  </si>
  <si>
    <t>0003054</t>
  </si>
  <si>
    <t>TDA62373</t>
  </si>
  <si>
    <t>東京都品川区西五反田２－１１－８ 学研ビル</t>
  </si>
  <si>
    <t>0003055</t>
  </si>
  <si>
    <t>UBR73773</t>
  </si>
  <si>
    <t>0003056</t>
  </si>
  <si>
    <t>VRD62885</t>
  </si>
  <si>
    <t>（福）茂原高師保育園</t>
  </si>
  <si>
    <t>0003058</t>
  </si>
  <si>
    <t>FFS51608</t>
  </si>
  <si>
    <t>0003059</t>
  </si>
  <si>
    <t>PDD68257</t>
  </si>
  <si>
    <t>千葉市花見川区幕張本郷６丁目２１－２０</t>
  </si>
  <si>
    <t>大溝　廣子</t>
  </si>
  <si>
    <t>0003060</t>
  </si>
  <si>
    <t>EZT82070</t>
  </si>
  <si>
    <t>都賀保育園</t>
    <rPh sb="0" eb="2">
      <t>ツガ</t>
    </rPh>
    <rPh sb="2" eb="5">
      <t>ホイクエン</t>
    </rPh>
    <phoneticPr fontId="2"/>
  </si>
  <si>
    <t>0003061</t>
  </si>
  <si>
    <t>（福）中央総合福祉会</t>
  </si>
  <si>
    <t>千葉市若葉区都賀５丁目１番１１号</t>
  </si>
  <si>
    <t>岩館　秀</t>
  </si>
  <si>
    <t>0003062</t>
  </si>
  <si>
    <t>QVY33597</t>
  </si>
  <si>
    <t>美光保育園</t>
    <rPh sb="0" eb="1">
      <t>ミ</t>
    </rPh>
    <rPh sb="1" eb="2">
      <t>ヒカリ</t>
    </rPh>
    <rPh sb="2" eb="5">
      <t>ホイクエン</t>
    </rPh>
    <phoneticPr fontId="2"/>
  </si>
  <si>
    <t>0003063</t>
  </si>
  <si>
    <t>HHG67567</t>
  </si>
  <si>
    <t>千葉市緑区大膳野町1－6</t>
  </si>
  <si>
    <t>第２幕張海浜保育園</t>
    <rPh sb="0" eb="1">
      <t>ダイ</t>
    </rPh>
    <rPh sb="2" eb="4">
      <t>マクハリ</t>
    </rPh>
    <rPh sb="4" eb="6">
      <t>カイヒン</t>
    </rPh>
    <rPh sb="6" eb="9">
      <t>ホイクエン</t>
    </rPh>
    <phoneticPr fontId="2"/>
  </si>
  <si>
    <t>0003064</t>
  </si>
  <si>
    <t>HYN13450</t>
  </si>
  <si>
    <t>（福）愛の園福祉会</t>
  </si>
  <si>
    <t>八千代市米本1359　米本団地4街区39棟</t>
  </si>
  <si>
    <t>堀口　路加</t>
  </si>
  <si>
    <t>ピラミッドメソッド千葉保育園</t>
    <rPh sb="9" eb="11">
      <t>チバ</t>
    </rPh>
    <rPh sb="11" eb="14">
      <t>ホイクエン</t>
    </rPh>
    <phoneticPr fontId="2"/>
  </si>
  <si>
    <t>0003065</t>
  </si>
  <si>
    <t>WWZ72312</t>
  </si>
  <si>
    <t>千葉市中央区新田町7－16　フォントビル１．２階</t>
  </si>
  <si>
    <t>ルーチェ保育園千葉新田町</t>
    <rPh sb="4" eb="7">
      <t>ホイクエン</t>
    </rPh>
    <rPh sb="7" eb="9">
      <t>チバ</t>
    </rPh>
    <rPh sb="9" eb="12">
      <t>シンデンチョウ</t>
    </rPh>
    <phoneticPr fontId="2"/>
  </si>
  <si>
    <t>0003066</t>
  </si>
  <si>
    <t>LMA81498</t>
  </si>
  <si>
    <t>東京都渋谷区恵比寿西2-4-5星ビル4階</t>
  </si>
  <si>
    <t>太田　明子</t>
  </si>
  <si>
    <t>0003067</t>
  </si>
  <si>
    <t>GGW30806</t>
  </si>
  <si>
    <t>長澤　宏昭</t>
  </si>
  <si>
    <t>新検見川すきっぷ保育園</t>
    <rPh sb="0" eb="4">
      <t>シンケミガワ</t>
    </rPh>
    <rPh sb="8" eb="11">
      <t>ホイクエン</t>
    </rPh>
    <phoneticPr fontId="2"/>
  </si>
  <si>
    <t>0003068</t>
  </si>
  <si>
    <t>NXM17568</t>
  </si>
  <si>
    <t>幕張本郷ナーサリー</t>
    <rPh sb="0" eb="4">
      <t>マクハリホンゴウ</t>
    </rPh>
    <phoneticPr fontId="2"/>
  </si>
  <si>
    <t>0003069</t>
  </si>
  <si>
    <t>URR79704</t>
  </si>
  <si>
    <t>千葉市花見川区幕張本郷2-21-3</t>
  </si>
  <si>
    <t>岩根　健二</t>
  </si>
  <si>
    <t>ししの子保育園</t>
    <rPh sb="3" eb="4">
      <t>コ</t>
    </rPh>
    <rPh sb="4" eb="7">
      <t>ホイクエン</t>
    </rPh>
    <phoneticPr fontId="2"/>
  </si>
  <si>
    <t>0003070</t>
  </si>
  <si>
    <t>BVT90892</t>
  </si>
  <si>
    <t>アストロナーサリー小仲台</t>
    <rPh sb="9" eb="10">
      <t>ショウ</t>
    </rPh>
    <rPh sb="10" eb="11">
      <t>ナカ</t>
    </rPh>
    <rPh sb="11" eb="12">
      <t>ダイ</t>
    </rPh>
    <phoneticPr fontId="2"/>
  </si>
  <si>
    <t>0003071</t>
  </si>
  <si>
    <t>JRW10635</t>
  </si>
  <si>
    <t>（福）宙福祉会</t>
  </si>
  <si>
    <t>千葉市稲毛区稲毛東4-2-21</t>
  </si>
  <si>
    <t>大場　義之</t>
  </si>
  <si>
    <t>1210012</t>
  </si>
  <si>
    <t>YYD29230</t>
  </si>
  <si>
    <t>アストロキャンプ稲毛東保育園</t>
    <rPh sb="8" eb="10">
      <t>イナゲ</t>
    </rPh>
    <rPh sb="10" eb="11">
      <t>ヒガシ</t>
    </rPh>
    <rPh sb="11" eb="14">
      <t>ホイクエン</t>
    </rPh>
    <phoneticPr fontId="2"/>
  </si>
  <si>
    <t>1210013</t>
  </si>
  <si>
    <t>EVD97540</t>
  </si>
  <si>
    <t>1210014</t>
  </si>
  <si>
    <t>SOB14087</t>
  </si>
  <si>
    <t>千葉市緑区鎌取町273-146</t>
  </si>
  <si>
    <t>小関　伸哉</t>
  </si>
  <si>
    <t>テンダーラビング保育園誉田</t>
    <rPh sb="8" eb="11">
      <t>ホイクエン</t>
    </rPh>
    <rPh sb="11" eb="13">
      <t>ホンダ</t>
    </rPh>
    <phoneticPr fontId="2"/>
  </si>
  <si>
    <t>1210015</t>
  </si>
  <si>
    <t>PCC95281</t>
  </si>
  <si>
    <t>柚上　啓子</t>
  </si>
  <si>
    <t>誉田おもいやり保育園</t>
    <rPh sb="0" eb="2">
      <t>ホンダ</t>
    </rPh>
    <rPh sb="7" eb="10">
      <t>ホイクエン</t>
    </rPh>
    <phoneticPr fontId="2"/>
  </si>
  <si>
    <t>1210016</t>
  </si>
  <si>
    <t>YJD46400</t>
  </si>
  <si>
    <t>（福）おもいやり福祉会</t>
  </si>
  <si>
    <t>1210017</t>
  </si>
  <si>
    <t>RZR85442</t>
  </si>
  <si>
    <t>（福）笑顔の会</t>
  </si>
  <si>
    <t>千葉市花見川区幕張本郷1-20-9</t>
  </si>
  <si>
    <t>久恒　依里</t>
  </si>
  <si>
    <t>1210018</t>
  </si>
  <si>
    <t>AMP62169</t>
  </si>
  <si>
    <t>1210019</t>
  </si>
  <si>
    <t>NTI92811</t>
  </si>
  <si>
    <t>東京都墨田区錦糸１－２－１</t>
  </si>
  <si>
    <t>貞松　成</t>
  </si>
  <si>
    <t>1210020</t>
  </si>
  <si>
    <t>XYV17361</t>
  </si>
  <si>
    <t>（福）穏寿会</t>
  </si>
  <si>
    <t>千葉市緑区高田町1084</t>
  </si>
  <si>
    <t>1210021</t>
  </si>
  <si>
    <t>OPJ77837</t>
  </si>
  <si>
    <t>千葉市緑区おゆみ野3-14-7　ネオステージおゆみ野壱番館403号</t>
  </si>
  <si>
    <t>代表社員</t>
  </si>
  <si>
    <t>坂倉　誠一郎</t>
  </si>
  <si>
    <t>1210022</t>
  </si>
  <si>
    <t>REW39753</t>
  </si>
  <si>
    <t>（株）SPINALDESIGN</t>
  </si>
  <si>
    <t>1210031</t>
  </si>
  <si>
    <t>MYN91648</t>
  </si>
  <si>
    <t>1210035</t>
  </si>
  <si>
    <t>YYM63341</t>
  </si>
  <si>
    <t>習志野市奏の杜3-14-9</t>
  </si>
  <si>
    <t>山﨑　厚子</t>
  </si>
  <si>
    <t>1210109</t>
  </si>
  <si>
    <t>GVQ39294</t>
  </si>
  <si>
    <t>東京都八王子市明神町4丁目7番3号　やまとビル6階</t>
  </si>
  <si>
    <t>滝瀬　雅子</t>
  </si>
  <si>
    <t>1210110</t>
  </si>
  <si>
    <t>DPX84110</t>
  </si>
  <si>
    <t>（株）かるがも</t>
  </si>
  <si>
    <t>目片　智恵美</t>
  </si>
  <si>
    <t>1210111</t>
  </si>
  <si>
    <t>UDB96204</t>
  </si>
  <si>
    <t>千葉市美浜区幸町1丁目21－8　パルスクエア千葉203</t>
  </si>
  <si>
    <t>薮﨑　流美子</t>
  </si>
  <si>
    <t>1210112</t>
  </si>
  <si>
    <t>CEM88108</t>
  </si>
  <si>
    <t>柏市増尾台3丁目6番41号</t>
  </si>
  <si>
    <t>岡崎　玲子</t>
  </si>
  <si>
    <t>1210114</t>
  </si>
  <si>
    <t>NSW27232</t>
  </si>
  <si>
    <t>（株）ぴょんぴょん</t>
  </si>
  <si>
    <t>千葉市花見川区作新台1‐6‐11</t>
  </si>
  <si>
    <t>矢島　隆志</t>
  </si>
  <si>
    <t>1210115</t>
  </si>
  <si>
    <t>JMQ28190</t>
  </si>
  <si>
    <t>（株）笑福</t>
  </si>
  <si>
    <t>千葉市若葉区みつわ台5-21-14</t>
  </si>
  <si>
    <t>橘原　隆之</t>
  </si>
  <si>
    <t>1210120</t>
  </si>
  <si>
    <t>NGN46464</t>
  </si>
  <si>
    <t>1210121</t>
  </si>
  <si>
    <t>QRK36582</t>
  </si>
  <si>
    <t>千葉市中央区登戸１－２６－１　朝日生命千葉登戸ビル１０階</t>
  </si>
  <si>
    <t>日向　高志</t>
  </si>
  <si>
    <t>1210133</t>
  </si>
  <si>
    <t>CDC65007</t>
  </si>
  <si>
    <t>1210136</t>
  </si>
  <si>
    <t>WMU78227</t>
  </si>
  <si>
    <t>1210162</t>
  </si>
  <si>
    <t>YES88583</t>
  </si>
  <si>
    <t>千葉市若葉区都賀2-12-11</t>
  </si>
  <si>
    <t>鳥山　弘章</t>
  </si>
  <si>
    <t>1210201</t>
  </si>
  <si>
    <t>INE82846</t>
  </si>
  <si>
    <t>（福）さくら学園</t>
  </si>
  <si>
    <t>千葉市花見川区花島町４３０－３５</t>
  </si>
  <si>
    <t>鈴木　信吾</t>
  </si>
  <si>
    <t>1210224</t>
  </si>
  <si>
    <t>IXY38786</t>
  </si>
  <si>
    <t>1210225</t>
  </si>
  <si>
    <t>ZMC63125</t>
  </si>
  <si>
    <t>（福）末広会</t>
  </si>
  <si>
    <t>千葉市中央区末広４－２１－４</t>
  </si>
  <si>
    <t>大川　忠夫</t>
  </si>
  <si>
    <t>1210226</t>
  </si>
  <si>
    <t>MCX81283</t>
  </si>
  <si>
    <t>（学）三幸学園</t>
  </si>
  <si>
    <t>東京都文京区本郷３－２３－１６</t>
  </si>
  <si>
    <t>1210227</t>
  </si>
  <si>
    <t>YQC88791</t>
  </si>
  <si>
    <t>（株）新星</t>
  </si>
  <si>
    <t>千葉市中央区末広２－１２－１７</t>
  </si>
  <si>
    <t>1210228</t>
  </si>
  <si>
    <t>QSS48534</t>
  </si>
  <si>
    <t>（特非）子育て110番</t>
  </si>
  <si>
    <t>千葉市花見川区長作町８</t>
  </si>
  <si>
    <t>理事</t>
  </si>
  <si>
    <t>山本　岳</t>
  </si>
  <si>
    <t>1210229</t>
  </si>
  <si>
    <t>OBU30424</t>
  </si>
  <si>
    <t>1210230</t>
  </si>
  <si>
    <t>RHE81665</t>
  </si>
  <si>
    <t>（株）KORU</t>
  </si>
  <si>
    <t>千葉市稲毛区小仲台２－８－２５　第８横土ビル１階</t>
  </si>
  <si>
    <t>横土　ノリ子</t>
  </si>
  <si>
    <t>1210231</t>
  </si>
  <si>
    <t>VBH46702</t>
  </si>
  <si>
    <t>（株）秀蹊</t>
  </si>
  <si>
    <t>千葉市若葉区都賀４－１３－３</t>
  </si>
  <si>
    <t>田中　秀彦</t>
  </si>
  <si>
    <t>1210232</t>
  </si>
  <si>
    <t>AWQ45075</t>
  </si>
  <si>
    <t>千葉市若葉区都賀２－１２－１１</t>
  </si>
  <si>
    <t>1210233</t>
  </si>
  <si>
    <t>QRP33445</t>
  </si>
  <si>
    <t>1210234</t>
  </si>
  <si>
    <t>CCU59517</t>
  </si>
  <si>
    <t>（株）こどもの木</t>
  </si>
  <si>
    <t>1210235</t>
  </si>
  <si>
    <t>PXC71999</t>
  </si>
  <si>
    <t>1210236</t>
  </si>
  <si>
    <t>ZXD90887</t>
  </si>
  <si>
    <t>（株）生活設計</t>
  </si>
  <si>
    <t>井手　健二郎</t>
  </si>
  <si>
    <t>1210542</t>
  </si>
  <si>
    <t>JQS28152</t>
  </si>
  <si>
    <t>（同）aim</t>
  </si>
  <si>
    <t>千葉市中央区登戸１－１１－１８　第二潮ビル１階</t>
  </si>
  <si>
    <t>宮本　伸士</t>
  </si>
  <si>
    <t>1210328</t>
  </si>
  <si>
    <t>TSC31187</t>
  </si>
  <si>
    <t>（学）植草学園</t>
  </si>
  <si>
    <t>千葉市中央区弁天２－８－９</t>
  </si>
  <si>
    <t>植草　和典</t>
  </si>
  <si>
    <t>1210332</t>
  </si>
  <si>
    <t>RWT76260</t>
  </si>
  <si>
    <t>1210333</t>
  </si>
  <si>
    <t>DMT88753</t>
  </si>
  <si>
    <t>（株）HOPPA</t>
  </si>
  <si>
    <t>1210334</t>
  </si>
  <si>
    <t>ETI16631</t>
  </si>
  <si>
    <t>1210335</t>
  </si>
  <si>
    <t>WAC19820</t>
  </si>
  <si>
    <t>東京都中央区銀座７丁目１６－１２　G-７ビルディング</t>
  </si>
  <si>
    <t>村越　秀男</t>
  </si>
  <si>
    <t>1210336</t>
  </si>
  <si>
    <t>DVG40717</t>
  </si>
  <si>
    <t>（株）かえで</t>
  </si>
  <si>
    <t>千葉市花見川区幕張町５丁目４９８番２号</t>
  </si>
  <si>
    <t>1210400</t>
  </si>
  <si>
    <t>ZVV53733</t>
  </si>
  <si>
    <t>千葉市花見川区検見川町３－３２６－３</t>
  </si>
  <si>
    <t>1210344</t>
  </si>
  <si>
    <t>CWU15563</t>
  </si>
  <si>
    <t>千葉市若葉区西都賀３－１７－１２</t>
  </si>
  <si>
    <t>1210346</t>
  </si>
  <si>
    <t>MVL59956</t>
  </si>
  <si>
    <t>1210347</t>
  </si>
  <si>
    <t>DFX49332</t>
  </si>
  <si>
    <t>1210352</t>
  </si>
  <si>
    <t>FOK77982</t>
  </si>
  <si>
    <t>（有）朱華</t>
  </si>
  <si>
    <t>千葉市緑区あすみが丘４－２８－７</t>
  </si>
  <si>
    <t>高橋　久美子</t>
  </si>
  <si>
    <t>1210353</t>
  </si>
  <si>
    <t>IWT52640</t>
  </si>
  <si>
    <t>千葉市緑区おゆみ野３－３９－１　セントアベニュー１０２</t>
  </si>
  <si>
    <t>長谷川　郁代</t>
  </si>
  <si>
    <t>1210401</t>
  </si>
  <si>
    <t>VPN76280</t>
  </si>
  <si>
    <t>1210355</t>
  </si>
  <si>
    <t>HXJ30330</t>
  </si>
  <si>
    <t>1210494</t>
  </si>
  <si>
    <t>FWP37673</t>
  </si>
  <si>
    <t>千葉市緑区おゆみ野2丁目７</t>
  </si>
  <si>
    <t>1210495</t>
  </si>
  <si>
    <t>PGC99946</t>
  </si>
  <si>
    <t>1210496</t>
  </si>
  <si>
    <t>TUS78876</t>
  </si>
  <si>
    <t>（福）檸檬会</t>
  </si>
  <si>
    <t>千葉市中央区汐見丘町２４－１</t>
  </si>
  <si>
    <t>1210497</t>
  </si>
  <si>
    <t>OPR37030</t>
  </si>
  <si>
    <t>1210498</t>
  </si>
  <si>
    <t>MEH55358</t>
  </si>
  <si>
    <t>1210499</t>
  </si>
  <si>
    <t>MIX94340</t>
  </si>
  <si>
    <t>千葉市中央区松波1丁目19番８　プリマベーラ弐番館１階</t>
  </si>
  <si>
    <t>醍醐　優子</t>
  </si>
  <si>
    <t>1210500</t>
  </si>
  <si>
    <t>MNS73075</t>
  </si>
  <si>
    <t>1210502</t>
  </si>
  <si>
    <t>EVW27938</t>
  </si>
  <si>
    <t>千葉市若葉区みつわ台３丁目６番</t>
  </si>
  <si>
    <t>1210503</t>
  </si>
  <si>
    <t>JJK43985</t>
  </si>
  <si>
    <t>千葉市中央区登戸1丁目２６－１　朝日生命千葉登戸ビル１０階</t>
  </si>
  <si>
    <t>1210504</t>
  </si>
  <si>
    <t>DCL29686</t>
  </si>
  <si>
    <t>1210505</t>
  </si>
  <si>
    <t>SWP23554</t>
  </si>
  <si>
    <t>千葉市若葉区都賀2丁目１２－１１</t>
  </si>
  <si>
    <t>1210506</t>
  </si>
  <si>
    <t>MCN41793</t>
  </si>
  <si>
    <t>（株）Laみつばち</t>
  </si>
  <si>
    <t>千葉市若葉区桜木北2丁目10番6号</t>
  </si>
  <si>
    <t>ミュラー　道代</t>
  </si>
  <si>
    <t>1210507</t>
  </si>
  <si>
    <t>ELP22955</t>
  </si>
  <si>
    <t>（株）GOLDLUYS</t>
  </si>
  <si>
    <t>千葉市緑区あすみが丘東４丁目９番地２</t>
  </si>
  <si>
    <t>粒良　知史</t>
  </si>
  <si>
    <t>1210508</t>
  </si>
  <si>
    <t>HAT99820</t>
  </si>
  <si>
    <t>1210510</t>
  </si>
  <si>
    <t>YHK28313</t>
  </si>
  <si>
    <t>青松　武志</t>
  </si>
  <si>
    <t>1210532</t>
  </si>
  <si>
    <t>TYH25374</t>
  </si>
  <si>
    <t>1210512</t>
  </si>
  <si>
    <t>FRA38244</t>
  </si>
  <si>
    <t>西村　麻衣</t>
  </si>
  <si>
    <t>1210535</t>
  </si>
  <si>
    <t>JNS94101</t>
  </si>
  <si>
    <t>星　恵子</t>
  </si>
  <si>
    <t>1210581</t>
  </si>
  <si>
    <t>BPR57928</t>
  </si>
  <si>
    <t>東京都渋谷区東３丁目１９－８　Ｓｔａｒｆｉｅｌｄ　１Ｆ</t>
  </si>
  <si>
    <t>星野　満美</t>
  </si>
  <si>
    <t>1210582</t>
  </si>
  <si>
    <t>SHR73440</t>
  </si>
  <si>
    <t>千葉県千葉市中央区椿森６丁目５－３</t>
  </si>
  <si>
    <t>西村　和馬</t>
  </si>
  <si>
    <t>1210583</t>
  </si>
  <si>
    <t>GOM80413</t>
  </si>
  <si>
    <t>1210584</t>
  </si>
  <si>
    <t>CMB89664</t>
  </si>
  <si>
    <t>千葉県千葉市花見川区幕張町５丁目４９８番２号</t>
  </si>
  <si>
    <t>1210585</t>
  </si>
  <si>
    <t>MOO54316</t>
  </si>
  <si>
    <t>1210586</t>
  </si>
  <si>
    <t>BJW98545</t>
  </si>
  <si>
    <t>千葉県千葉市稲毛区稲毛東４丁目２番地２１号</t>
  </si>
  <si>
    <t>1210587</t>
  </si>
  <si>
    <t>TGL69347</t>
  </si>
  <si>
    <t>1210588</t>
  </si>
  <si>
    <t>LZW72053</t>
  </si>
  <si>
    <t>1210608</t>
  </si>
  <si>
    <t>NGP35616</t>
  </si>
  <si>
    <t>京都府京都市下京区烏丸通五条下る大坂町３８２－１</t>
  </si>
  <si>
    <t>1210675</t>
  </si>
  <si>
    <t>COL81357</t>
  </si>
  <si>
    <t>千葉県千葉市中央区末広２丁目１２番１７号</t>
  </si>
  <si>
    <t>ZTR63909</t>
  </si>
  <si>
    <t>若菜　俊明</t>
  </si>
  <si>
    <t>HPR29795</t>
  </si>
  <si>
    <t>渡邊　彰</t>
  </si>
  <si>
    <t>千葉市美浜区中瀬1-6　エム・ベイポイント幕張５F</t>
  </si>
  <si>
    <t>RXE17326</t>
  </si>
  <si>
    <t>EPU39365</t>
  </si>
  <si>
    <t>（株）つぼみ</t>
  </si>
  <si>
    <t>千葉市稲毛区緑町1-21-6</t>
  </si>
  <si>
    <t>河野　妙登利</t>
  </si>
  <si>
    <t>PUR96605</t>
  </si>
  <si>
    <t>FZH88525</t>
  </si>
  <si>
    <t>糠谷　和弘</t>
  </si>
  <si>
    <t>JKI52622</t>
  </si>
  <si>
    <t>JGB74583</t>
  </si>
  <si>
    <t>RFX91918</t>
  </si>
  <si>
    <t>QAX70308</t>
  </si>
  <si>
    <t>（一社）絲</t>
  </si>
  <si>
    <t>千葉市花見川区花園1-19-11　田村ビル201号</t>
  </si>
  <si>
    <t>２　認定こども園</t>
    <rPh sb="2" eb="8">
      <t>ニンテイ</t>
    </rPh>
    <phoneticPr fontId="4"/>
  </si>
  <si>
    <t>0003013</t>
  </si>
  <si>
    <t>NVE78827</t>
  </si>
  <si>
    <t>0003026</t>
  </si>
  <si>
    <t>SGV81024</t>
  </si>
  <si>
    <t>千葉市美浜区打瀬１－３－５</t>
  </si>
  <si>
    <t>畑佐　健二郎</t>
  </si>
  <si>
    <t>0003057</t>
  </si>
  <si>
    <t>BQT98518</t>
  </si>
  <si>
    <t>千葉市中央区道場北１－１７－６</t>
  </si>
  <si>
    <t>増田　和人</t>
  </si>
  <si>
    <t>0003072</t>
  </si>
  <si>
    <t>CHI62351</t>
  </si>
  <si>
    <t>旭市見広4226-2</t>
  </si>
  <si>
    <t>3210006</t>
  </si>
  <si>
    <t>KFM57060</t>
  </si>
  <si>
    <t>千葉市緑区おゆみ野2-1-15</t>
  </si>
  <si>
    <t>3210118</t>
  </si>
  <si>
    <t>YCG22960</t>
  </si>
  <si>
    <t>千葉市稲毛区天台１－７－１７</t>
  </si>
  <si>
    <t>3210134</t>
  </si>
  <si>
    <t>JZD58530</t>
  </si>
  <si>
    <t>千葉市中央区浜野町１２５２－４</t>
  </si>
  <si>
    <t>畠山　一雄</t>
  </si>
  <si>
    <t>3210135</t>
  </si>
  <si>
    <t>IEY27296</t>
  </si>
  <si>
    <t>千葉市中央区弁天２丁目８番９号</t>
  </si>
  <si>
    <t>3210202</t>
  </si>
  <si>
    <t>QVB34045</t>
  </si>
  <si>
    <t>千葉市中央区仁戸名町２０５</t>
  </si>
  <si>
    <t>石川　進一</t>
  </si>
  <si>
    <t>3210204</t>
  </si>
  <si>
    <t>ZPF41882</t>
  </si>
  <si>
    <t>千葉市中央区仁戸名町６１６</t>
  </si>
  <si>
    <t>長谷部　聡</t>
  </si>
  <si>
    <t>3210206</t>
  </si>
  <si>
    <t>BQN48397</t>
  </si>
  <si>
    <t>3210207</t>
  </si>
  <si>
    <t>WQI20650</t>
  </si>
  <si>
    <t>千葉市中央区松ケ丘町６１１</t>
  </si>
  <si>
    <t>塩田　梨佳</t>
  </si>
  <si>
    <t>3210208</t>
  </si>
  <si>
    <t>UCC31844</t>
  </si>
  <si>
    <t>千葉市若葉区みつわ台４丁目２３－５</t>
  </si>
  <si>
    <t>福地　綾</t>
  </si>
  <si>
    <t>3210210</t>
  </si>
  <si>
    <t>MGP17295</t>
  </si>
  <si>
    <t>来栖　宏二</t>
  </si>
  <si>
    <t>3210211</t>
  </si>
  <si>
    <t>EUI33058</t>
  </si>
  <si>
    <t>千葉市緑区誉田町１－１００７</t>
  </si>
  <si>
    <t>西郡　悠輔</t>
  </si>
  <si>
    <t>3210212</t>
  </si>
  <si>
    <t>KWM21249</t>
  </si>
  <si>
    <t>千葉市美浜区幸町２丁目９番３号</t>
  </si>
  <si>
    <t>秋山　清</t>
  </si>
  <si>
    <t>3210213</t>
  </si>
  <si>
    <t>NUF53325</t>
  </si>
  <si>
    <t>千葉市中央区仁戸名町５５２</t>
  </si>
  <si>
    <t>長谷川　豊</t>
  </si>
  <si>
    <t>3210214</t>
  </si>
  <si>
    <t>GMS31129</t>
  </si>
  <si>
    <t>千葉市美浜区高浜１丁目８－２</t>
  </si>
  <si>
    <t>能勢　正明</t>
  </si>
  <si>
    <t>3210215</t>
  </si>
  <si>
    <t>MPR13959</t>
  </si>
  <si>
    <t>羽田　政幸</t>
  </si>
  <si>
    <t>3210216</t>
  </si>
  <si>
    <t>LXV18253</t>
  </si>
  <si>
    <t>千葉市美浜区真砂１丁目１２－９</t>
  </si>
  <si>
    <t>石原　隆広</t>
  </si>
  <si>
    <t>3210322</t>
  </si>
  <si>
    <t>NBP48057</t>
  </si>
  <si>
    <t>3210323</t>
  </si>
  <si>
    <t>PXI11869</t>
  </si>
  <si>
    <t>千葉市中央区新千葉3-14-18</t>
  </si>
  <si>
    <t>大森　昭彦</t>
  </si>
  <si>
    <t>3210324</t>
  </si>
  <si>
    <t>千葉市花見川区さつきが丘1-33-1</t>
  </si>
  <si>
    <t>鶴岡　姫美子</t>
  </si>
  <si>
    <t>3210325</t>
  </si>
  <si>
    <t>WNH32107</t>
  </si>
  <si>
    <t>山口　義裕</t>
  </si>
  <si>
    <t>3210326</t>
  </si>
  <si>
    <t>WCN98378</t>
  </si>
  <si>
    <t>千葉市稲毛区稲毛東1-14-13</t>
  </si>
  <si>
    <t>西澤　貫応</t>
  </si>
  <si>
    <t>3210327</t>
  </si>
  <si>
    <t>RQA91423</t>
  </si>
  <si>
    <t>3210476</t>
  </si>
  <si>
    <t>UVK30141</t>
  </si>
  <si>
    <t>3210477</t>
  </si>
  <si>
    <t>NUD11102</t>
  </si>
  <si>
    <t>千葉市中央区都町１丁目４６番地２２号</t>
  </si>
  <si>
    <t>濱田　純孝</t>
  </si>
  <si>
    <t>3210478</t>
  </si>
  <si>
    <t>CFP67058</t>
  </si>
  <si>
    <t>千葉市稲毛区山王町１５３－２</t>
  </si>
  <si>
    <t>3210479</t>
  </si>
  <si>
    <t>KIK39280</t>
  </si>
  <si>
    <t>千葉市稲毛区緑町1丁目５－１７</t>
  </si>
  <si>
    <t>土岐　由美子</t>
  </si>
  <si>
    <t>3210480</t>
  </si>
  <si>
    <t>ROZ24113</t>
  </si>
  <si>
    <t>千葉市緑区大木戸町４２８－１</t>
  </si>
  <si>
    <t>片岡　伸介</t>
  </si>
  <si>
    <t>千葉市中央区弁天２丁目８－９</t>
  </si>
  <si>
    <t>3210493</t>
  </si>
  <si>
    <t>LXF39745</t>
  </si>
  <si>
    <t>千葉市稲毛区穴川1丁目５－２１</t>
  </si>
  <si>
    <t>三幣　利夫</t>
  </si>
  <si>
    <t>3210592</t>
  </si>
  <si>
    <t>NNJ69388</t>
  </si>
  <si>
    <t>千葉県八千代市八千代台東２丁目５－２</t>
  </si>
  <si>
    <t>3210593</t>
  </si>
  <si>
    <t>XVD78126</t>
  </si>
  <si>
    <t>（学）井元学園</t>
  </si>
  <si>
    <t>千葉県千葉市花見川区花見川８－１９</t>
  </si>
  <si>
    <t>井元　詔一</t>
  </si>
  <si>
    <t>3210594</t>
  </si>
  <si>
    <t>PKV27593</t>
  </si>
  <si>
    <t>（福）千葉明徳会</t>
  </si>
  <si>
    <t>千葉県千葉市緑区土気町１６２６番地５</t>
  </si>
  <si>
    <t>JBN59464</t>
  </si>
  <si>
    <t>安田　重実</t>
  </si>
  <si>
    <t>TZS72045</t>
  </si>
  <si>
    <t>３　幼稚園</t>
    <rPh sb="2" eb="5">
      <t>ｙ</t>
    </rPh>
    <phoneticPr fontId="4"/>
  </si>
  <si>
    <t>CBH64602</t>
  </si>
  <si>
    <t>2210595</t>
  </si>
  <si>
    <t>MFU14770</t>
  </si>
  <si>
    <t>由田　新</t>
  </si>
  <si>
    <t>OCG90156</t>
  </si>
  <si>
    <t>（学）羔学園</t>
  </si>
  <si>
    <t>岸　憲秀</t>
  </si>
  <si>
    <t>LYZ95929</t>
  </si>
  <si>
    <t>宮田　格</t>
  </si>
  <si>
    <t>４　小規模保育事業</t>
    <rPh sb="2" eb="9">
      <t>ショウキボ</t>
    </rPh>
    <phoneticPr fontId="4"/>
  </si>
  <si>
    <t>4210007</t>
  </si>
  <si>
    <t>LGG95994</t>
  </si>
  <si>
    <t>（株）青葉の森保育館</t>
  </si>
  <si>
    <t>千葉市中央区千葉寺町1210-7</t>
  </si>
  <si>
    <t>井村　淳</t>
  </si>
  <si>
    <t>ZBU20452</t>
  </si>
  <si>
    <t>千葉市中央区院内2丁目17番25号</t>
  </si>
  <si>
    <t>4210009</t>
  </si>
  <si>
    <t>NFW84278</t>
  </si>
  <si>
    <t>4210010</t>
  </si>
  <si>
    <t>PSO26582</t>
  </si>
  <si>
    <t>千葉市中央区登戸1-26-1朝日生命千葉登戸ビル１０階</t>
  </si>
  <si>
    <t>4210011</t>
  </si>
  <si>
    <t>TMT64937</t>
  </si>
  <si>
    <t>千葉市緑区あすみが丘8-1-1</t>
  </si>
  <si>
    <t>藤平　博美</t>
  </si>
  <si>
    <t>4210023</t>
  </si>
  <si>
    <t>BZX83408</t>
  </si>
  <si>
    <t>千葉市花見川区幕張町5丁目498番2号</t>
  </si>
  <si>
    <t>千葉市緑区あすみが丘一丁目27番2号藤屋第二ビル2階</t>
  </si>
  <si>
    <t>飛彈　誠</t>
  </si>
  <si>
    <t>4210025</t>
  </si>
  <si>
    <t>HKO52640</t>
  </si>
  <si>
    <t>4210026</t>
  </si>
  <si>
    <t>CRG21084</t>
  </si>
  <si>
    <t>神奈川県川崎市川崎区駅前本町２２－２</t>
  </si>
  <si>
    <t>飯塚　健二</t>
  </si>
  <si>
    <t>4210027</t>
  </si>
  <si>
    <t>DSX34597</t>
  </si>
  <si>
    <t>4210028</t>
  </si>
  <si>
    <t>UKS91712</t>
  </si>
  <si>
    <t>4210029</t>
  </si>
  <si>
    <t>TJK83371</t>
  </si>
  <si>
    <t>千葉市稲毛区稲毛東4丁目2番21号</t>
  </si>
  <si>
    <t>4210030</t>
  </si>
  <si>
    <t>UNM66334</t>
  </si>
  <si>
    <t>4210036</t>
  </si>
  <si>
    <t>IOJ43426</t>
  </si>
  <si>
    <t>千葉県習志野市奏の杜3-14-9</t>
  </si>
  <si>
    <t>4210541</t>
  </si>
  <si>
    <t>DAD58969</t>
  </si>
  <si>
    <t>千葉市中央区登戸1-11-18 第二潮ビル1F</t>
  </si>
  <si>
    <t>4210038</t>
  </si>
  <si>
    <t>ABM87744</t>
  </si>
  <si>
    <t>4210040</t>
  </si>
  <si>
    <t>XFI88941</t>
  </si>
  <si>
    <t>東京都渋谷区東3-19-8 Starfield 1F</t>
  </si>
  <si>
    <t>4210122</t>
  </si>
  <si>
    <t>TAD34051</t>
  </si>
  <si>
    <t>横浜市中区太田町６－７９　アブソルート横浜馬車道ビル３０４</t>
  </si>
  <si>
    <t>中村　竜士</t>
  </si>
  <si>
    <t>4210124</t>
  </si>
  <si>
    <t>LAP28668</t>
  </si>
  <si>
    <t>（株）習志野駅前託児所</t>
  </si>
  <si>
    <t>習志野市津田沼３丁目１７番１８号</t>
  </si>
  <si>
    <t>藤本　一磨</t>
  </si>
  <si>
    <t>（学）千葉白菊学園</t>
  </si>
  <si>
    <t>鳰川　泰也</t>
  </si>
  <si>
    <t>4210203</t>
  </si>
  <si>
    <t>SML57236</t>
  </si>
  <si>
    <t>千葉市稲毛区長沼町312-14</t>
  </si>
  <si>
    <t>関根　雅晴</t>
  </si>
  <si>
    <t>4210217</t>
  </si>
  <si>
    <t>XNY67915</t>
  </si>
  <si>
    <t>千葉市花見川区検見川町３丁目３２６番地３</t>
  </si>
  <si>
    <t>4210218</t>
  </si>
  <si>
    <t>JYL82503</t>
  </si>
  <si>
    <t>4210219</t>
  </si>
  <si>
    <t>IDB32717</t>
  </si>
  <si>
    <t>（同）CUE-SIGN</t>
  </si>
  <si>
    <t>千葉市若葉区桜木北１－１５－１</t>
  </si>
  <si>
    <t>久保　隼人</t>
  </si>
  <si>
    <t>4210220</t>
  </si>
  <si>
    <t>NDS30905</t>
  </si>
  <si>
    <t>千葉市若葉区桜木北２丁目１０番６号</t>
  </si>
  <si>
    <t>4210221</t>
  </si>
  <si>
    <t>AKC67211</t>
  </si>
  <si>
    <t>Litos&amp;Company（株）</t>
  </si>
  <si>
    <t>東京都港区港南２－１５－１　品川インターシティA棟２８F</t>
  </si>
  <si>
    <t>4210222</t>
  </si>
  <si>
    <t>IAJ17051</t>
  </si>
  <si>
    <t>4210237</t>
  </si>
  <si>
    <t>PJH86092</t>
  </si>
  <si>
    <t>千葉市美浜区磯辺1-31-10-2</t>
  </si>
  <si>
    <t>兵頭　勉</t>
  </si>
  <si>
    <t>4210258</t>
  </si>
  <si>
    <t>OYQ32303</t>
  </si>
  <si>
    <t>4210260</t>
  </si>
  <si>
    <t>LJU52391</t>
  </si>
  <si>
    <t>4210261</t>
  </si>
  <si>
    <t>NXF53212</t>
  </si>
  <si>
    <t>千葉市緑区刈田子町308-10</t>
  </si>
  <si>
    <t>WTG68140</t>
  </si>
  <si>
    <t>（学）宇野学園</t>
  </si>
  <si>
    <t>4210329</t>
  </si>
  <si>
    <t>GBZ25254</t>
  </si>
  <si>
    <t>（学）梅園学園</t>
  </si>
  <si>
    <t>千葉市中央区矢作町939-6</t>
  </si>
  <si>
    <t>4210330</t>
  </si>
  <si>
    <t>QAM48482</t>
  </si>
  <si>
    <t>4210331</t>
  </si>
  <si>
    <t>ABU72186</t>
  </si>
  <si>
    <t>4210338</t>
  </si>
  <si>
    <t>DSY46820</t>
  </si>
  <si>
    <t>宮城県柴田郡大河原町大谷字町向199-3</t>
  </si>
  <si>
    <t>佐藤　康久</t>
  </si>
  <si>
    <t>4210339</t>
  </si>
  <si>
    <t>GIG37770</t>
  </si>
  <si>
    <t>4210340</t>
  </si>
  <si>
    <t>BMV43409</t>
  </si>
  <si>
    <t>4210341</t>
  </si>
  <si>
    <t>RBA11066</t>
  </si>
  <si>
    <t>4210342</t>
  </si>
  <si>
    <t>UVG36031</t>
  </si>
  <si>
    <t>豊島区東池袋3-9-13　岩下ビル３階</t>
  </si>
  <si>
    <t>原野　翔平</t>
  </si>
  <si>
    <t>4210349</t>
  </si>
  <si>
    <t>RUZ15774</t>
  </si>
  <si>
    <t>4210354</t>
  </si>
  <si>
    <t>ZVZ87255</t>
  </si>
  <si>
    <t>千葉市美浜区高洲3-14-1-202</t>
  </si>
  <si>
    <t>佐藤　禎子</t>
  </si>
  <si>
    <t>4210393</t>
  </si>
  <si>
    <t>QZY19038</t>
  </si>
  <si>
    <t>千葉市緑区おゆみ野3-10-7</t>
  </si>
  <si>
    <t>4210394</t>
  </si>
  <si>
    <t>KKT22191</t>
  </si>
  <si>
    <t>4210395</t>
  </si>
  <si>
    <t>ESE84750</t>
  </si>
  <si>
    <t>4210396</t>
  </si>
  <si>
    <t>VST40735</t>
  </si>
  <si>
    <t>（株）秀盛舎</t>
  </si>
  <si>
    <t>千葉市花見川区南花園2-2-12　アコルデ新検見川201号</t>
  </si>
  <si>
    <t>西重　誠</t>
  </si>
  <si>
    <t>4210398</t>
  </si>
  <si>
    <t>JUO52235</t>
  </si>
  <si>
    <t>4210481</t>
  </si>
  <si>
    <t>ULC25004</t>
  </si>
  <si>
    <t>4210483</t>
  </si>
  <si>
    <t>MXN21338</t>
  </si>
  <si>
    <t>神奈川県川崎市高津区坂戸３丁目１１－１７</t>
  </si>
  <si>
    <t>角田　健</t>
  </si>
  <si>
    <t>4210487</t>
  </si>
  <si>
    <t>YGA86393</t>
  </si>
  <si>
    <t>千葉市花見川区横戸町８９９－１</t>
  </si>
  <si>
    <t>林　久雄</t>
  </si>
  <si>
    <t>4210488</t>
  </si>
  <si>
    <t>QKR10932</t>
  </si>
  <si>
    <t>佐伯　猛</t>
  </si>
  <si>
    <t>4210489</t>
  </si>
  <si>
    <t>BLP67334</t>
  </si>
  <si>
    <t>濱田　朋彦</t>
  </si>
  <si>
    <t>AOX52367</t>
  </si>
  <si>
    <t>4210536</t>
  </si>
  <si>
    <t>TNP86886</t>
  </si>
  <si>
    <t>千葉市若葉区小倉台７丁目３番２号</t>
  </si>
  <si>
    <t>4210590</t>
  </si>
  <si>
    <t>CPE64711</t>
  </si>
  <si>
    <t>千葉県千葉市花見川区南花園２丁目２－１２　アコルデ新検見川２０１号</t>
  </si>
  <si>
    <t>4210596</t>
  </si>
  <si>
    <t>OJA33285</t>
  </si>
  <si>
    <t>昭和運送興業（株）</t>
  </si>
  <si>
    <t>千葉県館山市湊４９３</t>
  </si>
  <si>
    <t>安田　憲史</t>
  </si>
  <si>
    <t>4210597</t>
  </si>
  <si>
    <t>EPB11627</t>
  </si>
  <si>
    <t>千葉県千葉市美浜区真砂３丁目１５番１４号</t>
  </si>
  <si>
    <t>DKL89410</t>
  </si>
  <si>
    <t>4210600</t>
  </si>
  <si>
    <t>SUG44922</t>
  </si>
  <si>
    <t>千葉県千葉市花見川区花園１丁目１９－１１田村ビル２０１号室</t>
  </si>
  <si>
    <t>XFB11265</t>
  </si>
  <si>
    <t>RGH92912</t>
  </si>
  <si>
    <t>５　事業所内保育事業</t>
    <rPh sb="2" eb="5">
      <t>ジギョウショ</t>
    </rPh>
    <rPh sb="5" eb="6">
      <t>ナイ</t>
    </rPh>
    <rPh sb="6" eb="8">
      <t>ホイク</t>
    </rPh>
    <rPh sb="8" eb="10">
      <t>ジギョウ</t>
    </rPh>
    <phoneticPr fontId="4"/>
  </si>
  <si>
    <t>7210041</t>
  </si>
  <si>
    <t>AIE60995</t>
  </si>
  <si>
    <t>千葉市中央区椿森4丁目1番2号</t>
  </si>
  <si>
    <t>院長</t>
  </si>
  <si>
    <t>7210042</t>
  </si>
  <si>
    <t>PDQ23093</t>
  </si>
  <si>
    <t>千葉市稲毛区園生町956番地6</t>
  </si>
  <si>
    <t>笠川　正和</t>
  </si>
  <si>
    <t>7210043</t>
  </si>
  <si>
    <t>DSV27809</t>
  </si>
  <si>
    <t>千葉市緑区あすみが丘7-2-3</t>
  </si>
  <si>
    <t>中野　好江</t>
  </si>
  <si>
    <t>7210044</t>
  </si>
  <si>
    <t>BRV69709</t>
  </si>
  <si>
    <t>千葉市中央区問屋町6番4号</t>
  </si>
  <si>
    <t>野口　アキ子</t>
  </si>
  <si>
    <t>7210045</t>
  </si>
  <si>
    <t>IUC92602</t>
  </si>
  <si>
    <t>千葉市美浜区磯辺6丁目3番10号</t>
  </si>
  <si>
    <t>嶋田　知江里</t>
  </si>
  <si>
    <t>7210097</t>
  </si>
  <si>
    <t>PMF85399</t>
  </si>
  <si>
    <t>千葉市美浜区中瀬１丁目５番地１　イオンタワービル７階</t>
  </si>
  <si>
    <t>7210238</t>
  </si>
  <si>
    <t>VYB32279</t>
  </si>
  <si>
    <t>東京都渋谷区道玄坂１－１２－１渋谷マークシティウェスト１７階</t>
  </si>
  <si>
    <t>7210351</t>
  </si>
  <si>
    <t>QGC37757</t>
  </si>
  <si>
    <t>千葉市稲毛区稲毛町5-100-1</t>
  </si>
  <si>
    <t>7210399</t>
  </si>
  <si>
    <t>JSA45898</t>
  </si>
  <si>
    <t>7210602</t>
  </si>
  <si>
    <t>WHL37537</t>
  </si>
  <si>
    <t>（株）CRECER</t>
  </si>
  <si>
    <t>RCP49188</t>
  </si>
  <si>
    <t>VOL67929</t>
  </si>
  <si>
    <t>６　家庭的保育事業</t>
    <rPh sb="2" eb="9">
      <t>カテイ</t>
    </rPh>
    <phoneticPr fontId="4"/>
  </si>
  <si>
    <t>5210001</t>
  </si>
  <si>
    <t>WOF42628</t>
  </si>
  <si>
    <t>福田　芳</t>
  </si>
  <si>
    <t>5210002</t>
  </si>
  <si>
    <t>BJB41210</t>
  </si>
  <si>
    <t>宮城　春美</t>
  </si>
  <si>
    <t>5210524</t>
  </si>
  <si>
    <t>DYJ86245</t>
  </si>
  <si>
    <t>5210004</t>
  </si>
  <si>
    <t>TPM17219</t>
  </si>
  <si>
    <t>千葉市若葉区若松町2216</t>
  </si>
  <si>
    <t>花嶋　ゆみ子</t>
  </si>
  <si>
    <t>5210417</t>
  </si>
  <si>
    <t xml:space="preserve">5210418 </t>
  </si>
  <si>
    <t>IJJ71564</t>
  </si>
  <si>
    <t>千葉市中央区川戸町426-3</t>
  </si>
  <si>
    <t>5210537</t>
  </si>
  <si>
    <t>７　居宅訪問型保育事業</t>
    <rPh sb="2" eb="9">
      <t>キョタクホウモンガタホイク</t>
    </rPh>
    <rPh sb="9" eb="11">
      <t>ジギョウ</t>
    </rPh>
    <phoneticPr fontId="4"/>
  </si>
  <si>
    <t>HAF10028</t>
  </si>
  <si>
    <t>OZI40176</t>
  </si>
  <si>
    <t>概算払額</t>
    <rPh sb="0" eb="2">
      <t>ガイサン</t>
    </rPh>
    <rPh sb="2" eb="3">
      <t>バラ</t>
    </rPh>
    <rPh sb="3" eb="4">
      <t>ガク</t>
    </rPh>
    <phoneticPr fontId="1"/>
  </si>
  <si>
    <t>概算払支払日</t>
    <rPh sb="0" eb="2">
      <t>ガイサン</t>
    </rPh>
    <rPh sb="2" eb="3">
      <t>バラ</t>
    </rPh>
    <rPh sb="3" eb="6">
      <t>シハライビ</t>
    </rPh>
    <phoneticPr fontId="1"/>
  </si>
  <si>
    <t>枝番</t>
    <rPh sb="0" eb="1">
      <t>エダ</t>
    </rPh>
    <phoneticPr fontId="1"/>
  </si>
  <si>
    <t>交付決定通知
文書番号</t>
    <rPh sb="0" eb="2">
      <t>コウフ</t>
    </rPh>
    <rPh sb="2" eb="4">
      <t>ケッテイ</t>
    </rPh>
    <rPh sb="4" eb="6">
      <t>ツウチ</t>
    </rPh>
    <rPh sb="7" eb="9">
      <t>ブンショ</t>
    </rPh>
    <rPh sb="9" eb="11">
      <t>バンゴウ</t>
    </rPh>
    <phoneticPr fontId="1"/>
  </si>
  <si>
    <t>号</t>
    <rPh sb="0" eb="1">
      <t>ゴウ</t>
    </rPh>
    <phoneticPr fontId="1"/>
  </si>
  <si>
    <t>園毎の固有番号</t>
    <rPh sb="0" eb="1">
      <t>エン</t>
    </rPh>
    <rPh sb="1" eb="2">
      <t>ゴト</t>
    </rPh>
    <rPh sb="3" eb="5">
      <t>コユウ</t>
    </rPh>
    <rPh sb="5" eb="7">
      <t>バンゴウ</t>
    </rPh>
    <phoneticPr fontId="1"/>
  </si>
  <si>
    <t>園名：</t>
    <rPh sb="0" eb="2">
      <t>エンメイ</t>
    </rPh>
    <phoneticPr fontId="1"/>
  </si>
  <si>
    <t>園名：</t>
    <rPh sb="0" eb="2">
      <t>エンメイ</t>
    </rPh>
    <phoneticPr fontId="4"/>
  </si>
  <si>
    <t>園名：</t>
    <rPh sb="0" eb="1">
      <t>エン</t>
    </rPh>
    <rPh sb="1" eb="2">
      <t>メイ</t>
    </rPh>
    <phoneticPr fontId="10"/>
  </si>
  <si>
    <t>千葉市稲毛区小仲台2-10-1</t>
  </si>
  <si>
    <t>中村　一裕</t>
  </si>
  <si>
    <t>東京都渋谷区広尾5丁目6番6号</t>
  </si>
  <si>
    <t>山崎　知恵</t>
  </si>
  <si>
    <t>宇野　弘願</t>
  </si>
  <si>
    <t>千葉県千葉市緑区おゆみ野3-10-7</t>
  </si>
  <si>
    <t>千葉県市川市市川１－３－２　グランクルーアサミ１F</t>
  </si>
  <si>
    <t>千葉市緑区あすみが丘１－１７－５</t>
  </si>
  <si>
    <t>西原　優博</t>
  </si>
  <si>
    <t>代表役員</t>
  </si>
  <si>
    <t>入江　修</t>
  </si>
  <si>
    <t>千葉県市川市八幡６丁目１２番１２号</t>
  </si>
  <si>
    <t>斉藤　玄樹</t>
  </si>
  <si>
    <t>宇野　御本書</t>
  </si>
  <si>
    <t>小林　義昌</t>
  </si>
  <si>
    <t>中山　えい子</t>
  </si>
  <si>
    <t>円</t>
    <rPh sb="0" eb="1">
      <t>エン</t>
    </rPh>
    <phoneticPr fontId="1"/>
  </si>
  <si>
    <t>【１】手当額について</t>
    <rPh sb="3" eb="6">
      <t>テアテガク</t>
    </rPh>
    <phoneticPr fontId="1"/>
  </si>
  <si>
    <t>【１】の回答が①のときのみ→</t>
    <rPh sb="4" eb="6">
      <t>カイトウ</t>
    </rPh>
    <phoneticPr fontId="1"/>
  </si>
  <si>
    <t>千葉市手当：月額一律</t>
    <rPh sb="0" eb="3">
      <t>チバシ</t>
    </rPh>
    <rPh sb="3" eb="5">
      <t>テアテ</t>
    </rPh>
    <rPh sb="6" eb="8">
      <t>ゲツガク</t>
    </rPh>
    <rPh sb="8" eb="10">
      <t>イチリツ</t>
    </rPh>
    <phoneticPr fontId="1"/>
  </si>
  <si>
    <t>園名</t>
    <rPh sb="0" eb="2">
      <t>エンメイ</t>
    </rPh>
    <phoneticPr fontId="1"/>
  </si>
  <si>
    <t>5月</t>
    <rPh sb="1" eb="2">
      <t>ガツ</t>
    </rPh>
    <phoneticPr fontId="1"/>
  </si>
  <si>
    <t>対象人数</t>
    <rPh sb="0" eb="2">
      <t>タイショウ</t>
    </rPh>
    <rPh sb="2" eb="4">
      <t>ニンズウ</t>
    </rPh>
    <phoneticPr fontId="1"/>
  </si>
  <si>
    <t>様</t>
    <rPh sb="0" eb="1">
      <t>サマ</t>
    </rPh>
    <phoneticPr fontId="1"/>
  </si>
  <si>
    <t>上記住所の種別</t>
    <rPh sb="0" eb="2">
      <t>ジョウキ</t>
    </rPh>
    <rPh sb="2" eb="4">
      <t>ジュウショ</t>
    </rPh>
    <rPh sb="5" eb="7">
      <t>シュベツ</t>
    </rPh>
    <phoneticPr fontId="1"/>
  </si>
  <si>
    <t>修正のある職員の名簿No.</t>
    <rPh sb="0" eb="2">
      <t>シュウセイ</t>
    </rPh>
    <rPh sb="5" eb="7">
      <t>ショクイン</t>
    </rPh>
    <rPh sb="8" eb="10">
      <t>メイボ</t>
    </rPh>
    <phoneticPr fontId="1"/>
  </si>
  <si>
    <t>修正のある職員名</t>
    <rPh sb="0" eb="2">
      <t>シュウセイ</t>
    </rPh>
    <rPh sb="5" eb="7">
      <t>ショクイン</t>
    </rPh>
    <rPh sb="7" eb="8">
      <t>メイ</t>
    </rPh>
    <phoneticPr fontId="1"/>
  </si>
  <si>
    <t>修正のある月（４－１０月）</t>
    <rPh sb="0" eb="2">
      <t>シュウセイ</t>
    </rPh>
    <rPh sb="5" eb="6">
      <t>ツキ</t>
    </rPh>
    <rPh sb="11" eb="12">
      <t>ガツ</t>
    </rPh>
    <phoneticPr fontId="1"/>
  </si>
  <si>
    <t>手当額↓</t>
    <rPh sb="0" eb="2">
      <t>テアテ</t>
    </rPh>
    <rPh sb="2" eb="3">
      <t>ガク</t>
    </rPh>
    <phoneticPr fontId="1"/>
  </si>
  <si>
    <t>手当額↓</t>
    <rPh sb="0" eb="3">
      <t>テアテガク</t>
    </rPh>
    <phoneticPr fontId="1"/>
  </si>
  <si>
    <t>千葉誉田雲母保育園</t>
  </si>
  <si>
    <t>KMW28100</t>
  </si>
  <si>
    <t>〇</t>
    <phoneticPr fontId="1"/>
  </si>
  <si>
    <t>NUJ15540</t>
  </si>
  <si>
    <t>髙山　照駿</t>
  </si>
  <si>
    <t>※②になる例）　職員によって手当額が異なる、月によって手当額が変動する、正規職員と派遣職員で手当額が異なる　等</t>
    <rPh sb="5" eb="6">
      <t>レイ</t>
    </rPh>
    <rPh sb="8" eb="10">
      <t>ショクイン</t>
    </rPh>
    <rPh sb="14" eb="17">
      <t>テアテガク</t>
    </rPh>
    <rPh sb="18" eb="19">
      <t>コト</t>
    </rPh>
    <rPh sb="22" eb="23">
      <t>ツキ</t>
    </rPh>
    <rPh sb="27" eb="30">
      <t>テアテガク</t>
    </rPh>
    <rPh sb="31" eb="33">
      <t>ヘンドウ</t>
    </rPh>
    <rPh sb="36" eb="38">
      <t>セイキ</t>
    </rPh>
    <rPh sb="38" eb="40">
      <t>ショクイン</t>
    </rPh>
    <rPh sb="41" eb="43">
      <t>ハケン</t>
    </rPh>
    <rPh sb="43" eb="45">
      <t>ショクイン</t>
    </rPh>
    <rPh sb="46" eb="49">
      <t>テアテガク</t>
    </rPh>
    <rPh sb="50" eb="51">
      <t>コト</t>
    </rPh>
    <rPh sb="54" eb="55">
      <t>ナド</t>
    </rPh>
    <phoneticPr fontId="1"/>
  </si>
  <si>
    <t>　　　　　　　　　　→手当額が異なるのが１人だけであっても、②を選択してください。</t>
    <rPh sb="11" eb="14">
      <t>テアテガク</t>
    </rPh>
    <rPh sb="15" eb="16">
      <t>コト</t>
    </rPh>
    <rPh sb="21" eb="22">
      <t>ヒト</t>
    </rPh>
    <rPh sb="32" eb="34">
      <t>センタク</t>
    </rPh>
    <phoneticPr fontId="1"/>
  </si>
  <si>
    <t>（例）</t>
    <rPh sb="1" eb="2">
      <t>レイ</t>
    </rPh>
    <phoneticPr fontId="1"/>
  </si>
  <si>
    <t>千葉　太郎</t>
    <rPh sb="0" eb="2">
      <t>チバ</t>
    </rPh>
    <rPh sb="3" eb="5">
      <t>タロウ</t>
    </rPh>
    <phoneticPr fontId="1"/>
  </si>
  <si>
    <t>項目欄</t>
    <rPh sb="0" eb="2">
      <t>コウモク</t>
    </rPh>
    <rPh sb="2" eb="3">
      <t>ラン</t>
    </rPh>
    <phoneticPr fontId="1"/>
  </si>
  <si>
    <t>記載内容（選択科目）</t>
    <rPh sb="0" eb="2">
      <t>キサイ</t>
    </rPh>
    <rPh sb="2" eb="4">
      <t>ナイヨウ</t>
    </rPh>
    <rPh sb="5" eb="7">
      <t>センタク</t>
    </rPh>
    <rPh sb="7" eb="9">
      <t>カモク</t>
    </rPh>
    <phoneticPr fontId="1"/>
  </si>
  <si>
    <t>記載方法</t>
    <rPh sb="0" eb="2">
      <t>キサイ</t>
    </rPh>
    <rPh sb="2" eb="4">
      <t>ホウホウ</t>
    </rPh>
    <phoneticPr fontId="1"/>
  </si>
  <si>
    <t>注意事項</t>
    <rPh sb="0" eb="2">
      <t>チュウイ</t>
    </rPh>
    <rPh sb="2" eb="4">
      <t>ジコウ</t>
    </rPh>
    <phoneticPr fontId="1"/>
  </si>
  <si>
    <t>職種</t>
    <rPh sb="0" eb="1">
      <t>ショク</t>
    </rPh>
    <rPh sb="1" eb="2">
      <t>シュ</t>
    </rPh>
    <phoneticPr fontId="1"/>
  </si>
  <si>
    <t>氏名</t>
    <rPh sb="0" eb="2">
      <t>シメイ</t>
    </rPh>
    <phoneticPr fontId="1"/>
  </si>
  <si>
    <t>性別</t>
    <rPh sb="0" eb="2">
      <t>セイベツ</t>
    </rPh>
    <phoneticPr fontId="1"/>
  </si>
  <si>
    <t>年齢（歳）</t>
    <rPh sb="0" eb="2">
      <t>ネンレイ</t>
    </rPh>
    <rPh sb="3" eb="4">
      <t>サイ</t>
    </rPh>
    <phoneticPr fontId="1"/>
  </si>
  <si>
    <t>保育士資格有・無</t>
    <rPh sb="0" eb="3">
      <t>ホイクシ</t>
    </rPh>
    <rPh sb="3" eb="5">
      <t>シカク</t>
    </rPh>
    <rPh sb="5" eb="6">
      <t>アリ</t>
    </rPh>
    <rPh sb="7" eb="8">
      <t>ナシ</t>
    </rPh>
    <phoneticPr fontId="1"/>
  </si>
  <si>
    <t>その他資格</t>
    <rPh sb="2" eb="3">
      <t>タ</t>
    </rPh>
    <rPh sb="3" eb="5">
      <t>シカク</t>
    </rPh>
    <phoneticPr fontId="1"/>
  </si>
  <si>
    <t>要件緩和適用日</t>
    <rPh sb="0" eb="2">
      <t>ヨウケン</t>
    </rPh>
    <rPh sb="2" eb="4">
      <t>カンワ</t>
    </rPh>
    <rPh sb="4" eb="6">
      <t>テキヨウ</t>
    </rPh>
    <rPh sb="6" eb="7">
      <t>ビ</t>
    </rPh>
    <phoneticPr fontId="1"/>
  </si>
  <si>
    <t>採用年月日</t>
    <rPh sb="0" eb="2">
      <t>サイヨウ</t>
    </rPh>
    <rPh sb="2" eb="5">
      <t>ネンガッピ</t>
    </rPh>
    <phoneticPr fontId="1"/>
  </si>
  <si>
    <t>退職等年月日</t>
    <rPh sb="0" eb="2">
      <t>タイショク</t>
    </rPh>
    <rPh sb="2" eb="3">
      <t>トウ</t>
    </rPh>
    <rPh sb="3" eb="6">
      <t>ネンガッピ</t>
    </rPh>
    <phoneticPr fontId="1"/>
  </si>
  <si>
    <t>備考</t>
    <rPh sb="0" eb="2">
      <t>ビコウ</t>
    </rPh>
    <phoneticPr fontId="1"/>
  </si>
  <si>
    <t>園長、施設長、管理者、主任保育士、保育士、準保育士、短時間保育士、家庭的保育者、要件緩和対象、保育補助、保健師、看護師、准看護師、栄養士、調理員、用務員、事務員、その他</t>
    <rPh sb="0" eb="2">
      <t>エンチョウ</t>
    </rPh>
    <rPh sb="3" eb="6">
      <t>シセツチョウ</t>
    </rPh>
    <rPh sb="7" eb="10">
      <t>カンリシャ</t>
    </rPh>
    <rPh sb="11" eb="13">
      <t>シュニン</t>
    </rPh>
    <rPh sb="13" eb="16">
      <t>ホイクシ</t>
    </rPh>
    <rPh sb="17" eb="20">
      <t>ホイクシ</t>
    </rPh>
    <rPh sb="21" eb="22">
      <t>ジュン</t>
    </rPh>
    <rPh sb="22" eb="25">
      <t>ホイクシ</t>
    </rPh>
    <rPh sb="26" eb="29">
      <t>タンジカン</t>
    </rPh>
    <rPh sb="29" eb="32">
      <t>ホイクシ</t>
    </rPh>
    <rPh sb="33" eb="36">
      <t>カテイテキ</t>
    </rPh>
    <rPh sb="36" eb="38">
      <t>ホイク</t>
    </rPh>
    <rPh sb="38" eb="39">
      <t>シャ</t>
    </rPh>
    <rPh sb="40" eb="42">
      <t>ヨウケン</t>
    </rPh>
    <rPh sb="42" eb="44">
      <t>カンワ</t>
    </rPh>
    <rPh sb="44" eb="46">
      <t>タイショウ</t>
    </rPh>
    <rPh sb="47" eb="49">
      <t>ホイク</t>
    </rPh>
    <rPh sb="49" eb="51">
      <t>ホジョ</t>
    </rPh>
    <rPh sb="52" eb="55">
      <t>ホケンシ</t>
    </rPh>
    <rPh sb="56" eb="59">
      <t>カンゴシ</t>
    </rPh>
    <rPh sb="60" eb="64">
      <t>ジュンカンゴシ</t>
    </rPh>
    <rPh sb="65" eb="68">
      <t>エイヨウシ</t>
    </rPh>
    <rPh sb="69" eb="72">
      <t>チョウリイン</t>
    </rPh>
    <rPh sb="73" eb="76">
      <t>ヨウムイン</t>
    </rPh>
    <rPh sb="77" eb="80">
      <t>ジムイン</t>
    </rPh>
    <rPh sb="83" eb="84">
      <t>タ</t>
    </rPh>
    <phoneticPr fontId="1"/>
  </si>
  <si>
    <t>正規職員は「正」かつ「常」
それ以外の職員は「パート」かつ「常」／「非」</t>
    <rPh sb="0" eb="2">
      <t>セイキ</t>
    </rPh>
    <rPh sb="2" eb="4">
      <t>ショクイン</t>
    </rPh>
    <rPh sb="6" eb="7">
      <t>セイ</t>
    </rPh>
    <rPh sb="11" eb="12">
      <t>ジョウ</t>
    </rPh>
    <rPh sb="16" eb="18">
      <t>イガイ</t>
    </rPh>
    <rPh sb="19" eb="21">
      <t>ショクイン</t>
    </rPh>
    <rPh sb="30" eb="31">
      <t>ジョウ</t>
    </rPh>
    <rPh sb="34" eb="35">
      <t>ヒ</t>
    </rPh>
    <phoneticPr fontId="1"/>
  </si>
  <si>
    <t>職員氏名（フルネーム）</t>
    <rPh sb="0" eb="2">
      <t>ショクイン</t>
    </rPh>
    <rPh sb="2" eb="4">
      <t>シメイ</t>
    </rPh>
    <phoneticPr fontId="1"/>
  </si>
  <si>
    <t>男／女</t>
    <rPh sb="0" eb="1">
      <t>オトコ</t>
    </rPh>
    <rPh sb="2" eb="3">
      <t>オンナ</t>
    </rPh>
    <phoneticPr fontId="1"/>
  </si>
  <si>
    <t>数字</t>
    <rPh sb="0" eb="2">
      <t>スウジ</t>
    </rPh>
    <phoneticPr fontId="1"/>
  </si>
  <si>
    <t>有／無</t>
    <rPh sb="0" eb="1">
      <t>アリ</t>
    </rPh>
    <rPh sb="2" eb="3">
      <t>ナシ</t>
    </rPh>
    <phoneticPr fontId="1"/>
  </si>
  <si>
    <t>保健師、看護師、准看護師、栄養士、調理員、要件緩和対象（幼稚園・小学校・養護教諭）職員は取得免許を記載</t>
    <rPh sb="0" eb="3">
      <t>ホケンシ</t>
    </rPh>
    <rPh sb="4" eb="7">
      <t>カンゴシ</t>
    </rPh>
    <rPh sb="8" eb="12">
      <t>ジュンカンゴシ</t>
    </rPh>
    <rPh sb="13" eb="16">
      <t>エイヨウシ</t>
    </rPh>
    <rPh sb="17" eb="20">
      <t>チョウリイン</t>
    </rPh>
    <rPh sb="21" eb="23">
      <t>ヨウケン</t>
    </rPh>
    <rPh sb="23" eb="25">
      <t>カンワ</t>
    </rPh>
    <rPh sb="25" eb="27">
      <t>タイショウ</t>
    </rPh>
    <rPh sb="28" eb="31">
      <t>ヨウチエン</t>
    </rPh>
    <rPh sb="32" eb="35">
      <t>ショウガッコウ</t>
    </rPh>
    <rPh sb="36" eb="38">
      <t>ヨウゴ</t>
    </rPh>
    <rPh sb="38" eb="40">
      <t>キョウユ</t>
    </rPh>
    <rPh sb="41" eb="43">
      <t>ショクイン</t>
    </rPh>
    <rPh sb="44" eb="46">
      <t>シュトク</t>
    </rPh>
    <rPh sb="46" eb="48">
      <t>メンキョ</t>
    </rPh>
    <rPh sb="49" eb="51">
      <t>キサイ</t>
    </rPh>
    <phoneticPr fontId="1"/>
  </si>
  <si>
    <t>要件緩和対象職員の適用年月日を入力（※幼保運営課に「誓約書」を提出してください）</t>
    <rPh sb="0" eb="2">
      <t>ヨウケン</t>
    </rPh>
    <rPh sb="2" eb="4">
      <t>カンワ</t>
    </rPh>
    <rPh sb="4" eb="6">
      <t>タイショウ</t>
    </rPh>
    <rPh sb="6" eb="8">
      <t>ショクイン</t>
    </rPh>
    <rPh sb="9" eb="11">
      <t>テキヨウ</t>
    </rPh>
    <rPh sb="11" eb="14">
      <t>ネンガッピ</t>
    </rPh>
    <rPh sb="15" eb="17">
      <t>ニュウリョク</t>
    </rPh>
    <rPh sb="19" eb="20">
      <t>ヨウ</t>
    </rPh>
    <rPh sb="20" eb="21">
      <t>ホ</t>
    </rPh>
    <rPh sb="21" eb="23">
      <t>ウンエイ</t>
    </rPh>
    <rPh sb="23" eb="24">
      <t>カ</t>
    </rPh>
    <rPh sb="26" eb="29">
      <t>セイヤクショ</t>
    </rPh>
    <rPh sb="31" eb="33">
      <t>テイシュツ</t>
    </rPh>
    <phoneticPr fontId="1"/>
  </si>
  <si>
    <t>採用年月日を入力（復帰の場合は復帰の日付を入力）</t>
    <rPh sb="0" eb="2">
      <t>サイヨウ</t>
    </rPh>
    <rPh sb="2" eb="5">
      <t>ネンガッピ</t>
    </rPh>
    <rPh sb="6" eb="8">
      <t>ニュウリョク</t>
    </rPh>
    <rPh sb="9" eb="11">
      <t>フッキ</t>
    </rPh>
    <rPh sb="12" eb="14">
      <t>バアイ</t>
    </rPh>
    <rPh sb="15" eb="17">
      <t>フッキ</t>
    </rPh>
    <rPh sb="18" eb="20">
      <t>ヒヅケ</t>
    </rPh>
    <rPh sb="21" eb="23">
      <t>ニュウリョク</t>
    </rPh>
    <phoneticPr fontId="1"/>
  </si>
  <si>
    <t>退職年月日を入力（長期休暇に入る場合は休暇に入る前日の日付を入力）</t>
    <rPh sb="0" eb="2">
      <t>タイショク</t>
    </rPh>
    <rPh sb="2" eb="5">
      <t>ネンガッピ</t>
    </rPh>
    <rPh sb="6" eb="8">
      <t>ニュウリョク</t>
    </rPh>
    <rPh sb="9" eb="11">
      <t>チョウキ</t>
    </rPh>
    <rPh sb="11" eb="13">
      <t>キュウカ</t>
    </rPh>
    <rPh sb="14" eb="15">
      <t>ハイ</t>
    </rPh>
    <rPh sb="16" eb="18">
      <t>バアイ</t>
    </rPh>
    <rPh sb="19" eb="21">
      <t>キュウカ</t>
    </rPh>
    <rPh sb="22" eb="23">
      <t>ハイ</t>
    </rPh>
    <rPh sb="24" eb="26">
      <t>ゼンジツ</t>
    </rPh>
    <rPh sb="27" eb="29">
      <t>ヒヅケ</t>
    </rPh>
    <rPh sb="30" eb="32">
      <t>ニュウリョク</t>
    </rPh>
    <phoneticPr fontId="1"/>
  </si>
  <si>
    <t>産休・育休取得の場合：期間を記載</t>
    <rPh sb="0" eb="2">
      <t>サンキュウ</t>
    </rPh>
    <rPh sb="3" eb="5">
      <t>イクキュウ</t>
    </rPh>
    <rPh sb="5" eb="7">
      <t>シュトク</t>
    </rPh>
    <rPh sb="8" eb="10">
      <t>バアイ</t>
    </rPh>
    <rPh sb="11" eb="13">
      <t>キカン</t>
    </rPh>
    <rPh sb="14" eb="16">
      <t>キサイ</t>
    </rPh>
    <phoneticPr fontId="1"/>
  </si>
  <si>
    <t>プルダウンメニューから「派遣」を選択</t>
    <rPh sb="12" eb="14">
      <t>ハケン</t>
    </rPh>
    <rPh sb="16" eb="18">
      <t>センタク</t>
    </rPh>
    <phoneticPr fontId="1"/>
  </si>
  <si>
    <t>同月／翌月</t>
    <rPh sb="0" eb="2">
      <t>ドウゲツ</t>
    </rPh>
    <rPh sb="3" eb="5">
      <t>ヨクゲツ</t>
    </rPh>
    <phoneticPr fontId="1"/>
  </si>
  <si>
    <t>プルダウン選択</t>
    <rPh sb="5" eb="7">
      <t>センタク</t>
    </rPh>
    <phoneticPr fontId="1"/>
  </si>
  <si>
    <t>直接入力</t>
    <rPh sb="0" eb="2">
      <t>チョクセツ</t>
    </rPh>
    <rPh sb="2" eb="4">
      <t>ニュウリョク</t>
    </rPh>
    <phoneticPr fontId="1"/>
  </si>
  <si>
    <t>【正しい入力方法】
「R1.4.1」「2019/4/1」
【よくある誤った入力方法】
「R.1.4.1」、「R1.4.1.」（ピリオドの位置が違います。）</t>
    <rPh sb="1" eb="2">
      <t>タダ</t>
    </rPh>
    <rPh sb="4" eb="6">
      <t>ニュウリョク</t>
    </rPh>
    <rPh sb="6" eb="8">
      <t>ホウホウ</t>
    </rPh>
    <rPh sb="35" eb="36">
      <t>アヤマ</t>
    </rPh>
    <rPh sb="38" eb="40">
      <t>ニュウリョク</t>
    </rPh>
    <rPh sb="40" eb="42">
      <t>ホウホウ</t>
    </rPh>
    <rPh sb="69" eb="71">
      <t>イチ</t>
    </rPh>
    <rPh sb="72" eb="73">
      <t>チガ</t>
    </rPh>
    <phoneticPr fontId="1"/>
  </si>
  <si>
    <t>労働月に対して同月払か翌月払かを選択してください。</t>
    <rPh sb="0" eb="2">
      <t>ロウドウ</t>
    </rPh>
    <rPh sb="2" eb="3">
      <t>ツキ</t>
    </rPh>
    <rPh sb="4" eb="5">
      <t>タイ</t>
    </rPh>
    <rPh sb="7" eb="8">
      <t>ドウ</t>
    </rPh>
    <rPh sb="8" eb="9">
      <t>ツキ</t>
    </rPh>
    <rPh sb="9" eb="10">
      <t>バラ</t>
    </rPh>
    <rPh sb="11" eb="12">
      <t>ヨク</t>
    </rPh>
    <rPh sb="12" eb="13">
      <t>ツキ</t>
    </rPh>
    <rPh sb="13" eb="14">
      <t>バラ</t>
    </rPh>
    <rPh sb="16" eb="18">
      <t>センタク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</si>
  <si>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</si>
  <si>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</si>
  <si>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</si>
  <si>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</si>
  <si>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</si>
  <si>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</si>
  <si>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</si>
  <si>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</si>
  <si>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</si>
  <si>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</si>
  <si>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</si>
  <si>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</si>
  <si>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</si>
  <si>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常勤の看護師、准看護師、保健師のみなし要件
保育園：０歳児が４人在籍につき１人
小規模・事業所：０歳児の数に限らず１人</t>
    <rPh sb="0" eb="2">
      <t>ジョウキン</t>
    </rPh>
    <rPh sb="3" eb="5">
      <t>カンゴ</t>
    </rPh>
    <rPh sb="5" eb="6">
      <t>シ</t>
    </rPh>
    <rPh sb="7" eb="11">
      <t>ジュンカンゴシ</t>
    </rPh>
    <rPh sb="12" eb="15">
      <t>ホケンシ</t>
    </rPh>
    <rPh sb="19" eb="21">
      <t>ヨウケン</t>
    </rPh>
    <rPh sb="22" eb="25">
      <t>ホイクエン</t>
    </rPh>
    <rPh sb="27" eb="29">
      <t>サイジ</t>
    </rPh>
    <rPh sb="31" eb="32">
      <t>ヒト</t>
    </rPh>
    <rPh sb="32" eb="34">
      <t>ザイセキ</t>
    </rPh>
    <rPh sb="38" eb="39">
      <t>ヒト</t>
    </rPh>
    <rPh sb="40" eb="43">
      <t>ショウキボ</t>
    </rPh>
    <rPh sb="44" eb="47">
      <t>ジギョウショ</t>
    </rPh>
    <rPh sb="49" eb="51">
      <t>サイジ</t>
    </rPh>
    <rPh sb="52" eb="53">
      <t>カズ</t>
    </rPh>
    <rPh sb="54" eb="55">
      <t>カギ</t>
    </rPh>
    <rPh sb="58" eb="59">
      <t>ヒト</t>
    </rPh>
    <phoneticPr fontId="1"/>
  </si>
  <si>
    <t>園長</t>
  </si>
  <si>
    <t>有</t>
  </si>
  <si>
    <t>無</t>
  </si>
  <si>
    <t>ちば保育園</t>
    <rPh sb="2" eb="5">
      <t>ホイクエン</t>
    </rPh>
    <phoneticPr fontId="1"/>
  </si>
  <si>
    <t xml:space="preserve">職種は以下のものしか選べないようになっています。見落としを減らしたり人数カウントを行いやすくするため、なるべくこの順番で入力してください。
園長　主任保育士　保育士　準保育士　短時間保育士　要件緩和対象　保育補助　保健師（みなし保育士）　看護師（みなし保育士）　准看護師（みなし保育士）　保健師（みなし以外）　看護師（みなし以外）　准看護師（みなし以外）　栄養士　調理員　用務員　事務員　その他
（それ以外の職種は「その他」を選び、備考欄にその職種を入力してください。）
</t>
    <phoneticPr fontId="1"/>
  </si>
  <si>
    <t>Gakkenほいくえん おゆみ野</t>
  </si>
  <si>
    <t>Gakkenほいくえん 稲毛</t>
  </si>
  <si>
    <t>Gakkenほいくえん 稲毛東</t>
  </si>
  <si>
    <t>AIAI NURSERY　幕張</t>
  </si>
  <si>
    <t>AIAI NURSERY　土気</t>
  </si>
  <si>
    <t>AIAI NURSERY　あすみが丘</t>
  </si>
  <si>
    <t>（福）千葉ベタニヤホーム</t>
  </si>
  <si>
    <t>佐藤　貴光</t>
  </si>
  <si>
    <t>イングレソ（株）</t>
  </si>
  <si>
    <t>（株）日本保育サービス</t>
  </si>
  <si>
    <t>坂井　徹</t>
  </si>
  <si>
    <t>森田真由美</t>
  </si>
  <si>
    <t>（福）千葉県福祉援護会</t>
  </si>
  <si>
    <t>野中　真由美</t>
  </si>
  <si>
    <t>（株）学研ココファン・ナーサリー</t>
  </si>
  <si>
    <t>スターツケアサービス（株）</t>
  </si>
  <si>
    <t>（株）ニチイ学館</t>
  </si>
  <si>
    <t>東京都千代田区神田駿河台4-6 御茶ノ水ソラシティ</t>
  </si>
  <si>
    <t>井上　有紀</t>
  </si>
  <si>
    <t>ブリック（株）</t>
  </si>
  <si>
    <t>施設長</t>
  </si>
  <si>
    <t>小岩井　慶子</t>
  </si>
  <si>
    <t>（株）ルーチェ</t>
  </si>
  <si>
    <t>（医）健尚会</t>
  </si>
  <si>
    <t>（福）フィリア</t>
  </si>
  <si>
    <t>（株）テンダーラビングケアサービス</t>
  </si>
  <si>
    <t>AIAI Child Care(株)</t>
  </si>
  <si>
    <t>（株）ブルーム</t>
  </si>
  <si>
    <t>（株）チャイルドタイム</t>
  </si>
  <si>
    <t>（株）ハッピーナース</t>
  </si>
  <si>
    <t>（株）ハイフライヤーズ</t>
  </si>
  <si>
    <t>（株）TORIコーポレーション</t>
  </si>
  <si>
    <t>千葉市緑区おゆみ野南３－３０　サンクレイドルおゆみ野SW１</t>
  </si>
  <si>
    <t>井上　洋</t>
  </si>
  <si>
    <t>（株）キャンディ</t>
  </si>
  <si>
    <t>（株）モード・プランニング・ジャパン</t>
  </si>
  <si>
    <t>（株）ディーケーエル</t>
  </si>
  <si>
    <t>後藤　麻希</t>
  </si>
  <si>
    <t>（特非）千の葉ミルフィーユ</t>
  </si>
  <si>
    <t>千葉県習志野市津田沼５丁目３－２５</t>
  </si>
  <si>
    <t>千葉市中央区南町３－１２－１</t>
  </si>
  <si>
    <t>（株）グローバルナビゲーション</t>
  </si>
  <si>
    <t>（株）エルダーテイメント・ジャパン</t>
  </si>
  <si>
    <t>（株）オーチャード・ルーム</t>
  </si>
  <si>
    <t>千葉市美浜区高洲３丁目１４－１－２０２</t>
  </si>
  <si>
    <t>セルテック（株）</t>
  </si>
  <si>
    <t>北海道士別市南町西４区４７１</t>
  </si>
  <si>
    <t>佐藤　健二</t>
  </si>
  <si>
    <t>ミラクルーレ（株）</t>
  </si>
  <si>
    <t>千葉県千葉市美浜区真砂２丁目２４－１０アンシャンテ21</t>
  </si>
  <si>
    <t>髙井　宏行</t>
  </si>
  <si>
    <t>千葉県八千代市米本1359米本団地4街区39棟</t>
  </si>
  <si>
    <t>東京都江戸川区南葛西7丁目２－５４</t>
  </si>
  <si>
    <t>千葉市若葉区千城台東１－６－２</t>
  </si>
  <si>
    <t>宗教法人　日本聖公会横浜教区</t>
  </si>
  <si>
    <t>（学）由田学園</t>
  </si>
  <si>
    <t>千葉県千葉市中央区東本町１－５</t>
  </si>
  <si>
    <t>千葉県千葉市稲毛区穴川町３７５</t>
  </si>
  <si>
    <t>（学）文化学園</t>
  </si>
  <si>
    <t>（株）森のおうちコッコロ</t>
  </si>
  <si>
    <t>（株）アストロキャンプ</t>
  </si>
  <si>
    <t>（株）センター</t>
  </si>
  <si>
    <t>ライフプランニング（株）</t>
  </si>
  <si>
    <t>杉本　卓美</t>
  </si>
  <si>
    <t>（福）日本ウェルフェアサポート</t>
  </si>
  <si>
    <t>（株）エクシオジャパン</t>
  </si>
  <si>
    <t>（株）サンフラワー</t>
  </si>
  <si>
    <t>伊東　淑美</t>
  </si>
  <si>
    <t>鵜澤　美恵</t>
  </si>
  <si>
    <t>（株）ライフサポート</t>
  </si>
  <si>
    <t>4月人数計</t>
    <rPh sb="1" eb="2">
      <t>ガツ</t>
    </rPh>
    <rPh sb="2" eb="4">
      <t>ニンズウ</t>
    </rPh>
    <rPh sb="4" eb="5">
      <t>ケイ</t>
    </rPh>
    <phoneticPr fontId="1"/>
  </si>
  <si>
    <t>5月人数計</t>
    <rPh sb="1" eb="2">
      <t>ガツ</t>
    </rPh>
    <rPh sb="2" eb="4">
      <t>ニンズウ</t>
    </rPh>
    <rPh sb="4" eb="5">
      <t>ケイ</t>
    </rPh>
    <phoneticPr fontId="1"/>
  </si>
  <si>
    <t>6月人数計</t>
    <rPh sb="1" eb="2">
      <t>ガツ</t>
    </rPh>
    <rPh sb="2" eb="4">
      <t>ニンズウ</t>
    </rPh>
    <rPh sb="4" eb="5">
      <t>ケイ</t>
    </rPh>
    <phoneticPr fontId="1"/>
  </si>
  <si>
    <t>7月人数計</t>
    <rPh sb="1" eb="2">
      <t>ガツ</t>
    </rPh>
    <rPh sb="2" eb="4">
      <t>ニンズウ</t>
    </rPh>
    <rPh sb="4" eb="5">
      <t>ケイ</t>
    </rPh>
    <phoneticPr fontId="1"/>
  </si>
  <si>
    <t>8月人数計</t>
    <rPh sb="1" eb="2">
      <t>ガツ</t>
    </rPh>
    <rPh sb="2" eb="4">
      <t>ニンズウ</t>
    </rPh>
    <rPh sb="4" eb="5">
      <t>ケイ</t>
    </rPh>
    <phoneticPr fontId="1"/>
  </si>
  <si>
    <t>9月人数計</t>
    <rPh sb="1" eb="2">
      <t>ガツ</t>
    </rPh>
    <rPh sb="2" eb="4">
      <t>ニンズウ</t>
    </rPh>
    <rPh sb="4" eb="5">
      <t>ケイ</t>
    </rPh>
    <phoneticPr fontId="1"/>
  </si>
  <si>
    <t>10月人数計</t>
    <rPh sb="2" eb="3">
      <t>ガツ</t>
    </rPh>
    <rPh sb="3" eb="5">
      <t>ニンズウ</t>
    </rPh>
    <rPh sb="5" eb="6">
      <t>ケイ</t>
    </rPh>
    <phoneticPr fontId="1"/>
  </si>
  <si>
    <t>11月人数計</t>
    <rPh sb="2" eb="3">
      <t>ガツ</t>
    </rPh>
    <rPh sb="3" eb="5">
      <t>ニンズウ</t>
    </rPh>
    <rPh sb="5" eb="6">
      <t>ケイ</t>
    </rPh>
    <phoneticPr fontId="1"/>
  </si>
  <si>
    <t>1月人数計</t>
    <rPh sb="1" eb="2">
      <t>ガツ</t>
    </rPh>
    <rPh sb="2" eb="4">
      <t>ニンズウ</t>
    </rPh>
    <rPh sb="4" eb="5">
      <t>ケイ</t>
    </rPh>
    <phoneticPr fontId="1"/>
  </si>
  <si>
    <t>4月金額計</t>
    <rPh sb="1" eb="2">
      <t>ガツ</t>
    </rPh>
    <phoneticPr fontId="1"/>
  </si>
  <si>
    <t>5月金額計</t>
    <rPh sb="1" eb="2">
      <t>ガツ</t>
    </rPh>
    <phoneticPr fontId="1"/>
  </si>
  <si>
    <t>6月金額計</t>
    <rPh sb="1" eb="2">
      <t>ガツ</t>
    </rPh>
    <phoneticPr fontId="1"/>
  </si>
  <si>
    <t>7月金額計</t>
    <rPh sb="1" eb="2">
      <t>ガツ</t>
    </rPh>
    <phoneticPr fontId="1"/>
  </si>
  <si>
    <t>8月金額計</t>
    <rPh sb="1" eb="2">
      <t>ガツ</t>
    </rPh>
    <phoneticPr fontId="1"/>
  </si>
  <si>
    <t>9月金額計</t>
    <rPh sb="1" eb="2">
      <t>ガツ</t>
    </rPh>
    <phoneticPr fontId="1"/>
  </si>
  <si>
    <t>10月金額計</t>
    <rPh sb="2" eb="3">
      <t>ガツ</t>
    </rPh>
    <phoneticPr fontId="1"/>
  </si>
  <si>
    <t>11月金額計</t>
    <rPh sb="2" eb="3">
      <t>ガツ</t>
    </rPh>
    <phoneticPr fontId="1"/>
  </si>
  <si>
    <t>12月金額計</t>
  </si>
  <si>
    <t>1月金額計</t>
    <rPh sb="1" eb="2">
      <t>ガツ</t>
    </rPh>
    <phoneticPr fontId="1"/>
  </si>
  <si>
    <t>2月金額計</t>
  </si>
  <si>
    <t>3月金額計</t>
  </si>
  <si>
    <t>12月人数計</t>
  </si>
  <si>
    <t>2月人数計</t>
  </si>
  <si>
    <t>3月人数計</t>
  </si>
  <si>
    <t>修正内容・修正理由・調整を行った月　等</t>
    <rPh sb="0" eb="2">
      <t>シュウセイ</t>
    </rPh>
    <rPh sb="2" eb="4">
      <t>ナイヨウ</t>
    </rPh>
    <rPh sb="5" eb="7">
      <t>シュウセイ</t>
    </rPh>
    <rPh sb="7" eb="9">
      <t>リユウ</t>
    </rPh>
    <rPh sb="10" eb="12">
      <t>チョウセイ</t>
    </rPh>
    <rPh sb="13" eb="14">
      <t>オコナ</t>
    </rPh>
    <rPh sb="16" eb="17">
      <t>ツキ</t>
    </rPh>
    <rPh sb="18" eb="19">
      <t>ナド</t>
    </rPh>
    <phoneticPr fontId="1"/>
  </si>
  <si>
    <t>【１】エラーチェック（中間実績と齟齬がある箇所）</t>
    <rPh sb="11" eb="13">
      <t>チュウカン</t>
    </rPh>
    <rPh sb="13" eb="15">
      <t>ジッセキ</t>
    </rPh>
    <rPh sb="16" eb="18">
      <t>ソゴ</t>
    </rPh>
    <rPh sb="21" eb="23">
      <t>カショ</t>
    </rPh>
    <phoneticPr fontId="1"/>
  </si>
  <si>
    <t>（１）人数</t>
    <rPh sb="3" eb="5">
      <t>ニンズウ</t>
    </rPh>
    <phoneticPr fontId="1"/>
  </si>
  <si>
    <t>（２）金額</t>
    <rPh sb="3" eb="5">
      <t>キンガク</t>
    </rPh>
    <phoneticPr fontId="1"/>
  </si>
  <si>
    <t>「×」の月は「金額確認用シート」や「算出内訳表（１）」の内容が中間実績時と同じかどうかを確認・修正してください。</t>
    <rPh sb="7" eb="9">
      <t>キンガク</t>
    </rPh>
    <rPh sb="9" eb="12">
      <t>カクニンヨウ</t>
    </rPh>
    <rPh sb="18" eb="20">
      <t>サンシュツ</t>
    </rPh>
    <rPh sb="20" eb="22">
      <t>ウチワケ</t>
    </rPh>
    <rPh sb="22" eb="23">
      <t>ヒョウ</t>
    </rPh>
    <rPh sb="28" eb="30">
      <t>ナイヨウ</t>
    </rPh>
    <rPh sb="31" eb="33">
      <t>チュウカン</t>
    </rPh>
    <rPh sb="33" eb="35">
      <t>ジッセキ</t>
    </rPh>
    <rPh sb="35" eb="36">
      <t>ジ</t>
    </rPh>
    <rPh sb="37" eb="38">
      <t>オナ</t>
    </rPh>
    <rPh sb="44" eb="46">
      <t>カクニン</t>
    </rPh>
    <rPh sb="47" eb="49">
      <t>シュウセイ</t>
    </rPh>
    <phoneticPr fontId="1"/>
  </si>
  <si>
    <r>
      <t>★納付書送付先・連絡先</t>
    </r>
    <r>
      <rPr>
        <b/>
        <sz val="12"/>
        <color rgb="FFFF0000"/>
        <rFont val="ＭＳ Ｐゴシック"/>
        <family val="3"/>
        <charset val="128"/>
        <scheme val="minor"/>
      </rPr>
      <t>（↑で「戻入はありません」が表示の場合、記載不要）</t>
    </r>
    <rPh sb="1" eb="4">
      <t>ノウフショ</t>
    </rPh>
    <rPh sb="4" eb="7">
      <t>ソウフサキ</t>
    </rPh>
    <rPh sb="8" eb="11">
      <t>レンラクサキ</t>
    </rPh>
    <rPh sb="15" eb="17">
      <t>レイニュウ</t>
    </rPh>
    <rPh sb="25" eb="27">
      <t>ヒョウジ</t>
    </rPh>
    <rPh sb="28" eb="30">
      <t>バアイ</t>
    </rPh>
    <rPh sb="31" eb="33">
      <t>キサイ</t>
    </rPh>
    <rPh sb="33" eb="35">
      <t>フヨウ</t>
    </rPh>
    <phoneticPr fontId="1"/>
  </si>
  <si>
    <t>郵便番号　〒</t>
    <rPh sb="0" eb="4">
      <t>ユウビンバンゴウ</t>
    </rPh>
    <phoneticPr fontId="1"/>
  </si>
  <si>
    <t>電話番号</t>
    <rPh sb="0" eb="2">
      <t>デンワ</t>
    </rPh>
    <rPh sb="2" eb="4">
      <t>バンゴウ</t>
    </rPh>
    <phoneticPr fontId="1"/>
  </si>
  <si>
    <t>住所</t>
    <rPh sb="0" eb="2">
      <t>ジュウショ</t>
    </rPh>
    <phoneticPr fontId="1"/>
  </si>
  <si>
    <t>送付先の
担当者名</t>
    <rPh sb="0" eb="3">
      <t>ソウフサキ</t>
    </rPh>
    <rPh sb="5" eb="8">
      <t>タントウシャ</t>
    </rPh>
    <rPh sb="8" eb="9">
      <t>メイ</t>
    </rPh>
    <phoneticPr fontId="1"/>
  </si>
  <si>
    <t>このページは以上です。</t>
    <rPh sb="6" eb="8">
      <t>イジョウ</t>
    </rPh>
    <phoneticPr fontId="1"/>
  </si>
  <si>
    <t>金額</t>
    <rPh sb="0" eb="2">
      <t>キンガク</t>
    </rPh>
    <phoneticPr fontId="1"/>
  </si>
  <si>
    <t>12,13</t>
    <phoneticPr fontId="1"/>
  </si>
  <si>
    <t>１０月に保育士資格を取得し補助対象となったが、中間実績時は「保育補助」として申請していたため、職員名簿を２行に分けて修正した。</t>
    <rPh sb="2" eb="3">
      <t>ガツ</t>
    </rPh>
    <rPh sb="4" eb="7">
      <t>ホイクシ</t>
    </rPh>
    <rPh sb="7" eb="9">
      <t>シカク</t>
    </rPh>
    <rPh sb="10" eb="12">
      <t>シュトク</t>
    </rPh>
    <rPh sb="13" eb="15">
      <t>ホジョ</t>
    </rPh>
    <rPh sb="15" eb="17">
      <t>タイショウ</t>
    </rPh>
    <rPh sb="23" eb="25">
      <t>チュウカン</t>
    </rPh>
    <rPh sb="25" eb="27">
      <t>ジッセキ</t>
    </rPh>
    <rPh sb="27" eb="28">
      <t>ジ</t>
    </rPh>
    <rPh sb="30" eb="32">
      <t>ホイク</t>
    </rPh>
    <rPh sb="32" eb="34">
      <t>ホジョ</t>
    </rPh>
    <rPh sb="38" eb="40">
      <t>シンセイ</t>
    </rPh>
    <rPh sb="47" eb="49">
      <t>ショクイン</t>
    </rPh>
    <rPh sb="49" eb="51">
      <t>メイボ</t>
    </rPh>
    <rPh sb="53" eb="54">
      <t>ギョウ</t>
    </rPh>
    <rPh sb="55" eb="56">
      <t>ワ</t>
    </rPh>
    <rPh sb="58" eb="60">
      <t>シュウセイ</t>
    </rPh>
    <phoneticPr fontId="1"/>
  </si>
  <si>
    <t>「×」の月は、本データの「③職員名簿」のうち、名簿欄とカウント表「●」の内容が、中間実績に提出したものから変更がないか確認してください。</t>
    <rPh sb="7" eb="8">
      <t>ホン</t>
    </rPh>
    <rPh sb="23" eb="25">
      <t>メイボ</t>
    </rPh>
    <rPh sb="25" eb="26">
      <t>ラン</t>
    </rPh>
    <rPh sb="36" eb="38">
      <t>ナイヨウ</t>
    </rPh>
    <rPh sb="45" eb="47">
      <t>テイシュツ</t>
    </rPh>
    <rPh sb="53" eb="55">
      <t>ヘンコウ</t>
    </rPh>
    <phoneticPr fontId="1"/>
  </si>
  <si>
    <t>（中間実績時にdeleteで手動削除した、４－１０月名簿右カウント表の「●」がある場合は、本データも同様に削除してください。）</t>
    <rPh sb="14" eb="16">
      <t>シュドウ</t>
    </rPh>
    <rPh sb="25" eb="26">
      <t>ガツ</t>
    </rPh>
    <rPh sb="41" eb="43">
      <t>バアイ</t>
    </rPh>
    <rPh sb="45" eb="46">
      <t>ホン</t>
    </rPh>
    <phoneticPr fontId="1"/>
  </si>
  <si>
    <t>中間実績（各月の合計）</t>
    <rPh sb="0" eb="2">
      <t>チュウカン</t>
    </rPh>
    <rPh sb="2" eb="4">
      <t>ジッセキ</t>
    </rPh>
    <rPh sb="5" eb="7">
      <t>カクツキ</t>
    </rPh>
    <rPh sb="8" eb="10">
      <t>ゴウケイ</t>
    </rPh>
    <phoneticPr fontId="1"/>
  </si>
  <si>
    <t>提出状況</t>
    <rPh sb="0" eb="2">
      <t>テイシュツ</t>
    </rPh>
    <rPh sb="2" eb="4">
      <t>ジョウキョウ</t>
    </rPh>
    <phoneticPr fontId="1"/>
  </si>
  <si>
    <t>入力不要です</t>
    <rPh sb="0" eb="2">
      <t>ニュウリョク</t>
    </rPh>
    <rPh sb="2" eb="4">
      <t>フヨウ</t>
    </rPh>
    <phoneticPr fontId="1"/>
  </si>
  <si>
    <r>
      <t>中間実績時で確定したデータに誤りがあり、修正した場合は、</t>
    </r>
    <r>
      <rPr>
        <b/>
        <u/>
        <sz val="11"/>
        <color theme="10"/>
        <rFont val="ＭＳ Ｐゴシック"/>
        <family val="3"/>
        <charset val="128"/>
        <scheme val="minor"/>
      </rPr>
      <t>こちら（クリック）</t>
    </r>
    <r>
      <rPr>
        <u/>
        <sz val="11"/>
        <color theme="10"/>
        <rFont val="ＭＳ Ｐゴシック"/>
        <family val="3"/>
        <charset val="128"/>
        <scheme val="minor"/>
      </rPr>
      <t>のシートに内容を入力してください。</t>
    </r>
    <rPh sb="0" eb="2">
      <t>チュウカン</t>
    </rPh>
    <rPh sb="2" eb="4">
      <t>ジッセキ</t>
    </rPh>
    <rPh sb="4" eb="5">
      <t>ジ</t>
    </rPh>
    <rPh sb="6" eb="8">
      <t>カクテイ</t>
    </rPh>
    <rPh sb="14" eb="15">
      <t>アヤマ</t>
    </rPh>
    <rPh sb="20" eb="22">
      <t>シュウセイ</t>
    </rPh>
    <rPh sb="24" eb="26">
      <t>バアイ</t>
    </rPh>
    <rPh sb="42" eb="44">
      <t>ナイヨウ</t>
    </rPh>
    <rPh sb="45" eb="47">
      <t>ニュウリョク</t>
    </rPh>
    <phoneticPr fontId="1"/>
  </si>
  <si>
    <t>「①基本情報」シートで、「②各職員・各月により手当額が異なる」を選択した園を対象としたシートです。クリーム色セル部分に、中間実績で報告した内容を転記してください。（「①手当額は、１年を通して対象者全員が同額」選択園は入力不要）</t>
    <rPh sb="2" eb="6">
      <t>キホンジョウホウ</t>
    </rPh>
    <rPh sb="32" eb="34">
      <t>センタク</t>
    </rPh>
    <rPh sb="36" eb="37">
      <t>エン</t>
    </rPh>
    <rPh sb="38" eb="40">
      <t>タイショウ</t>
    </rPh>
    <rPh sb="53" eb="54">
      <t>イロ</t>
    </rPh>
    <rPh sb="56" eb="58">
      <t>ブブン</t>
    </rPh>
    <rPh sb="60" eb="64">
      <t>チュウカンジッセキ</t>
    </rPh>
    <rPh sb="65" eb="67">
      <t>ホウコク</t>
    </rPh>
    <rPh sb="69" eb="71">
      <t>ナイヨウ</t>
    </rPh>
    <rPh sb="72" eb="74">
      <t>テンキ</t>
    </rPh>
    <rPh sb="104" eb="106">
      <t>センタク</t>
    </rPh>
    <rPh sb="106" eb="107">
      <t>エン</t>
    </rPh>
    <rPh sb="108" eb="110">
      <t>ニュウリョク</t>
    </rPh>
    <rPh sb="110" eb="112">
      <t>フヨウ</t>
    </rPh>
    <phoneticPr fontId="1"/>
  </si>
  <si>
    <t>東京都千代田区大手町1−6−1 大手町ビル213</t>
  </si>
  <si>
    <t>千葉県千葉市若葉区桜木４－１６－３８</t>
  </si>
  <si>
    <t>神奈川県横浜市西区みなとみらい2-2-1横浜ランドマークタワー38F</t>
  </si>
  <si>
    <t>千葉市中央区蘇我４－６－２１</t>
  </si>
  <si>
    <t>西山　道憲</t>
  </si>
  <si>
    <t>タムスわんぱく保育園花見川</t>
  </si>
  <si>
    <t>認定こども園　おゆみ野南幼稚園</t>
  </si>
  <si>
    <t>保育室リリー</t>
  </si>
  <si>
    <t>幼保連携型認定こども園　ふたば保育園</t>
  </si>
  <si>
    <t>認定こども園　青い鳥第二幼稚園</t>
  </si>
  <si>
    <t>認定こども園　双葉幼稚園</t>
  </si>
  <si>
    <t>リトルガーデンインターナショナル海浜幕張認可保育園</t>
  </si>
  <si>
    <t>小倉台保育園</t>
  </si>
  <si>
    <t>オンジュソリール保育園　海浜幕張国際大通り</t>
  </si>
  <si>
    <t>みらいつむぎ保育園海浜</t>
  </si>
  <si>
    <t>かえで保育園幕張駅前</t>
  </si>
  <si>
    <t>小深保育園</t>
  </si>
  <si>
    <t>オンジュソリール保育園　幕張駅北口園</t>
  </si>
  <si>
    <t>Nestいんない保育園</t>
  </si>
  <si>
    <t>長谷川　匡俊</t>
  </si>
  <si>
    <t>（福）天祐会</t>
  </si>
  <si>
    <t>（一社）こども未来福祉会</t>
  </si>
  <si>
    <t>千葉市美浜区稲毛海岸3－1－30　フラワーヒル稲毛2階</t>
  </si>
  <si>
    <t>中林　瑞穂</t>
  </si>
  <si>
    <t>（福）泉福祉会</t>
  </si>
  <si>
    <t>（同）げんき企画</t>
  </si>
  <si>
    <t>千葉県千葉市緑区おゆみ野中央6-50-10</t>
  </si>
  <si>
    <t>（株）なのはな</t>
  </si>
  <si>
    <t>（株）K'sgarden</t>
  </si>
  <si>
    <t>ジェー・エス・テー（株）</t>
  </si>
  <si>
    <t>検見川はないろ保育園</t>
  </si>
  <si>
    <t>NAK14418</t>
  </si>
  <si>
    <t>（株）EDU</t>
  </si>
  <si>
    <t>神奈川県厚木市寿町２丁目８－２０常盤ビル</t>
  </si>
  <si>
    <t>小島　章敬</t>
  </si>
  <si>
    <t>QBZ44005</t>
  </si>
  <si>
    <t>ATT82347</t>
  </si>
  <si>
    <t>WHD66780</t>
  </si>
  <si>
    <t>(福）創成会</t>
  </si>
  <si>
    <t>KUM73101</t>
  </si>
  <si>
    <t>(福）大きな家族</t>
  </si>
  <si>
    <t>TDL20807</t>
  </si>
  <si>
    <t>ENT98559</t>
  </si>
  <si>
    <t>RGM49995</t>
  </si>
  <si>
    <t>（株）キッズホーム欒</t>
  </si>
  <si>
    <t>千葉県市川市妙典２丁目４－１２</t>
  </si>
  <si>
    <t>國澤　佳奈子</t>
  </si>
  <si>
    <t>3220003</t>
  </si>
  <si>
    <t>3220004</t>
  </si>
  <si>
    <t>KFA44671</t>
  </si>
  <si>
    <t>3220005</t>
  </si>
  <si>
    <t>3220006</t>
  </si>
  <si>
    <t>なないろ浜野園</t>
    <rPh sb="4" eb="6">
      <t>ハマノ</t>
    </rPh>
    <rPh sb="6" eb="7">
      <t>エン</t>
    </rPh>
    <phoneticPr fontId="1"/>
  </si>
  <si>
    <t>ひかり保育園</t>
    <phoneticPr fontId="1"/>
  </si>
  <si>
    <t>EXL94559</t>
  </si>
  <si>
    <t>VZK89857</t>
  </si>
  <si>
    <t>CDK82118</t>
    <phoneticPr fontId="1"/>
  </si>
  <si>
    <t>サフォークキッズ保育園</t>
    <rPh sb="8" eb="11">
      <t>ホイクエン</t>
    </rPh>
    <phoneticPr fontId="1"/>
  </si>
  <si>
    <t>みらくる保育園</t>
    <rPh sb="4" eb="7">
      <t>ホイクエン</t>
    </rPh>
    <phoneticPr fontId="1"/>
  </si>
  <si>
    <t>VFJ49880</t>
  </si>
  <si>
    <t>北海道北広島市Ｆビレッジ８番地</t>
  </si>
  <si>
    <t>千葉市美浜区真砂2-24-8</t>
  </si>
  <si>
    <t>田代　鉄也</t>
  </si>
  <si>
    <t>武村　潤一</t>
  </si>
  <si>
    <t>後藤　伸太郎</t>
  </si>
  <si>
    <t>有</t>
    <phoneticPr fontId="1"/>
  </si>
  <si>
    <t>市川市国府台2-9-13</t>
  </si>
  <si>
    <t>佐藤　敏光</t>
    <rPh sb="3" eb="5">
      <t>トシミツ</t>
    </rPh>
    <phoneticPr fontId="13"/>
  </si>
  <si>
    <t>千葉市緑区おゆみ野中央７丁目３０</t>
    <rPh sb="0" eb="3">
      <t>チバシ</t>
    </rPh>
    <rPh sb="8" eb="9">
      <t>ノ</t>
    </rPh>
    <rPh sb="9" eb="11">
      <t>チュウオウ</t>
    </rPh>
    <rPh sb="12" eb="14">
      <t>チョウメ</t>
    </rPh>
    <phoneticPr fontId="4"/>
  </si>
  <si>
    <t>千葉市稲毛区小仲台2-10-1</t>
    <rPh sb="0" eb="3">
      <t>チバシ</t>
    </rPh>
    <rPh sb="3" eb="6">
      <t>イナゲク</t>
    </rPh>
    <rPh sb="6" eb="9">
      <t>コナカダイ</t>
    </rPh>
    <phoneticPr fontId="2"/>
  </si>
  <si>
    <t>船橋市藤原８丁目１７－２</t>
    <rPh sb="0" eb="3">
      <t>フナバシシ</t>
    </rPh>
    <rPh sb="3" eb="5">
      <t>フジワラ</t>
    </rPh>
    <rPh sb="6" eb="8">
      <t>チョウメ</t>
    </rPh>
    <phoneticPr fontId="4"/>
  </si>
  <si>
    <t>茂原市高師８６４－１</t>
    <rPh sb="0" eb="3">
      <t>モバラシ</t>
    </rPh>
    <rPh sb="3" eb="5">
      <t>タカシ</t>
    </rPh>
    <phoneticPr fontId="4"/>
  </si>
  <si>
    <t>（学）芦童学園</t>
  </si>
  <si>
    <t>神奈川県横浜市神奈川区三ツ沢下町１４－５７</t>
  </si>
  <si>
    <t>千葉市花見川区さつきが丘２－１３</t>
  </si>
  <si>
    <t>千葉県千葉市緑区大金沢町３８１－１</t>
  </si>
  <si>
    <t>芦谷　牧人</t>
  </si>
  <si>
    <t>トレンディワールド（株）</t>
  </si>
  <si>
    <t>（特非）耳長うさぎ</t>
  </si>
  <si>
    <t>（株）スター・フィールド</t>
  </si>
  <si>
    <t>（株）ハニーキッズ</t>
  </si>
  <si>
    <t>（株）JFA</t>
  </si>
  <si>
    <t>（株）AFFECTION</t>
  </si>
  <si>
    <t>（福）創成会</t>
  </si>
  <si>
    <t>（株）ウェルシーライフサービス</t>
  </si>
  <si>
    <t>東京都中央区日本橋小伝馬町１２－５　小伝馬町YSビル６階</t>
  </si>
  <si>
    <t>天野　裕香里</t>
  </si>
  <si>
    <t>ライクキッズ株式会社</t>
  </si>
  <si>
    <t>(医)グリーンエミネンス</t>
  </si>
  <si>
    <t>(医)有相会</t>
  </si>
  <si>
    <t>千葉市中央区千葉寺町188</t>
  </si>
  <si>
    <t>千葉市花見川区柏井町800-1</t>
  </si>
  <si>
    <t>中村　周二</t>
  </si>
  <si>
    <t>岡本　和久</t>
  </si>
  <si>
    <t>千葉市緑区誉田町２－２３０７－１４２</t>
  </si>
  <si>
    <t>千葉市若葉区西都賀１－１７－１</t>
  </si>
  <si>
    <t>千葉市若葉区みつわ台５－１－３６</t>
  </si>
  <si>
    <t>清水　佳恵</t>
    <phoneticPr fontId="1"/>
  </si>
  <si>
    <t>千葉市若葉区千城台東３－２３－３</t>
  </si>
  <si>
    <t>R5.10.1～
産休・育休</t>
    <rPh sb="9" eb="11">
      <t>サンキュウ</t>
    </rPh>
    <rPh sb="12" eb="14">
      <t>イクキュウ</t>
    </rPh>
    <phoneticPr fontId="1"/>
  </si>
  <si>
    <t>R5.10.1～産休・育休</t>
    <rPh sb="8" eb="10">
      <t>サンキュウ</t>
    </rPh>
    <rPh sb="11" eb="13">
      <t>イクキュウ</t>
    </rPh>
    <phoneticPr fontId="1"/>
  </si>
  <si>
    <t>保育園</t>
    <rPh sb="0" eb="3">
      <t>ホイクエン</t>
    </rPh>
    <phoneticPr fontId="58"/>
  </si>
  <si>
    <t>幼保連携型認定こども園</t>
    <rPh sb="0" eb="1">
      <t>ヨウ</t>
    </rPh>
    <rPh sb="1" eb="2">
      <t>ホ</t>
    </rPh>
    <rPh sb="2" eb="5">
      <t>レンケイガタ</t>
    </rPh>
    <rPh sb="5" eb="7">
      <t>ニンテイ</t>
    </rPh>
    <rPh sb="10" eb="11">
      <t>エン</t>
    </rPh>
    <phoneticPr fontId="58"/>
  </si>
  <si>
    <t>保育所型認定こども園</t>
    <rPh sb="0" eb="2">
      <t>ホイク</t>
    </rPh>
    <rPh sb="2" eb="3">
      <t>ショ</t>
    </rPh>
    <rPh sb="3" eb="4">
      <t>ガタ</t>
    </rPh>
    <rPh sb="4" eb="6">
      <t>ニンテイ</t>
    </rPh>
    <rPh sb="9" eb="10">
      <t>エン</t>
    </rPh>
    <phoneticPr fontId="58"/>
  </si>
  <si>
    <t>地方裁量型認定こども園</t>
    <rPh sb="0" eb="2">
      <t>チホウ</t>
    </rPh>
    <rPh sb="2" eb="5">
      <t>サイリョウガタ</t>
    </rPh>
    <rPh sb="5" eb="7">
      <t>ニンテイ</t>
    </rPh>
    <rPh sb="10" eb="11">
      <t>エン</t>
    </rPh>
    <phoneticPr fontId="58"/>
  </si>
  <si>
    <t>給付型幼稚園</t>
    <rPh sb="0" eb="3">
      <t>キュウフガタ</t>
    </rPh>
    <rPh sb="3" eb="6">
      <t>ヨウチエン</t>
    </rPh>
    <phoneticPr fontId="1"/>
  </si>
  <si>
    <t>家庭的保育事業</t>
    <rPh sb="0" eb="2">
      <t>カテイ</t>
    </rPh>
    <rPh sb="2" eb="3">
      <t>テキ</t>
    </rPh>
    <rPh sb="3" eb="5">
      <t>ホイク</t>
    </rPh>
    <rPh sb="5" eb="7">
      <t>ジギョウ</t>
    </rPh>
    <phoneticPr fontId="58"/>
  </si>
  <si>
    <t>居宅訪問型保育事業</t>
    <rPh sb="0" eb="2">
      <t>キョタク</t>
    </rPh>
    <rPh sb="2" eb="4">
      <t>ホウモン</t>
    </rPh>
    <rPh sb="4" eb="5">
      <t>ガタ</t>
    </rPh>
    <rPh sb="5" eb="7">
      <t>ホイク</t>
    </rPh>
    <rPh sb="7" eb="9">
      <t>ジギョウ</t>
    </rPh>
    <phoneticPr fontId="1"/>
  </si>
  <si>
    <t>企業主導型</t>
    <rPh sb="0" eb="2">
      <t>キギョウ</t>
    </rPh>
    <rPh sb="2" eb="5">
      <t>シュドウガタ</t>
    </rPh>
    <phoneticPr fontId="1"/>
  </si>
  <si>
    <t>保育ルーム</t>
    <rPh sb="0" eb="2">
      <t>ホイク</t>
    </rPh>
    <phoneticPr fontId="1"/>
  </si>
  <si>
    <t>ナーサリーホームフレスポ稲毛</t>
    <rPh sb="12" eb="14">
      <t>イナゲ</t>
    </rPh>
    <phoneticPr fontId="107"/>
  </si>
  <si>
    <t>千葉文化幼稚園</t>
    <rPh sb="0" eb="2">
      <t>チバ</t>
    </rPh>
    <rPh sb="2" eb="4">
      <t>ブンカ</t>
    </rPh>
    <rPh sb="4" eb="7">
      <t>ヨウチエン</t>
    </rPh>
    <phoneticPr fontId="1"/>
  </si>
  <si>
    <t>ベビールームこどものへや</t>
  </si>
  <si>
    <t>リトルガーデン　幕張本郷</t>
  </si>
  <si>
    <t>きっず☆かりん</t>
  </si>
  <si>
    <t>愛隣幼稚園</t>
  </si>
  <si>
    <t>とどろき一倫荘　事業所内保育所　はぴねす</t>
    <rPh sb="4" eb="7">
      <t>イチリンソウ</t>
    </rPh>
    <rPh sb="8" eb="11">
      <t>ジギョウショ</t>
    </rPh>
    <rPh sb="11" eb="12">
      <t>ナイ</t>
    </rPh>
    <rPh sb="12" eb="14">
      <t>ホイク</t>
    </rPh>
    <rPh sb="14" eb="15">
      <t>ショ</t>
    </rPh>
    <phoneticPr fontId="107"/>
  </si>
  <si>
    <t>リトルガーデンＷＢＧ</t>
  </si>
  <si>
    <t>みらいのまち保育園　作草部</t>
    <rPh sb="6" eb="9">
      <t>ホイクエン</t>
    </rPh>
    <phoneticPr fontId="107"/>
  </si>
  <si>
    <t>リトルガーデン千葉ポートタウン</t>
  </si>
  <si>
    <t>みらいのまち保育園　園生</t>
    <rPh sb="6" eb="9">
      <t>ホイクエン</t>
    </rPh>
    <rPh sb="10" eb="12">
      <t>ソンノウ</t>
    </rPh>
    <phoneticPr fontId="107"/>
  </si>
  <si>
    <t>認定こども園　土気中央幼稚園</t>
  </si>
  <si>
    <t>みらいのまち保育園　新田町</t>
    <rPh sb="6" eb="9">
      <t>ホイクエン</t>
    </rPh>
    <rPh sb="10" eb="13">
      <t>シンデンチョウ</t>
    </rPh>
    <phoneticPr fontId="107"/>
  </si>
  <si>
    <t>認定こども園　あすみ中央幼稚園</t>
    <rPh sb="0" eb="2">
      <t>ニンテイ</t>
    </rPh>
    <rPh sb="5" eb="6">
      <t>エン</t>
    </rPh>
    <rPh sb="10" eb="12">
      <t>チュウオウ</t>
    </rPh>
    <rPh sb="12" eb="15">
      <t>ヨウチエン</t>
    </rPh>
    <phoneticPr fontId="4"/>
  </si>
  <si>
    <t>ハピネスいなげ園</t>
    <rPh sb="7" eb="8">
      <t>エン</t>
    </rPh>
    <phoneticPr fontId="5"/>
  </si>
  <si>
    <t>都賀あすか園</t>
  </si>
  <si>
    <t>認定こども園　敬愛短期大学附属幼稚園</t>
    <rPh sb="0" eb="2">
      <t>ニンテイ</t>
    </rPh>
    <rPh sb="5" eb="6">
      <t>エン</t>
    </rPh>
    <rPh sb="7" eb="9">
      <t>ケイアイ</t>
    </rPh>
    <rPh sb="9" eb="11">
      <t>タンキ</t>
    </rPh>
    <rPh sb="11" eb="13">
      <t>ダイガク</t>
    </rPh>
    <rPh sb="13" eb="15">
      <t>フゾク</t>
    </rPh>
    <rPh sb="15" eb="18">
      <t>ヨウチエン</t>
    </rPh>
    <phoneticPr fontId="1"/>
  </si>
  <si>
    <t>稲毛海岸サンフラワー保育室</t>
  </si>
  <si>
    <t>はまちどり保育園</t>
  </si>
  <si>
    <t>はまのけやき保育園</t>
  </si>
  <si>
    <t>みらいのまち保育園　蘇我</t>
  </si>
  <si>
    <t>そらまめ新千葉駅前園</t>
  </si>
  <si>
    <t>検見川はないろ保育園</t>
    <rPh sb="7" eb="10">
      <t>ホイクエン</t>
    </rPh>
    <phoneticPr fontId="1"/>
  </si>
  <si>
    <t>千葉誉田雲母保育園</t>
    <rPh sb="0" eb="2">
      <t>チバ</t>
    </rPh>
    <rPh sb="2" eb="4">
      <t>ホンダ</t>
    </rPh>
    <rPh sb="4" eb="6">
      <t>キララ</t>
    </rPh>
    <rPh sb="6" eb="9">
      <t>ホイクエン</t>
    </rPh>
    <phoneticPr fontId="1"/>
  </si>
  <si>
    <t>かえで保育園おゆみ野</t>
    <rPh sb="3" eb="6">
      <t>ホイクエン</t>
    </rPh>
    <rPh sb="9" eb="10">
      <t>ノ</t>
    </rPh>
    <phoneticPr fontId="1"/>
  </si>
  <si>
    <t>もりのなかま保育園おゆみ野園サイエンス＋</t>
  </si>
  <si>
    <t>あおば保育園</t>
    <rPh sb="3" eb="6">
      <t>ホイクエン</t>
    </rPh>
    <phoneticPr fontId="1"/>
  </si>
  <si>
    <t>チャコ保育園</t>
    <rPh sb="3" eb="6">
      <t>ホイクエン</t>
    </rPh>
    <phoneticPr fontId="1"/>
  </si>
  <si>
    <t>かえで保育園千葉中央</t>
    <rPh sb="6" eb="8">
      <t>チバ</t>
    </rPh>
    <rPh sb="8" eb="10">
      <t>チュウオウ</t>
    </rPh>
    <phoneticPr fontId="1"/>
  </si>
  <si>
    <t>CZN11549</t>
  </si>
  <si>
    <t>OK</t>
  </si>
  <si>
    <t>XLE56558</t>
  </si>
  <si>
    <t>IDL54946</t>
  </si>
  <si>
    <t>EQQ97990</t>
  </si>
  <si>
    <t>リトルガーデンインターナショナル幕張ベイパーク保育園</t>
    <rPh sb="16" eb="18">
      <t>マクハリ</t>
    </rPh>
    <rPh sb="23" eb="26">
      <t>ホイクエン</t>
    </rPh>
    <phoneticPr fontId="1"/>
  </si>
  <si>
    <t>PEB13593</t>
  </si>
  <si>
    <t>ZFQ36082</t>
  </si>
  <si>
    <t>YTS31250</t>
  </si>
  <si>
    <t>VHL96179</t>
  </si>
  <si>
    <t>HPL64204</t>
  </si>
  <si>
    <t>IWK17502</t>
  </si>
  <si>
    <t>LLO54599</t>
  </si>
  <si>
    <t>DJR68987</t>
  </si>
  <si>
    <t>認定こども園　敬愛短期大学附属幼稚園</t>
  </si>
  <si>
    <t>（株）Think Education</t>
  </si>
  <si>
    <t>千葉市若葉区小倉台４－６－２</t>
  </si>
  <si>
    <t>東京都江東区木場五丁目8番40号</t>
  </si>
  <si>
    <t>東京都中央区日本橋3-12-2　朝日ビルヂング４F-B</t>
  </si>
  <si>
    <t>市原市瀬又字傾城谷507番</t>
  </si>
  <si>
    <t>東京都中央区日本橋3-12-2　朝日ビルヂング４F-A</t>
  </si>
  <si>
    <t>花見川区幕張本郷６－２５－２０　糸ビル２０１</t>
  </si>
  <si>
    <t>千葉市美浜区中瀬１－３　幕張テクノガーデンＢ棟５階</t>
  </si>
  <si>
    <t>千葉市中央区末広４丁目２１番４</t>
  </si>
  <si>
    <t>宮城県仙台市青葉区一番町2丁目5-22　GC青葉通りプラザ2階</t>
  </si>
  <si>
    <t>皆川　達也</t>
  </si>
  <si>
    <t>川久　充成</t>
  </si>
  <si>
    <t>田村　篤司</t>
  </si>
  <si>
    <t>吉井　はるか</t>
  </si>
  <si>
    <t>鳥居　敏</t>
  </si>
  <si>
    <t>田中　直人</t>
  </si>
  <si>
    <t>片岡  雅文</t>
  </si>
  <si>
    <t>丸山　豊</t>
  </si>
  <si>
    <t>伊藤　貴紀</t>
  </si>
  <si>
    <t>川村　陽介</t>
  </si>
  <si>
    <t>長谷川　卓也</t>
    <rPh sb="0" eb="3">
      <t>ハセガワ</t>
    </rPh>
    <rPh sb="4" eb="6">
      <t>タクヤ</t>
    </rPh>
    <phoneticPr fontId="13"/>
  </si>
  <si>
    <t>和歌山県紀の川市古和田２４０</t>
    <rPh sb="0" eb="4">
      <t>ワカヤマケン</t>
    </rPh>
    <rPh sb="4" eb="5">
      <t>キ</t>
    </rPh>
    <rPh sb="7" eb="8">
      <t>シ</t>
    </rPh>
    <rPh sb="8" eb="9">
      <t>フル</t>
    </rPh>
    <rPh sb="9" eb="11">
      <t>ワダ</t>
    </rPh>
    <phoneticPr fontId="15"/>
  </si>
  <si>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</si>
  <si>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</si>
  <si>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</si>
  <si>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</si>
  <si>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</si>
  <si>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</si>
  <si>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</si>
  <si>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</si>
  <si>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</si>
  <si>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</si>
  <si>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</si>
  <si>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</si>
  <si>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</si>
  <si>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</si>
  <si>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</si>
  <si>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</si>
  <si>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</si>
  <si>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</si>
  <si>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</si>
  <si>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</si>
  <si>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</si>
  <si>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</si>
  <si>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</si>
  <si>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</si>
  <si>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</si>
  <si>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</si>
  <si>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</si>
  <si>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</si>
  <si>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（学）小川学園</t>
  </si>
  <si>
    <t>（学）千葉花園学園</t>
  </si>
  <si>
    <t>（学）愛隣学園</t>
  </si>
  <si>
    <t>千葉市緑区土気町1630-1</t>
  </si>
  <si>
    <t>千葉市稲毛区轟町５丁目２番１２号</t>
  </si>
  <si>
    <t>塩　順子</t>
  </si>
  <si>
    <t>小川治政</t>
  </si>
  <si>
    <t>木下　勝世</t>
  </si>
  <si>
    <t>千葉県習志野市奏の杜３丁目１４－９</t>
  </si>
  <si>
    <t>千葉県千葉市若葉区都賀２丁目１２－１１</t>
  </si>
  <si>
    <t>東京都中央区日本橋小伝馬町１２－５小伝馬町ＹＳビル６階</t>
  </si>
  <si>
    <t>独立行政法人　国立病院機構　千葉医療センター</t>
  </si>
  <si>
    <t>（学）笠川学園</t>
  </si>
  <si>
    <t>（株）あすみが丘グリーンヒルズ</t>
  </si>
  <si>
    <t>（福）友和会</t>
  </si>
  <si>
    <t>（福）ささえ愛</t>
  </si>
  <si>
    <t>イオンモール（株）</t>
  </si>
  <si>
    <t>（学）小林学園</t>
  </si>
  <si>
    <t>（株）ヴィオレッタ</t>
  </si>
  <si>
    <t>（医）誠馨会</t>
  </si>
  <si>
    <t>千葉県千葉市若葉区加曽利町１８３５－１</t>
  </si>
  <si>
    <t>古川　勝規</t>
  </si>
  <si>
    <t>大野　惠司</t>
  </si>
  <si>
    <t>岡本　泰彦</t>
  </si>
  <si>
    <t>景山　雄介</t>
  </si>
  <si>
    <t>（同）双葉</t>
  </si>
  <si>
    <t>合同会社ひよこ</t>
  </si>
  <si>
    <t>代表社員　</t>
    <phoneticPr fontId="1"/>
  </si>
  <si>
    <t>（1）令和６年度職員在籍名簿</t>
    <rPh sb="3" eb="5">
      <t>レイワ</t>
    </rPh>
    <rPh sb="6" eb="8">
      <t>ネンド</t>
    </rPh>
    <rPh sb="7" eb="8">
      <t>ド</t>
    </rPh>
    <rPh sb="8" eb="10">
      <t>ショクイン</t>
    </rPh>
    <rPh sb="10" eb="12">
      <t>ザイセキ</t>
    </rPh>
    <rPh sb="12" eb="14">
      <t>メイボ</t>
    </rPh>
    <phoneticPr fontId="1"/>
  </si>
  <si>
    <t>実績報告マスタ貼付け用データ</t>
    <rPh sb="0" eb="4">
      <t>ジッセキホウコク</t>
    </rPh>
    <rPh sb="7" eb="9">
      <t>ハリツ</t>
    </rPh>
    <rPh sb="10" eb="11">
      <t>ヨウ</t>
    </rPh>
    <phoneticPr fontId="1"/>
  </si>
  <si>
    <t>市単独補助者月数</t>
    <rPh sb="0" eb="1">
      <t>シ</t>
    </rPh>
    <rPh sb="1" eb="3">
      <t>タンドク</t>
    </rPh>
    <rPh sb="3" eb="6">
      <t>ホジョシャ</t>
    </rPh>
    <rPh sb="6" eb="8">
      <t>ツキスウ</t>
    </rPh>
    <phoneticPr fontId="50"/>
  </si>
  <si>
    <t>県補助対象月数</t>
    <rPh sb="0" eb="1">
      <t>ケン</t>
    </rPh>
    <rPh sb="1" eb="3">
      <t>ホジョ</t>
    </rPh>
    <rPh sb="3" eb="5">
      <t>タイショウ</t>
    </rPh>
    <rPh sb="5" eb="6">
      <t>ツキ</t>
    </rPh>
    <rPh sb="6" eb="7">
      <t>スウ</t>
    </rPh>
    <phoneticPr fontId="50"/>
  </si>
  <si>
    <t>計</t>
    <rPh sb="0" eb="1">
      <t>ケイ</t>
    </rPh>
    <phoneticPr fontId="50"/>
  </si>
  <si>
    <t>うち市補助分</t>
    <rPh sb="2" eb="3">
      <t>シ</t>
    </rPh>
    <rPh sb="3" eb="5">
      <t>ホジョ</t>
    </rPh>
    <rPh sb="5" eb="6">
      <t>ブン</t>
    </rPh>
    <phoneticPr fontId="50"/>
  </si>
  <si>
    <t>うち県補助分</t>
    <rPh sb="2" eb="3">
      <t>ケン</t>
    </rPh>
    <rPh sb="3" eb="5">
      <t>ホジョ</t>
    </rPh>
    <rPh sb="5" eb="6">
      <t>ブン</t>
    </rPh>
    <phoneticPr fontId="50"/>
  </si>
  <si>
    <t>（園ごとの固有番号）</t>
    <rPh sb="1" eb="2">
      <t>エン</t>
    </rPh>
    <rPh sb="5" eb="9">
      <t>コユウバンゴウ</t>
    </rPh>
    <rPh sb="9" eb="10">
      <t>ヤスナ</t>
    </rPh>
    <phoneticPr fontId="4"/>
  </si>
  <si>
    <r>
      <rPr>
        <sz val="11"/>
        <rFont val="ＭＳ Ｐゴシック"/>
        <family val="3"/>
        <charset val="128"/>
        <scheme val="minor"/>
      </rPr>
      <t>申請額</t>
    </r>
    <r>
      <rPr>
        <sz val="8"/>
        <rFont val="ＭＳ Ｐゴシック"/>
        <family val="3"/>
        <charset val="128"/>
        <scheme val="minor"/>
      </rPr>
      <t xml:space="preserve">
（実績額）</t>
    </r>
    <rPh sb="0" eb="2">
      <t>シンセイ</t>
    </rPh>
    <rPh sb="2" eb="3">
      <t>ガク</t>
    </rPh>
    <rPh sb="5" eb="8">
      <t>ジッセキガク</t>
    </rPh>
    <phoneticPr fontId="50"/>
  </si>
  <si>
    <t>幼保連携型認定こども園　さざれ幼稚園</t>
    <rPh sb="0" eb="1">
      <t>ヨウ</t>
    </rPh>
    <rPh sb="1" eb="2">
      <t>ホ</t>
    </rPh>
    <rPh sb="2" eb="5">
      <t>レンケイガタ</t>
    </rPh>
    <rPh sb="5" eb="7">
      <t>ニンテイ</t>
    </rPh>
    <rPh sb="10" eb="11">
      <t>エン</t>
    </rPh>
    <rPh sb="15" eb="18">
      <t>ヨウチエン</t>
    </rPh>
    <phoneticPr fontId="120"/>
  </si>
  <si>
    <t>くじら保育園</t>
    <rPh sb="3" eb="6">
      <t>ホイクエン</t>
    </rPh>
    <phoneticPr fontId="107"/>
  </si>
  <si>
    <t>ちいさい保育園 幕張おおぞら園</t>
    <rPh sb="4" eb="7">
      <t>ホイクエン</t>
    </rPh>
    <rPh sb="8" eb="10">
      <t>マクハリ</t>
    </rPh>
    <phoneticPr fontId="1"/>
  </si>
  <si>
    <t>キッズルームチャコ稲毛園</t>
  </si>
  <si>
    <t>みのり認定こども園</t>
    <rPh sb="3" eb="5">
      <t>ニンテイ</t>
    </rPh>
    <rPh sb="8" eb="9">
      <t>エン</t>
    </rPh>
    <phoneticPr fontId="1"/>
  </si>
  <si>
    <t>キートスチャイルドケア みつわ台</t>
  </si>
  <si>
    <t>認定こども園かしの木学園　カトライアキンダーガルテン</t>
    <rPh sb="0" eb="2">
      <t>ニンテイ</t>
    </rPh>
    <rPh sb="5" eb="6">
      <t>エン</t>
    </rPh>
    <rPh sb="9" eb="10">
      <t>キ</t>
    </rPh>
    <rPh sb="10" eb="12">
      <t>ガクエン</t>
    </rPh>
    <phoneticPr fontId="121"/>
  </si>
  <si>
    <t>めぐみ幼稚園</t>
    <rPh sb="3" eb="6">
      <t>ヨウチエン</t>
    </rPh>
    <phoneticPr fontId="1"/>
  </si>
  <si>
    <t>暁幼稚園</t>
    <rPh sb="0" eb="1">
      <t>アカツキ</t>
    </rPh>
    <rPh sb="1" eb="4">
      <t>ヨウチエン</t>
    </rPh>
    <phoneticPr fontId="1"/>
  </si>
  <si>
    <t>ぶれあ保育園・稲毛</t>
    <phoneticPr fontId="1"/>
  </si>
  <si>
    <t>若松台幼稚園</t>
    <rPh sb="0" eb="2">
      <t>ワカマツ</t>
    </rPh>
    <rPh sb="2" eb="3">
      <t>ダイ</t>
    </rPh>
    <rPh sb="3" eb="6">
      <t>ヨウチエン</t>
    </rPh>
    <phoneticPr fontId="1"/>
  </si>
  <si>
    <t>ぶれあ保育園・稲毛東</t>
    <phoneticPr fontId="1"/>
  </si>
  <si>
    <t>学校法人宇野学園みなみちゃんタック</t>
    <rPh sb="0" eb="2">
      <t>ガッコウ</t>
    </rPh>
    <rPh sb="2" eb="4">
      <t>ホウジン</t>
    </rPh>
    <rPh sb="4" eb="8">
      <t>ウノガクエン</t>
    </rPh>
    <phoneticPr fontId="1"/>
  </si>
  <si>
    <t>幼保連携型認定こども園　しらぎく</t>
  </si>
  <si>
    <t>ぶれあ保育園・東千葉</t>
    <phoneticPr fontId="1"/>
  </si>
  <si>
    <t>認定こども園　あやめ台幼稚園</t>
    <rPh sb="0" eb="2">
      <t>ニンテイ</t>
    </rPh>
    <rPh sb="5" eb="6">
      <t>エン</t>
    </rPh>
    <rPh sb="10" eb="11">
      <t>ダイ</t>
    </rPh>
    <rPh sb="11" eb="14">
      <t>ヨウチエン</t>
    </rPh>
    <phoneticPr fontId="1"/>
  </si>
  <si>
    <t>事業所内保育所ぱすてる</t>
    <rPh sb="6" eb="7">
      <t>ショ</t>
    </rPh>
    <phoneticPr fontId="1"/>
  </si>
  <si>
    <t>認定こども園　あすみ中央幼稚園</t>
  </si>
  <si>
    <t>幼保連携型認定こども園　若梅認定こども園</t>
    <rPh sb="0" eb="2">
      <t>ヨウホ</t>
    </rPh>
    <rPh sb="2" eb="5">
      <t>レンケイガタ</t>
    </rPh>
    <rPh sb="5" eb="7">
      <t>ニンテイ</t>
    </rPh>
    <rPh sb="10" eb="11">
      <t>エン</t>
    </rPh>
    <rPh sb="12" eb="14">
      <t>ワカウメ</t>
    </rPh>
    <rPh sb="14" eb="16">
      <t>ニンテイ</t>
    </rPh>
    <rPh sb="19" eb="20">
      <t>エン</t>
    </rPh>
    <phoneticPr fontId="21"/>
  </si>
  <si>
    <t>ニチイキッズ千葉中央第一</t>
  </si>
  <si>
    <t>まなびの森　いなほ保育園</t>
    <rPh sb="4" eb="5">
      <t>モリ</t>
    </rPh>
    <phoneticPr fontId="1"/>
  </si>
  <si>
    <t>認定こども園　弥生幼稚園</t>
    <rPh sb="0" eb="2">
      <t>ニンテイ</t>
    </rPh>
    <rPh sb="5" eb="6">
      <t>エン</t>
    </rPh>
    <rPh sb="7" eb="9">
      <t>ヤヨイ</t>
    </rPh>
    <rPh sb="9" eb="12">
      <t>ヨウチエン</t>
    </rPh>
    <phoneticPr fontId="1"/>
  </si>
  <si>
    <t>幼保連携型認定こども園　ChaCha Children Makuhari</t>
    <rPh sb="0" eb="5">
      <t>ヨウホレンケイガタ</t>
    </rPh>
    <rPh sb="5" eb="7">
      <t>ニンテイ</t>
    </rPh>
    <rPh sb="10" eb="11">
      <t>エン</t>
    </rPh>
    <phoneticPr fontId="21"/>
  </si>
  <si>
    <t>認定こども園　園生幼稚園</t>
    <rPh sb="0" eb="2">
      <t>ニンテイ</t>
    </rPh>
    <rPh sb="5" eb="6">
      <t>エン</t>
    </rPh>
    <rPh sb="7" eb="9">
      <t>ソンノウ</t>
    </rPh>
    <rPh sb="9" eb="12">
      <t>ヨウチエン</t>
    </rPh>
    <phoneticPr fontId="1"/>
  </si>
  <si>
    <t>幼保連携型認定こども園
チューリップこども園</t>
  </si>
  <si>
    <t>認定こども園　梅乃園幼稚園</t>
    <rPh sb="0" eb="2">
      <t>ニンテイ</t>
    </rPh>
    <rPh sb="5" eb="6">
      <t>エン</t>
    </rPh>
    <rPh sb="7" eb="8">
      <t>ウメ</t>
    </rPh>
    <rPh sb="8" eb="9">
      <t>ノ</t>
    </rPh>
    <rPh sb="9" eb="10">
      <t>ソノ</t>
    </rPh>
    <rPh sb="10" eb="13">
      <t>ヨウチエン</t>
    </rPh>
    <phoneticPr fontId="1"/>
  </si>
  <si>
    <t>ニチイキッズ
あすみが丘保育園</t>
    <rPh sb="11" eb="12">
      <t>オカ</t>
    </rPh>
    <rPh sb="12" eb="15">
      <t>ホイクエン</t>
    </rPh>
    <phoneticPr fontId="2"/>
  </si>
  <si>
    <t>認定こども園　大巌寺幼稚園</t>
    <rPh sb="0" eb="2">
      <t>ニンテイ</t>
    </rPh>
    <rPh sb="5" eb="6">
      <t>エン</t>
    </rPh>
    <rPh sb="7" eb="10">
      <t>ダイガンジ</t>
    </rPh>
    <rPh sb="10" eb="13">
      <t>ヨウチエン</t>
    </rPh>
    <phoneticPr fontId="1"/>
  </si>
  <si>
    <t>花見川さくら学園</t>
    <phoneticPr fontId="1"/>
  </si>
  <si>
    <t>そらまめ保育園新千葉</t>
    <rPh sb="4" eb="7">
      <t>ホイクエン</t>
    </rPh>
    <rPh sb="7" eb="8">
      <t>シン</t>
    </rPh>
    <rPh sb="8" eb="10">
      <t>チバ</t>
    </rPh>
    <phoneticPr fontId="4"/>
  </si>
  <si>
    <t>オーチャード・キッズ稲毛海岸保育園第二</t>
    <rPh sb="14" eb="17">
      <t>ホイクエン</t>
    </rPh>
    <rPh sb="17" eb="19">
      <t>ダイニ</t>
    </rPh>
    <phoneticPr fontId="1"/>
  </si>
  <si>
    <t>AIAI NURSERY 園生</t>
  </si>
  <si>
    <t>小ばと会ちしろ保育園</t>
    <rPh sb="0" eb="1">
      <t>ショウ</t>
    </rPh>
    <rPh sb="3" eb="4">
      <t>カイ</t>
    </rPh>
    <rPh sb="7" eb="10">
      <t>ホイクエン</t>
    </rPh>
    <phoneticPr fontId="1"/>
  </si>
  <si>
    <t>AIAI NURSERY 稲毛海岸</t>
    <phoneticPr fontId="1"/>
  </si>
  <si>
    <t>リトルガーデンインターナショナル幕張本郷認可保育園</t>
    <rPh sb="16" eb="18">
      <t>マクハリ</t>
    </rPh>
    <rPh sb="18" eb="20">
      <t>ホンゴウ</t>
    </rPh>
    <rPh sb="20" eb="22">
      <t>ニンカ</t>
    </rPh>
    <rPh sb="22" eb="25">
      <t>ホイクエン</t>
    </rPh>
    <phoneticPr fontId="21"/>
  </si>
  <si>
    <t>AIAI NURSERY 小仲台</t>
    <phoneticPr fontId="1"/>
  </si>
  <si>
    <t>かえで保育園いそべ</t>
    <rPh sb="3" eb="6">
      <t>ホイクエン</t>
    </rPh>
    <phoneticPr fontId="1"/>
  </si>
  <si>
    <t>あかり保育園</t>
    <rPh sb="3" eb="6">
      <t>ホイクエン</t>
    </rPh>
    <phoneticPr fontId="1"/>
  </si>
  <si>
    <t>オンジュソリール保育園　海浜幕張 Park Side</t>
  </si>
  <si>
    <t>AIAI NURSERY 海浜幕張</t>
  </si>
  <si>
    <t>スマイスセレソンスポーツ保育園新検見川</t>
    <rPh sb="12" eb="15">
      <t>ホイクエン</t>
    </rPh>
    <rPh sb="15" eb="19">
      <t>シンケミガワ</t>
    </rPh>
    <phoneticPr fontId="1"/>
  </si>
  <si>
    <t>千葉蘇我雲母保育園</t>
    <rPh sb="0" eb="4">
      <t>チバソガ</t>
    </rPh>
    <rPh sb="4" eb="6">
      <t>キララ</t>
    </rPh>
    <rPh sb="6" eb="9">
      <t>ホイクエン</t>
    </rPh>
    <phoneticPr fontId="1"/>
  </si>
  <si>
    <t>かえで保育園本千葉</t>
    <rPh sb="3" eb="6">
      <t>ホイクエン</t>
    </rPh>
    <rPh sb="6" eb="9">
      <t>ホンチバ</t>
    </rPh>
    <phoneticPr fontId="1"/>
  </si>
  <si>
    <t>かえで保育園西千葉</t>
    <rPh sb="3" eb="6">
      <t>ホイクエン</t>
    </rPh>
    <phoneticPr fontId="1"/>
  </si>
  <si>
    <t>弁天はすのこ保育園</t>
    <rPh sb="0" eb="2">
      <t>ベンテン</t>
    </rPh>
    <rPh sb="6" eb="9">
      <t>ホイクエン</t>
    </rPh>
    <phoneticPr fontId="1"/>
  </si>
  <si>
    <t>都はるかぜ保育園</t>
    <rPh sb="0" eb="1">
      <t>ミヤコ</t>
    </rPh>
    <rPh sb="5" eb="8">
      <t>ホイクエン</t>
    </rPh>
    <phoneticPr fontId="1"/>
  </si>
  <si>
    <t>RVD43964</t>
  </si>
  <si>
    <t>問題なし</t>
  </si>
  <si>
    <t>代理人の有無</t>
    <rPh sb="0" eb="3">
      <t>ダイリニン</t>
    </rPh>
    <rPh sb="4" eb="6">
      <t>ウム</t>
    </rPh>
    <phoneticPr fontId="4"/>
  </si>
  <si>
    <t>代表者職名</t>
    <rPh sb="0" eb="3">
      <t>ダイヒョウシャ</t>
    </rPh>
    <rPh sb="3" eb="5">
      <t>ショクメイ</t>
    </rPh>
    <phoneticPr fontId="1"/>
  </si>
  <si>
    <t>代表者氏名</t>
    <rPh sb="0" eb="3">
      <t>ダイヒョウシャ</t>
    </rPh>
    <rPh sb="3" eb="5">
      <t>シメイ</t>
    </rPh>
    <phoneticPr fontId="4"/>
  </si>
  <si>
    <t>作草部保育園</t>
    <rPh sb="0" eb="3">
      <t>サクサベ</t>
    </rPh>
    <phoneticPr fontId="4"/>
  </si>
  <si>
    <t>理事長</t>
    <rPh sb="0" eb="3">
      <t>リジチョウ</t>
    </rPh>
    <phoneticPr fontId="118"/>
  </si>
  <si>
    <t>井上　悟</t>
    <rPh sb="0" eb="2">
      <t>イノウエ</t>
    </rPh>
    <rPh sb="3" eb="4">
      <t>サトル</t>
    </rPh>
    <phoneticPr fontId="109"/>
  </si>
  <si>
    <t>井上　悟</t>
    <rPh sb="0" eb="2">
      <t>イノウエ</t>
    </rPh>
    <rPh sb="3" eb="4">
      <t>サトル</t>
    </rPh>
    <phoneticPr fontId="117"/>
  </si>
  <si>
    <t>古川　文子</t>
  </si>
  <si>
    <t>山王保育園</t>
    <rPh sb="0" eb="2">
      <t>サンノウ</t>
    </rPh>
    <rPh sb="2" eb="5">
      <t>ホイクエン</t>
    </rPh>
    <phoneticPr fontId="5"/>
  </si>
  <si>
    <t>チャイルド・ガーデン保育園</t>
    <rPh sb="10" eb="13">
      <t>ホイクエン</t>
    </rPh>
    <phoneticPr fontId="5"/>
  </si>
  <si>
    <t>グレース保育園</t>
    <rPh sb="4" eb="7">
      <t>ホイクエン</t>
    </rPh>
    <phoneticPr fontId="5"/>
  </si>
  <si>
    <t>みらい保育園</t>
    <rPh sb="3" eb="6">
      <t>ホイクエン</t>
    </rPh>
    <phoneticPr fontId="5"/>
  </si>
  <si>
    <t>ひなたぼっこ保育園</t>
    <rPh sb="6" eb="9">
      <t>ホイクエン</t>
    </rPh>
    <phoneticPr fontId="5"/>
  </si>
  <si>
    <t>はまかぜ保育園</t>
    <rPh sb="4" eb="7">
      <t>ホイクエン</t>
    </rPh>
    <phoneticPr fontId="5"/>
  </si>
  <si>
    <t>まなびの森　いなほ保育園</t>
    <rPh sb="4" eb="5">
      <t>モリ</t>
    </rPh>
    <phoneticPr fontId="4"/>
  </si>
  <si>
    <t>キッズマーム保育園</t>
    <rPh sb="6" eb="9">
      <t>ホイクエン</t>
    </rPh>
    <phoneticPr fontId="5"/>
  </si>
  <si>
    <t>アスク海浜幕張保育園</t>
    <rPh sb="3" eb="5">
      <t>カイヒン</t>
    </rPh>
    <rPh sb="5" eb="7">
      <t>マクハリ</t>
    </rPh>
    <rPh sb="7" eb="10">
      <t>ホイクエン</t>
    </rPh>
    <phoneticPr fontId="5"/>
  </si>
  <si>
    <t>明徳浜野駅保育園</t>
    <rPh sb="0" eb="2">
      <t>メイトク</t>
    </rPh>
    <rPh sb="2" eb="4">
      <t>ハマノ</t>
    </rPh>
    <rPh sb="4" eb="5">
      <t>エキ</t>
    </rPh>
    <rPh sb="5" eb="8">
      <t>ホイクエン</t>
    </rPh>
    <phoneticPr fontId="5"/>
  </si>
  <si>
    <t>幕張いもっこ保育園</t>
    <rPh sb="0" eb="2">
      <t>マクハリ</t>
    </rPh>
    <rPh sb="6" eb="9">
      <t>ホイクエン</t>
    </rPh>
    <phoneticPr fontId="5"/>
  </si>
  <si>
    <t>稲毛すきっぷ保育園</t>
    <rPh sb="6" eb="9">
      <t>ホイクエン</t>
    </rPh>
    <phoneticPr fontId="5"/>
  </si>
  <si>
    <t>千葉聖心保育園</t>
    <rPh sb="0" eb="2">
      <t>チバ</t>
    </rPh>
    <rPh sb="2" eb="3">
      <t>ヒジリ</t>
    </rPh>
    <rPh sb="3" eb="4">
      <t>ココロ</t>
    </rPh>
    <rPh sb="4" eb="7">
      <t>ホイクエン</t>
    </rPh>
    <phoneticPr fontId="5"/>
  </si>
  <si>
    <t>真生保育園</t>
    <rPh sb="0" eb="1">
      <t>シン</t>
    </rPh>
    <rPh sb="1" eb="2">
      <t>ナマ</t>
    </rPh>
    <rPh sb="2" eb="5">
      <t>ホイクエン</t>
    </rPh>
    <phoneticPr fontId="5"/>
  </si>
  <si>
    <t>アップルナースリー検見川浜保育園</t>
    <rPh sb="9" eb="12">
      <t>ケミガワ</t>
    </rPh>
    <rPh sb="12" eb="13">
      <t>ハマ</t>
    </rPh>
    <rPh sb="13" eb="16">
      <t>ホイクエン</t>
    </rPh>
    <phoneticPr fontId="5"/>
  </si>
  <si>
    <t>中村　恵那</t>
    <rPh sb="0" eb="2">
      <t>ナカムラ</t>
    </rPh>
    <rPh sb="3" eb="5">
      <t>エナ</t>
    </rPh>
    <phoneticPr fontId="118"/>
  </si>
  <si>
    <t>中村　恵那</t>
  </si>
  <si>
    <t>（株）ポピンズエデュケア</t>
  </si>
  <si>
    <t>いろは保育園</t>
    <rPh sb="3" eb="6">
      <t>ホイクエン</t>
    </rPh>
    <phoneticPr fontId="5"/>
  </si>
  <si>
    <t>稲毛ひだまり保育園</t>
    <rPh sb="0" eb="2">
      <t>イナゲ</t>
    </rPh>
    <rPh sb="6" eb="9">
      <t>ホイクエン</t>
    </rPh>
    <phoneticPr fontId="5"/>
  </si>
  <si>
    <t>佐藤　敏光</t>
    <rPh sb="3" eb="5">
      <t>トシミツ</t>
    </rPh>
    <phoneticPr fontId="122"/>
  </si>
  <si>
    <t>ローゼンそが保育園</t>
    <rPh sb="6" eb="9">
      <t>ホイクエン</t>
    </rPh>
    <phoneticPr fontId="5"/>
  </si>
  <si>
    <t>繁田　高広</t>
    <rPh sb="0" eb="2">
      <t>シゲタ</t>
    </rPh>
    <rPh sb="3" eb="5">
      <t>タカヒロ</t>
    </rPh>
    <phoneticPr fontId="109"/>
  </si>
  <si>
    <t>Gakkenほいくえん おゆみ野</t>
    <rPh sb="15" eb="16">
      <t>ノ</t>
    </rPh>
    <phoneticPr fontId="5"/>
  </si>
  <si>
    <t>おゆみ野すきっぷ保育園</t>
    <rPh sb="3" eb="4">
      <t>ノ</t>
    </rPh>
    <rPh sb="8" eb="11">
      <t>ホイクエン</t>
    </rPh>
    <phoneticPr fontId="5"/>
  </si>
  <si>
    <t>たかし保育園稲毛海岸</t>
    <rPh sb="3" eb="6">
      <t>ホイクエン</t>
    </rPh>
    <rPh sb="6" eb="10">
      <t>イナゲカイガン</t>
    </rPh>
    <phoneticPr fontId="5"/>
  </si>
  <si>
    <t>幕張本郷きらきら保育園</t>
    <rPh sb="0" eb="4">
      <t>マクハリホンゴウ</t>
    </rPh>
    <rPh sb="8" eb="11">
      <t>ホイクエン</t>
    </rPh>
    <phoneticPr fontId="5"/>
  </si>
  <si>
    <t>NQZ81348</t>
  </si>
  <si>
    <t>中川　創太</t>
    <rPh sb="0" eb="2">
      <t>ナカガワ</t>
    </rPh>
    <rPh sb="3" eb="5">
      <t>ソウタ</t>
    </rPh>
    <phoneticPr fontId="118"/>
  </si>
  <si>
    <t>中川　創太</t>
  </si>
  <si>
    <t>井上 悟</t>
    <rPh sb="0" eb="2">
      <t>イノウエ</t>
    </rPh>
    <rPh sb="3" eb="4">
      <t>サトル</t>
    </rPh>
    <phoneticPr fontId="117"/>
  </si>
  <si>
    <t>東京都世田谷区祖師谷3-10-11</t>
    <rPh sb="0" eb="3">
      <t>トウキョウト</t>
    </rPh>
    <rPh sb="3" eb="7">
      <t>セタガヤク</t>
    </rPh>
    <rPh sb="7" eb="10">
      <t>ソシガヤ</t>
    </rPh>
    <phoneticPr fontId="15"/>
  </si>
  <si>
    <t>代表取締役</t>
    <rPh sb="0" eb="2">
      <t>ダイヒョウ</t>
    </rPh>
    <rPh sb="2" eb="5">
      <t>トリシマリヤク</t>
    </rPh>
    <phoneticPr fontId="109"/>
  </si>
  <si>
    <t>野田　純</t>
    <rPh sb="0" eb="2">
      <t>ノダ</t>
    </rPh>
    <rPh sb="3" eb="4">
      <t>ジュン</t>
    </rPh>
    <phoneticPr fontId="109"/>
  </si>
  <si>
    <t>SOUキッズケア（株）</t>
  </si>
  <si>
    <t>（株）キッズネクスト</t>
    <rPh sb="1" eb="2">
      <t>カブ</t>
    </rPh>
    <phoneticPr fontId="118"/>
  </si>
  <si>
    <t>千葉市美浜区真砂4-3-5</t>
    <rPh sb="0" eb="3">
      <t>チバシ</t>
    </rPh>
    <rPh sb="3" eb="6">
      <t>ミハマク</t>
    </rPh>
    <rPh sb="6" eb="8">
      <t>マサゴ</t>
    </rPh>
    <phoneticPr fontId="118"/>
  </si>
  <si>
    <t>西村　和馬</t>
    <rPh sb="0" eb="2">
      <t>ニシムラ</t>
    </rPh>
    <rPh sb="3" eb="5">
      <t>カズマ</t>
    </rPh>
    <phoneticPr fontId="118"/>
  </si>
  <si>
    <t>千葉市美浜区真砂4-3-5</t>
  </si>
  <si>
    <t>Gakkenほいくえん 稲毛東</t>
    <rPh sb="12" eb="14">
      <t>イナゲ</t>
    </rPh>
    <rPh sb="14" eb="15">
      <t>ヒガシ</t>
    </rPh>
    <phoneticPr fontId="2"/>
  </si>
  <si>
    <t>あおぞら保育園</t>
    <rPh sb="4" eb="7">
      <t>ホイクエン</t>
    </rPh>
    <phoneticPr fontId="5"/>
  </si>
  <si>
    <t>スクルドエンジェル保育園幕張園</t>
    <rPh sb="9" eb="12">
      <t>ホイクエン</t>
    </rPh>
    <rPh sb="12" eb="14">
      <t>マクハリ</t>
    </rPh>
    <rPh sb="14" eb="15">
      <t>エン</t>
    </rPh>
    <phoneticPr fontId="7"/>
  </si>
  <si>
    <t>AIAI NURSERY　幕張</t>
    <rPh sb="13" eb="15">
      <t>マクハリ</t>
    </rPh>
    <phoneticPr fontId="5"/>
  </si>
  <si>
    <t>さくらんぼ保育園</t>
    <rPh sb="5" eb="8">
      <t>ホイクエン</t>
    </rPh>
    <phoneticPr fontId="5"/>
  </si>
  <si>
    <t>げんき保育園</t>
    <rPh sb="3" eb="6">
      <t>ホイクエン</t>
    </rPh>
    <phoneticPr fontId="5"/>
  </si>
  <si>
    <t>マミー＆ミーおゆみ野保育園</t>
    <rPh sb="9" eb="10">
      <t>ノ</t>
    </rPh>
    <rPh sb="10" eb="13">
      <t>ホイクエン</t>
    </rPh>
    <phoneticPr fontId="7"/>
  </si>
  <si>
    <t>寒川保育園</t>
    <rPh sb="0" eb="1">
      <t>サム</t>
    </rPh>
    <rPh sb="1" eb="2">
      <t>カワ</t>
    </rPh>
    <rPh sb="2" eb="5">
      <t>ホイクエン</t>
    </rPh>
    <phoneticPr fontId="7"/>
  </si>
  <si>
    <t>そらまめ保育園新千葉</t>
    <rPh sb="4" eb="7">
      <t>ホイクエン</t>
    </rPh>
    <rPh sb="7" eb="8">
      <t>シン</t>
    </rPh>
    <rPh sb="8" eb="10">
      <t>チバ</t>
    </rPh>
    <phoneticPr fontId="5"/>
  </si>
  <si>
    <t>本千葉エンゼルホーム保育園</t>
    <rPh sb="0" eb="3">
      <t>ホンチバ</t>
    </rPh>
    <rPh sb="10" eb="13">
      <t>ホイクエン</t>
    </rPh>
    <phoneticPr fontId="5"/>
  </si>
  <si>
    <t>かるがも保育園　おゆみ野園</t>
    <rPh sb="4" eb="7">
      <t>ホイクエン</t>
    </rPh>
    <rPh sb="11" eb="12">
      <t>ノ</t>
    </rPh>
    <rPh sb="12" eb="13">
      <t>エン</t>
    </rPh>
    <phoneticPr fontId="5"/>
  </si>
  <si>
    <t>なのはな保育園</t>
    <rPh sb="4" eb="7">
      <t>ホイクエン</t>
    </rPh>
    <phoneticPr fontId="19"/>
  </si>
  <si>
    <t>ミルキーホーム都賀園</t>
    <rPh sb="7" eb="9">
      <t>ツガ</t>
    </rPh>
    <rPh sb="9" eb="10">
      <t>エン</t>
    </rPh>
    <phoneticPr fontId="19"/>
  </si>
  <si>
    <t>ぴょんぴょん保育園</t>
    <rPh sb="6" eb="9">
      <t>ホイクエン</t>
    </rPh>
    <phoneticPr fontId="19"/>
  </si>
  <si>
    <t>まほろばのお日さま保育園</t>
    <rPh sb="9" eb="12">
      <t>ホイクエン</t>
    </rPh>
    <phoneticPr fontId="19"/>
  </si>
  <si>
    <t>AIAI NURSERY　土気</t>
    <rPh sb="13" eb="15">
      <t>トケ</t>
    </rPh>
    <phoneticPr fontId="5"/>
  </si>
  <si>
    <t>キートスチャイルドケア新田町</t>
    <rPh sb="11" eb="14">
      <t>シンデンチョウ</t>
    </rPh>
    <phoneticPr fontId="5"/>
  </si>
  <si>
    <t>マミー＆ミー西都賀保育園</t>
    <rPh sb="6" eb="7">
      <t>ニシ</t>
    </rPh>
    <rPh sb="7" eb="9">
      <t>ツガ</t>
    </rPh>
    <rPh sb="9" eb="12">
      <t>ホイクエン</t>
    </rPh>
    <phoneticPr fontId="19"/>
  </si>
  <si>
    <t>幕張本郷すきっぷ保育園</t>
    <rPh sb="0" eb="4">
      <t>マクハリホンゴウ</t>
    </rPh>
    <rPh sb="8" eb="11">
      <t>ホイクエン</t>
    </rPh>
    <phoneticPr fontId="19"/>
  </si>
  <si>
    <t>若葉保育園</t>
    <rPh sb="0" eb="2">
      <t>ワカバ</t>
    </rPh>
    <rPh sb="2" eb="5">
      <t>ホイクエン</t>
    </rPh>
    <phoneticPr fontId="19"/>
  </si>
  <si>
    <t>（株）INOUE</t>
  </si>
  <si>
    <t>検見川わくわく保育園</t>
    <rPh sb="0" eb="3">
      <t>ケミガワ</t>
    </rPh>
    <rPh sb="7" eb="9">
      <t>ホイク</t>
    </rPh>
    <rPh sb="9" eb="10">
      <t>エン</t>
    </rPh>
    <phoneticPr fontId="5"/>
  </si>
  <si>
    <t>植草学園千葉駅保育園</t>
    <rPh sb="0" eb="2">
      <t>ウエクサ</t>
    </rPh>
    <rPh sb="2" eb="4">
      <t>ガクエン</t>
    </rPh>
    <rPh sb="4" eb="7">
      <t>チバエキ</t>
    </rPh>
    <rPh sb="7" eb="10">
      <t>ホイクエン</t>
    </rPh>
    <phoneticPr fontId="4"/>
  </si>
  <si>
    <t>キートスチャイルドケア幕張本郷</t>
    <rPh sb="11" eb="13">
      <t>マクハリ</t>
    </rPh>
    <rPh sb="13" eb="15">
      <t>ホンゴウ</t>
    </rPh>
    <phoneticPr fontId="4"/>
  </si>
  <si>
    <t>京進のほいくえんＨＯＰＰＡ幕張町5丁目</t>
    <rPh sb="0" eb="2">
      <t>キョウシン</t>
    </rPh>
    <rPh sb="13" eb="15">
      <t>マクハリ</t>
    </rPh>
    <rPh sb="15" eb="16">
      <t>マチ</t>
    </rPh>
    <rPh sb="17" eb="19">
      <t>チョウメ</t>
    </rPh>
    <phoneticPr fontId="4"/>
  </si>
  <si>
    <t>京進のほいくえんＨＯＰＰＡ幕張本郷駅前</t>
    <rPh sb="0" eb="2">
      <t>キョウシン</t>
    </rPh>
    <rPh sb="13" eb="15">
      <t>マクハリ</t>
    </rPh>
    <rPh sb="15" eb="17">
      <t>ホンゴウ</t>
    </rPh>
    <rPh sb="17" eb="19">
      <t>エキマエ</t>
    </rPh>
    <phoneticPr fontId="4"/>
  </si>
  <si>
    <t>千葉検見川雲母保育園</t>
    <rPh sb="0" eb="2">
      <t>チバ</t>
    </rPh>
    <rPh sb="2" eb="5">
      <t>ケミガワ</t>
    </rPh>
    <rPh sb="5" eb="7">
      <t>キララ</t>
    </rPh>
    <rPh sb="7" eb="10">
      <t>ホイクエン</t>
    </rPh>
    <phoneticPr fontId="4"/>
  </si>
  <si>
    <t>かえで保育園幕張本郷</t>
    <rPh sb="3" eb="6">
      <t>ホイクエン</t>
    </rPh>
    <rPh sb="6" eb="8">
      <t>マクハリ</t>
    </rPh>
    <rPh sb="8" eb="10">
      <t>ホンゴウ</t>
    </rPh>
    <phoneticPr fontId="4"/>
  </si>
  <si>
    <t>伊藤　貴紀</t>
    <rPh sb="0" eb="2">
      <t>イトウ</t>
    </rPh>
    <rPh sb="3" eb="4">
      <t>キ</t>
    </rPh>
    <rPh sb="4" eb="5">
      <t>キ</t>
    </rPh>
    <phoneticPr fontId="118"/>
  </si>
  <si>
    <t>すまいるキャンディ保育園</t>
    <rPh sb="9" eb="11">
      <t>ホイク</t>
    </rPh>
    <rPh sb="11" eb="12">
      <t>エン</t>
    </rPh>
    <phoneticPr fontId="4"/>
  </si>
  <si>
    <t>稲毛キッズマーム保育園</t>
    <rPh sb="0" eb="2">
      <t>イナゲ</t>
    </rPh>
    <rPh sb="8" eb="11">
      <t>ホイクエン</t>
    </rPh>
    <phoneticPr fontId="4"/>
  </si>
  <si>
    <t>キートスチャイルドケア園生町</t>
    <rPh sb="11" eb="12">
      <t>ソノ</t>
    </rPh>
    <rPh sb="12" eb="13">
      <t>イ</t>
    </rPh>
    <rPh sb="13" eb="14">
      <t>マチ</t>
    </rPh>
    <phoneticPr fontId="4"/>
  </si>
  <si>
    <t>千葉稲毛雲母保育園</t>
    <rPh sb="0" eb="2">
      <t>チバ</t>
    </rPh>
    <rPh sb="2" eb="4">
      <t>イナゲ</t>
    </rPh>
    <rPh sb="4" eb="6">
      <t>キララ</t>
    </rPh>
    <rPh sb="6" eb="9">
      <t>ホイクエン</t>
    </rPh>
    <phoneticPr fontId="4"/>
  </si>
  <si>
    <t>AIAI NURSERY 園生</t>
    <rPh sb="13" eb="15">
      <t>ソンノウ</t>
    </rPh>
    <phoneticPr fontId="1"/>
  </si>
  <si>
    <t>AMF55601</t>
  </si>
  <si>
    <t>AIAI Child Care㈱</t>
  </si>
  <si>
    <t>東京都墨田区錦糸１丁目２番１号</t>
  </si>
  <si>
    <t>ぽかぽか保育園おてんとさん</t>
    <rPh sb="4" eb="6">
      <t>ホイク</t>
    </rPh>
    <rPh sb="6" eb="7">
      <t>エン</t>
    </rPh>
    <phoneticPr fontId="4"/>
  </si>
  <si>
    <t>リトルガーデンインターナショナル海浜幕張認可保育園</t>
    <phoneticPr fontId="1"/>
  </si>
  <si>
    <t>（株）リトルガーデン</t>
  </si>
  <si>
    <t>佐々木　一真</t>
  </si>
  <si>
    <t>大森保育園</t>
    <rPh sb="0" eb="2">
      <t>オオモリ</t>
    </rPh>
    <rPh sb="2" eb="5">
      <t>ホイクエン</t>
    </rPh>
    <phoneticPr fontId="1"/>
  </si>
  <si>
    <t>東千葉雲母保育園</t>
    <rPh sb="0" eb="1">
      <t>ヒガシ</t>
    </rPh>
    <rPh sb="1" eb="3">
      <t>チバ</t>
    </rPh>
    <rPh sb="3" eb="5">
      <t>キララ</t>
    </rPh>
    <rPh sb="5" eb="8">
      <t>ホイクエン</t>
    </rPh>
    <phoneticPr fontId="1"/>
  </si>
  <si>
    <t>レイモンド汐見丘保育園</t>
    <rPh sb="5" eb="7">
      <t>シオミ</t>
    </rPh>
    <rPh sb="7" eb="8">
      <t>オカ</t>
    </rPh>
    <rPh sb="8" eb="11">
      <t>ホイクエン</t>
    </rPh>
    <phoneticPr fontId="1"/>
  </si>
  <si>
    <t>理事長</t>
    <rPh sb="0" eb="3">
      <t>リジチョウ</t>
    </rPh>
    <phoneticPr fontId="109"/>
  </si>
  <si>
    <t>前田　効多郎</t>
    <rPh sb="0" eb="2">
      <t>マエダ</t>
    </rPh>
    <rPh sb="3" eb="4">
      <t>コウ</t>
    </rPh>
    <rPh sb="4" eb="6">
      <t>タロウ</t>
    </rPh>
    <phoneticPr fontId="109"/>
  </si>
  <si>
    <t>かえで保育園幕張本郷６丁目</t>
    <rPh sb="3" eb="10">
      <t>ホイクエンマクハリホンゴウ</t>
    </rPh>
    <rPh sb="11" eb="13">
      <t>チョウメ</t>
    </rPh>
    <phoneticPr fontId="1"/>
  </si>
  <si>
    <t>リトルガーデンインターナショナル幕張本郷認可保育園</t>
    <rPh sb="16" eb="18">
      <t>マクハリ</t>
    </rPh>
    <rPh sb="18" eb="20">
      <t>ホンゴウ</t>
    </rPh>
    <rPh sb="20" eb="22">
      <t>ニンカ</t>
    </rPh>
    <rPh sb="22" eb="25">
      <t>ホイクエン</t>
    </rPh>
    <phoneticPr fontId="1"/>
  </si>
  <si>
    <t>作草部アーク保育園</t>
    <rPh sb="0" eb="3">
      <t>サクサベ</t>
    </rPh>
    <rPh sb="6" eb="9">
      <t>ホイクエン</t>
    </rPh>
    <phoneticPr fontId="1"/>
  </si>
  <si>
    <t>ししの子保育園　小中台町</t>
    <rPh sb="3" eb="4">
      <t>コ</t>
    </rPh>
    <rPh sb="4" eb="7">
      <t>ホイクエン</t>
    </rPh>
    <rPh sb="8" eb="12">
      <t>コナカダイチョウ</t>
    </rPh>
    <phoneticPr fontId="1"/>
  </si>
  <si>
    <t>AIAI NURSERY 小仲台</t>
    <rPh sb="13" eb="14">
      <t>ショウ</t>
    </rPh>
    <rPh sb="14" eb="16">
      <t>ナカダイ</t>
    </rPh>
    <phoneticPr fontId="21"/>
  </si>
  <si>
    <t>JZK97887</t>
  </si>
  <si>
    <t>認可保育園　みどりまち</t>
    <rPh sb="0" eb="2">
      <t>ニンカ</t>
    </rPh>
    <rPh sb="2" eb="5">
      <t>ホイクエン</t>
    </rPh>
    <phoneticPr fontId="1"/>
  </si>
  <si>
    <t>キートスチャイルドケア桜木</t>
    <rPh sb="11" eb="13">
      <t>サクラギ</t>
    </rPh>
    <phoneticPr fontId="1"/>
  </si>
  <si>
    <t>小倉台　いろは保育園</t>
    <rPh sb="0" eb="3">
      <t>オグラダイ</t>
    </rPh>
    <rPh sb="7" eb="10">
      <t>ホイクエン</t>
    </rPh>
    <phoneticPr fontId="1"/>
  </si>
  <si>
    <t>つぐみ保育園</t>
    <rPh sb="3" eb="6">
      <t>ホイクエン</t>
    </rPh>
    <phoneticPr fontId="1"/>
  </si>
  <si>
    <t>みつばち保育園　若葉</t>
    <rPh sb="4" eb="7">
      <t>ホイクエン</t>
    </rPh>
    <rPh sb="8" eb="10">
      <t>ワカバ</t>
    </rPh>
    <phoneticPr fontId="1"/>
  </si>
  <si>
    <t>キートスチャイルドケアおゆみ野南</t>
    <rPh sb="14" eb="15">
      <t>ノ</t>
    </rPh>
    <rPh sb="15" eb="16">
      <t>ミナミ</t>
    </rPh>
    <phoneticPr fontId="1"/>
  </si>
  <si>
    <t>京進のほいくえん　HOPPA幕張ベイパーク</t>
    <rPh sb="0" eb="2">
      <t>キョウシン</t>
    </rPh>
    <rPh sb="14" eb="16">
      <t>マクハリ</t>
    </rPh>
    <phoneticPr fontId="1"/>
  </si>
  <si>
    <t>AIAI NURSERY　あすみが丘</t>
    <rPh sb="17" eb="18">
      <t>オカ</t>
    </rPh>
    <phoneticPr fontId="4"/>
  </si>
  <si>
    <t>K's garden蘇我保育園</t>
    <rPh sb="10" eb="12">
      <t>ソガ</t>
    </rPh>
    <rPh sb="12" eb="15">
      <t>ホイクエン</t>
    </rPh>
    <phoneticPr fontId="1"/>
  </si>
  <si>
    <t>子どものまきば保育園</t>
    <rPh sb="0" eb="1">
      <t>コ</t>
    </rPh>
    <rPh sb="7" eb="10">
      <t>ホイクエン</t>
    </rPh>
    <phoneticPr fontId="4"/>
  </si>
  <si>
    <t>ほしのこ保育園</t>
    <rPh sb="4" eb="7">
      <t>ホイクエン</t>
    </rPh>
    <phoneticPr fontId="4"/>
  </si>
  <si>
    <t>椿森保育園</t>
    <rPh sb="0" eb="2">
      <t>ツバキモリ</t>
    </rPh>
    <rPh sb="2" eb="5">
      <t>ホイクエン</t>
    </rPh>
    <phoneticPr fontId="4"/>
  </si>
  <si>
    <t>（株）キッズトラスト</t>
  </si>
  <si>
    <t>アンファンジュール保育園弁天</t>
    <rPh sb="9" eb="12">
      <t>ホイクエン</t>
    </rPh>
    <rPh sb="12" eb="14">
      <t>ベンテン</t>
    </rPh>
    <phoneticPr fontId="4"/>
  </si>
  <si>
    <t>かえで保育園まくはり</t>
    <rPh sb="3" eb="6">
      <t>ホイクエン</t>
    </rPh>
    <phoneticPr fontId="4"/>
  </si>
  <si>
    <t>かえで保育園はなぞの</t>
    <rPh sb="3" eb="6">
      <t>ホイクエン</t>
    </rPh>
    <phoneticPr fontId="4"/>
  </si>
  <si>
    <t>アストロベースキャンプ保育園</t>
    <rPh sb="11" eb="14">
      <t>ホイクエン</t>
    </rPh>
    <phoneticPr fontId="4"/>
  </si>
  <si>
    <t>かるがも保育園　鎌取園</t>
    <rPh sb="4" eb="7">
      <t>ホイクエン</t>
    </rPh>
    <rPh sb="8" eb="10">
      <t>カマトリ</t>
    </rPh>
    <rPh sb="10" eb="11">
      <t>エン</t>
    </rPh>
    <phoneticPr fontId="4"/>
  </si>
  <si>
    <t>クニナたかだの森保育園</t>
    <rPh sb="7" eb="8">
      <t>モリ</t>
    </rPh>
    <rPh sb="8" eb="11">
      <t>ホイクエン</t>
    </rPh>
    <phoneticPr fontId="4"/>
  </si>
  <si>
    <t>澪川　美紀</t>
  </si>
  <si>
    <t>京進のほいくえんHOPPAガーデンビュー千葉駅前</t>
    <rPh sb="0" eb="2">
      <t>キョウシン</t>
    </rPh>
    <rPh sb="20" eb="23">
      <t>チバエキ</t>
    </rPh>
    <rPh sb="23" eb="24">
      <t>マエ</t>
    </rPh>
    <phoneticPr fontId="4"/>
  </si>
  <si>
    <t>希望の子保育園</t>
    <rPh sb="0" eb="2">
      <t>キボウ</t>
    </rPh>
    <rPh sb="3" eb="4">
      <t>コ</t>
    </rPh>
    <rPh sb="4" eb="7">
      <t>ホイクエン</t>
    </rPh>
    <phoneticPr fontId="4"/>
  </si>
  <si>
    <t>そがチャイルドハウス保育園</t>
    <rPh sb="10" eb="13">
      <t>ホイクエン</t>
    </rPh>
    <phoneticPr fontId="4"/>
  </si>
  <si>
    <t>（特非）はなえみ</t>
  </si>
  <si>
    <t>オンジュ ソリール保育園　そが駅前園</t>
    <rPh sb="9" eb="12">
      <t>ホイクエン</t>
    </rPh>
    <rPh sb="15" eb="16">
      <t>エキ</t>
    </rPh>
    <rPh sb="16" eb="17">
      <t>マエ</t>
    </rPh>
    <rPh sb="17" eb="18">
      <t>エン</t>
    </rPh>
    <phoneticPr fontId="0"/>
  </si>
  <si>
    <t>（学）キッズラボ学園</t>
  </si>
  <si>
    <t>絵本と太陽の保育園　てぃだまちキッズ検見川浜</t>
    <rPh sb="0" eb="2">
      <t>エホン</t>
    </rPh>
    <rPh sb="3" eb="5">
      <t>タイヨウ</t>
    </rPh>
    <rPh sb="6" eb="9">
      <t>ホイクエン</t>
    </rPh>
    <rPh sb="18" eb="22">
      <t>ケミガワハマ</t>
    </rPh>
    <phoneticPr fontId="0"/>
  </si>
  <si>
    <t>美波保育園</t>
    <rPh sb="0" eb="2">
      <t>ミナミ</t>
    </rPh>
    <rPh sb="2" eb="5">
      <t>ホイクエン</t>
    </rPh>
    <phoneticPr fontId="0"/>
  </si>
  <si>
    <t>みらいつむぎ保育園美浜</t>
    <rPh sb="6" eb="9">
      <t>ホイクエン</t>
    </rPh>
    <rPh sb="9" eb="11">
      <t>ミハマ</t>
    </rPh>
    <phoneticPr fontId="0"/>
  </si>
  <si>
    <t>東京都中央区銀座７丁目１６－１２　G-７ビルディング</t>
    <phoneticPr fontId="118"/>
  </si>
  <si>
    <t>オーチャード・キッズ稲毛海岸保育園第二</t>
    <rPh sb="10" eb="14">
      <t>イナゲカイガン</t>
    </rPh>
    <rPh sb="14" eb="16">
      <t>ホイク</t>
    </rPh>
    <rPh sb="16" eb="17">
      <t>エン</t>
    </rPh>
    <rPh sb="17" eb="18">
      <t>ダイ</t>
    </rPh>
    <rPh sb="18" eb="19">
      <t>ニ</t>
    </rPh>
    <phoneticPr fontId="4"/>
  </si>
  <si>
    <t>サフォークキッズ保育園</t>
    <rPh sb="8" eb="11">
      <t>ホイクエン</t>
    </rPh>
    <phoneticPr fontId="4"/>
  </si>
  <si>
    <t>みらくる保育園</t>
    <rPh sb="4" eb="7">
      <t>ホイクエン</t>
    </rPh>
    <phoneticPr fontId="4"/>
  </si>
  <si>
    <t>AIAI NURSERY 稲毛海岸</t>
    <rPh sb="13" eb="15">
      <t>イナゲ</t>
    </rPh>
    <rPh sb="15" eb="17">
      <t>カイガン</t>
    </rPh>
    <phoneticPr fontId="1"/>
  </si>
  <si>
    <t>UPB11909</t>
  </si>
  <si>
    <t>あおば保育園</t>
    <rPh sb="3" eb="6">
      <t>ホイクエン</t>
    </rPh>
    <phoneticPr fontId="4"/>
  </si>
  <si>
    <t>チャコ保育園</t>
    <rPh sb="3" eb="6">
      <t>ホイクエン</t>
    </rPh>
    <phoneticPr fontId="4"/>
  </si>
  <si>
    <t>かえで保育園千葉中央</t>
    <rPh sb="6" eb="8">
      <t>チバ</t>
    </rPh>
    <rPh sb="8" eb="10">
      <t>チュウオウ</t>
    </rPh>
    <phoneticPr fontId="4"/>
  </si>
  <si>
    <t>かえで保育園おゆみ野</t>
    <rPh sb="3" eb="6">
      <t>ホイクエン</t>
    </rPh>
    <rPh sb="9" eb="10">
      <t>ノ</t>
    </rPh>
    <phoneticPr fontId="4"/>
  </si>
  <si>
    <t>もりのなかま保育園おゆみ野園サイエンス＋</t>
    <rPh sb="6" eb="9">
      <t>ホイクエン</t>
    </rPh>
    <rPh sb="12" eb="13">
      <t>ノ</t>
    </rPh>
    <rPh sb="13" eb="14">
      <t>エン</t>
    </rPh>
    <phoneticPr fontId="4"/>
  </si>
  <si>
    <t>（株）Lateral Kids</t>
  </si>
  <si>
    <t>リトルガーデンインターナショナル幕張ベイパーク保育園</t>
    <rPh sb="16" eb="18">
      <t>マクハリ</t>
    </rPh>
    <rPh sb="23" eb="26">
      <t>ホイクエン</t>
    </rPh>
    <phoneticPr fontId="4"/>
  </si>
  <si>
    <t>千葉蘇我雲母保育園</t>
  </si>
  <si>
    <t>CAI60583</t>
  </si>
  <si>
    <t>㈱モードプランニングジャパン</t>
  </si>
  <si>
    <t>かえで保育園本千葉</t>
  </si>
  <si>
    <t>USN62340</t>
  </si>
  <si>
    <t>㈱Think Education</t>
  </si>
  <si>
    <t>かえで保育園いそべ</t>
  </si>
  <si>
    <t>SQD30998</t>
  </si>
  <si>
    <t>あかり保育園</t>
  </si>
  <si>
    <t>XSQ87133</t>
  </si>
  <si>
    <t>㈱キッズトラスト</t>
  </si>
  <si>
    <t>NWP74920</t>
  </si>
  <si>
    <t>㈱グローバルナビゲーション</t>
  </si>
  <si>
    <t>OJX82941</t>
  </si>
  <si>
    <t>代表取締役</t>
    <rPh sb="4" eb="5">
      <t>ヤク</t>
    </rPh>
    <phoneticPr fontId="118"/>
  </si>
  <si>
    <t>かえで保育園西千葉</t>
    <rPh sb="3" eb="6">
      <t>ホイクエン</t>
    </rPh>
    <phoneticPr fontId="4"/>
  </si>
  <si>
    <t>BVZ35289</t>
  </si>
  <si>
    <t>スマイスセレソンスポーツ保育園新検見川</t>
  </si>
  <si>
    <t>AWJ36046</t>
  </si>
  <si>
    <t>（福）白菊会</t>
  </si>
  <si>
    <t>大分県大分市新川町一丁目1228番地1</t>
    <rPh sb="0" eb="9">
      <t>870-0016</t>
    </rPh>
    <rPh sb="9" eb="12">
      <t>イッチョウメ</t>
    </rPh>
    <rPh sb="16" eb="18">
      <t>バンチ</t>
    </rPh>
    <phoneticPr fontId="118"/>
  </si>
  <si>
    <t>大分県大分市新川町一丁目1228番地1</t>
  </si>
  <si>
    <t>弁天はすのこ保育園</t>
  </si>
  <si>
    <t>FOQ17631</t>
  </si>
  <si>
    <t>千葉県千葉市花見川区幕張町４丁目６０８－１</t>
  </si>
  <si>
    <t>都はるかぜ保育園</t>
  </si>
  <si>
    <t>CSG22240</t>
  </si>
  <si>
    <t>（学）増田学園</t>
  </si>
  <si>
    <t>千葉県千葉市中央区道場北１丁目１７ー６</t>
  </si>
  <si>
    <t>小ばと会ちしろ保育園</t>
  </si>
  <si>
    <t>EOB49325</t>
  </si>
  <si>
    <t>千葉県千葉市緑区おゆみ野中央２丁目７－７</t>
  </si>
  <si>
    <t>幼保連携型認定こども園　幕張海浜こども園</t>
    <rPh sb="0" eb="1">
      <t>ヨウ</t>
    </rPh>
    <rPh sb="1" eb="2">
      <t>ホ</t>
    </rPh>
    <rPh sb="2" eb="5">
      <t>レンケイガタ</t>
    </rPh>
    <rPh sb="5" eb="7">
      <t>ニンテイ</t>
    </rPh>
    <rPh sb="10" eb="11">
      <t>エン</t>
    </rPh>
    <rPh sb="12" eb="14">
      <t>マクハリ</t>
    </rPh>
    <rPh sb="14" eb="16">
      <t>カイヒン</t>
    </rPh>
    <rPh sb="19" eb="20">
      <t>エン</t>
    </rPh>
    <phoneticPr fontId="9"/>
  </si>
  <si>
    <t>幼保連携型認定こども園　打瀬保育園</t>
    <rPh sb="0" eb="1">
      <t>ヨウ</t>
    </rPh>
    <rPh sb="1" eb="2">
      <t>ホ</t>
    </rPh>
    <rPh sb="2" eb="5">
      <t>レンケイガタ</t>
    </rPh>
    <rPh sb="5" eb="7">
      <t>ニンテイ</t>
    </rPh>
    <rPh sb="10" eb="11">
      <t>エン</t>
    </rPh>
    <rPh sb="12" eb="13">
      <t>ウ</t>
    </rPh>
    <rPh sb="13" eb="14">
      <t>セ</t>
    </rPh>
    <rPh sb="14" eb="17">
      <t>ホイクエン</t>
    </rPh>
    <phoneticPr fontId="9"/>
  </si>
  <si>
    <t>幼保連携型認定こども園　千葉女子専門学校附属聖こども園</t>
    <rPh sb="0" eb="1">
      <t>ヨウ</t>
    </rPh>
    <rPh sb="1" eb="2">
      <t>ホ</t>
    </rPh>
    <rPh sb="2" eb="5">
      <t>レンケイガタ</t>
    </rPh>
    <rPh sb="5" eb="7">
      <t>ニンテイ</t>
    </rPh>
    <rPh sb="10" eb="11">
      <t>エン</t>
    </rPh>
    <rPh sb="12" eb="14">
      <t>チバ</t>
    </rPh>
    <rPh sb="14" eb="16">
      <t>ジョシ</t>
    </rPh>
    <rPh sb="16" eb="18">
      <t>センモン</t>
    </rPh>
    <rPh sb="18" eb="20">
      <t>ガッコウ</t>
    </rPh>
    <rPh sb="20" eb="22">
      <t>フゾク</t>
    </rPh>
    <rPh sb="22" eb="23">
      <t>ヒジリ</t>
    </rPh>
    <rPh sb="26" eb="27">
      <t>エン</t>
    </rPh>
    <phoneticPr fontId="9"/>
  </si>
  <si>
    <t>幼保連携型認定こども園　ウィズダムナーサリースクール</t>
    <rPh sb="0" eb="1">
      <t>ヨウ</t>
    </rPh>
    <rPh sb="1" eb="2">
      <t>ホ</t>
    </rPh>
    <rPh sb="2" eb="5">
      <t>レンケイガタ</t>
    </rPh>
    <rPh sb="5" eb="7">
      <t>ニンテイ</t>
    </rPh>
    <rPh sb="10" eb="11">
      <t>エン</t>
    </rPh>
    <phoneticPr fontId="9"/>
  </si>
  <si>
    <t>千葉県旭市見広4226-2</t>
    <rPh sb="0" eb="3">
      <t>チバケン</t>
    </rPh>
    <phoneticPr fontId="1"/>
  </si>
  <si>
    <t>千葉県旭市見広4226-2</t>
  </si>
  <si>
    <t>認定こども園かしの木学園　カトライアキンダーガルテン</t>
    <rPh sb="0" eb="2">
      <t>ニンテイ</t>
    </rPh>
    <rPh sb="5" eb="6">
      <t>エン</t>
    </rPh>
    <rPh sb="9" eb="10">
      <t>キ</t>
    </rPh>
    <rPh sb="10" eb="12">
      <t>ガクエン</t>
    </rPh>
    <phoneticPr fontId="14"/>
  </si>
  <si>
    <t>千葉市美浜区高洲１－１－２０</t>
    <rPh sb="0" eb="3">
      <t>チバシ</t>
    </rPh>
    <phoneticPr fontId="1"/>
  </si>
  <si>
    <t>千葉市美浜区高洲１－１－２０</t>
  </si>
  <si>
    <t>認定こども園　千葉明徳短期大学附属幼稚園</t>
    <rPh sb="7" eb="9">
      <t>チバ</t>
    </rPh>
    <rPh sb="9" eb="11">
      <t>メイトク</t>
    </rPh>
    <rPh sb="11" eb="13">
      <t>タンキ</t>
    </rPh>
    <rPh sb="13" eb="15">
      <t>ダイガク</t>
    </rPh>
    <rPh sb="15" eb="17">
      <t>フゾク</t>
    </rPh>
    <rPh sb="17" eb="20">
      <t>ヨウチエン</t>
    </rPh>
    <phoneticPr fontId="10"/>
  </si>
  <si>
    <t>認定こども園　登戸幼稚園</t>
    <rPh sb="7" eb="9">
      <t>ノブト</t>
    </rPh>
    <rPh sb="9" eb="12">
      <t>ヨウチエン</t>
    </rPh>
    <phoneticPr fontId="10"/>
  </si>
  <si>
    <t>認定こども園　さつきが丘幼稚園</t>
    <rPh sb="11" eb="12">
      <t>オカ</t>
    </rPh>
    <rPh sb="12" eb="15">
      <t>ヨウチエン</t>
    </rPh>
    <phoneticPr fontId="10"/>
  </si>
  <si>
    <t>認定こども園　まこと第三幼稚園</t>
    <rPh sb="10" eb="11">
      <t>ダイ</t>
    </rPh>
    <rPh sb="11" eb="12">
      <t>サン</t>
    </rPh>
    <rPh sb="12" eb="15">
      <t>ヨウチエン</t>
    </rPh>
    <phoneticPr fontId="10"/>
  </si>
  <si>
    <t>千葉県八千代市八千代台東2-5-2</t>
    <rPh sb="0" eb="3">
      <t>チバケン</t>
    </rPh>
    <phoneticPr fontId="1"/>
  </si>
  <si>
    <t>千葉県八千代市八千代台東2-5-2</t>
  </si>
  <si>
    <t>認定こども園　稲毛すみれ幼稚園</t>
    <rPh sb="7" eb="9">
      <t>イナゲ</t>
    </rPh>
    <rPh sb="12" eb="15">
      <t>ヨウチエン</t>
    </rPh>
    <phoneticPr fontId="10"/>
  </si>
  <si>
    <t>認定こども園　かしの木学園　かしの木園</t>
    <rPh sb="11" eb="13">
      <t>ガクエン</t>
    </rPh>
    <rPh sb="17" eb="18">
      <t>キ</t>
    </rPh>
    <rPh sb="18" eb="19">
      <t>エン</t>
    </rPh>
    <phoneticPr fontId="8"/>
  </si>
  <si>
    <t>認定こども園　松ヶ丘幼稚園</t>
    <rPh sb="0" eb="2">
      <t>ニンテイ</t>
    </rPh>
    <phoneticPr fontId="1"/>
  </si>
  <si>
    <t>認定こども園　山王幼稚園</t>
    <rPh sb="0" eb="6">
      <t>ニ</t>
    </rPh>
    <rPh sb="7" eb="9">
      <t>サンノウ</t>
    </rPh>
    <rPh sb="9" eb="12">
      <t>ヨウチエン</t>
    </rPh>
    <phoneticPr fontId="1"/>
  </si>
  <si>
    <t>認定こども園　土岐幼稚園</t>
    <rPh sb="0" eb="6">
      <t>ニ</t>
    </rPh>
    <rPh sb="7" eb="9">
      <t>トキ</t>
    </rPh>
    <rPh sb="9" eb="12">
      <t>ヨウチエン</t>
    </rPh>
    <phoneticPr fontId="1"/>
  </si>
  <si>
    <t>認定こども園　鏡戸幼稚園</t>
    <rPh sb="0" eb="6">
      <t>ニ</t>
    </rPh>
    <rPh sb="7" eb="8">
      <t>カガミ</t>
    </rPh>
    <rPh sb="8" eb="9">
      <t>ト</t>
    </rPh>
    <rPh sb="9" eb="12">
      <t>ヨウチエン</t>
    </rPh>
    <phoneticPr fontId="1"/>
  </si>
  <si>
    <t>認定こども園　まこと第二幼稚園</t>
    <rPh sb="0" eb="2">
      <t>ニンテイ</t>
    </rPh>
    <rPh sb="5" eb="6">
      <t>エン</t>
    </rPh>
    <rPh sb="10" eb="12">
      <t>ダイニ</t>
    </rPh>
    <rPh sb="12" eb="15">
      <t>ヨウチエン</t>
    </rPh>
    <phoneticPr fontId="4"/>
  </si>
  <si>
    <t>認定こども園　花見川ちぐさ幼稚園</t>
    <rPh sb="0" eb="2">
      <t>ニンテイ</t>
    </rPh>
    <rPh sb="5" eb="6">
      <t>エン</t>
    </rPh>
    <rPh sb="7" eb="10">
      <t>ハナミガワ</t>
    </rPh>
    <rPh sb="13" eb="16">
      <t>ヨウチエン</t>
    </rPh>
    <phoneticPr fontId="4"/>
  </si>
  <si>
    <t>認定こども園　明徳土気こども園</t>
    <rPh sb="0" eb="2">
      <t>ニンテイ</t>
    </rPh>
    <rPh sb="5" eb="6">
      <t>エン</t>
    </rPh>
    <rPh sb="7" eb="9">
      <t>メイトク</t>
    </rPh>
    <rPh sb="9" eb="11">
      <t>トケ</t>
    </rPh>
    <rPh sb="14" eb="15">
      <t>エン</t>
    </rPh>
    <phoneticPr fontId="4"/>
  </si>
  <si>
    <t>認定こども園　双葉幼稚園</t>
    <rPh sb="0" eb="2">
      <t>ニンテイ</t>
    </rPh>
    <rPh sb="5" eb="6">
      <t>エン</t>
    </rPh>
    <rPh sb="7" eb="9">
      <t>フタバ</t>
    </rPh>
    <rPh sb="9" eb="12">
      <t>ヨウチエン</t>
    </rPh>
    <phoneticPr fontId="4"/>
  </si>
  <si>
    <t>認定こども園　青い鳥第二幼稚園</t>
    <rPh sb="0" eb="2">
      <t>ニンテイ</t>
    </rPh>
    <rPh sb="5" eb="6">
      <t>エン</t>
    </rPh>
    <rPh sb="7" eb="8">
      <t>アオ</t>
    </rPh>
    <rPh sb="9" eb="10">
      <t>トリ</t>
    </rPh>
    <rPh sb="10" eb="11">
      <t>ダイ</t>
    </rPh>
    <rPh sb="11" eb="12">
      <t>２</t>
    </rPh>
    <rPh sb="12" eb="15">
      <t>ヨウチエン</t>
    </rPh>
    <phoneticPr fontId="4"/>
  </si>
  <si>
    <t>幼保連携型認定こども園　ふたば保育園</t>
    <rPh sb="0" eb="2">
      <t>ヨウホ</t>
    </rPh>
    <rPh sb="2" eb="4">
      <t>レンケイ</t>
    </rPh>
    <rPh sb="4" eb="5">
      <t>ガタ</t>
    </rPh>
    <rPh sb="5" eb="7">
      <t>ニンテイ</t>
    </rPh>
    <rPh sb="10" eb="11">
      <t>エン</t>
    </rPh>
    <rPh sb="15" eb="18">
      <t>ホイクエン</t>
    </rPh>
    <phoneticPr fontId="4"/>
  </si>
  <si>
    <t>認定こども園　おゆみ野南幼稚園</t>
    <rPh sb="0" eb="2">
      <t>ニンテイ</t>
    </rPh>
    <rPh sb="5" eb="6">
      <t>エン</t>
    </rPh>
    <rPh sb="10" eb="11">
      <t>ノ</t>
    </rPh>
    <rPh sb="11" eb="12">
      <t>ミナミ</t>
    </rPh>
    <rPh sb="12" eb="15">
      <t>ヨウチエン</t>
    </rPh>
    <phoneticPr fontId="4"/>
  </si>
  <si>
    <t>認定こども園　土気中央幼稚園</t>
    <rPh sb="0" eb="2">
      <t>ニンテイ</t>
    </rPh>
    <rPh sb="5" eb="6">
      <t>エン</t>
    </rPh>
    <rPh sb="7" eb="9">
      <t>トケ</t>
    </rPh>
    <rPh sb="9" eb="11">
      <t>チュウオウ</t>
    </rPh>
    <rPh sb="11" eb="14">
      <t>ヨウチエン</t>
    </rPh>
    <phoneticPr fontId="4"/>
  </si>
  <si>
    <t>みのり認定こども園</t>
  </si>
  <si>
    <t>QLX45547</t>
  </si>
  <si>
    <t>QLX45547</t>
    <phoneticPr fontId="1"/>
  </si>
  <si>
    <t>（学）幸正学園</t>
    <phoneticPr fontId="1"/>
  </si>
  <si>
    <t>千葉県千葉市若葉区都賀５丁目２０－２６</t>
  </si>
  <si>
    <t>岩舘正雄</t>
  </si>
  <si>
    <t>KVH27015</t>
  </si>
  <si>
    <t>千葉県千葉市美浜区幸町２丁目１２－８</t>
  </si>
  <si>
    <t>幼保連携型認定こども園　若梅認定こども園</t>
    <phoneticPr fontId="1"/>
  </si>
  <si>
    <t>EWC62326</t>
  </si>
  <si>
    <t>千葉県千葉市美浜区高洲４丁目５－９</t>
  </si>
  <si>
    <t>認定こども園　梅乃園幼稚園</t>
  </si>
  <si>
    <t>FBD94893</t>
  </si>
  <si>
    <t>千葉県千葉市中央区矢作町９３９－６</t>
  </si>
  <si>
    <t>幼保連携型認定こども園　ChaCha Children Makuhari</t>
  </si>
  <si>
    <t>ZBQ23069</t>
  </si>
  <si>
    <t>（福）ChaCha Children ＆ Co.</t>
  </si>
  <si>
    <t>東京都新宿区新宿5丁目1番1　202号</t>
    <phoneticPr fontId="1"/>
  </si>
  <si>
    <t>東京都新宿区新宿5丁目1番1　202号</t>
  </si>
  <si>
    <t>幼保連携型認定こども園　さざれ幼稚園</t>
  </si>
  <si>
    <t>GRV11412</t>
  </si>
  <si>
    <t>さざれ幼稚園</t>
    <rPh sb="3" eb="6">
      <t>ヨウチエン</t>
    </rPh>
    <phoneticPr fontId="1"/>
  </si>
  <si>
    <t>千葉県千葉市花見川区幕張町５丁目２４１</t>
  </si>
  <si>
    <t>設置者</t>
  </si>
  <si>
    <t>大野晴永</t>
  </si>
  <si>
    <t>認定こども園　大巌寺幼稚園</t>
  </si>
  <si>
    <t>SON76613</t>
  </si>
  <si>
    <t>（学）大巌寺学園</t>
  </si>
  <si>
    <t>千葉県千葉市中央区大巌寺町１８６</t>
  </si>
  <si>
    <t>長谷川　俊哉</t>
  </si>
  <si>
    <t>SXE89646</t>
  </si>
  <si>
    <t>千葉県千葉市美浜区真砂３丁目１５－１４</t>
  </si>
  <si>
    <t>藤井二佐枝</t>
  </si>
  <si>
    <t>認定こども園　あやめ台幼稚園</t>
  </si>
  <si>
    <t>GUK78994</t>
  </si>
  <si>
    <t>（学）神栄学園</t>
  </si>
  <si>
    <t>千葉県千葉市稲毛区園生町４６８－１</t>
  </si>
  <si>
    <t>神野茂美</t>
  </si>
  <si>
    <t>認定こども園　弥生幼稚園</t>
  </si>
  <si>
    <t>SQX70835</t>
  </si>
  <si>
    <t>（学）神美学園</t>
  </si>
  <si>
    <t>千葉県千葉市稲毛区穴川１丁目４－６</t>
  </si>
  <si>
    <t>神野　茂美</t>
  </si>
  <si>
    <t>認定こども園　園生幼稚園</t>
  </si>
  <si>
    <t>RST17069</t>
  </si>
  <si>
    <t>千葉県千葉市稲毛区園生町９５６－６</t>
  </si>
  <si>
    <t>羔幼稚園</t>
    <rPh sb="0" eb="1">
      <t>コヒツジ</t>
    </rPh>
    <rPh sb="1" eb="4">
      <t>ヨウチエン</t>
    </rPh>
    <phoneticPr fontId="5"/>
  </si>
  <si>
    <t>学校法人千葉花園学園　穴川花園幼稚園</t>
    <rPh sb="0" eb="2">
      <t>ガッコウ</t>
    </rPh>
    <rPh sb="2" eb="4">
      <t>ホウジン</t>
    </rPh>
    <rPh sb="4" eb="6">
      <t>チバ</t>
    </rPh>
    <rPh sb="6" eb="8">
      <t>ハナゾノ</t>
    </rPh>
    <rPh sb="8" eb="10">
      <t>ガクエン</t>
    </rPh>
    <rPh sb="11" eb="13">
      <t>アナガワ</t>
    </rPh>
    <rPh sb="13" eb="15">
      <t>ハナゾノ</t>
    </rPh>
    <rPh sb="15" eb="18">
      <t>ヨウチエン</t>
    </rPh>
    <phoneticPr fontId="5"/>
  </si>
  <si>
    <t>学校法人文化学園　千葉文化幼稚園</t>
    <rPh sb="0" eb="2">
      <t>ガッコウ</t>
    </rPh>
    <rPh sb="2" eb="4">
      <t>ホウジン</t>
    </rPh>
    <rPh sb="4" eb="6">
      <t>ブンカ</t>
    </rPh>
    <rPh sb="6" eb="8">
      <t>ガクエン</t>
    </rPh>
    <rPh sb="9" eb="11">
      <t>チバ</t>
    </rPh>
    <rPh sb="11" eb="13">
      <t>ブンカ</t>
    </rPh>
    <rPh sb="13" eb="16">
      <t>ヨウチエン</t>
    </rPh>
    <phoneticPr fontId="5"/>
  </si>
  <si>
    <t>愛隣幼稚園</t>
    <rPh sb="0" eb="2">
      <t>アイリン</t>
    </rPh>
    <rPh sb="2" eb="5">
      <t>ヨウチエン</t>
    </rPh>
    <phoneticPr fontId="4"/>
  </si>
  <si>
    <t>暁幼稚園</t>
    <rPh sb="0" eb="1">
      <t>アカツキ</t>
    </rPh>
    <rPh sb="1" eb="4">
      <t>ヨウチエン</t>
    </rPh>
    <phoneticPr fontId="3"/>
  </si>
  <si>
    <t>MTF89139</t>
  </si>
  <si>
    <t>（学）慶泉学園</t>
    <rPh sb="1" eb="2">
      <t>ガク</t>
    </rPh>
    <rPh sb="3" eb="4">
      <t>ケイ</t>
    </rPh>
    <rPh sb="4" eb="5">
      <t>イズミ</t>
    </rPh>
    <rPh sb="5" eb="7">
      <t>ガクエン</t>
    </rPh>
    <phoneticPr fontId="118"/>
  </si>
  <si>
    <t>千葉県千葉市花見川区西小中台２番１号</t>
  </si>
  <si>
    <t>清水貴也</t>
  </si>
  <si>
    <t>若松台幼稚園</t>
    <rPh sb="0" eb="3">
      <t>ワカマツダイ</t>
    </rPh>
    <rPh sb="3" eb="6">
      <t>ヨウチエン</t>
    </rPh>
    <phoneticPr fontId="5"/>
  </si>
  <si>
    <t>SUM99752</t>
  </si>
  <si>
    <t>（学）千葉学研</t>
    <rPh sb="1" eb="2">
      <t>ガク</t>
    </rPh>
    <rPh sb="3" eb="5">
      <t>チバ</t>
    </rPh>
    <rPh sb="5" eb="7">
      <t>ガッケン</t>
    </rPh>
    <phoneticPr fontId="118"/>
  </si>
  <si>
    <t>千葉県千葉市若葉区若松町401</t>
    <rPh sb="0" eb="12">
      <t>264-0021</t>
    </rPh>
    <phoneticPr fontId="118"/>
  </si>
  <si>
    <t>理事長</t>
    <rPh sb="0" eb="3">
      <t>リジチョウ</t>
    </rPh>
    <phoneticPr fontId="35"/>
  </si>
  <si>
    <t>田中信行</t>
    <rPh sb="0" eb="2">
      <t>タナカ</t>
    </rPh>
    <rPh sb="2" eb="4">
      <t>ノブユキ</t>
    </rPh>
    <phoneticPr fontId="118"/>
  </si>
  <si>
    <t>千葉県千葉市若葉区若松町401</t>
  </si>
  <si>
    <t>田中信行</t>
  </si>
  <si>
    <t>めぐみ幼稚園</t>
    <rPh sb="3" eb="6">
      <t>ヨウチエン</t>
    </rPh>
    <phoneticPr fontId="3"/>
  </si>
  <si>
    <t>ENB14004</t>
  </si>
  <si>
    <t>（学）杉森学園</t>
    <rPh sb="1" eb="2">
      <t>ガク</t>
    </rPh>
    <rPh sb="3" eb="5">
      <t>スギモリ</t>
    </rPh>
    <rPh sb="5" eb="7">
      <t>ガクエン</t>
    </rPh>
    <phoneticPr fontId="118"/>
  </si>
  <si>
    <t>千葉県千葉市美浜区高浜３丁目２－１</t>
  </si>
  <si>
    <t>杉森信幸</t>
  </si>
  <si>
    <t>青葉の森保育館</t>
    <rPh sb="0" eb="2">
      <t>アオバ</t>
    </rPh>
    <rPh sb="3" eb="4">
      <t>モリ</t>
    </rPh>
    <rPh sb="4" eb="6">
      <t>ホイク</t>
    </rPh>
    <rPh sb="6" eb="7">
      <t>カン</t>
    </rPh>
    <phoneticPr fontId="9"/>
  </si>
  <si>
    <t>キッズルームチャコ稲毛園</t>
    <rPh sb="9" eb="11">
      <t>イナゲ</t>
    </rPh>
    <rPh sb="11" eb="12">
      <t>エン</t>
    </rPh>
    <phoneticPr fontId="9"/>
  </si>
  <si>
    <t>キートスチャイルドケア みつわ台</t>
    <rPh sb="15" eb="16">
      <t>ダイ</t>
    </rPh>
    <phoneticPr fontId="12"/>
  </si>
  <si>
    <t>森のおうち　コッコロ</t>
    <rPh sb="0" eb="1">
      <t>モリ</t>
    </rPh>
    <phoneticPr fontId="9"/>
  </si>
  <si>
    <t>Kid's Patio まくはり園</t>
    <rPh sb="16" eb="17">
      <t>エン</t>
    </rPh>
    <phoneticPr fontId="13"/>
  </si>
  <si>
    <t>伊藤　　貴紀</t>
    <rPh sb="0" eb="2">
      <t>イトウ</t>
    </rPh>
    <rPh sb="4" eb="5">
      <t>キ</t>
    </rPh>
    <phoneticPr fontId="1"/>
  </si>
  <si>
    <t>伊藤　　貴紀</t>
  </si>
  <si>
    <t>星のおうち千葉中央</t>
    <rPh sb="0" eb="1">
      <t>ホシ</t>
    </rPh>
    <rPh sb="5" eb="7">
      <t>チバ</t>
    </rPh>
    <rPh sb="7" eb="9">
      <t>チュウオウ</t>
    </rPh>
    <phoneticPr fontId="14"/>
  </si>
  <si>
    <t>（株）城南ナーサリー</t>
  </si>
  <si>
    <t>星のおうち幕張</t>
    <rPh sb="5" eb="7">
      <t>マクハリ</t>
    </rPh>
    <phoneticPr fontId="16"/>
  </si>
  <si>
    <t>アストロミニキャンプ小仲台</t>
    <rPh sb="10" eb="11">
      <t>コ</t>
    </rPh>
    <rPh sb="11" eb="12">
      <t>ナカ</t>
    </rPh>
    <rPh sb="12" eb="13">
      <t>ダイ</t>
    </rPh>
    <phoneticPr fontId="14"/>
  </si>
  <si>
    <t>そらまめ千葉西口駅前園</t>
    <rPh sb="4" eb="6">
      <t>チバ</t>
    </rPh>
    <rPh sb="6" eb="8">
      <t>ニシグチ</t>
    </rPh>
    <rPh sb="8" eb="9">
      <t>エキ</t>
    </rPh>
    <rPh sb="9" eb="10">
      <t>マエ</t>
    </rPh>
    <rPh sb="10" eb="11">
      <t>エン</t>
    </rPh>
    <phoneticPr fontId="8"/>
  </si>
  <si>
    <t>千葉わくわく園</t>
    <rPh sb="0" eb="2">
      <t>チバ</t>
    </rPh>
    <rPh sb="6" eb="7">
      <t>エン</t>
    </rPh>
    <phoneticPr fontId="8"/>
  </si>
  <si>
    <t>ニチイキッズ千葉中央第一</t>
    <rPh sb="6" eb="8">
      <t>チバ</t>
    </rPh>
    <rPh sb="8" eb="10">
      <t>チュウオウ</t>
    </rPh>
    <rPh sb="10" eb="12">
      <t>ダイイチ</t>
    </rPh>
    <phoneticPr fontId="8"/>
  </si>
  <si>
    <t>西千葉たんぽぽ保育室</t>
    <rPh sb="0" eb="3">
      <t>ニシチバ</t>
    </rPh>
    <rPh sb="7" eb="10">
      <t>ホイクシツ</t>
    </rPh>
    <phoneticPr fontId="15"/>
  </si>
  <si>
    <t>キッズスペース・ウィーピー幕張本郷</t>
    <rPh sb="13" eb="15">
      <t>マクハリ</t>
    </rPh>
    <rPh sb="15" eb="17">
      <t>ホンゴウ</t>
    </rPh>
    <phoneticPr fontId="15"/>
  </si>
  <si>
    <t>ハニーキッズ草野園</t>
    <rPh sb="6" eb="8">
      <t>クサノ</t>
    </rPh>
    <rPh sb="8" eb="9">
      <t>エン</t>
    </rPh>
    <phoneticPr fontId="12"/>
  </si>
  <si>
    <t>キートスチャイルドケア新千葉</t>
    <rPh sb="11" eb="14">
      <t>シンチバ</t>
    </rPh>
    <phoneticPr fontId="15"/>
  </si>
  <si>
    <t>稲毛ふわり保育室</t>
    <rPh sb="0" eb="2">
      <t>イナゲ</t>
    </rPh>
    <rPh sb="5" eb="8">
      <t>ホイクシツ</t>
    </rPh>
    <phoneticPr fontId="15"/>
  </si>
  <si>
    <t>星のおうち幕張北</t>
    <rPh sb="7" eb="8">
      <t>キタ</t>
    </rPh>
    <phoneticPr fontId="16"/>
  </si>
  <si>
    <t>植草学園　このはの家</t>
    <rPh sb="0" eb="4">
      <t>ウエクサガクエン</t>
    </rPh>
    <rPh sb="9" eb="10">
      <t>イエ</t>
    </rPh>
    <phoneticPr fontId="1"/>
  </si>
  <si>
    <t>キッズルーム蘇我わかば</t>
    <rPh sb="6" eb="8">
      <t>ソガ</t>
    </rPh>
    <phoneticPr fontId="1"/>
  </si>
  <si>
    <t>サンライズキッズ 都賀園</t>
    <rPh sb="9" eb="11">
      <t>ツガ</t>
    </rPh>
    <rPh sb="11" eb="12">
      <t>エン</t>
    </rPh>
    <phoneticPr fontId="1"/>
  </si>
  <si>
    <t>都賀サンフラワー保育室</t>
    <rPh sb="0" eb="2">
      <t>ツガ</t>
    </rPh>
    <rPh sb="8" eb="11">
      <t>ホイクシツ</t>
    </rPh>
    <phoneticPr fontId="1"/>
  </si>
  <si>
    <t>なないろ浜野園</t>
    <rPh sb="4" eb="7">
      <t>ハマノエン</t>
    </rPh>
    <phoneticPr fontId="7"/>
  </si>
  <si>
    <t>新検見川駅北口キッズランド</t>
    <rPh sb="5" eb="7">
      <t>キタグチ</t>
    </rPh>
    <phoneticPr fontId="4"/>
  </si>
  <si>
    <t>ほしぞらの丘</t>
    <rPh sb="5" eb="6">
      <t>オカ</t>
    </rPh>
    <phoneticPr fontId="4"/>
  </si>
  <si>
    <t>みらいつむぎ検見川浜園</t>
    <rPh sb="6" eb="10">
      <t>ケミガワハマ</t>
    </rPh>
    <rPh sb="10" eb="11">
      <t>エン</t>
    </rPh>
    <phoneticPr fontId="4"/>
  </si>
  <si>
    <t>そらまめ新千葉駅前園</t>
    <rPh sb="4" eb="7">
      <t>シンチバ</t>
    </rPh>
    <rPh sb="7" eb="8">
      <t>エキ</t>
    </rPh>
    <rPh sb="8" eb="9">
      <t>マエ</t>
    </rPh>
    <rPh sb="9" eb="10">
      <t>エン</t>
    </rPh>
    <phoneticPr fontId="4"/>
  </si>
  <si>
    <t>都賀あすか園</t>
    <rPh sb="0" eb="2">
      <t>ツガ</t>
    </rPh>
    <rPh sb="5" eb="6">
      <t>エン</t>
    </rPh>
    <phoneticPr fontId="4"/>
  </si>
  <si>
    <t>稲毛海岸サンフラワー保育室</t>
    <rPh sb="0" eb="2">
      <t>イナゲ</t>
    </rPh>
    <rPh sb="2" eb="4">
      <t>カイガン</t>
    </rPh>
    <rPh sb="10" eb="13">
      <t>ホイクシツ</t>
    </rPh>
    <phoneticPr fontId="4"/>
  </si>
  <si>
    <t>千葉医療センターつばき保育園</t>
    <rPh sb="0" eb="2">
      <t>チバ</t>
    </rPh>
    <rPh sb="2" eb="4">
      <t>イリョウ</t>
    </rPh>
    <rPh sb="11" eb="14">
      <t>ホイクエン</t>
    </rPh>
    <phoneticPr fontId="10"/>
  </si>
  <si>
    <t>園生幼稚園附属園生保育園</t>
    <rPh sb="0" eb="1">
      <t>エン</t>
    </rPh>
    <rPh sb="1" eb="2">
      <t>セイ</t>
    </rPh>
    <rPh sb="2" eb="5">
      <t>ヨウチエン</t>
    </rPh>
    <rPh sb="5" eb="7">
      <t>フゾク</t>
    </rPh>
    <rPh sb="7" eb="8">
      <t>エン</t>
    </rPh>
    <rPh sb="8" eb="9">
      <t>セイ</t>
    </rPh>
    <rPh sb="9" eb="12">
      <t>ホイクエン</t>
    </rPh>
    <phoneticPr fontId="10"/>
  </si>
  <si>
    <t>ひまわり保育室</t>
    <rPh sb="4" eb="6">
      <t>ホイク</t>
    </rPh>
    <rPh sb="6" eb="7">
      <t>シツ</t>
    </rPh>
    <phoneticPr fontId="10"/>
  </si>
  <si>
    <t>みどりの森めばえ保育園</t>
    <rPh sb="4" eb="5">
      <t>モリ</t>
    </rPh>
    <rPh sb="8" eb="11">
      <t>ホイクエン</t>
    </rPh>
    <phoneticPr fontId="11"/>
  </si>
  <si>
    <t>美浜ナーサリーささえ愛</t>
    <rPh sb="0" eb="2">
      <t>ミハマ</t>
    </rPh>
    <rPh sb="10" eb="11">
      <t>アイ</t>
    </rPh>
    <phoneticPr fontId="12"/>
  </si>
  <si>
    <t>イオンゆめみらい保育園　幕張新都心</t>
    <phoneticPr fontId="11"/>
  </si>
  <si>
    <t>HQD61238</t>
  </si>
  <si>
    <t>キッズブレア（株）</t>
    <rPh sb="7" eb="8">
      <t>カブ</t>
    </rPh>
    <phoneticPr fontId="7"/>
  </si>
  <si>
    <t>東京都目黒区東山1-7-8</t>
  </si>
  <si>
    <t>大澤　裕介</t>
  </si>
  <si>
    <t>MXI30033</t>
  </si>
  <si>
    <t>東京都中央区銀座６丁目１０－１　ＧＩＮＺＡ　ＳＩＸ　７Ｆ　鴻池運輸（株）内</t>
    <rPh sb="3" eb="6">
      <t>チュウオウク</t>
    </rPh>
    <rPh sb="6" eb="8">
      <t>ギンザ</t>
    </rPh>
    <rPh sb="9" eb="11">
      <t>チョウメ</t>
    </rPh>
    <rPh sb="29" eb="31">
      <t>コウノイケ</t>
    </rPh>
    <rPh sb="31" eb="33">
      <t>ウンユ</t>
    </rPh>
    <rPh sb="34" eb="35">
      <t>カブ</t>
    </rPh>
    <rPh sb="36" eb="37">
      <t>ナイ</t>
    </rPh>
    <phoneticPr fontId="119"/>
  </si>
  <si>
    <t>代表取締役</t>
    <rPh sb="0" eb="2">
      <t>ダイヒョウ</t>
    </rPh>
    <rPh sb="2" eb="5">
      <t>トリシマリヤク</t>
    </rPh>
    <phoneticPr fontId="1"/>
  </si>
  <si>
    <t>井上　大輔</t>
    <rPh sb="0" eb="2">
      <t>イノウエ</t>
    </rPh>
    <rPh sb="3" eb="5">
      <t>ダイスケ</t>
    </rPh>
    <phoneticPr fontId="1"/>
  </si>
  <si>
    <t>千葉南病院クニナ保育園</t>
    <rPh sb="0" eb="2">
      <t>チバ</t>
    </rPh>
    <rPh sb="2" eb="3">
      <t>ミナミ</t>
    </rPh>
    <rPh sb="3" eb="5">
      <t>ビョウイン</t>
    </rPh>
    <rPh sb="8" eb="11">
      <t>ホイクエン</t>
    </rPh>
    <phoneticPr fontId="7"/>
  </si>
  <si>
    <t>ひかり保育園</t>
  </si>
  <si>
    <t>保育室リリー</t>
    <rPh sb="0" eb="3">
      <t>ホイクシツ</t>
    </rPh>
    <phoneticPr fontId="4"/>
  </si>
  <si>
    <t>タムスわんぱく保育園花見川</t>
    <rPh sb="7" eb="10">
      <t>ホイクエン</t>
    </rPh>
    <rPh sb="10" eb="13">
      <t>ハナミガワ</t>
    </rPh>
    <phoneticPr fontId="4"/>
  </si>
  <si>
    <t>UVU43881</t>
  </si>
  <si>
    <t>事業所内保育所ぱすてる</t>
    <rPh sb="0" eb="7">
      <t>ジギョウショナイホイクショ</t>
    </rPh>
    <phoneticPr fontId="1"/>
  </si>
  <si>
    <t>HPB90684</t>
  </si>
  <si>
    <t>（福）煌徳会</t>
    <rPh sb="1" eb="2">
      <t>フク</t>
    </rPh>
    <rPh sb="3" eb="4">
      <t>キラ</t>
    </rPh>
    <rPh sb="4" eb="5">
      <t>トク</t>
    </rPh>
    <rPh sb="5" eb="6">
      <t>カイ</t>
    </rPh>
    <phoneticPr fontId="123"/>
  </si>
  <si>
    <t>千葉県千葉市花見川区大日町１４９２－２</t>
  </si>
  <si>
    <t>般若　秀雅</t>
  </si>
  <si>
    <t>学校法人宇野学園みなみちゃんタック</t>
    <rPh sb="0" eb="8">
      <t>ガッコウホウジンウノガクエン</t>
    </rPh>
    <phoneticPr fontId="1"/>
  </si>
  <si>
    <t>DBQ24391</t>
  </si>
  <si>
    <t>（学）宇野学園</t>
    <rPh sb="1" eb="2">
      <t>ガク</t>
    </rPh>
    <rPh sb="3" eb="7">
      <t>ウノガクエン</t>
    </rPh>
    <phoneticPr fontId="123"/>
  </si>
  <si>
    <t>まきの木えん</t>
    <rPh sb="3" eb="4">
      <t>キ</t>
    </rPh>
    <phoneticPr fontId="4"/>
  </si>
  <si>
    <t>宮下　美穂</t>
    <phoneticPr fontId="1"/>
  </si>
  <si>
    <t>MDZ26530</t>
    <phoneticPr fontId="1"/>
  </si>
  <si>
    <t>代表取締役</t>
    <phoneticPr fontId="1"/>
  </si>
  <si>
    <t>兵頭　勉</t>
    <phoneticPr fontId="1"/>
  </si>
  <si>
    <t>保育ハウス　ひよこ</t>
    <rPh sb="0" eb="2">
      <t>ホイク</t>
    </rPh>
    <phoneticPr fontId="6"/>
  </si>
  <si>
    <t>代表社員</t>
    <phoneticPr fontId="1"/>
  </si>
  <si>
    <t>YRP56222</t>
    <phoneticPr fontId="1"/>
  </si>
  <si>
    <t>千葉市若葉区千城台東3-23-3</t>
  </si>
  <si>
    <t>篠﨑　由美子</t>
  </si>
  <si>
    <t>中山　雅代</t>
  </si>
  <si>
    <t>中村　タミ子</t>
  </si>
  <si>
    <t>坂井　時正</t>
  </si>
  <si>
    <t>川口　能史</t>
  </si>
  <si>
    <t>東京都港区港南１丁目２番７０号</t>
  </si>
  <si>
    <t>千葉県習志野市谷津２－９－１８</t>
  </si>
  <si>
    <t>千葉県旭市見広4226－2</t>
  </si>
  <si>
    <t>篠田真彦</t>
    <rPh sb="0" eb="2">
      <t>シノダ</t>
    </rPh>
    <rPh sb="2" eb="4">
      <t>マサヒコ</t>
    </rPh>
    <phoneticPr fontId="15"/>
  </si>
  <si>
    <t>伊藤　健彦</t>
  </si>
  <si>
    <t>大橋陽子</t>
  </si>
  <si>
    <t>2/25修正</t>
    <rPh sb="4" eb="6">
      <t>シュウセイ</t>
    </rPh>
    <phoneticPr fontId="1"/>
  </si>
  <si>
    <t>2/24修正</t>
    <rPh sb="4" eb="6">
      <t>シュウセイ</t>
    </rPh>
    <phoneticPr fontId="1"/>
  </si>
  <si>
    <t>つばめ保育園Soga</t>
    <rPh sb="3" eb="6">
      <t>ホイクエン</t>
    </rPh>
    <phoneticPr fontId="1"/>
  </si>
  <si>
    <t>つばめ保育園Soga</t>
    <phoneticPr fontId="4"/>
  </si>
  <si>
    <t>←【参考】中間実績と今回の人数の一致チェック</t>
    <rPh sb="5" eb="7">
      <t>チュウカン</t>
    </rPh>
    <rPh sb="7" eb="9">
      <t>ジッセキ</t>
    </rPh>
    <rPh sb="10" eb="12">
      <t>コンカイ</t>
    </rPh>
    <rPh sb="13" eb="15">
      <t>ニンズウ</t>
    </rPh>
    <rPh sb="16" eb="18">
      <t>イッチ</t>
    </rPh>
    <phoneticPr fontId="1"/>
  </si>
  <si>
    <t>月別計</t>
    <rPh sb="0" eb="2">
      <t>ツキベツ</t>
    </rPh>
    <rPh sb="2" eb="3">
      <t>ケイ</t>
    </rPh>
    <phoneticPr fontId="1"/>
  </si>
  <si>
    <t>←【参考】中間実績で確定した対象人数</t>
    <rPh sb="10" eb="12">
      <t>カクテイ</t>
    </rPh>
    <phoneticPr fontId="1"/>
  </si>
  <si>
    <t>（1）職員在籍名簿</t>
    <rPh sb="3" eb="5">
      <t>ショクイン</t>
    </rPh>
    <rPh sb="4" eb="5">
      <t>ネンド</t>
    </rPh>
    <rPh sb="5" eb="7">
      <t>ザイセキ</t>
    </rPh>
    <rPh sb="7" eb="9">
      <t>メイボ</t>
    </rPh>
    <phoneticPr fontId="1"/>
  </si>
  <si>
    <t>←中間実績のデータからコピペする範囲→</t>
    <rPh sb="1" eb="5">
      <t>チュウカンジッセキ</t>
    </rPh>
    <rPh sb="16" eb="18">
      <t>ハンイ</t>
    </rPh>
    <phoneticPr fontId="1"/>
  </si>
  <si>
    <t>【２】返還について</t>
    <rPh sb="3" eb="5">
      <t>ヘンカン</t>
    </rPh>
    <phoneticPr fontId="1"/>
  </si>
  <si>
    <t>返還有無→</t>
    <rPh sb="0" eb="2">
      <t>ヘンカン</t>
    </rPh>
    <rPh sb="2" eb="4">
      <t>ウム</t>
    </rPh>
    <phoneticPr fontId="1"/>
  </si>
  <si>
    <t>返還額→</t>
    <rPh sb="0" eb="2">
      <t>ヘンカン</t>
    </rPh>
    <rPh sb="2" eb="3">
      <t>ガク</t>
    </rPh>
    <phoneticPr fontId="1"/>
  </si>
  <si>
    <r>
      <rPr>
        <b/>
        <u/>
        <sz val="24"/>
        <rFont val="Meiryo UI"/>
        <family val="3"/>
        <charset val="128"/>
      </rPr>
      <t>■必ずご回答ください　↓</t>
    </r>
    <r>
      <rPr>
        <b/>
        <u/>
        <sz val="24"/>
        <color rgb="FFFF0000"/>
        <rFont val="Meiryo UI"/>
        <family val="3"/>
        <charset val="128"/>
      </rPr>
      <t>（中間実績時と同じ内容を入力してください）</t>
    </r>
    <rPh sb="1" eb="2">
      <t>カナラ</t>
    </rPh>
    <rPh sb="4" eb="6">
      <t>カイトウ</t>
    </rPh>
    <rPh sb="13" eb="15">
      <t>チュウカン</t>
    </rPh>
    <rPh sb="15" eb="17">
      <t>ジッセキ</t>
    </rPh>
    <rPh sb="17" eb="18">
      <t>ジ</t>
    </rPh>
    <rPh sb="19" eb="20">
      <t>オナ</t>
    </rPh>
    <rPh sb="21" eb="23">
      <t>ナイヨウ</t>
    </rPh>
    <rPh sb="24" eb="26">
      <t>ニュウリョク</t>
    </rPh>
    <phoneticPr fontId="1"/>
  </si>
  <si>
    <r>
      <t>※①となるのは、</t>
    </r>
    <r>
      <rPr>
        <b/>
        <sz val="12"/>
        <color rgb="FFFF0000"/>
        <rFont val="Meiryo UI"/>
        <family val="3"/>
        <charset val="128"/>
      </rPr>
      <t>年間を通じて</t>
    </r>
    <r>
      <rPr>
        <sz val="12"/>
        <color theme="1"/>
        <rFont val="Meiryo UI"/>
        <family val="3"/>
        <charset val="128"/>
      </rPr>
      <t>、</t>
    </r>
    <r>
      <rPr>
        <b/>
        <sz val="12"/>
        <color rgb="FFFF0000"/>
        <rFont val="Meiryo UI"/>
        <family val="3"/>
        <charset val="128"/>
      </rPr>
      <t>対象者全員</t>
    </r>
    <r>
      <rPr>
        <sz val="12"/>
        <color theme="1"/>
        <rFont val="Meiryo UI"/>
        <family val="3"/>
        <charset val="128"/>
      </rPr>
      <t>に</t>
    </r>
    <r>
      <rPr>
        <b/>
        <sz val="12"/>
        <color rgb="FFFF0000"/>
        <rFont val="Meiryo UI"/>
        <family val="3"/>
        <charset val="128"/>
      </rPr>
      <t>一律</t>
    </r>
    <r>
      <rPr>
        <sz val="12"/>
        <color theme="1"/>
        <rFont val="Meiryo UI"/>
        <family val="3"/>
        <charset val="128"/>
      </rPr>
      <t>の額を支給する場合です（全員に毎月36,000円など）。それ以外は②になります。</t>
    </r>
    <rPh sb="8" eb="10">
      <t>ネンカン</t>
    </rPh>
    <rPh sb="11" eb="12">
      <t>ツウ</t>
    </rPh>
    <rPh sb="15" eb="17">
      <t>タイショウ</t>
    </rPh>
    <rPh sb="17" eb="18">
      <t>シャ</t>
    </rPh>
    <rPh sb="18" eb="20">
      <t>ゼンイン</t>
    </rPh>
    <rPh sb="21" eb="23">
      <t>イチリツ</t>
    </rPh>
    <rPh sb="24" eb="25">
      <t>ガク</t>
    </rPh>
    <rPh sb="26" eb="28">
      <t>シキュウ</t>
    </rPh>
    <rPh sb="30" eb="32">
      <t>バアイ</t>
    </rPh>
    <rPh sb="35" eb="37">
      <t>ゼンイン</t>
    </rPh>
    <rPh sb="38" eb="40">
      <t>マイツキ</t>
    </rPh>
    <rPh sb="46" eb="47">
      <t>エン</t>
    </rPh>
    <rPh sb="53" eb="55">
      <t>イガイ</t>
    </rPh>
    <phoneticPr fontId="1"/>
  </si>
  <si>
    <r>
      <rPr>
        <b/>
        <sz val="11"/>
        <color rgb="FFFF0000"/>
        <rFont val="Meiryo UI"/>
        <family val="3"/>
        <charset val="128"/>
      </rPr>
      <t>※</t>
    </r>
    <r>
      <rPr>
        <b/>
        <u val="double"/>
        <sz val="11"/>
        <color rgb="FFFF0000"/>
        <rFont val="Meiryo UI"/>
        <family val="3"/>
        <charset val="128"/>
      </rPr>
      <t>法定福利費</t>
    </r>
    <r>
      <rPr>
        <b/>
        <sz val="11"/>
        <color rgb="FFFF0000"/>
        <rFont val="Meiryo UI"/>
        <family val="3"/>
        <charset val="128"/>
      </rPr>
      <t>除く。手当額は「円」をつけず数字のみ</t>
    </r>
    <r>
      <rPr>
        <sz val="11"/>
        <color theme="1"/>
        <rFont val="Meiryo UI"/>
        <family val="3"/>
        <charset val="128"/>
      </rPr>
      <t>入力してください</t>
    </r>
    <rPh sb="1" eb="3">
      <t>ホウテイ</t>
    </rPh>
    <rPh sb="3" eb="5">
      <t>フクリ</t>
    </rPh>
    <rPh sb="5" eb="6">
      <t>ヒ</t>
    </rPh>
    <rPh sb="6" eb="7">
      <t>ノゾ</t>
    </rPh>
    <rPh sb="9" eb="11">
      <t>テアテ</t>
    </rPh>
    <rPh sb="11" eb="12">
      <t>ガク</t>
    </rPh>
    <rPh sb="14" eb="15">
      <t>イェン</t>
    </rPh>
    <rPh sb="20" eb="22">
      <t>スウジ</t>
    </rPh>
    <rPh sb="24" eb="26">
      <t>ニュウリョク</t>
    </rPh>
    <phoneticPr fontId="1"/>
  </si>
  <si>
    <t>実績報告　
対応内容</t>
    <rPh sb="0" eb="2">
      <t>ジッセキ</t>
    </rPh>
    <rPh sb="2" eb="4">
      <t>ホウコク</t>
    </rPh>
    <rPh sb="6" eb="8">
      <t>タイオウ</t>
    </rPh>
    <rPh sb="8" eb="10">
      <t>ナイヨウ</t>
    </rPh>
    <phoneticPr fontId="1"/>
  </si>
  <si>
    <t>基準額
E=A×40,000</t>
    <rPh sb="0" eb="2">
      <t>キジュン</t>
    </rPh>
    <rPh sb="2" eb="3">
      <t>ガク</t>
    </rPh>
    <phoneticPr fontId="1"/>
  </si>
  <si>
    <t>　令和８年３月３１日付け千葉市達こ幼運第　　　号　　　　千葉市保育士等給与改善事業補助金確定通知書により確定した補助金の交付について、千葉市保育士等給与改善事業補助金交付要綱第１５条の規定により、次のとおり請求します。　　</t>
    <rPh sb="1" eb="3">
      <t>レイワ</t>
    </rPh>
    <rPh sb="6" eb="7">
      <t>ガツ</t>
    </rPh>
    <rPh sb="9" eb="10">
      <t>ニチ</t>
    </rPh>
    <rPh sb="10" eb="11">
      <t>ヅ</t>
    </rPh>
    <rPh sb="12" eb="15">
      <t>チバシ</t>
    </rPh>
    <rPh sb="15" eb="16">
      <t>タツ</t>
    </rPh>
    <rPh sb="17" eb="18">
      <t>ヨウ</t>
    </rPh>
    <rPh sb="18" eb="19">
      <t>ウン</t>
    </rPh>
    <rPh sb="19" eb="20">
      <t>ダイ</t>
    </rPh>
    <rPh sb="23" eb="24">
      <t>ゴウ</t>
    </rPh>
    <rPh sb="28" eb="31">
      <t>チバシ</t>
    </rPh>
    <rPh sb="31" eb="34">
      <t>ホイクシ</t>
    </rPh>
    <rPh sb="34" eb="35">
      <t>トウ</t>
    </rPh>
    <rPh sb="35" eb="37">
      <t>キュウヨ</t>
    </rPh>
    <rPh sb="37" eb="39">
      <t>カイゼン</t>
    </rPh>
    <rPh sb="39" eb="41">
      <t>ジギョウ</t>
    </rPh>
    <rPh sb="41" eb="44">
      <t>ホジョキン</t>
    </rPh>
    <rPh sb="44" eb="46">
      <t>カクテイ</t>
    </rPh>
    <rPh sb="46" eb="49">
      <t>ツウチショ</t>
    </rPh>
    <rPh sb="52" eb="54">
      <t>カクテイ</t>
    </rPh>
    <rPh sb="60" eb="62">
      <t>コウフ</t>
    </rPh>
    <rPh sb="70" eb="80">
      <t>ｈｔｋｋ</t>
    </rPh>
    <rPh sb="80" eb="83">
      <t>ｈｊｋ</t>
    </rPh>
    <rPh sb="83" eb="85">
      <t>コウフ</t>
    </rPh>
    <rPh sb="85" eb="87">
      <t>ヨウコウ</t>
    </rPh>
    <rPh sb="87" eb="88">
      <t>ダイ</t>
    </rPh>
    <rPh sb="90" eb="91">
      <t>ジョウ</t>
    </rPh>
    <rPh sb="98" eb="99">
      <t>ツギ</t>
    </rPh>
    <rPh sb="103" eb="105">
      <t>セイキュウ</t>
    </rPh>
    <phoneticPr fontId="10"/>
  </si>
  <si>
    <r>
      <rPr>
        <sz val="11"/>
        <color theme="0"/>
        <rFont val="ＭＳ Ｐゴシック"/>
        <family val="3"/>
        <charset val="128"/>
      </rPr>
      <t>認定こども園　小ばと幼稚園</t>
    </r>
    <rPh sb="0" eb="2">
      <t>ニンテイ</t>
    </rPh>
    <rPh sb="5" eb="6">
      <t>エン</t>
    </rPh>
    <rPh sb="7" eb="8">
      <t>コ</t>
    </rPh>
    <rPh sb="10" eb="13">
      <t>ヨウチエン</t>
    </rPh>
    <phoneticPr fontId="9"/>
  </si>
  <si>
    <r>
      <rPr>
        <sz val="11"/>
        <color theme="0"/>
        <rFont val="ＭＳ Ｐゴシック"/>
        <family val="3"/>
        <charset val="128"/>
      </rPr>
      <t>認定こども園　白梅幼稚園</t>
    </r>
    <rPh sb="0" eb="2">
      <t>ニンテイ</t>
    </rPh>
    <rPh sb="5" eb="6">
      <t>エン</t>
    </rPh>
    <rPh sb="7" eb="9">
      <t>シラウメ</t>
    </rPh>
    <rPh sb="9" eb="12">
      <t>ヨウチエン</t>
    </rPh>
    <phoneticPr fontId="16"/>
  </si>
  <si>
    <r>
      <rPr>
        <sz val="11"/>
        <color theme="0"/>
        <rFont val="ＭＳ Ｐゴシック"/>
        <family val="3"/>
        <charset val="128"/>
      </rPr>
      <t>幼保連携型認定こども園　植草学園大学附属弁天こども園</t>
    </r>
    <rPh sb="0" eb="1">
      <t>ヨウ</t>
    </rPh>
    <rPh sb="1" eb="2">
      <t>ホ</t>
    </rPh>
    <rPh sb="2" eb="5">
      <t>レンケイガタ</t>
    </rPh>
    <rPh sb="5" eb="7">
      <t>ニンテイ</t>
    </rPh>
    <rPh sb="10" eb="11">
      <t>エン</t>
    </rPh>
    <rPh sb="12" eb="14">
      <t>ウエクサ</t>
    </rPh>
    <rPh sb="14" eb="16">
      <t>ガクエン</t>
    </rPh>
    <rPh sb="16" eb="18">
      <t>ダイガク</t>
    </rPh>
    <rPh sb="18" eb="20">
      <t>フゾク</t>
    </rPh>
    <rPh sb="20" eb="22">
      <t>ベンテン</t>
    </rPh>
    <rPh sb="25" eb="26">
      <t>エン</t>
    </rPh>
    <phoneticPr fontId="9"/>
  </si>
  <si>
    <t>チェック内容</t>
    <rPh sb="4" eb="6">
      <t>ナイヨウ</t>
    </rPh>
    <phoneticPr fontId="4"/>
  </si>
  <si>
    <t>園の確認欄</t>
    <rPh sb="0" eb="1">
      <t>エン</t>
    </rPh>
    <rPh sb="2" eb="4">
      <t>カクニン</t>
    </rPh>
    <rPh sb="4" eb="5">
      <t>ラン</t>
    </rPh>
    <phoneticPr fontId="4"/>
  </si>
  <si>
    <t>備考</t>
    <rPh sb="0" eb="2">
      <t>ビコウ</t>
    </rPh>
    <phoneticPr fontId="4"/>
  </si>
  <si>
    <t>入力必須の項目のため、必ず入力してください。</t>
    <rPh sb="0" eb="2">
      <t>ニュウリョク</t>
    </rPh>
    <rPh sb="2" eb="4">
      <t>ヒッス</t>
    </rPh>
    <rPh sb="5" eb="7">
      <t>コウモク</t>
    </rPh>
    <rPh sb="11" eb="12">
      <t>カナラ</t>
    </rPh>
    <rPh sb="13" eb="15">
      <t>ニュウリョク</t>
    </rPh>
    <phoneticPr fontId="4"/>
  </si>
  <si>
    <t>対象シート</t>
    <rPh sb="0" eb="2">
      <t>タイショウ</t>
    </rPh>
    <phoneticPr fontId="4"/>
  </si>
  <si>
    <t>①基本情報【名簿入力前に必須入力】</t>
    <phoneticPr fontId="1"/>
  </si>
  <si>
    <t>必須入力項目（黄色セル）がすべて入力されているか</t>
    <rPh sb="0" eb="2">
      <t>ヒッス</t>
    </rPh>
    <rPh sb="2" eb="4">
      <t>ニュウリョク</t>
    </rPh>
    <rPh sb="4" eb="6">
      <t>コウモク</t>
    </rPh>
    <rPh sb="7" eb="9">
      <t>キイロ</t>
    </rPh>
    <rPh sb="16" eb="18">
      <t>ニュウリョク</t>
    </rPh>
    <phoneticPr fontId="4"/>
  </si>
  <si>
    <t>③職員名簿【年間実績】</t>
    <phoneticPr fontId="1"/>
  </si>
  <si>
    <t>名簿が入力されているか</t>
    <rPh sb="0" eb="2">
      <t>メイボ</t>
    </rPh>
    <rPh sb="3" eb="5">
      <t>ニュウリョク</t>
    </rPh>
    <phoneticPr fontId="4"/>
  </si>
  <si>
    <t>④-2【変動】金額確認用シート</t>
    <phoneticPr fontId="1"/>
  </si>
  <si>
    <t>⑥算出内訳表(2)【必須入力】</t>
    <phoneticPr fontId="1"/>
  </si>
  <si>
    <t>（職員・各月により手当額が異なる場合）対象となる各月の手当額をすべて入力しているか。</t>
    <rPh sb="16" eb="18">
      <t>バアイ</t>
    </rPh>
    <rPh sb="19" eb="21">
      <t>タイショウ</t>
    </rPh>
    <rPh sb="24" eb="26">
      <t>カクツキ</t>
    </rPh>
    <rPh sb="27" eb="30">
      <t>テアテガク</t>
    </rPh>
    <rPh sb="34" eb="36">
      <t>ニュウリョク</t>
    </rPh>
    <phoneticPr fontId="4"/>
  </si>
  <si>
    <t>（職員・各月により手当額が異なる場合）入力必須の項目のため、必ず入力してください。</t>
    <rPh sb="16" eb="18">
      <t>バアイ</t>
    </rPh>
    <rPh sb="19" eb="21">
      <t>ニュウリョク</t>
    </rPh>
    <rPh sb="21" eb="23">
      <t>ヒッス</t>
    </rPh>
    <rPh sb="24" eb="26">
      <t>コウモク</t>
    </rPh>
    <rPh sb="30" eb="31">
      <t>カナラ</t>
    </rPh>
    <rPh sb="32" eb="34">
      <t>ニュウリョク</t>
    </rPh>
    <phoneticPr fontId="4"/>
  </si>
  <si>
    <t>※①自動判定チェック項目については、判定結果がすべて「〇」となってから送付してくださいますようお願いいたします。</t>
    <rPh sb="2" eb="4">
      <t>ジドウ</t>
    </rPh>
    <rPh sb="4" eb="6">
      <t>ハンテイ</t>
    </rPh>
    <rPh sb="10" eb="12">
      <t>コウモク</t>
    </rPh>
    <rPh sb="18" eb="22">
      <t>ハンテイケッカ</t>
    </rPh>
    <rPh sb="35" eb="37">
      <t>ソウフ</t>
    </rPh>
    <rPh sb="48" eb="49">
      <t>ネガ</t>
    </rPh>
    <phoneticPr fontId="4"/>
  </si>
  <si>
    <t>※本市への送付前に、必ず確認を行い、「園への確認欄」（黄色セル）のすべてにチェックを入れた状態で提出してください。</t>
    <rPh sb="1" eb="3">
      <t>ホンシ</t>
    </rPh>
    <rPh sb="5" eb="8">
      <t>ソウフマエ</t>
    </rPh>
    <rPh sb="10" eb="11">
      <t>カナラ</t>
    </rPh>
    <rPh sb="12" eb="14">
      <t>カクニン</t>
    </rPh>
    <rPh sb="15" eb="16">
      <t>オコナ</t>
    </rPh>
    <rPh sb="19" eb="20">
      <t>エン</t>
    </rPh>
    <rPh sb="22" eb="25">
      <t>カクニンラン</t>
    </rPh>
    <rPh sb="27" eb="29">
      <t>キイロ</t>
    </rPh>
    <rPh sb="42" eb="43">
      <t>イ</t>
    </rPh>
    <rPh sb="45" eb="47">
      <t>ジョウタイ</t>
    </rPh>
    <rPh sb="48" eb="50">
      <t>テイシュツ</t>
    </rPh>
    <phoneticPr fontId="4"/>
  </si>
  <si>
    <t>　判定結果
（自動判定）</t>
    <rPh sb="1" eb="3">
      <t>ハンテイ</t>
    </rPh>
    <rPh sb="3" eb="5">
      <t>ケッカ</t>
    </rPh>
    <rPh sb="7" eb="11">
      <t>ジドウハンテイ</t>
    </rPh>
    <phoneticPr fontId="4"/>
  </si>
  <si>
    <t>（自動判定なし）</t>
    <rPh sb="1" eb="5">
      <t>ジドウハンテイ</t>
    </rPh>
    <phoneticPr fontId="1"/>
  </si>
  <si>
    <t>正しい園の固有番号が入力されているか</t>
    <rPh sb="0" eb="1">
      <t>タダ</t>
    </rPh>
    <rPh sb="3" eb="4">
      <t>エン</t>
    </rPh>
    <rPh sb="5" eb="9">
      <t>コユウバンゴウ</t>
    </rPh>
    <rPh sb="10" eb="12">
      <t>ニュウリョク</t>
    </rPh>
    <phoneticPr fontId="1"/>
  </si>
  <si>
    <t>↓自動判定される項目についてはすべて「〇」となってから提出してください。</t>
    <rPh sb="1" eb="3">
      <t>ジドウ</t>
    </rPh>
    <rPh sb="3" eb="5">
      <t>ハンテイ</t>
    </rPh>
    <rPh sb="8" eb="10">
      <t>コウモク</t>
    </rPh>
    <rPh sb="27" eb="29">
      <t>テイシュツ</t>
    </rPh>
    <phoneticPr fontId="1"/>
  </si>
  <si>
    <t>職員名簿欄（B:O列）は中間実績の際に確定したデータ（千葉市から修正の連絡があった場合は、修正後のデータ）を貼り付けているか</t>
    <rPh sb="0" eb="4">
      <t>ショクインメイボ</t>
    </rPh>
    <rPh sb="4" eb="5">
      <t>ラン</t>
    </rPh>
    <rPh sb="9" eb="10">
      <t>レツ</t>
    </rPh>
    <rPh sb="12" eb="14">
      <t>チュウカン</t>
    </rPh>
    <rPh sb="14" eb="16">
      <t>ジッセキ</t>
    </rPh>
    <rPh sb="17" eb="18">
      <t>サイ</t>
    </rPh>
    <rPh sb="19" eb="21">
      <t>カクテイ</t>
    </rPh>
    <rPh sb="27" eb="30">
      <t>チバシ</t>
    </rPh>
    <rPh sb="32" eb="34">
      <t>シュウセイ</t>
    </rPh>
    <rPh sb="35" eb="37">
      <t>レンラク</t>
    </rPh>
    <rPh sb="41" eb="43">
      <t>バアイ</t>
    </rPh>
    <rPh sb="45" eb="48">
      <t>シュウセイゴ</t>
    </rPh>
    <rPh sb="54" eb="55">
      <t>ハ</t>
    </rPh>
    <rPh sb="56" eb="57">
      <t>ツ</t>
    </rPh>
    <phoneticPr fontId="1"/>
  </si>
  <si>
    <t>必ず中間実績時に千葉市の確認・修正を経たデータを使用してくだい。</t>
    <rPh sb="0" eb="1">
      <t>カナラ</t>
    </rPh>
    <rPh sb="2" eb="7">
      <t>チュウカンジッセキジ</t>
    </rPh>
    <rPh sb="8" eb="11">
      <t>チバシ</t>
    </rPh>
    <rPh sb="12" eb="14">
      <t>カクニン</t>
    </rPh>
    <rPh sb="15" eb="17">
      <t>シュウセイ</t>
    </rPh>
    <rPh sb="18" eb="19">
      <t>ヘ</t>
    </rPh>
    <rPh sb="24" eb="26">
      <t>シヨウ</t>
    </rPh>
    <phoneticPr fontId="1"/>
  </si>
  <si>
    <t>月毎の対象判定欄（V:AG列）について、中間実績時に４月～１０月で●を削除した箇所がある場合、同様に●を削除しているか。</t>
    <rPh sb="0" eb="2">
      <t>ツキゴト</t>
    </rPh>
    <rPh sb="3" eb="5">
      <t>タイショウ</t>
    </rPh>
    <rPh sb="5" eb="8">
      <t>ハンテイラン</t>
    </rPh>
    <rPh sb="13" eb="14">
      <t>レツ</t>
    </rPh>
    <rPh sb="20" eb="25">
      <t>チュウカンジッセキジ</t>
    </rPh>
    <rPh sb="27" eb="28">
      <t>ガツ</t>
    </rPh>
    <rPh sb="31" eb="32">
      <t>ガツ</t>
    </rPh>
    <rPh sb="35" eb="37">
      <t>サクジョ</t>
    </rPh>
    <rPh sb="39" eb="41">
      <t>カショ</t>
    </rPh>
    <rPh sb="44" eb="46">
      <t>バアイ</t>
    </rPh>
    <rPh sb="47" eb="49">
      <t>ドウヨウ</t>
    </rPh>
    <rPh sb="52" eb="54">
      <t>サクジョ</t>
    </rPh>
    <phoneticPr fontId="1"/>
  </si>
  <si>
    <t>月毎の対象判定欄（V:AG列）について、１１月～３月で千葉市手当の対象外とする月の●を削除しているか。</t>
    <rPh sb="0" eb="2">
      <t>ツキゴト</t>
    </rPh>
    <rPh sb="3" eb="5">
      <t>タイショウ</t>
    </rPh>
    <rPh sb="5" eb="8">
      <t>ハンテイラン</t>
    </rPh>
    <rPh sb="13" eb="14">
      <t>レツ</t>
    </rPh>
    <rPh sb="22" eb="23">
      <t>ガツ</t>
    </rPh>
    <rPh sb="25" eb="26">
      <t>ガツ</t>
    </rPh>
    <rPh sb="27" eb="32">
      <t>チバシテア</t>
    </rPh>
    <rPh sb="33" eb="36">
      <t>タイショウガイ</t>
    </rPh>
    <rPh sb="39" eb="40">
      <t>ツキ</t>
    </rPh>
    <rPh sb="43" eb="45">
      <t>サクジョ</t>
    </rPh>
    <phoneticPr fontId="1"/>
  </si>
  <si>
    <t>【内容入力後に確認必須】エラー・戻入チェック</t>
    <phoneticPr fontId="1"/>
  </si>
  <si>
    <t>①～⑥シート入力後、内容の確認をしたか。また、補助金の返還が生じる場合、納付書の送付先住所等を入力したか。</t>
    <rPh sb="6" eb="9">
      <t>ニュウリョクゴ</t>
    </rPh>
    <rPh sb="10" eb="12">
      <t>ナイヨウ</t>
    </rPh>
    <rPh sb="13" eb="15">
      <t>カクニン</t>
    </rPh>
    <rPh sb="23" eb="26">
      <t>ホジョキン</t>
    </rPh>
    <rPh sb="27" eb="29">
      <t>ヘンカン</t>
    </rPh>
    <rPh sb="30" eb="31">
      <t>ショウ</t>
    </rPh>
    <rPh sb="33" eb="35">
      <t>バアイ</t>
    </rPh>
    <rPh sb="36" eb="39">
      <t>ノウフショ</t>
    </rPh>
    <rPh sb="40" eb="43">
      <t>ソウフサキ</t>
    </rPh>
    <rPh sb="43" eb="46">
      <t>ジュウショトウ</t>
    </rPh>
    <rPh sb="47" eb="49">
      <t>ニュウリョク</t>
    </rPh>
    <phoneticPr fontId="1"/>
  </si>
  <si>
    <t>４～１０月修正箇所</t>
    <phoneticPr fontId="1"/>
  </si>
  <si>
    <t>中間実績で確定した４月～１０月分に万一変更がある場合、変更内容等を入力したか。</t>
    <rPh sb="0" eb="4">
      <t>チュウカンジッセキ</t>
    </rPh>
    <rPh sb="5" eb="7">
      <t>カクテイ</t>
    </rPh>
    <rPh sb="10" eb="11">
      <t>ガツ</t>
    </rPh>
    <rPh sb="14" eb="16">
      <t>ガツブン</t>
    </rPh>
    <rPh sb="17" eb="19">
      <t>マンイチ</t>
    </rPh>
    <rPh sb="19" eb="21">
      <t>ヘンコウ</t>
    </rPh>
    <rPh sb="24" eb="26">
      <t>バアイ</t>
    </rPh>
    <rPh sb="27" eb="32">
      <t>ヘンコウナイヨウトウ</t>
    </rPh>
    <rPh sb="33" eb="35">
      <t>ニュウリョク</t>
    </rPh>
    <phoneticPr fontId="1"/>
  </si>
  <si>
    <t>⑦変更交付申請書
⑧実績報告書
⑨差額請求書
⑩清算書</t>
    <rPh sb="1" eb="3">
      <t>ヘンコウ</t>
    </rPh>
    <rPh sb="3" eb="8">
      <t>コウフシンセイショ</t>
    </rPh>
    <rPh sb="10" eb="15">
      <t>ジッセキホウコクショ</t>
    </rPh>
    <rPh sb="17" eb="19">
      <t>サガク</t>
    </rPh>
    <rPh sb="19" eb="22">
      <t>セイキュウショ</t>
    </rPh>
    <rPh sb="24" eb="27">
      <t>セイサンショ</t>
    </rPh>
    <phoneticPr fontId="1"/>
  </si>
  <si>
    <t>住所、法人名、代表者職氏名等が本市に債権者登録されている令和８年３月３１日の内容と一致するか。</t>
    <rPh sb="0" eb="2">
      <t>ジュウショ</t>
    </rPh>
    <rPh sb="3" eb="6">
      <t>ホウジンメイ</t>
    </rPh>
    <rPh sb="7" eb="10">
      <t>ダイヒョウシャ</t>
    </rPh>
    <rPh sb="10" eb="13">
      <t>ショクシメイ</t>
    </rPh>
    <rPh sb="13" eb="14">
      <t>トウ</t>
    </rPh>
    <rPh sb="15" eb="17">
      <t>ホンシ</t>
    </rPh>
    <rPh sb="18" eb="21">
      <t>サイケンシャ</t>
    </rPh>
    <rPh sb="21" eb="23">
      <t>トウロク</t>
    </rPh>
    <rPh sb="28" eb="30">
      <t>レイワ</t>
    </rPh>
    <rPh sb="31" eb="32">
      <t>ネン</t>
    </rPh>
    <rPh sb="33" eb="34">
      <t>ガツ</t>
    </rPh>
    <rPh sb="36" eb="37">
      <t>ニチ</t>
    </rPh>
    <rPh sb="38" eb="40">
      <t>ナイヨウ</t>
    </rPh>
    <rPh sb="41" eb="43">
      <t>イッチ</t>
    </rPh>
    <phoneticPr fontId="1"/>
  </si>
  <si>
    <t>（※本Excelファイル以外）</t>
    <rPh sb="2" eb="3">
      <t>ホン</t>
    </rPh>
    <rPh sb="12" eb="14">
      <t>イガイ</t>
    </rPh>
    <phoneticPr fontId="1"/>
  </si>
  <si>
    <t>相違がある場合、幼保運営課担当までご連絡ください。</t>
    <rPh sb="0" eb="2">
      <t>ソウイ</t>
    </rPh>
    <rPh sb="5" eb="7">
      <t>バアイ</t>
    </rPh>
    <rPh sb="8" eb="13">
      <t>ヨウホウンエイカ</t>
    </rPh>
    <rPh sb="13" eb="15">
      <t>タントウ</t>
    </rPh>
    <rPh sb="18" eb="20">
      <t>レンラク</t>
    </rPh>
    <phoneticPr fontId="1"/>
  </si>
  <si>
    <t>不明な場合は当初申請時の内容等をご確認ください。</t>
    <rPh sb="0" eb="2">
      <t>フメイ</t>
    </rPh>
    <rPh sb="3" eb="5">
      <t>バアイ</t>
    </rPh>
    <rPh sb="6" eb="11">
      <t>トウショシンセイジ</t>
    </rPh>
    <rPh sb="12" eb="14">
      <t>ナイヨウ</t>
    </rPh>
    <rPh sb="14" eb="15">
      <t>トウ</t>
    </rPh>
    <rPh sb="17" eb="19">
      <t>カクニン</t>
    </rPh>
    <phoneticPr fontId="1"/>
  </si>
  <si>
    <t>千葉市手当の対象者全員の１１月分以降の賃金台帳の写しを添付しているか。</t>
    <rPh sb="0" eb="3">
      <t>チバシ</t>
    </rPh>
    <rPh sb="3" eb="5">
      <t>テア</t>
    </rPh>
    <rPh sb="6" eb="9">
      <t>タイショウシャ</t>
    </rPh>
    <rPh sb="9" eb="11">
      <t>ゼンイン</t>
    </rPh>
    <rPh sb="14" eb="15">
      <t>ガツ</t>
    </rPh>
    <rPh sb="15" eb="16">
      <t>ブン</t>
    </rPh>
    <rPh sb="16" eb="18">
      <t>イコウ</t>
    </rPh>
    <rPh sb="19" eb="21">
      <t>チンギン</t>
    </rPh>
    <rPh sb="21" eb="23">
      <t>ダイチョウ</t>
    </rPh>
    <rPh sb="24" eb="25">
      <t>ウツ</t>
    </rPh>
    <rPh sb="27" eb="29">
      <t>テンプ</t>
    </rPh>
    <phoneticPr fontId="1"/>
  </si>
  <si>
    <t>１１月分～確定している月までの賃金台帳等は必須提出です。</t>
    <rPh sb="2" eb="3">
      <t>ガツ</t>
    </rPh>
    <rPh sb="3" eb="4">
      <t>ブン</t>
    </rPh>
    <rPh sb="5" eb="7">
      <t>カクテイ</t>
    </rPh>
    <rPh sb="11" eb="12">
      <t>ツキ</t>
    </rPh>
    <rPh sb="15" eb="19">
      <t>チンギンダイチョウ</t>
    </rPh>
    <rPh sb="19" eb="20">
      <t>トウ</t>
    </rPh>
    <rPh sb="21" eb="23">
      <t>ヒッス</t>
    </rPh>
    <rPh sb="23" eb="25">
      <t>テイシュツ</t>
    </rPh>
    <phoneticPr fontId="1"/>
  </si>
  <si>
    <t>中間実績時の不足書類がある場合は当該不足書類も添付しているか。</t>
    <rPh sb="0" eb="5">
      <t>チュウカンジッセキジ</t>
    </rPh>
    <rPh sb="6" eb="10">
      <t>フソクショルイ</t>
    </rPh>
    <rPh sb="13" eb="15">
      <t>バアイ</t>
    </rPh>
    <rPh sb="16" eb="18">
      <t>トウガイ</t>
    </rPh>
    <rPh sb="18" eb="22">
      <t>フソクショルイ</t>
    </rPh>
    <rPh sb="23" eb="25">
      <t>テンプ</t>
    </rPh>
    <phoneticPr fontId="1"/>
  </si>
  <si>
    <t>中間実績時に不足書類がある場合は、「①基本情報【名簿入力前に必須入力】」シートの「実績報告対応内容」欄に記載しています。</t>
    <rPh sb="0" eb="4">
      <t>チュウカンジッセキ</t>
    </rPh>
    <rPh sb="4" eb="5">
      <t>ジ</t>
    </rPh>
    <rPh sb="6" eb="10">
      <t>フソクショルイ</t>
    </rPh>
    <rPh sb="13" eb="15">
      <t>バアイ</t>
    </rPh>
    <rPh sb="41" eb="45">
      <t>ジッセキホウコク</t>
    </rPh>
    <rPh sb="45" eb="47">
      <t>タイオウ</t>
    </rPh>
    <rPh sb="47" eb="49">
      <t>ナイヨウ</t>
    </rPh>
    <rPh sb="50" eb="51">
      <t>ラン</t>
    </rPh>
    <rPh sb="52" eb="54">
      <t>キサイ</t>
    </rPh>
    <phoneticPr fontId="1"/>
  </si>
  <si>
    <t>「法定福利費の増　計」欄をすべて入力しているか。
※対象人数が0人の行を除く</t>
    <rPh sb="11" eb="12">
      <t>ラン</t>
    </rPh>
    <rPh sb="16" eb="18">
      <t>ニュウリョク</t>
    </rPh>
    <rPh sb="34" eb="35">
      <t>ギョウ</t>
    </rPh>
    <phoneticPr fontId="1"/>
  </si>
  <si>
    <t>法定福利費比率が適正な範囲（概ね10%～20％)に収まっていることを確認したか。</t>
    <rPh sb="8" eb="10">
      <t>テキセイ</t>
    </rPh>
    <rPh sb="11" eb="13">
      <t>ハンイ</t>
    </rPh>
    <rPh sb="14" eb="15">
      <t>オオム</t>
    </rPh>
    <rPh sb="25" eb="26">
      <t>オサ</t>
    </rPh>
    <rPh sb="34" eb="36">
      <t>カクニン</t>
    </rPh>
    <phoneticPr fontId="1"/>
  </si>
  <si>
    <t>(1)①本データ、②１１月分以降の賃金台帳を提出してください。
【本データの入力について】
(2)「③職員名簿」シートは、中間実績時に修正があった場合は千葉市から返送した中間実績データ（Excel）の、クリーム色セル部分をコピーして貼り付けしてください（修正前データを貼り付けないよう十分ご注意ください）。その他、シート上の案内に従い、必要に応じて追記・修正等してください。
(3)↑の「【１】手当額について」において、「②各月・各職員によって手当額が異なる場合」を選択している園は、「④-2【変動】金額確認用シート」も中間実績時に確認したExcelの、クリーム色セル部分をコピーして貼り付け等して転記してください。
(4)「④算出内訳表(2)」シートの黄色セル部分に入力してください（必須入力）。
(5)「【内容入力後に確認必須】エラー・戻入チェック」シートで中間実績で確定した4月～10月分について一致しているか確認してください。万一、4月～10月分に修正が生じる場合は、修正の内容を「４～１０月修正箇所」シートに記載してください。
返還が生じる場合は、連絡先等を入力してください。
(6)「⑦変更交付申請書」～「⑩清算書」については、内容に相違ないか確認してください。特に、住所・代表者名等が年度末（3月31日時点）のものになっているかご確認ください。相違ある場合は幼保運営課の担当までご連絡ください。
(7)「【重要】送付前確認シート」を確認し、「判定結果」列が「×」となっている項目については必要な修正をしてください。また「園の確認欄」列をすべて入力してください。</t>
    <rPh sb="4" eb="5">
      <t>ホン</t>
    </rPh>
    <rPh sb="12" eb="13">
      <t>ガツ</t>
    </rPh>
    <rPh sb="13" eb="14">
      <t>ブン</t>
    </rPh>
    <rPh sb="14" eb="16">
      <t>イコウ</t>
    </rPh>
    <rPh sb="17" eb="19">
      <t>チンギン</t>
    </rPh>
    <rPh sb="19" eb="21">
      <t>ダイチョウ</t>
    </rPh>
    <rPh sb="22" eb="24">
      <t>テイシュツ</t>
    </rPh>
    <rPh sb="34" eb="35">
      <t>ホン</t>
    </rPh>
    <rPh sb="39" eb="41">
      <t>ニュウリョク</t>
    </rPh>
    <rPh sb="60" eb="63">
      <t>テアテガク</t>
    </rPh>
    <rPh sb="72" eb="74">
      <t>カクツキ</t>
    </rPh>
    <rPh sb="82" eb="85">
      <t>テアテガク</t>
    </rPh>
    <rPh sb="86" eb="88">
      <t>チュウカン</t>
    </rPh>
    <rPh sb="88" eb="90">
      <t>ジッセキ</t>
    </rPh>
    <rPh sb="102" eb="104">
      <t>センタク</t>
    </rPh>
    <rPh sb="108" eb="109">
      <t>エン</t>
    </rPh>
    <rPh sb="149" eb="150">
      <t>イロ</t>
    </rPh>
    <rPh sb="156" eb="157">
      <t>ホカ</t>
    </rPh>
    <rPh sb="161" eb="162">
      <t>ジョウ</t>
    </rPh>
    <rPh sb="163" eb="165">
      <t>アンナイ</t>
    </rPh>
    <rPh sb="166" eb="167">
      <t>シタガ</t>
    </rPh>
    <rPh sb="169" eb="171">
      <t>ヒツヨウ</t>
    </rPh>
    <rPh sb="172" eb="173">
      <t>オウ</t>
    </rPh>
    <rPh sb="175" eb="177">
      <t>ツイキ</t>
    </rPh>
    <rPh sb="178" eb="181">
      <t>シュウセイトウ</t>
    </rPh>
    <rPh sb="196" eb="197">
      <t>ハ</t>
    </rPh>
    <rPh sb="198" eb="199">
      <t>ツ</t>
    </rPh>
    <rPh sb="200" eb="201">
      <t>ナド</t>
    </rPh>
    <rPh sb="203" eb="205">
      <t>テンキ</t>
    </rPh>
    <rPh sb="317" eb="319">
      <t>サンシュツ</t>
    </rPh>
    <rPh sb="319" eb="322">
      <t>ウチワケヒョウ</t>
    </rPh>
    <rPh sb="330" eb="332">
      <t>キイロ</t>
    </rPh>
    <rPh sb="334" eb="336">
      <t>ブブン</t>
    </rPh>
    <rPh sb="337" eb="339">
      <t>ニュウリョク</t>
    </rPh>
    <rPh sb="346" eb="348">
      <t>ヒッス</t>
    </rPh>
    <rPh sb="348" eb="350">
      <t>ニュウリョク</t>
    </rPh>
    <rPh sb="385" eb="389">
      <t>チュウカンジッセキ</t>
    </rPh>
    <rPh sb="390" eb="392">
      <t>カクテイ</t>
    </rPh>
    <rPh sb="395" eb="396">
      <t>ガツ</t>
    </rPh>
    <rPh sb="399" eb="401">
      <t>ガツブン</t>
    </rPh>
    <rPh sb="405" eb="407">
      <t>イッチ</t>
    </rPh>
    <rPh sb="412" eb="414">
      <t>カクニン</t>
    </rPh>
    <rPh sb="421" eb="423">
      <t>マンイチ</t>
    </rPh>
    <rPh sb="425" eb="426">
      <t>ガツ</t>
    </rPh>
    <rPh sb="429" eb="431">
      <t>ガツブン</t>
    </rPh>
    <rPh sb="432" eb="434">
      <t>シュウセイ</t>
    </rPh>
    <rPh sb="435" eb="436">
      <t>ショウ</t>
    </rPh>
    <rPh sb="438" eb="440">
      <t>バアイ</t>
    </rPh>
    <rPh sb="442" eb="444">
      <t>シュウセイ</t>
    </rPh>
    <rPh sb="445" eb="447">
      <t>ナイヨウ</t>
    </rPh>
    <rPh sb="463" eb="465">
      <t>キサイ</t>
    </rPh>
    <rPh sb="473" eb="475">
      <t>ヘンカン</t>
    </rPh>
    <rPh sb="476" eb="477">
      <t>ショウ</t>
    </rPh>
    <rPh sb="479" eb="481">
      <t>バアイ</t>
    </rPh>
    <rPh sb="483" eb="487">
      <t>レンラクサキトウ</t>
    </rPh>
    <rPh sb="488" eb="490">
      <t>ニュウリョク</t>
    </rPh>
    <rPh sb="504" eb="506">
      <t>ヘンコウ</t>
    </rPh>
    <rPh sb="506" eb="511">
      <t>コウフシンセイショ</t>
    </rPh>
    <rPh sb="515" eb="518">
      <t>セイサンショ</t>
    </rPh>
    <rPh sb="525" eb="527">
      <t>ナイヨウ</t>
    </rPh>
    <rPh sb="528" eb="530">
      <t>ソウイ</t>
    </rPh>
    <rPh sb="533" eb="535">
      <t>カクニン</t>
    </rPh>
    <rPh sb="542" eb="543">
      <t>トク</t>
    </rPh>
    <rPh sb="545" eb="547">
      <t>ジュウショ</t>
    </rPh>
    <rPh sb="548" eb="551">
      <t>ダイヒョウシャ</t>
    </rPh>
    <rPh sb="551" eb="553">
      <t>メイトウ</t>
    </rPh>
    <rPh sb="554" eb="557">
      <t>ネンドマツ</t>
    </rPh>
    <rPh sb="559" eb="560">
      <t>ガツ</t>
    </rPh>
    <rPh sb="562" eb="563">
      <t>ニチ</t>
    </rPh>
    <rPh sb="563" eb="565">
      <t>ジテン</t>
    </rPh>
    <rPh sb="577" eb="579">
      <t>カクニン</t>
    </rPh>
    <rPh sb="584" eb="586">
      <t>ソウイ</t>
    </rPh>
    <rPh sb="588" eb="590">
      <t>バアイ</t>
    </rPh>
    <rPh sb="591" eb="596">
      <t>ヨウホウンエイカ</t>
    </rPh>
    <rPh sb="597" eb="599">
      <t>タントウ</t>
    </rPh>
    <rPh sb="602" eb="604">
      <t>レンラク</t>
    </rPh>
    <rPh sb="629" eb="631">
      <t>カクニン</t>
    </rPh>
    <rPh sb="639" eb="640">
      <t>レツ</t>
    </rPh>
    <rPh sb="650" eb="652">
      <t>コウモク</t>
    </rPh>
    <rPh sb="657" eb="659">
      <t>ヒツヨウ</t>
    </rPh>
    <rPh sb="660" eb="662">
      <t>シュウセイ</t>
    </rPh>
    <rPh sb="673" eb="674">
      <t>エン</t>
    </rPh>
    <rPh sb="675" eb="678">
      <t>カクニンラン</t>
    </rPh>
    <rPh sb="679" eb="680">
      <t>レツ</t>
    </rPh>
    <rPh sb="684" eb="686">
      <t>ニュウリョク</t>
    </rPh>
    <phoneticPr fontId="1"/>
  </si>
  <si>
    <t>(1)①中間実績時に不足のあった書類、②本データ、③１１月分以降の賃金台帳を提出してください。
【本データの入力について】
(2)「③職員名簿」シートは、中間実績時に修正があった場合は千葉市から返送した中間実績データ（Excel）の、クリーム色セル部分をコピーして貼り付けしてください（修正前データを貼り付けないよう十分ご注意ください）。その他、シート上の案内に従い、必要に応じて追記・修正等してください。
(3)↑の「【１】手当額について」において、「②各月・各職員によって手当額が異なる場合」を選択している園は、「④-2【変動】金額確認用シート」も中間実績時に確認したExcelの、クリーム色セル部分をコピーして貼り付け等して転記してください。
(4)「④算出内訳表(2)」シートの黄色セル部分に入力してください（必須入力）。
(5)「【内容入力後に確認必須】エラー・戻入チェック」シートで中間実績で確定した4月～10月分について一致しているか確認してください。万一、4月～10月分に修正が生じる場合は、修正の内容を「４～１０月修正箇所」シートに記載してください。
返還が生じる場合は、連絡先等を入力してください。
(6)「⑦変更交付申請書」～「⑩清算書」については、内容に相違ないか確認してください。特に、住所・代表者名等が年度末（3月31日時点）のものになっているかご確認ください。相違ある場合は幼保運営課の担当までご連絡ください。
(7)「【重要】送付前確認シート」を確認し、「判定結果」列が「×」となっている項目については必要な修正をしてください。また「園の確認欄」列をすべて入力してください。</t>
    <rPh sb="4" eb="6">
      <t>チュウカン</t>
    </rPh>
    <rPh sb="6" eb="8">
      <t>ジッセキ</t>
    </rPh>
    <rPh sb="8" eb="9">
      <t>ジ</t>
    </rPh>
    <rPh sb="10" eb="12">
      <t>フソク</t>
    </rPh>
    <rPh sb="16" eb="18">
      <t>ショルイ</t>
    </rPh>
    <rPh sb="20" eb="21">
      <t>ホン</t>
    </rPh>
    <rPh sb="28" eb="29">
      <t>ガツ</t>
    </rPh>
    <rPh sb="29" eb="30">
      <t>ブン</t>
    </rPh>
    <rPh sb="30" eb="32">
      <t>イコウ</t>
    </rPh>
    <rPh sb="33" eb="35">
      <t>チンギン</t>
    </rPh>
    <rPh sb="35" eb="37">
      <t>ダイチョウ</t>
    </rPh>
    <rPh sb="38" eb="40">
      <t>テイシュツ</t>
    </rPh>
    <phoneticPr fontId="1"/>
  </si>
  <si>
    <t>(1)①本データ、②４月分からの賃金台帳を提出してください。
【本データの入力について】
(2)「③職員名簿」シートは、中間実績時に修正があった場合は千葉市から返送した中間実績データ（Excel）の、クリーム色セル部分をコピーして貼り付けしてください（修正前データを貼り付けないよう十分ご注意ください）。その他、シート上の案内に従い、必要に応じて追記・修正等してください。
(3)↑の「【１】手当額について」において、「②各月・各職員によって手当額が異なる場合」を選択している園は、「④-2【変動】金額確認用シート」も中間実績時に確認したExcelの、クリーム色セル部分をコピーして貼り付け等して転記してください。
(4)「④算出内訳表(2)」シートの黄色セル部分に入力してください（必須入力）。
(5)「【内容入力後に確認必須】エラー・戻入チェック」シートで中間実績時の入力内容と一致しているか確認してください。4月～10月分に修正が生じる場合は、修正の内容を「４～１０月修正箇所」に記入してください。返還が生じる場合は、連絡先等を入力してください。
(6)「⑦変更交付申請書」～「⑩清算書」については、内容に相違ないか確認してください。特に、住所・代表者名等が年度末（3月31日時点）のものになっているかご確認ください。相違ある場合は幼保運営課の担当までご連絡ください。
(7)「【重要】送付前確認シート」を確認し、「判定結果」列が「×」となっている項目については必要な修正をしてください。また「園の確認欄」列をすべて入力してください。</t>
    <rPh sb="4" eb="5">
      <t>ホン</t>
    </rPh>
    <rPh sb="11" eb="12">
      <t>ガツ</t>
    </rPh>
    <rPh sb="12" eb="13">
      <t>ブン</t>
    </rPh>
    <rPh sb="16" eb="18">
      <t>チンギン</t>
    </rPh>
    <rPh sb="18" eb="20">
      <t>ダイチョウ</t>
    </rPh>
    <rPh sb="21" eb="23">
      <t>テイシュツ</t>
    </rPh>
    <rPh sb="388" eb="389">
      <t>ジ</t>
    </rPh>
    <rPh sb="390" eb="392">
      <t>ニュウリョク</t>
    </rPh>
    <rPh sb="392" eb="394">
      <t>ナイヨウ</t>
    </rPh>
    <rPh sb="440" eb="441">
      <t>ガツ</t>
    </rPh>
    <rPh sb="441" eb="443">
      <t>シュウセイ</t>
    </rPh>
    <rPh sb="443" eb="445">
      <t>カショ</t>
    </rPh>
    <rPh sb="447" eb="449">
      <t>キニュウ</t>
    </rPh>
    <phoneticPr fontId="1"/>
  </si>
  <si>
    <t>(1)中間実績でExcelデータのご提出がないようでしたので、本データにて最初から作成してください。また、１１月分以降の賃金台帳を提出してください。
〈提出物〉①本データ、②11月分以降の賃金台帳
【本データの入力について】
(2)「③職員名簿」シートは、記載例や当初申請の内容等を参考にクリーム色部分を入力してください。その他、シート上の案内に従い、必要に応じて修正等してください。
(3)↑の「【１】手当額について」において、「②各月・各職員によって手当額が異なる場合」を選択している園は、「④-2【変動】金額確認用シート」も中間実績時に確認したExcelの、クリーム色セル部分をコピーして貼り付け等して転記してください。
(4)「④算出内訳表(2)」シートの黄色セル部分に入力してください（必須入力）。
(5)「【内容入力後に確認必須】エラー・戻入チェック」シートについて、中間実績とのエラーチェックの欄は確認不要です。下部の返還の欄を確認いただき、返還が生じる場合は、連絡先等を入力してください。
(6)「⑦変更交付申請書」～「⑩清算書」については、内容に相違ないか確認してください。特に、住所・代表者名等が年度末（3月31日時点）のものになっているかご確認ください。相違ある場合は幼保運営課の担当までご連絡ください。
(7)「【重要】送付前確認シート」を確認し、「判定結果」列が「×」となっている項目については必要な修正をしてください。また「園の確認欄」列をすべて入力してください。</t>
    <rPh sb="3" eb="5">
      <t>チュウカン</t>
    </rPh>
    <rPh sb="5" eb="7">
      <t>ジッセキ</t>
    </rPh>
    <rPh sb="18" eb="20">
      <t>テイシュツ</t>
    </rPh>
    <rPh sb="31" eb="32">
      <t>ホン</t>
    </rPh>
    <rPh sb="37" eb="39">
      <t>サイショ</t>
    </rPh>
    <rPh sb="41" eb="43">
      <t>サクセイ</t>
    </rPh>
    <rPh sb="55" eb="56">
      <t>ガツ</t>
    </rPh>
    <rPh sb="56" eb="57">
      <t>ブン</t>
    </rPh>
    <rPh sb="57" eb="59">
      <t>イコウ</t>
    </rPh>
    <rPh sb="60" eb="62">
      <t>チンギン</t>
    </rPh>
    <rPh sb="62" eb="64">
      <t>ダイチョウ</t>
    </rPh>
    <rPh sb="65" eb="67">
      <t>テイシュツ</t>
    </rPh>
    <rPh sb="76" eb="79">
      <t>テイシュツブツ</t>
    </rPh>
    <rPh sb="81" eb="82">
      <t>ホン</t>
    </rPh>
    <rPh sb="89" eb="90">
      <t>ガツ</t>
    </rPh>
    <rPh sb="90" eb="91">
      <t>ブン</t>
    </rPh>
    <rPh sb="91" eb="93">
      <t>イコウ</t>
    </rPh>
    <rPh sb="94" eb="96">
      <t>チンギン</t>
    </rPh>
    <rPh sb="96" eb="98">
      <t>ダイチョウ</t>
    </rPh>
    <rPh sb="129" eb="132">
      <t>キサイレイ</t>
    </rPh>
    <rPh sb="133" eb="137">
      <t>トウショシンセイ</t>
    </rPh>
    <rPh sb="138" eb="141">
      <t>ナイヨウトウ</t>
    </rPh>
    <rPh sb="142" eb="144">
      <t>サンコウ</t>
    </rPh>
    <rPh sb="149" eb="150">
      <t>イロ</t>
    </rPh>
    <rPh sb="150" eb="152">
      <t>ブブン</t>
    </rPh>
    <rPh sb="153" eb="155">
      <t>ニュウリョク</t>
    </rPh>
    <rPh sb="394" eb="398">
      <t>チュウカンジッセキ</t>
    </rPh>
    <rPh sb="408" eb="409">
      <t>ラン</t>
    </rPh>
    <rPh sb="410" eb="412">
      <t>カクニン</t>
    </rPh>
    <rPh sb="412" eb="414">
      <t>フヨウ</t>
    </rPh>
    <rPh sb="417" eb="419">
      <t>カブ</t>
    </rPh>
    <rPh sb="423" eb="424">
      <t>ラン</t>
    </rPh>
    <rPh sb="425" eb="427">
      <t>カクニン</t>
    </rPh>
    <rPh sb="432" eb="434">
      <t>ヘンカン</t>
    </rPh>
    <phoneticPr fontId="1"/>
  </si>
  <si>
    <t>(1)中間実績でExcelデータのご提出がないようでしたので、本データにて最初から作成してください。また、４月分からの賃金台帳を提出してください。
〈提出物〉①本データ、②４月分からの賃金台帳
【本データの入力について】
(2)「③職員名簿」シートは、記載例や当初申請の内容等を参考にクリーム色部分を入力してください。その他、シート上の案内に従い、必要に応じて修正等してください。
(3)↑の「【１】手当額について」において、「②各月・各職員によって手当額が異なる場合」を選択している園は、「④-2【変動】金額確認用シート」も中間実績時に確認したExcelの、クリーム色セル部分をコピーして貼り付け等して転記してください。
(4)「④算出内訳表(2)」シートの黄色セル部分に入力してください（必須入力）。
(5)「【内容入力後に確認必須】エラー・戻入チェック」シートについて、中間実績とのエラーチェックの欄は確認不要です。下部の返還の欄を確認いただき、返還が生じる場合は、連絡先等を入力してください。
(6)「⑦変更交付申請書」～「⑩清算書」については、内容に相違ないか確認してください。特に、住所・代表者名等が年度末（3月31日時点）のものになっているかご確認ください。相違ある場合は幼保運営課の担当までご連絡ください。
(7)「【重要】送付前確認シート」を確認し、「判定結果」列が「×」となっている項目については必要な修正をしてください。また「園の確認欄」列をすべて入力してください。</t>
    <phoneticPr fontId="1"/>
  </si>
  <si>
    <t>↓中間実績の対応状況に応じ、各園ごとの今回の作業内容を記載しています。よくご確認のうえご対応をお願いします。</t>
    <rPh sb="1" eb="3">
      <t>チュウカン</t>
    </rPh>
    <rPh sb="3" eb="5">
      <t>ジッセキ</t>
    </rPh>
    <rPh sb="6" eb="8">
      <t>タイオウ</t>
    </rPh>
    <rPh sb="8" eb="10">
      <t>ジョウキョウ</t>
    </rPh>
    <rPh sb="11" eb="12">
      <t>オウ</t>
    </rPh>
    <rPh sb="14" eb="16">
      <t>カクエン</t>
    </rPh>
    <rPh sb="19" eb="21">
      <t>コンカイ</t>
    </rPh>
    <rPh sb="22" eb="26">
      <t>サギョウナイヨウ</t>
    </rPh>
    <rPh sb="27" eb="29">
      <t>キサイ</t>
    </rPh>
    <rPh sb="38" eb="40">
      <t>カクニン</t>
    </rPh>
    <rPh sb="44" eb="46">
      <t>タイオウ</t>
    </rPh>
    <rPh sb="48" eb="49">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</si>
</sst>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 #,##0_ ;_ * \-#,##0_ ;_ * &quot;-&quot;_ ;_ @_ "/>
    <numFmt numFmtId="176" formatCode="0&quot;月&quot;"/>
    <numFmt numFmtId="177" formatCode="[$-411]ge\.m\.d;@"/>
    <numFmt numFmtId="178" formatCode="#,###&quot;円&quot;_ "/>
    <numFmt numFmtId="179" formatCode="&quot;(&quot;@&quot;)&quot;"/>
    <numFmt numFmtId="180" formatCode="#,##0_ "/>
    <numFmt numFmtId="181" formatCode="#,##0&quot;円&quot;"/>
    <numFmt numFmtId="182" formatCode="#,##0&quot;人&quot;"/>
    <numFmt numFmtId="183" formatCode="0.0%"/>
    <numFmt numFmtId="184" formatCode="_(* #,##0_);_(* \(#,##0\);_(* &quot;-&quot;_);_(@_)"/>
    <numFmt numFmtId="185" formatCode="#,###&quot;か月&quot;"/>
    <numFmt numFmtId="186" formatCode="0_ "/>
    <numFmt numFmtId="187" formatCode="[$-411]ggge&quot;年&quot;m&quot;月&quot;d&quot;日&quot;;@"/>
    <numFmt numFmtId="188" formatCode="#&quot;月&quot;"/>
  </numFmts>
  <fonts count="154">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6"/>
      <name val="ＭＳ Ｐゴシック"/>
      <family val="3"/>
      <charset val="128"/>
    </font>
    <font>
      <sz val="6"/>
      <name val="ＭＳ Ｐゴシック"/>
      <family val="3"/>
      <charset val="128"/>
    </font>
    <font>
      <sz val="9"/>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0"/>
      <name val="ＭＳ Ｐ明朝"/>
      <family val="1"/>
      <charset val="128"/>
    </font>
    <font>
      <sz val="6"/>
      <name val="ＭＳ Ｐ明朝"/>
      <family val="1"/>
      <charset val="128"/>
    </font>
    <font>
      <sz val="10"/>
      <color indexed="10"/>
      <name val="ＭＳ Ｐゴシック"/>
      <family val="3"/>
      <charset val="128"/>
    </font>
    <font>
      <sz val="10"/>
      <color indexed="8"/>
      <name val="ＭＳ Ｐゴシック"/>
      <family val="3"/>
      <charset val="128"/>
    </font>
    <font>
      <sz val="11"/>
      <color indexed="8"/>
      <name val="ＭＳ Ｐゴシック"/>
      <family val="3"/>
      <charset val="128"/>
    </font>
    <font>
      <u/>
      <sz val="10"/>
      <name val="ＭＳ Ｐゴシック"/>
      <family val="3"/>
      <charset val="128"/>
    </font>
    <font>
      <sz val="10"/>
      <color rgb="FFFF0000"/>
      <name val="ＭＳ Ｐゴシック"/>
      <family val="3"/>
      <charset val="128"/>
    </font>
    <font>
      <sz val="11"/>
      <color rgb="FFFF0000"/>
      <name val="ＭＳ Ｐゴシック"/>
      <family val="2"/>
      <charset val="128"/>
      <scheme val="minor"/>
    </font>
    <font>
      <b/>
      <sz val="12"/>
      <color rgb="FFFF0000"/>
      <name val="ＭＳ Ｐゴシック"/>
      <family val="3"/>
      <charset val="128"/>
    </font>
    <font>
      <b/>
      <sz val="11"/>
      <color rgb="FFFF0000"/>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sz val="11"/>
      <color theme="1"/>
      <name val="ＭＳ Ｐゴシック"/>
      <family val="2"/>
      <charset val="128"/>
      <scheme val="minor"/>
    </font>
    <font>
      <b/>
      <sz val="11"/>
      <name val="ＭＳ Ｐゴシック"/>
      <family val="3"/>
      <charset val="128"/>
      <scheme val="minor"/>
    </font>
    <font>
      <sz val="11"/>
      <color theme="1"/>
      <name val="ＭＳ Ｐゴシック"/>
      <family val="3"/>
      <charset val="128"/>
      <scheme val="minor"/>
    </font>
    <font>
      <b/>
      <sz val="16"/>
      <name val="ＭＳ Ｐゴシック"/>
      <family val="3"/>
      <charset val="128"/>
    </font>
    <font>
      <b/>
      <sz val="10"/>
      <name val="ＭＳ Ｐゴシック"/>
      <family val="3"/>
      <charset val="128"/>
    </font>
    <font>
      <sz val="14"/>
      <name val="ＭＳ Ｐ明朝"/>
      <family val="1"/>
      <charset val="128"/>
    </font>
    <font>
      <sz val="11"/>
      <name val="ＭＳ Ｐ明朝"/>
      <family val="1"/>
      <charset val="128"/>
    </font>
    <font>
      <u/>
      <sz val="11"/>
      <name val="ＭＳ Ｐ明朝"/>
      <family val="1"/>
      <charset val="128"/>
    </font>
    <font>
      <sz val="11"/>
      <color rgb="FFFF0000"/>
      <name val="ＭＳ Ｐ明朝"/>
      <family val="1"/>
      <charset val="128"/>
    </font>
    <font>
      <sz val="9"/>
      <color indexed="10"/>
      <name val="ＭＳ Ｐゴシック"/>
      <family val="3"/>
      <charset val="128"/>
    </font>
    <font>
      <sz val="10"/>
      <color theme="0"/>
      <name val="ＭＳ Ｐゴシック"/>
      <family val="3"/>
      <charset val="128"/>
    </font>
    <font>
      <u/>
      <sz val="11"/>
      <color theme="10"/>
      <name val="ＭＳ Ｐゴシック"/>
      <family val="2"/>
      <charset val="128"/>
      <scheme val="minor"/>
    </font>
    <font>
      <sz val="11"/>
      <name val="ＭＳ 明朝"/>
      <family val="1"/>
      <charset val="128"/>
    </font>
    <font>
      <sz val="18"/>
      <name val="ＭＳ 明朝"/>
      <family val="1"/>
      <charset val="128"/>
    </font>
    <font>
      <sz val="14"/>
      <name val="ＭＳ 明朝"/>
      <family val="1"/>
      <charset val="128"/>
    </font>
    <font>
      <b/>
      <sz val="12"/>
      <color theme="1"/>
      <name val="ＭＳ Ｐゴシック"/>
      <family val="3"/>
      <charset val="128"/>
      <scheme val="minor"/>
    </font>
    <font>
      <b/>
      <sz val="11"/>
      <color indexed="81"/>
      <name val="ＭＳ Ｐゴシック"/>
      <family val="3"/>
      <charset val="128"/>
    </font>
    <font>
      <sz val="16"/>
      <color theme="1"/>
      <name val="ＭＳ Ｐ明朝"/>
      <family val="1"/>
      <charset val="128"/>
    </font>
    <font>
      <sz val="11"/>
      <color theme="1"/>
      <name val="ＭＳ Ｐ明朝"/>
      <family val="1"/>
      <charset val="128"/>
    </font>
    <font>
      <sz val="10"/>
      <color theme="1"/>
      <name val="ＭＳ Ｐ明朝"/>
      <family val="1"/>
      <charset val="128"/>
    </font>
    <font>
      <sz val="9"/>
      <color theme="1"/>
      <name val="ＭＳ Ｐ明朝"/>
      <family val="1"/>
      <charset val="128"/>
    </font>
    <font>
      <sz val="8"/>
      <color theme="1"/>
      <name val="ＭＳ Ｐ明朝"/>
      <family val="1"/>
      <charset val="128"/>
    </font>
    <font>
      <sz val="14"/>
      <color theme="1"/>
      <name val="ＭＳ Ｐ明朝"/>
      <family val="1"/>
      <charset val="128"/>
    </font>
    <font>
      <b/>
      <sz val="12"/>
      <color indexed="81"/>
      <name val="ＭＳ Ｐゴシック"/>
      <family val="3"/>
      <charset val="128"/>
    </font>
    <font>
      <sz val="11"/>
      <name val="明朝"/>
      <family val="1"/>
      <charset val="128"/>
    </font>
    <font>
      <sz val="12"/>
      <color theme="1"/>
      <name val="ＭＳ Ｐ明朝"/>
      <family val="1"/>
      <charset val="128"/>
    </font>
    <font>
      <b/>
      <sz val="18"/>
      <color theme="1"/>
      <name val="ＭＳ Ｐ明朝"/>
      <family val="1"/>
      <charset val="128"/>
    </font>
    <font>
      <sz val="18"/>
      <color theme="1"/>
      <name val="ＭＳ Ｐ明朝"/>
      <family val="1"/>
      <charset val="128"/>
    </font>
    <font>
      <sz val="6"/>
      <color theme="1"/>
      <name val="ＭＳ Ｐ明朝"/>
      <family val="1"/>
      <charset val="128"/>
    </font>
    <font>
      <sz val="6"/>
      <name val="ＭＳ 明朝"/>
      <family val="1"/>
      <charset val="128"/>
    </font>
    <font>
      <sz val="6"/>
      <color indexed="8"/>
      <name val="ＭＳ Ｐ明朝"/>
      <family val="1"/>
      <charset val="128"/>
    </font>
    <font>
      <i/>
      <sz val="12"/>
      <color theme="1"/>
      <name val="ＭＳ Ｐ明朝"/>
      <family val="1"/>
      <charset val="128"/>
    </font>
    <font>
      <sz val="10"/>
      <color indexed="8"/>
      <name val="ＭＳ Ｐ明朝"/>
      <family val="1"/>
      <charset val="128"/>
    </font>
    <font>
      <b/>
      <sz val="9"/>
      <color indexed="81"/>
      <name val="MS P ゴシック"/>
      <family val="3"/>
      <charset val="128"/>
    </font>
    <font>
      <sz val="10"/>
      <color theme="1"/>
      <name val="ＭＳ Ｐゴシック"/>
      <family val="2"/>
      <charset val="128"/>
      <scheme val="minor"/>
    </font>
    <font>
      <b/>
      <sz val="12"/>
      <name val="ＭＳ Ｐゴシック"/>
      <family val="3"/>
      <charset val="128"/>
    </font>
    <font>
      <sz val="11"/>
      <color theme="1"/>
      <name val="ＭＳ Ｐゴシック"/>
      <family val="2"/>
      <scheme val="minor"/>
    </font>
    <font>
      <sz val="6"/>
      <name val="ＭＳ Ｐゴシック"/>
      <family val="3"/>
      <charset val="128"/>
      <scheme val="minor"/>
    </font>
    <font>
      <sz val="8"/>
      <color theme="1"/>
      <name val="ＭＳ Ｐゴシック"/>
      <family val="2"/>
      <charset val="128"/>
      <scheme val="minor"/>
    </font>
    <font>
      <sz val="12"/>
      <color theme="1"/>
      <name val="ＭＳ Ｐゴシック"/>
      <family val="3"/>
      <charset val="128"/>
      <scheme val="minor"/>
    </font>
    <font>
      <sz val="11"/>
      <color theme="2" tint="-0.249977111117893"/>
      <name val="ＭＳ 明朝"/>
      <family val="1"/>
      <charset val="128"/>
    </font>
    <font>
      <sz val="12"/>
      <color theme="2" tint="-0.249977111117893"/>
      <name val="ＭＳ Ｐ明朝"/>
      <family val="1"/>
      <charset val="128"/>
    </font>
    <font>
      <sz val="10"/>
      <name val="ＭＳ 明朝"/>
      <family val="1"/>
      <charset val="128"/>
    </font>
    <font>
      <sz val="10"/>
      <color theme="0" tint="-0.34998626667073579"/>
      <name val="ＭＳ Ｐゴシック"/>
      <family val="3"/>
      <charset val="128"/>
    </font>
    <font>
      <b/>
      <sz val="24"/>
      <color rgb="FFFF0000"/>
      <name val="ＭＳ Ｐゴシック"/>
      <family val="3"/>
      <charset val="128"/>
    </font>
    <font>
      <sz val="20"/>
      <color theme="1"/>
      <name val="ＭＳ Ｐゴシック"/>
      <family val="2"/>
      <charset val="128"/>
      <scheme val="minor"/>
    </font>
    <font>
      <b/>
      <sz val="18"/>
      <color theme="1"/>
      <name val="ＭＳ Ｐゴシック"/>
      <family val="3"/>
      <charset val="128"/>
      <scheme val="minor"/>
    </font>
    <font>
      <sz val="12"/>
      <color theme="1"/>
      <name val="ＭＳ Ｐゴシック"/>
      <family val="2"/>
      <charset val="128"/>
      <scheme val="minor"/>
    </font>
    <font>
      <b/>
      <sz val="12"/>
      <name val="ＭＳ Ｐゴシック"/>
      <family val="3"/>
      <charset val="128"/>
      <scheme val="minor"/>
    </font>
    <font>
      <sz val="14"/>
      <color theme="1"/>
      <name val="ＭＳ Ｐゴシック"/>
      <family val="2"/>
      <charset val="128"/>
      <scheme val="minor"/>
    </font>
    <font>
      <sz val="26"/>
      <color theme="1"/>
      <name val="ＭＳ Ｐゴシック"/>
      <family val="2"/>
      <charset val="128"/>
      <scheme val="minor"/>
    </font>
    <font>
      <sz val="22"/>
      <color rgb="FFFF0000"/>
      <name val="ＭＳ Ｐゴシック"/>
      <family val="2"/>
      <charset val="128"/>
      <scheme val="minor"/>
    </font>
    <font>
      <sz val="9"/>
      <color indexed="81"/>
      <name val="MS P ゴシック"/>
      <family val="3"/>
      <charset val="128"/>
    </font>
    <font>
      <b/>
      <u/>
      <sz val="14"/>
      <color theme="1"/>
      <name val="ＭＳ Ｐゴシック"/>
      <family val="3"/>
      <charset val="128"/>
      <scheme val="minor"/>
    </font>
    <font>
      <sz val="11"/>
      <color theme="0"/>
      <name val="ＭＳ Ｐゴシック"/>
      <family val="3"/>
      <charset val="128"/>
      <scheme val="minor"/>
    </font>
    <font>
      <b/>
      <sz val="28"/>
      <name val="ＭＳ Ｐゴシック"/>
      <family val="3"/>
      <charset val="128"/>
      <scheme val="minor"/>
    </font>
    <font>
      <b/>
      <sz val="11"/>
      <name val="ＭＳ Ｐゴシック"/>
      <family val="3"/>
      <charset val="128"/>
    </font>
    <font>
      <b/>
      <u/>
      <sz val="12"/>
      <name val="ＭＳ Ｐゴシック"/>
      <family val="3"/>
      <charset val="128"/>
      <scheme val="minor"/>
    </font>
    <font>
      <u/>
      <sz val="20"/>
      <name val="ＭＳ Ｐゴシック"/>
      <family val="3"/>
      <charset val="128"/>
      <scheme val="minor"/>
    </font>
    <font>
      <sz val="22"/>
      <color theme="1"/>
      <name val="ＭＳ Ｐゴシック"/>
      <family val="2"/>
      <charset val="128"/>
      <scheme val="minor"/>
    </font>
    <font>
      <b/>
      <sz val="11"/>
      <color rgb="FF000000"/>
      <name val="ＭＳ Ｐゴシック"/>
      <family val="3"/>
      <charset val="128"/>
      <scheme val="minor"/>
    </font>
    <font>
      <b/>
      <u/>
      <sz val="12"/>
      <color rgb="FF000000"/>
      <name val="ＭＳ Ｐゴシック"/>
      <family val="3"/>
      <charset val="128"/>
      <scheme val="minor"/>
    </font>
    <font>
      <sz val="18"/>
      <color theme="1"/>
      <name val="ＭＳ Ｐゴシック"/>
      <family val="2"/>
      <charset val="128"/>
      <scheme val="minor"/>
    </font>
    <font>
      <b/>
      <sz val="14"/>
      <color theme="1"/>
      <name val="ＭＳ Ｐゴシック"/>
      <family val="3"/>
      <charset val="128"/>
      <scheme val="minor"/>
    </font>
    <font>
      <sz val="16"/>
      <name val="ＭＳ Ｐ明朝"/>
      <family val="1"/>
      <charset val="128"/>
    </font>
    <font>
      <b/>
      <sz val="12"/>
      <color rgb="FFFF0000"/>
      <name val="ＭＳ Ｐゴシック"/>
      <family val="3"/>
      <charset val="128"/>
      <scheme val="minor"/>
    </font>
    <font>
      <sz val="14"/>
      <color theme="1"/>
      <name val="ＭＳ Ｐゴシック"/>
      <family val="3"/>
      <charset val="128"/>
      <scheme val="minor"/>
    </font>
    <font>
      <sz val="16"/>
      <color theme="0"/>
      <name val="ＭＳ Ｐゴシック"/>
      <family val="3"/>
      <charset val="128"/>
    </font>
    <font>
      <b/>
      <sz val="16"/>
      <color theme="0"/>
      <name val="ＭＳ Ｐゴシック"/>
      <family val="3"/>
      <charset val="128"/>
    </font>
    <font>
      <b/>
      <sz val="11"/>
      <color theme="0"/>
      <name val="ＭＳ Ｐゴシック"/>
      <family val="3"/>
      <charset val="128"/>
      <scheme val="minor"/>
    </font>
    <font>
      <sz val="11"/>
      <color theme="0"/>
      <name val="ＭＳ Ｐゴシック"/>
      <family val="3"/>
      <charset val="128"/>
    </font>
    <font>
      <b/>
      <sz val="12"/>
      <color theme="0"/>
      <name val="ＭＳ Ｐゴシック"/>
      <family val="3"/>
      <charset val="128"/>
    </font>
    <font>
      <b/>
      <sz val="14"/>
      <color indexed="81"/>
      <name val="MS P ゴシック"/>
      <family val="3"/>
      <charset val="128"/>
    </font>
    <font>
      <b/>
      <sz val="16"/>
      <color rgb="FFFF0000"/>
      <name val="ＭＳ Ｐゴシック"/>
      <family val="3"/>
      <charset val="128"/>
      <scheme val="minor"/>
    </font>
    <font>
      <sz val="12"/>
      <color theme="1"/>
      <name val="BIZ UDPゴシック"/>
      <family val="3"/>
      <charset val="128"/>
    </font>
    <font>
      <b/>
      <sz val="16"/>
      <name val="ＭＳ Ｐゴシック"/>
      <family val="3"/>
      <charset val="128"/>
      <scheme val="minor"/>
    </font>
    <font>
      <b/>
      <sz val="16"/>
      <color theme="1"/>
      <name val="ＭＳ Ｐゴシック"/>
      <family val="3"/>
      <charset val="128"/>
      <scheme val="minor"/>
    </font>
    <font>
      <sz val="20"/>
      <name val="ＭＳ Ｐゴシック"/>
      <family val="3"/>
      <charset val="128"/>
      <scheme val="minor"/>
    </font>
    <font>
      <b/>
      <sz val="12"/>
      <color rgb="FFFF0000"/>
      <name val="BIZ UDPゴシック"/>
      <family val="3"/>
      <charset val="128"/>
    </font>
    <font>
      <b/>
      <u/>
      <sz val="11"/>
      <color theme="10"/>
      <name val="ＭＳ Ｐゴシック"/>
      <family val="3"/>
      <charset val="128"/>
      <scheme val="minor"/>
    </font>
    <font>
      <u/>
      <sz val="11"/>
      <color theme="10"/>
      <name val="ＭＳ Ｐゴシック"/>
      <family val="3"/>
      <charset val="128"/>
      <scheme val="minor"/>
    </font>
    <font>
      <b/>
      <sz val="9"/>
      <color indexed="81"/>
      <name val="ＭＳ Ｐゴシック"/>
      <family val="3"/>
      <charset val="128"/>
    </font>
    <font>
      <b/>
      <sz val="9"/>
      <color indexed="81"/>
      <name val="MS P ゴシック"/>
      <family val="2"/>
    </font>
    <font>
      <sz val="9"/>
      <color indexed="81"/>
      <name val="MS P ゴシック"/>
      <family val="2"/>
    </font>
    <font>
      <sz val="9"/>
      <color indexed="81"/>
      <name val="ＭＳ Ｐゴシック"/>
      <family val="3"/>
      <charset val="128"/>
    </font>
    <font>
      <sz val="12"/>
      <color indexed="81"/>
      <name val="MS P ゴシック"/>
      <family val="3"/>
      <charset val="128"/>
    </font>
    <font>
      <sz val="11"/>
      <color rgb="FFFF0000"/>
      <name val="ＭＳ Ｐゴシック"/>
      <family val="3"/>
      <charset val="128"/>
    </font>
    <font>
      <sz val="11"/>
      <name val="ＭＳ Ｐゴシック"/>
      <family val="3"/>
      <charset val="128"/>
      <scheme val="minor"/>
    </font>
    <font>
      <sz val="16"/>
      <color theme="1"/>
      <name val="ＭＳ Ｐゴシック"/>
      <family val="2"/>
      <charset val="128"/>
      <scheme val="minor"/>
    </font>
    <font>
      <sz val="12"/>
      <name val="ＭＳ 明朝"/>
      <family val="1"/>
      <charset val="128"/>
    </font>
    <font>
      <b/>
      <sz val="24"/>
      <name val="ＭＳ Ｐゴシック"/>
      <family val="3"/>
      <charset val="128"/>
      <scheme val="minor"/>
    </font>
    <font>
      <sz val="12"/>
      <name val="ＭＳ Ｐ明朝"/>
      <family val="1"/>
      <charset val="128"/>
    </font>
    <font>
      <sz val="11"/>
      <name val="ＭＳ Ｐゴシック"/>
      <family val="2"/>
      <charset val="128"/>
      <scheme val="minor"/>
    </font>
    <font>
      <sz val="9"/>
      <name val="ＭＳ Ｐゴシック"/>
      <family val="3"/>
      <charset val="128"/>
      <scheme val="minor"/>
    </font>
    <font>
      <sz val="8"/>
      <name val="ＭＳ Ｐゴシック"/>
      <family val="3"/>
      <charset val="128"/>
      <scheme val="minor"/>
    </font>
    <font>
      <sz val="10"/>
      <name val="ＭＳ Ｐゴシック"/>
      <family val="3"/>
      <charset val="128"/>
      <scheme val="minor"/>
    </font>
    <font>
      <b/>
      <sz val="11"/>
      <color rgb="FF3F3F3F"/>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b/>
      <u/>
      <sz val="11"/>
      <color theme="1"/>
      <name val="ＭＳ Ｐゴシック"/>
      <family val="3"/>
      <charset val="128"/>
      <scheme val="minor"/>
    </font>
    <font>
      <sz val="10.5"/>
      <name val="ＭＳ 明朝"/>
      <family val="1"/>
      <charset val="128"/>
    </font>
    <font>
      <sz val="18"/>
      <color indexed="8"/>
      <name val="ＭＳ Ｐ明朝"/>
      <family val="1"/>
      <charset val="128"/>
    </font>
    <font>
      <sz val="11"/>
      <color rgb="FF9C6500"/>
      <name val="ＭＳ Ｐゴシック"/>
      <family val="2"/>
      <charset val="128"/>
      <scheme val="minor"/>
    </font>
    <font>
      <b/>
      <sz val="8"/>
      <color indexed="81"/>
      <name val="MS P ゴシック"/>
      <family val="3"/>
      <charset val="128"/>
    </font>
    <font>
      <b/>
      <sz val="12"/>
      <color indexed="81"/>
      <name val="MS P ゴシック"/>
      <family val="3"/>
      <charset val="128"/>
    </font>
    <font>
      <b/>
      <sz val="10"/>
      <color rgb="FFFF0000"/>
      <name val="ＭＳ Ｐゴシック"/>
      <family val="3"/>
      <charset val="128"/>
      <scheme val="minor"/>
    </font>
    <font>
      <b/>
      <sz val="10"/>
      <color theme="1"/>
      <name val="ＭＳ Ｐゴシック"/>
      <family val="3"/>
      <charset val="128"/>
      <scheme val="minor"/>
    </font>
    <font>
      <b/>
      <sz val="13"/>
      <color rgb="FFFF0000"/>
      <name val="ＭＳ Ｐゴシック"/>
      <family val="3"/>
      <charset val="128"/>
    </font>
    <font>
      <b/>
      <sz val="11"/>
      <color rgb="FFFF0000"/>
      <name val="ＭＳ Ｐゴシック"/>
      <family val="3"/>
      <charset val="128"/>
    </font>
    <font>
      <b/>
      <sz val="11"/>
      <color theme="1"/>
      <name val="Meiryo UI"/>
      <family val="3"/>
      <charset val="128"/>
    </font>
    <font>
      <sz val="11"/>
      <color theme="1"/>
      <name val="Meiryo UI"/>
      <family val="3"/>
      <charset val="128"/>
    </font>
    <font>
      <sz val="11"/>
      <color theme="0"/>
      <name val="Meiryo UI"/>
      <family val="3"/>
      <charset val="128"/>
    </font>
    <font>
      <sz val="12"/>
      <color theme="1"/>
      <name val="Meiryo UI"/>
      <family val="3"/>
      <charset val="128"/>
    </font>
    <font>
      <sz val="14"/>
      <color theme="1"/>
      <name val="Meiryo UI"/>
      <family val="3"/>
      <charset val="128"/>
    </font>
    <font>
      <sz val="9"/>
      <color theme="1"/>
      <name val="Meiryo UI"/>
      <family val="3"/>
      <charset val="128"/>
    </font>
    <font>
      <sz val="10"/>
      <color theme="1"/>
      <name val="Meiryo UI"/>
      <family val="3"/>
      <charset val="128"/>
    </font>
    <font>
      <b/>
      <u/>
      <sz val="24"/>
      <color rgb="FFFF0000"/>
      <name val="Meiryo UI"/>
      <family val="3"/>
      <charset val="128"/>
    </font>
    <font>
      <b/>
      <u/>
      <sz val="24"/>
      <name val="Meiryo UI"/>
      <family val="3"/>
      <charset val="128"/>
    </font>
    <font>
      <b/>
      <sz val="12"/>
      <color rgb="FFFF0000"/>
      <name val="Meiryo UI"/>
      <family val="3"/>
      <charset val="128"/>
    </font>
    <font>
      <b/>
      <sz val="14"/>
      <name val="Meiryo UI"/>
      <family val="3"/>
      <charset val="128"/>
    </font>
    <font>
      <b/>
      <sz val="11"/>
      <color rgb="FFFF0000"/>
      <name val="Meiryo UI"/>
      <family val="3"/>
      <charset val="128"/>
    </font>
    <font>
      <b/>
      <u val="double"/>
      <sz val="11"/>
      <color rgb="FFFF0000"/>
      <name val="Meiryo UI"/>
      <family val="3"/>
      <charset val="128"/>
    </font>
    <font>
      <b/>
      <sz val="14"/>
      <color theme="1"/>
      <name val="Meiryo UI"/>
      <family val="3"/>
      <charset val="128"/>
    </font>
    <font>
      <sz val="8"/>
      <color theme="1"/>
      <name val="Meiryo UI"/>
      <family val="3"/>
      <charset val="128"/>
    </font>
    <font>
      <sz val="24"/>
      <color theme="0"/>
      <name val="ＭＳ Ｐゴシック"/>
      <family val="3"/>
      <charset val="128"/>
    </font>
    <font>
      <sz val="20"/>
      <color theme="0"/>
      <name val="ＭＳ Ｐゴシック"/>
      <family val="3"/>
      <charset val="128"/>
    </font>
    <font>
      <b/>
      <sz val="11"/>
      <color theme="0"/>
      <name val="ＭＳ Ｐゴシック"/>
      <family val="3"/>
      <charset val="128"/>
    </font>
    <font>
      <sz val="12"/>
      <color theme="0"/>
      <name val="ＭＳ Ｐゴシック"/>
      <family val="3"/>
      <charset val="128"/>
      <scheme val="minor"/>
    </font>
    <font>
      <sz val="12"/>
      <color theme="0"/>
      <name val="ＭＳ Ｐゴシック"/>
      <family val="3"/>
      <charset val="128"/>
    </font>
    <font>
      <sz val="20"/>
      <color theme="0"/>
      <name val="ＭＳ Ｐゴシック"/>
      <family val="3"/>
      <charset val="128"/>
      <scheme val="minor"/>
    </font>
    <font>
      <b/>
      <sz val="12"/>
      <color theme="1"/>
      <name val="Meiryo UI"/>
      <family val="3"/>
      <charset val="128"/>
    </font>
    <font>
      <sz val="12"/>
      <name val="Meiryo UI"/>
      <family val="3"/>
      <charset val="128"/>
    </font>
    <font>
      <b/>
      <sz val="14"/>
      <color rgb="FFFF0000"/>
      <name val="Meiryo UI"/>
      <family val="3"/>
      <charset val="128"/>
    </font>
  </fonts>
  <fills count="22">
    <fill>
      <patternFill patternType="none"/>
    </fill>
    <fill>
      <patternFill patternType="gray125"/>
    </fill>
    <fill>
      <patternFill patternType="solid">
        <fgColor rgb="FFFFFF00"/>
        <bgColor indexed="64"/>
      </patternFill>
    </fill>
    <fill>
      <patternFill patternType="solid">
        <fgColor rgb="FFFFFF66"/>
        <bgColor indexed="64"/>
      </patternFill>
    </fill>
    <fill>
      <patternFill patternType="solid">
        <fgColor rgb="FFFFFF99"/>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FFFF"/>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rgb="FF66FFFF"/>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249977111117893"/>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right/>
      <top style="thin">
        <color indexed="64"/>
      </top>
      <bottom style="medium">
        <color indexed="64"/>
      </bottom>
      <diagonal/>
    </border>
    <border>
      <left style="thin">
        <color indexed="64"/>
      </left>
      <right/>
      <top style="double">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medium">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auto="1"/>
      </left>
      <right style="hair">
        <color auto="1"/>
      </right>
      <top style="thin">
        <color auto="1"/>
      </top>
      <bottom style="thin">
        <color auto="1"/>
      </bottom>
      <diagonal/>
    </border>
    <border>
      <left/>
      <right style="thin">
        <color indexed="64"/>
      </right>
      <top style="medium">
        <color indexed="64"/>
      </top>
      <bottom/>
      <diagonal/>
    </border>
  </borders>
  <cellStyleXfs count="29">
    <xf numFmtId="0" fontId="0" fillId="0" borderId="0">
      <alignment vertical="center"/>
    </xf>
    <xf numFmtId="0" fontId="2" fillId="0" borderId="0"/>
    <xf numFmtId="38" fontId="2" fillId="0" borderId="0" applyFont="0" applyFill="0" applyBorder="0" applyAlignment="0" applyProtection="0"/>
    <xf numFmtId="0" fontId="9" fillId="0" borderId="0"/>
    <xf numFmtId="0" fontId="13" fillId="0" borderId="0"/>
    <xf numFmtId="0" fontId="23"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38" fontId="21" fillId="0" borderId="0" applyFont="0" applyFill="0" applyBorder="0" applyAlignment="0" applyProtection="0">
      <alignment vertical="center"/>
    </xf>
    <xf numFmtId="0" fontId="32" fillId="0" borderId="0" applyNumberFormat="0" applyFill="0" applyBorder="0" applyAlignment="0" applyProtection="0">
      <alignment vertical="center"/>
    </xf>
    <xf numFmtId="38" fontId="21" fillId="0" borderId="0" applyFont="0" applyFill="0" applyBorder="0" applyAlignment="0" applyProtection="0">
      <alignment vertical="center"/>
    </xf>
    <xf numFmtId="0" fontId="33" fillId="0" borderId="0"/>
    <xf numFmtId="0" fontId="45" fillId="0" borderId="0"/>
    <xf numFmtId="184" fontId="51" fillId="0" borderId="0" applyFont="0" applyFill="0" applyBorder="0" applyAlignment="0" applyProtection="0"/>
    <xf numFmtId="9" fontId="2" fillId="0" borderId="0" applyFont="0" applyFill="0" applyBorder="0" applyAlignment="0" applyProtection="0"/>
    <xf numFmtId="0" fontId="33" fillId="0" borderId="0"/>
    <xf numFmtId="0" fontId="2" fillId="0" borderId="0">
      <alignment vertical="center"/>
    </xf>
    <xf numFmtId="0" fontId="2" fillId="0" borderId="0">
      <alignment vertical="center"/>
    </xf>
    <xf numFmtId="0" fontId="2" fillId="0" borderId="0"/>
    <xf numFmtId="0" fontId="21" fillId="0" borderId="0">
      <alignment vertical="center"/>
    </xf>
    <xf numFmtId="0" fontId="57" fillId="0" borderId="0"/>
    <xf numFmtId="0" fontId="2" fillId="0" borderId="0">
      <alignment vertical="center"/>
    </xf>
    <xf numFmtId="0" fontId="2" fillId="0" borderId="0"/>
    <xf numFmtId="41" fontId="51" fillId="0" borderId="0" applyFont="0" applyFill="0" applyBorder="0" applyAlignment="0" applyProtection="0"/>
    <xf numFmtId="0" fontId="33" fillId="0" borderId="0"/>
  </cellStyleXfs>
  <cellXfs count="694">
    <xf numFmtId="0" fontId="0" fillId="0" borderId="0" xfId="0">
      <alignment vertical="center"/>
    </xf>
    <xf numFmtId="0" fontId="11" fillId="0" borderId="19" xfId="3" applyFont="1" applyBorder="1" applyAlignment="1" applyProtection="1">
      <alignment horizontal="center" vertical="center"/>
      <protection locked="0"/>
    </xf>
    <xf numFmtId="0" fontId="11" fillId="0" borderId="18" xfId="3" applyFont="1" applyBorder="1" applyAlignment="1" applyProtection="1">
      <alignment horizontal="center" vertical="center"/>
      <protection locked="0"/>
    </xf>
    <xf numFmtId="0" fontId="11" fillId="0" borderId="13" xfId="3" applyFont="1" applyBorder="1" applyAlignment="1" applyProtection="1">
      <alignment horizontal="center" vertical="center"/>
      <protection locked="0"/>
    </xf>
    <xf numFmtId="0" fontId="7" fillId="0" borderId="13" xfId="3" applyFont="1" applyBorder="1" applyAlignment="1" applyProtection="1">
      <alignment horizontal="center" vertical="center"/>
      <protection locked="0"/>
    </xf>
    <xf numFmtId="177" fontId="7" fillId="0" borderId="13" xfId="3" applyNumberFormat="1" applyFont="1" applyBorder="1" applyAlignment="1" applyProtection="1">
      <alignment horizontal="center" vertical="center"/>
      <protection locked="0"/>
    </xf>
    <xf numFmtId="177" fontId="15" fillId="0" borderId="13" xfId="4" applyNumberFormat="1" applyFont="1" applyBorder="1" applyAlignment="1" applyProtection="1">
      <alignment horizontal="center" vertical="center" shrinkToFit="1"/>
      <protection locked="0"/>
    </xf>
    <xf numFmtId="0" fontId="2" fillId="0" borderId="0" xfId="1"/>
    <xf numFmtId="0" fontId="27" fillId="0" borderId="0" xfId="1" applyFont="1" applyAlignment="1">
      <alignment horizontal="center"/>
    </xf>
    <xf numFmtId="0" fontId="27" fillId="0" borderId="0" xfId="1" applyFont="1"/>
    <xf numFmtId="0" fontId="2" fillId="0" borderId="0" xfId="1" applyAlignment="1">
      <alignment horizontal="center"/>
    </xf>
    <xf numFmtId="0" fontId="27" fillId="0" borderId="0" xfId="1" applyFont="1" applyAlignment="1">
      <alignment horizontal="left"/>
    </xf>
    <xf numFmtId="0" fontId="28" fillId="0" borderId="0" xfId="1" applyFont="1"/>
    <xf numFmtId="0" fontId="27" fillId="0" borderId="21" xfId="1" applyFont="1" applyBorder="1" applyAlignment="1">
      <alignment vertical="center" shrinkToFit="1"/>
    </xf>
    <xf numFmtId="0" fontId="30" fillId="4" borderId="1" xfId="3" applyFont="1" applyFill="1" applyBorder="1" applyAlignment="1" applyProtection="1">
      <alignment horizontal="center" vertical="center" wrapText="1"/>
      <protection locked="0"/>
    </xf>
    <xf numFmtId="0" fontId="33" fillId="0" borderId="0" xfId="1" applyFont="1"/>
    <xf numFmtId="0" fontId="33" fillId="0" borderId="0" xfId="15" applyAlignment="1">
      <alignment vertical="center"/>
    </xf>
    <xf numFmtId="58" fontId="33" fillId="0" borderId="0" xfId="1" applyNumberFormat="1" applyFont="1"/>
    <xf numFmtId="0" fontId="33" fillId="0" borderId="0" xfId="1" applyFont="1" applyAlignment="1">
      <alignment vertical="center" wrapText="1"/>
    </xf>
    <xf numFmtId="0" fontId="35" fillId="0" borderId="0" xfId="1" applyFont="1"/>
    <xf numFmtId="0" fontId="0" fillId="0" borderId="0" xfId="0" applyAlignment="1">
      <alignment horizontal="center" vertical="center"/>
    </xf>
    <xf numFmtId="0" fontId="33" fillId="0" borderId="0" xfId="15" applyAlignment="1">
      <alignment vertical="top"/>
    </xf>
    <xf numFmtId="0" fontId="33" fillId="0" borderId="0" xfId="1" applyFont="1" applyAlignment="1">
      <alignment shrinkToFit="1"/>
    </xf>
    <xf numFmtId="58" fontId="33" fillId="0" borderId="0" xfId="1" applyNumberFormat="1" applyFont="1" applyAlignment="1">
      <alignment horizontal="right"/>
    </xf>
    <xf numFmtId="0" fontId="39" fillId="0" borderId="0" xfId="0" applyFont="1">
      <alignment vertical="center"/>
    </xf>
    <xf numFmtId="0" fontId="39" fillId="0" borderId="0" xfId="0" applyFont="1" applyAlignment="1">
      <alignment horizontal="center" vertical="center"/>
    </xf>
    <xf numFmtId="0" fontId="39" fillId="0" borderId="2" xfId="0" applyFont="1" applyBorder="1" applyAlignment="1">
      <alignment horizontal="center" vertical="center"/>
    </xf>
    <xf numFmtId="181" fontId="39" fillId="0" borderId="0" xfId="0" applyNumberFormat="1" applyFont="1">
      <alignment vertical="center"/>
    </xf>
    <xf numFmtId="182" fontId="36" fillId="7" borderId="20" xfId="0" applyNumberFormat="1" applyFont="1" applyFill="1" applyBorder="1" applyAlignment="1">
      <alignment horizontal="center" vertical="center" shrinkToFit="1"/>
    </xf>
    <xf numFmtId="181" fontId="36" fillId="7" borderId="20" xfId="0" applyNumberFormat="1" applyFont="1" applyFill="1" applyBorder="1" applyAlignment="1">
      <alignment horizontal="right" vertical="center" shrinkToFit="1"/>
    </xf>
    <xf numFmtId="183" fontId="36" fillId="7" borderId="20" xfId="0" applyNumberFormat="1" applyFont="1" applyFill="1" applyBorder="1" applyAlignment="1">
      <alignment vertical="center" shrinkToFit="1"/>
    </xf>
    <xf numFmtId="182" fontId="39" fillId="0" borderId="23" xfId="0" applyNumberFormat="1" applyFont="1" applyBorder="1" applyAlignment="1">
      <alignment horizontal="center" vertical="center" shrinkToFit="1"/>
    </xf>
    <xf numFmtId="181" fontId="39" fillId="0" borderId="23" xfId="0" applyNumberFormat="1" applyFont="1" applyBorder="1" applyAlignment="1">
      <alignment horizontal="right" vertical="center" shrinkToFit="1"/>
    </xf>
    <xf numFmtId="181" fontId="39" fillId="0" borderId="23" xfId="0" applyNumberFormat="1" applyFont="1" applyBorder="1" applyAlignment="1">
      <alignment vertical="center" shrinkToFit="1"/>
    </xf>
    <xf numFmtId="183" fontId="39" fillId="0" borderId="23" xfId="0" applyNumberFormat="1" applyFont="1" applyBorder="1" applyAlignment="1">
      <alignment vertical="center" shrinkToFit="1"/>
    </xf>
    <xf numFmtId="0" fontId="20" fillId="7" borderId="20" xfId="0" applyFont="1" applyFill="1" applyBorder="1" applyAlignment="1">
      <alignment horizontal="center" vertical="center" shrinkToFit="1"/>
    </xf>
    <xf numFmtId="0" fontId="27" fillId="0" borderId="35" xfId="1" applyFont="1" applyBorder="1" applyAlignment="1">
      <alignment vertical="center" shrinkToFit="1"/>
    </xf>
    <xf numFmtId="0" fontId="27" fillId="0" borderId="1" xfId="1" applyFont="1" applyBorder="1" applyAlignment="1">
      <alignment vertical="center" shrinkToFit="1"/>
    </xf>
    <xf numFmtId="0" fontId="29" fillId="0" borderId="1" xfId="1" applyFont="1" applyBorder="1" applyAlignment="1">
      <alignment horizontal="center" vertical="center"/>
    </xf>
    <xf numFmtId="0" fontId="29" fillId="0" borderId="23" xfId="1" applyFont="1" applyBorder="1" applyAlignment="1">
      <alignment horizontal="center" vertical="center"/>
    </xf>
    <xf numFmtId="182" fontId="39" fillId="0" borderId="37" xfId="0" applyNumberFormat="1" applyFont="1" applyBorder="1" applyAlignment="1">
      <alignment horizontal="center" vertical="center" shrinkToFit="1"/>
    </xf>
    <xf numFmtId="181" fontId="39" fillId="0" borderId="37" xfId="0" applyNumberFormat="1" applyFont="1" applyBorder="1" applyAlignment="1">
      <alignment horizontal="right" vertical="center" shrinkToFit="1"/>
    </xf>
    <xf numFmtId="181" fontId="39" fillId="0" borderId="37" xfId="0" applyNumberFormat="1" applyFont="1" applyBorder="1" applyAlignment="1">
      <alignment vertical="center" shrinkToFit="1"/>
    </xf>
    <xf numFmtId="183" fontId="39" fillId="0" borderId="37" xfId="0" applyNumberFormat="1" applyFont="1" applyBorder="1" applyAlignment="1">
      <alignment vertical="center" shrinkToFit="1"/>
    </xf>
    <xf numFmtId="182" fontId="39" fillId="0" borderId="36" xfId="0" applyNumberFormat="1" applyFont="1" applyBorder="1" applyAlignment="1">
      <alignment horizontal="center" vertical="center" shrinkToFit="1"/>
    </xf>
    <xf numFmtId="181" fontId="39" fillId="0" borderId="36" xfId="0" applyNumberFormat="1" applyFont="1" applyBorder="1" applyAlignment="1">
      <alignment horizontal="right" vertical="center" shrinkToFit="1"/>
    </xf>
    <xf numFmtId="181" fontId="39" fillId="0" borderId="36" xfId="0" applyNumberFormat="1" applyFont="1" applyBorder="1" applyAlignment="1">
      <alignment vertical="center" shrinkToFit="1"/>
    </xf>
    <xf numFmtId="183" fontId="39" fillId="0" borderId="36" xfId="0" applyNumberFormat="1" applyFont="1" applyBorder="1" applyAlignment="1">
      <alignment vertical="center" shrinkToFit="1"/>
    </xf>
    <xf numFmtId="0" fontId="27" fillId="0" borderId="33" xfId="1" applyFont="1" applyBorder="1" applyAlignment="1">
      <alignment vertical="center" shrinkToFit="1"/>
    </xf>
    <xf numFmtId="178" fontId="26" fillId="7" borderId="42" xfId="12" applyNumberFormat="1" applyFont="1" applyFill="1" applyBorder="1" applyAlignment="1" applyProtection="1">
      <alignment vertical="center"/>
    </xf>
    <xf numFmtId="182" fontId="39" fillId="0" borderId="43" xfId="0" applyNumberFormat="1" applyFont="1" applyBorder="1" applyAlignment="1">
      <alignment horizontal="center" vertical="center" shrinkToFit="1"/>
    </xf>
    <xf numFmtId="181" fontId="39" fillId="0" borderId="43" xfId="0" applyNumberFormat="1" applyFont="1" applyBorder="1" applyAlignment="1">
      <alignment horizontal="right" vertical="center" shrinkToFit="1"/>
    </xf>
    <xf numFmtId="181" fontId="39" fillId="0" borderId="43" xfId="0" applyNumberFormat="1" applyFont="1" applyBorder="1" applyAlignment="1">
      <alignment vertical="center" shrinkToFit="1"/>
    </xf>
    <xf numFmtId="183" fontId="39" fillId="0" borderId="43" xfId="0" applyNumberFormat="1" applyFont="1" applyBorder="1" applyAlignment="1">
      <alignment vertical="center" shrinkToFit="1"/>
    </xf>
    <xf numFmtId="0" fontId="42" fillId="0" borderId="23" xfId="0" applyFont="1" applyBorder="1" applyAlignment="1">
      <alignment horizontal="left" vertical="center" wrapText="1" shrinkToFit="1"/>
    </xf>
    <xf numFmtId="0" fontId="40" fillId="0" borderId="37" xfId="0" applyFont="1" applyBorder="1" applyAlignment="1">
      <alignment horizontal="left" vertical="center" shrinkToFit="1"/>
    </xf>
    <xf numFmtId="0" fontId="41" fillId="0" borderId="43" xfId="0" applyFont="1" applyBorder="1" applyAlignment="1">
      <alignment horizontal="left" vertical="center" shrinkToFit="1"/>
    </xf>
    <xf numFmtId="181" fontId="39" fillId="3" borderId="23" xfId="0" applyNumberFormat="1" applyFont="1" applyFill="1" applyBorder="1" applyAlignment="1" applyProtection="1">
      <alignment horizontal="right" vertical="center" shrinkToFit="1"/>
      <protection locked="0"/>
    </xf>
    <xf numFmtId="181" fontId="39" fillId="3" borderId="43" xfId="0" applyNumberFormat="1" applyFont="1" applyFill="1" applyBorder="1" applyAlignment="1" applyProtection="1">
      <alignment horizontal="right" vertical="center" shrinkToFit="1"/>
      <protection locked="0"/>
    </xf>
    <xf numFmtId="181" fontId="39" fillId="3" borderId="37" xfId="0" applyNumberFormat="1" applyFont="1" applyFill="1" applyBorder="1" applyAlignment="1" applyProtection="1">
      <alignment horizontal="right" vertical="center" shrinkToFit="1"/>
      <protection locked="0"/>
    </xf>
    <xf numFmtId="181" fontId="39" fillId="3" borderId="36" xfId="0" applyNumberFormat="1" applyFont="1" applyFill="1" applyBorder="1" applyAlignment="1" applyProtection="1">
      <alignment horizontal="right" vertical="center" shrinkToFit="1"/>
      <protection locked="0"/>
    </xf>
    <xf numFmtId="0" fontId="7" fillId="0" borderId="10" xfId="3" applyFont="1" applyBorder="1" applyAlignment="1" applyProtection="1">
      <alignment horizontal="center" vertical="center" shrinkToFit="1"/>
      <protection locked="0"/>
    </xf>
    <xf numFmtId="178" fontId="0" fillId="0" borderId="1" xfId="0" applyNumberFormat="1" applyBorder="1">
      <alignment vertical="center"/>
    </xf>
    <xf numFmtId="0" fontId="7" fillId="0" borderId="6" xfId="1" applyFont="1" applyBorder="1" applyAlignment="1">
      <alignment horizontal="center" vertical="center"/>
    </xf>
    <xf numFmtId="178" fontId="0" fillId="0" borderId="6" xfId="0" applyNumberFormat="1" applyBorder="1">
      <alignment vertical="center"/>
    </xf>
    <xf numFmtId="0" fontId="2" fillId="0" borderId="9" xfId="1" applyBorder="1" applyAlignment="1">
      <alignment vertical="center"/>
    </xf>
    <xf numFmtId="178" fontId="2" fillId="0" borderId="9" xfId="1" applyNumberFormat="1" applyBorder="1" applyAlignment="1">
      <alignment vertical="center" shrinkToFit="1"/>
    </xf>
    <xf numFmtId="0" fontId="2" fillId="0" borderId="3" xfId="1" applyBorder="1"/>
    <xf numFmtId="0" fontId="7" fillId="0" borderId="4" xfId="1" applyFont="1" applyBorder="1" applyAlignment="1">
      <alignment horizontal="center" vertical="center"/>
    </xf>
    <xf numFmtId="0" fontId="7" fillId="0" borderId="5" xfId="1" applyFont="1" applyBorder="1" applyAlignment="1">
      <alignment horizontal="center" vertical="center"/>
    </xf>
    <xf numFmtId="0" fontId="2" fillId="0" borderId="12" xfId="1" applyBorder="1" applyAlignment="1">
      <alignment horizontal="center" vertical="center" shrinkToFit="1"/>
    </xf>
    <xf numFmtId="178" fontId="2" fillId="0" borderId="13" xfId="1" applyNumberFormat="1" applyBorder="1" applyAlignment="1">
      <alignment horizontal="right" vertical="center" shrinkToFit="1"/>
    </xf>
    <xf numFmtId="178" fontId="2" fillId="0" borderId="14" xfId="1" applyNumberFormat="1" applyBorder="1" applyAlignment="1">
      <alignment horizontal="right" vertical="center" shrinkToFit="1"/>
    </xf>
    <xf numFmtId="0" fontId="46" fillId="0" borderId="0" xfId="16" applyFont="1" applyAlignment="1">
      <alignment vertical="center"/>
    </xf>
    <xf numFmtId="0" fontId="48" fillId="0" borderId="0" xfId="16" applyFont="1" applyAlignment="1">
      <alignment vertical="center"/>
    </xf>
    <xf numFmtId="0" fontId="46" fillId="0" borderId="0" xfId="16" applyFont="1" applyAlignment="1">
      <alignment horizontal="right" vertical="center"/>
    </xf>
    <xf numFmtId="0" fontId="38" fillId="0" borderId="0" xfId="16" applyFont="1" applyAlignment="1">
      <alignment vertical="center"/>
    </xf>
    <xf numFmtId="0" fontId="46" fillId="0" borderId="0" xfId="16" applyFont="1" applyAlignment="1">
      <alignment horizontal="distributed" vertical="center"/>
    </xf>
    <xf numFmtId="0" fontId="46" fillId="0" borderId="0" xfId="16" applyFont="1" applyAlignment="1">
      <alignment vertical="center" wrapText="1" shrinkToFit="1"/>
    </xf>
    <xf numFmtId="0" fontId="46" fillId="0" borderId="0" xfId="16" applyFont="1" applyAlignment="1">
      <alignment horizontal="center" vertical="center"/>
    </xf>
    <xf numFmtId="0" fontId="46" fillId="0" borderId="0" xfId="16" applyFont="1" applyAlignment="1">
      <alignment vertical="center" shrinkToFit="1"/>
    </xf>
    <xf numFmtId="0" fontId="46" fillId="0" borderId="0" xfId="16" applyFont="1" applyAlignment="1">
      <alignment vertical="top"/>
    </xf>
    <xf numFmtId="0" fontId="49" fillId="0" borderId="0" xfId="16" applyFont="1" applyAlignment="1">
      <alignment horizontal="center" vertical="center"/>
    </xf>
    <xf numFmtId="0" fontId="46" fillId="0" borderId="0" xfId="16" applyFont="1" applyAlignment="1">
      <alignment horizontal="left" vertical="center"/>
    </xf>
    <xf numFmtId="0" fontId="46" fillId="0" borderId="0" xfId="16" applyFont="1" applyAlignment="1">
      <alignment horizontal="right"/>
    </xf>
    <xf numFmtId="0" fontId="46" fillId="0" borderId="1" xfId="16" applyFont="1" applyBorder="1" applyAlignment="1">
      <alignment horizontal="center" vertical="center"/>
    </xf>
    <xf numFmtId="0" fontId="46" fillId="0" borderId="1" xfId="16" applyFont="1" applyBorder="1" applyAlignment="1">
      <alignment horizontal="center" vertical="center" wrapText="1"/>
    </xf>
    <xf numFmtId="181" fontId="46" fillId="0" borderId="47" xfId="17" applyNumberFormat="1" applyFont="1" applyFill="1" applyBorder="1" applyAlignment="1">
      <alignment horizontal="center" vertical="center"/>
    </xf>
    <xf numFmtId="181" fontId="46" fillId="0" borderId="9" xfId="16" applyNumberFormat="1" applyFont="1" applyBorder="1" applyAlignment="1">
      <alignment horizontal="center" vertical="center"/>
    </xf>
    <xf numFmtId="181" fontId="46" fillId="0" borderId="0" xfId="17" applyNumberFormat="1" applyFont="1" applyFill="1" applyBorder="1" applyAlignment="1">
      <alignment horizontal="center" vertical="center"/>
    </xf>
    <xf numFmtId="181" fontId="46" fillId="0" borderId="0" xfId="16" applyNumberFormat="1" applyFont="1" applyAlignment="1">
      <alignment horizontal="center" vertical="center"/>
    </xf>
    <xf numFmtId="0" fontId="52" fillId="0" borderId="0" xfId="16" applyFont="1" applyAlignment="1">
      <alignment horizontal="center" vertical="center"/>
    </xf>
    <xf numFmtId="181" fontId="52" fillId="0" borderId="0" xfId="16" applyNumberFormat="1" applyFont="1" applyAlignment="1">
      <alignment horizontal="center" vertical="center"/>
    </xf>
    <xf numFmtId="0" fontId="52" fillId="0" borderId="0" xfId="16" applyFont="1" applyAlignment="1">
      <alignment vertical="center"/>
    </xf>
    <xf numFmtId="0" fontId="52" fillId="0" borderId="0" xfId="16" applyFont="1" applyAlignment="1">
      <alignment horizontal="center"/>
    </xf>
    <xf numFmtId="181" fontId="52" fillId="0" borderId="0" xfId="17" applyNumberFormat="1" applyFont="1" applyFill="1" applyAlignment="1">
      <alignment horizontal="center" vertical="center"/>
    </xf>
    <xf numFmtId="184" fontId="52" fillId="0" borderId="0" xfId="17" applyFont="1" applyFill="1" applyAlignment="1">
      <alignment vertical="center"/>
    </xf>
    <xf numFmtId="184" fontId="46" fillId="0" borderId="0" xfId="16" applyNumberFormat="1" applyFont="1" applyAlignment="1">
      <alignment vertical="center"/>
    </xf>
    <xf numFmtId="178" fontId="0" fillId="0" borderId="1" xfId="12" applyNumberFormat="1" applyFont="1" applyBorder="1" applyAlignment="1" applyProtection="1">
      <alignment horizontal="right" vertical="center" shrinkToFit="1"/>
    </xf>
    <xf numFmtId="0" fontId="27" fillId="9" borderId="23" xfId="1" applyFont="1" applyFill="1" applyBorder="1" applyAlignment="1">
      <alignment horizontal="center" vertical="center"/>
    </xf>
    <xf numFmtId="0" fontId="27" fillId="9" borderId="9" xfId="1" applyFont="1" applyFill="1" applyBorder="1" applyAlignment="1">
      <alignment horizontal="center" vertical="center"/>
    </xf>
    <xf numFmtId="0" fontId="39" fillId="9" borderId="1" xfId="0" applyFont="1" applyFill="1" applyBorder="1" applyAlignment="1">
      <alignment horizontal="center" vertical="center" shrinkToFit="1"/>
    </xf>
    <xf numFmtId="0" fontId="40" fillId="9" borderId="1" xfId="0" applyFont="1" applyFill="1" applyBorder="1" applyAlignment="1">
      <alignment horizontal="center" vertical="center" wrapText="1"/>
    </xf>
    <xf numFmtId="0" fontId="39" fillId="9" borderId="1" xfId="0" applyFont="1" applyFill="1" applyBorder="1" applyAlignment="1">
      <alignment horizontal="center" vertical="center" wrapText="1"/>
    </xf>
    <xf numFmtId="0" fontId="0" fillId="0" borderId="0" xfId="3" applyFont="1" applyAlignment="1" applyProtection="1">
      <alignment vertical="center" shrinkToFit="1"/>
      <protection locked="0"/>
    </xf>
    <xf numFmtId="0" fontId="46" fillId="0" borderId="33" xfId="16" applyFont="1" applyBorder="1" applyAlignment="1">
      <alignment horizontal="center" vertical="center"/>
    </xf>
    <xf numFmtId="178" fontId="26" fillId="0" borderId="0" xfId="12" applyNumberFormat="1" applyFont="1" applyFill="1" applyBorder="1" applyAlignment="1" applyProtection="1">
      <alignment vertical="center"/>
    </xf>
    <xf numFmtId="0" fontId="26" fillId="0" borderId="0" xfId="1" applyFont="1" applyAlignment="1">
      <alignment horizontal="center" vertical="center"/>
    </xf>
    <xf numFmtId="58" fontId="46" fillId="0" borderId="0" xfId="16" quotePrefix="1" applyNumberFormat="1" applyFont="1" applyAlignment="1">
      <alignment horizontal="right" vertical="center"/>
    </xf>
    <xf numFmtId="0" fontId="6" fillId="4" borderId="1" xfId="3" applyFont="1" applyFill="1" applyBorder="1" applyAlignment="1" applyProtection="1">
      <alignment horizontal="center" vertical="center" shrinkToFit="1"/>
      <protection locked="0"/>
    </xf>
    <xf numFmtId="0" fontId="6" fillId="4" borderId="9" xfId="3" applyFont="1" applyFill="1" applyBorder="1" applyAlignment="1" applyProtection="1">
      <alignment horizontal="center" vertical="center" shrinkToFit="1"/>
      <protection locked="0"/>
    </xf>
    <xf numFmtId="0" fontId="7" fillId="0" borderId="49" xfId="3" applyFont="1" applyBorder="1" applyAlignment="1" applyProtection="1">
      <alignment horizontal="center" vertical="center" wrapText="1"/>
      <protection locked="0"/>
    </xf>
    <xf numFmtId="185" fontId="2" fillId="0" borderId="1" xfId="1" applyNumberFormat="1" applyBorder="1" applyAlignment="1">
      <alignment horizontal="right" vertical="center"/>
    </xf>
    <xf numFmtId="185" fontId="2" fillId="0" borderId="13" xfId="1" applyNumberFormat="1" applyBorder="1" applyAlignment="1">
      <alignment horizontal="right" vertical="center"/>
    </xf>
    <xf numFmtId="185" fontId="2" fillId="0" borderId="9" xfId="1" applyNumberFormat="1" applyBorder="1" applyAlignment="1">
      <alignment vertical="center"/>
    </xf>
    <xf numFmtId="0" fontId="2" fillId="0" borderId="10" xfId="1" applyBorder="1" applyAlignment="1">
      <alignment horizontal="left" vertical="center" shrinkToFit="1"/>
    </xf>
    <xf numFmtId="0" fontId="2" fillId="0" borderId="46" xfId="1" applyBorder="1" applyAlignment="1">
      <alignment horizontal="left" vertical="center" shrinkToFit="1"/>
    </xf>
    <xf numFmtId="0" fontId="7" fillId="0" borderId="0" xfId="1" applyFont="1"/>
    <xf numFmtId="0" fontId="55" fillId="0" borderId="0" xfId="0" applyFont="1" applyAlignment="1">
      <alignment horizontal="center" vertical="center"/>
    </xf>
    <xf numFmtId="0" fontId="39" fillId="10" borderId="1" xfId="0" applyFont="1" applyFill="1" applyBorder="1" applyAlignment="1">
      <alignment horizontal="center" vertical="center" wrapText="1"/>
    </xf>
    <xf numFmtId="0" fontId="16" fillId="0" borderId="0" xfId="0" applyFont="1" applyAlignment="1">
      <alignment vertical="center" shrinkToFit="1"/>
    </xf>
    <xf numFmtId="0" fontId="19" fillId="0" borderId="0" xfId="0" applyFont="1" applyAlignment="1">
      <alignment vertical="center" shrinkToFit="1"/>
    </xf>
    <xf numFmtId="0" fontId="21" fillId="0" borderId="0" xfId="7">
      <alignment vertical="center"/>
    </xf>
    <xf numFmtId="0" fontId="61" fillId="0" borderId="0" xfId="1" applyFont="1"/>
    <xf numFmtId="0" fontId="62" fillId="0" borderId="0" xfId="16" applyFont="1" applyAlignment="1">
      <alignment horizontal="right" vertical="center"/>
    </xf>
    <xf numFmtId="187" fontId="39" fillId="0" borderId="1" xfId="16" applyNumberFormat="1" applyFont="1" applyBorder="1" applyAlignment="1">
      <alignment horizontal="distributed" vertical="center" wrapText="1"/>
    </xf>
    <xf numFmtId="0" fontId="63" fillId="0" borderId="0" xfId="1" applyFont="1" applyAlignment="1">
      <alignment vertical="center"/>
    </xf>
    <xf numFmtId="38" fontId="17" fillId="0" borderId="1" xfId="12" applyFont="1" applyBorder="1" applyAlignment="1" applyProtection="1">
      <alignment horizontal="center" vertical="center" shrinkToFit="1"/>
      <protection locked="0"/>
    </xf>
    <xf numFmtId="0" fontId="17" fillId="0" borderId="1" xfId="12" applyNumberFormat="1" applyFont="1" applyBorder="1" applyAlignment="1" applyProtection="1">
      <alignment horizontal="center" vertical="center" shrinkToFit="1"/>
      <protection locked="0"/>
    </xf>
    <xf numFmtId="0" fontId="31" fillId="0" borderId="0" xfId="3" applyFont="1" applyAlignment="1">
      <alignment horizontal="center" vertical="center" shrinkToFit="1"/>
    </xf>
    <xf numFmtId="3" fontId="0" fillId="0" borderId="0" xfId="0" applyNumberFormat="1">
      <alignment vertical="center"/>
    </xf>
    <xf numFmtId="0" fontId="0" fillId="0" borderId="0" xfId="0" applyProtection="1">
      <alignment vertical="center"/>
      <protection locked="0"/>
    </xf>
    <xf numFmtId="180" fontId="34" fillId="0" borderId="0" xfId="1" applyNumberFormat="1" applyFont="1"/>
    <xf numFmtId="0" fontId="34" fillId="0" borderId="0" xfId="1" applyFont="1"/>
    <xf numFmtId="0" fontId="33" fillId="0" borderId="0" xfId="1" applyFont="1" applyAlignment="1">
      <alignment horizontal="left"/>
    </xf>
    <xf numFmtId="0" fontId="72" fillId="0" borderId="0" xfId="0" applyFont="1" applyAlignment="1">
      <alignment vertical="center" wrapText="1"/>
    </xf>
    <xf numFmtId="3" fontId="22" fillId="12" borderId="23" xfId="0" applyNumberFormat="1" applyFont="1" applyFill="1" applyBorder="1" applyAlignment="1">
      <alignment horizontal="center" vertical="center"/>
    </xf>
    <xf numFmtId="3" fontId="69" fillId="13" borderId="1" xfId="0" applyNumberFormat="1" applyFont="1" applyFill="1" applyBorder="1" applyAlignment="1">
      <alignment horizontal="center" vertical="center"/>
    </xf>
    <xf numFmtId="0" fontId="70" fillId="0" borderId="57" xfId="0" applyFont="1" applyBorder="1" applyAlignment="1">
      <alignment vertical="center" shrinkToFit="1"/>
    </xf>
    <xf numFmtId="0" fontId="0" fillId="0" borderId="60" xfId="0" applyBorder="1">
      <alignment vertical="center"/>
    </xf>
    <xf numFmtId="38" fontId="0" fillId="0" borderId="58" xfId="0" applyNumberFormat="1" applyBorder="1">
      <alignment vertical="center"/>
    </xf>
    <xf numFmtId="3" fontId="67" fillId="4" borderId="58" xfId="0" applyNumberFormat="1" applyFont="1" applyFill="1" applyBorder="1" applyAlignment="1">
      <alignment horizontal="right" vertical="center"/>
    </xf>
    <xf numFmtId="0" fontId="0" fillId="0" borderId="58" xfId="0" applyBorder="1">
      <alignment vertical="center"/>
    </xf>
    <xf numFmtId="0" fontId="0" fillId="0" borderId="47" xfId="0" applyBorder="1">
      <alignment vertical="center"/>
    </xf>
    <xf numFmtId="3" fontId="0" fillId="0" borderId="55" xfId="0" applyNumberFormat="1" applyBorder="1">
      <alignment vertical="center"/>
    </xf>
    <xf numFmtId="0" fontId="0" fillId="0" borderId="9" xfId="0" applyBorder="1">
      <alignment vertical="center"/>
    </xf>
    <xf numFmtId="3" fontId="0" fillId="0" borderId="9" xfId="0" applyNumberFormat="1" applyBorder="1">
      <alignment vertical="center"/>
    </xf>
    <xf numFmtId="0" fontId="0" fillId="0" borderId="33" xfId="0" applyBorder="1">
      <alignment vertical="center"/>
    </xf>
    <xf numFmtId="0" fontId="0" fillId="0" borderId="1" xfId="0" applyBorder="1">
      <alignment vertical="center"/>
    </xf>
    <xf numFmtId="0" fontId="0" fillId="0" borderId="0" xfId="3" applyFont="1" applyAlignment="1" applyProtection="1">
      <alignment horizontal="center" vertical="center" shrinkToFit="1"/>
      <protection locked="0"/>
    </xf>
    <xf numFmtId="0" fontId="0" fillId="0" borderId="1" xfId="0" applyBorder="1" applyAlignment="1">
      <alignment vertical="center" shrinkToFit="1"/>
    </xf>
    <xf numFmtId="0" fontId="0" fillId="0" borderId="53" xfId="0" applyBorder="1" applyAlignment="1">
      <alignment vertical="center" shrinkToFit="1"/>
    </xf>
    <xf numFmtId="0" fontId="20" fillId="0" borderId="9" xfId="0" applyFont="1" applyBorder="1" applyAlignment="1">
      <alignment vertical="center" shrinkToFit="1"/>
    </xf>
    <xf numFmtId="3" fontId="67" fillId="4" borderId="59" xfId="0" applyNumberFormat="1" applyFont="1" applyFill="1" applyBorder="1" applyAlignment="1">
      <alignment horizontal="right" vertical="center"/>
    </xf>
    <xf numFmtId="0" fontId="38" fillId="0" borderId="0" xfId="0" applyFont="1" applyAlignment="1">
      <alignment horizontal="center" vertical="center"/>
    </xf>
    <xf numFmtId="0" fontId="46" fillId="0" borderId="2" xfId="0" applyFont="1" applyBorder="1" applyAlignment="1">
      <alignment horizontal="center" vertical="center"/>
    </xf>
    <xf numFmtId="0" fontId="3" fillId="0" borderId="0" xfId="3" applyFont="1" applyAlignment="1" applyProtection="1">
      <alignment vertical="center"/>
      <protection locked="0"/>
    </xf>
    <xf numFmtId="0" fontId="8" fillId="0" borderId="0" xfId="3" applyFont="1" applyAlignment="1" applyProtection="1">
      <alignment horizontal="left" vertical="center"/>
      <protection locked="0"/>
    </xf>
    <xf numFmtId="0" fontId="7" fillId="0" borderId="0" xfId="3" applyFont="1" applyAlignment="1" applyProtection="1">
      <alignment vertical="center"/>
      <protection locked="0"/>
    </xf>
    <xf numFmtId="0" fontId="65" fillId="0" borderId="0" xfId="3" applyFont="1" applyAlignment="1" applyProtection="1">
      <alignment vertical="center"/>
      <protection locked="0"/>
    </xf>
    <xf numFmtId="0" fontId="20" fillId="0" borderId="0" xfId="0" applyFont="1" applyAlignment="1" applyProtection="1">
      <alignment horizontal="center" vertical="center" shrinkToFit="1"/>
      <protection locked="0"/>
    </xf>
    <xf numFmtId="0" fontId="8" fillId="0" borderId="2" xfId="3" applyFont="1" applyBorder="1" applyAlignment="1" applyProtection="1">
      <alignment horizontal="right" vertical="center"/>
      <protection locked="0"/>
    </xf>
    <xf numFmtId="0" fontId="8" fillId="0" borderId="0" xfId="3" applyFont="1" applyAlignment="1" applyProtection="1">
      <alignment horizontal="right" vertical="center"/>
      <protection locked="0"/>
    </xf>
    <xf numFmtId="0" fontId="5" fillId="0" borderId="0" xfId="3" applyFont="1" applyAlignment="1" applyProtection="1">
      <alignment vertical="center"/>
      <protection locked="0"/>
    </xf>
    <xf numFmtId="14" fontId="2" fillId="0" borderId="0" xfId="3" applyNumberFormat="1" applyFont="1" applyAlignment="1" applyProtection="1">
      <alignment horizontal="center" vertical="center"/>
      <protection locked="0"/>
    </xf>
    <xf numFmtId="0" fontId="2" fillId="0" borderId="0" xfId="3" applyFont="1" applyAlignment="1" applyProtection="1">
      <alignment horizontal="center" vertical="center"/>
      <protection locked="0"/>
    </xf>
    <xf numFmtId="14" fontId="2" fillId="0" borderId="0" xfId="3" applyNumberFormat="1" applyFont="1" applyAlignment="1" applyProtection="1">
      <alignment horizontal="center" vertical="center" shrinkToFit="1"/>
      <protection locked="0"/>
    </xf>
    <xf numFmtId="0" fontId="2" fillId="0" borderId="0" xfId="3" applyFont="1" applyAlignment="1" applyProtection="1">
      <alignment horizontal="left" vertical="center"/>
      <protection locked="0"/>
    </xf>
    <xf numFmtId="0" fontId="31" fillId="0" borderId="0" xfId="3" applyFont="1" applyAlignment="1" applyProtection="1">
      <alignment horizontal="center" vertical="center" shrinkToFit="1"/>
      <protection locked="0"/>
    </xf>
    <xf numFmtId="176" fontId="7" fillId="2" borderId="1" xfId="3" applyNumberFormat="1" applyFont="1" applyFill="1" applyBorder="1" applyAlignment="1" applyProtection="1">
      <alignment horizontal="center" vertical="center"/>
      <protection locked="0"/>
    </xf>
    <xf numFmtId="0" fontId="7" fillId="9" borderId="1" xfId="3" applyFont="1" applyFill="1" applyBorder="1" applyAlignment="1" applyProtection="1">
      <alignment horizontal="center" vertical="center" shrinkToFit="1"/>
      <protection locked="0"/>
    </xf>
    <xf numFmtId="176" fontId="7" fillId="9" borderId="1" xfId="3" applyNumberFormat="1" applyFont="1" applyFill="1" applyBorder="1" applyAlignment="1" applyProtection="1">
      <alignment horizontal="center" vertical="center"/>
      <protection locked="0"/>
    </xf>
    <xf numFmtId="0" fontId="5" fillId="0" borderId="0" xfId="3" applyFont="1" applyAlignment="1" applyProtection="1">
      <alignment horizontal="center" vertical="center" wrapText="1"/>
      <protection locked="0"/>
    </xf>
    <xf numFmtId="0" fontId="12" fillId="4" borderId="16" xfId="3" applyFont="1" applyFill="1" applyBorder="1" applyAlignment="1" applyProtection="1">
      <alignment horizontal="center" vertical="center" shrinkToFit="1"/>
      <protection locked="0"/>
    </xf>
    <xf numFmtId="0" fontId="12" fillId="4" borderId="6" xfId="3" applyFont="1" applyFill="1" applyBorder="1" applyAlignment="1" applyProtection="1">
      <alignment horizontal="center" vertical="center"/>
      <protection locked="0"/>
    </xf>
    <xf numFmtId="0" fontId="11" fillId="4" borderId="1" xfId="3" applyFont="1" applyFill="1" applyBorder="1" applyAlignment="1" applyProtection="1">
      <alignment horizontal="center" vertical="center" shrinkToFit="1"/>
      <protection locked="0"/>
    </xf>
    <xf numFmtId="0" fontId="12" fillId="4" borderId="1" xfId="3" applyFont="1" applyFill="1" applyBorder="1" applyAlignment="1" applyProtection="1">
      <alignment horizontal="center" vertical="center" wrapText="1"/>
      <protection locked="0"/>
    </xf>
    <xf numFmtId="0" fontId="7" fillId="4" borderId="1" xfId="3" applyFont="1" applyFill="1" applyBorder="1" applyAlignment="1" applyProtection="1">
      <alignment horizontal="center" vertical="center"/>
      <protection locked="0"/>
    </xf>
    <xf numFmtId="0" fontId="12" fillId="4" borderId="1" xfId="3" applyFont="1" applyFill="1" applyBorder="1" applyAlignment="1" applyProtection="1">
      <alignment horizontal="center" vertical="center"/>
      <protection locked="0"/>
    </xf>
    <xf numFmtId="0" fontId="7" fillId="4" borderId="1" xfId="3" applyFont="1" applyFill="1" applyBorder="1" applyAlignment="1" applyProtection="1">
      <alignment horizontal="center" vertical="center" shrinkToFit="1"/>
      <protection locked="0"/>
    </xf>
    <xf numFmtId="177" fontId="15" fillId="4" borderId="1" xfId="4" applyNumberFormat="1" applyFont="1" applyFill="1" applyBorder="1" applyAlignment="1" applyProtection="1">
      <alignment horizontal="center" vertical="center" shrinkToFit="1"/>
      <protection locked="0"/>
    </xf>
    <xf numFmtId="0" fontId="6" fillId="4" borderId="12" xfId="3" applyFont="1" applyFill="1" applyBorder="1" applyAlignment="1" applyProtection="1">
      <alignment horizontal="center" vertical="center" wrapText="1"/>
      <protection locked="0"/>
    </xf>
    <xf numFmtId="0" fontId="6" fillId="4" borderId="12" xfId="3" applyFont="1" applyFill="1" applyBorder="1" applyAlignment="1" applyProtection="1">
      <alignment horizontal="center" vertical="center" shrinkToFit="1"/>
      <protection locked="0"/>
    </xf>
    <xf numFmtId="0" fontId="7" fillId="0" borderId="0" xfId="3" applyFont="1" applyAlignment="1" applyProtection="1">
      <alignment horizontal="center" vertical="center"/>
      <protection locked="0"/>
    </xf>
    <xf numFmtId="0" fontId="24" fillId="0" borderId="13" xfId="3" applyFont="1" applyBorder="1" applyAlignment="1" applyProtection="1">
      <alignment horizontal="center" vertical="center"/>
      <protection locked="0"/>
    </xf>
    <xf numFmtId="0" fontId="24" fillId="0" borderId="14" xfId="3" applyFont="1" applyBorder="1" applyAlignment="1" applyProtection="1">
      <alignment horizontal="center" vertical="center"/>
      <protection locked="0"/>
    </xf>
    <xf numFmtId="0" fontId="7" fillId="0" borderId="0" xfId="3" applyFont="1" applyAlignment="1" applyProtection="1">
      <alignment horizontal="center" vertical="center" shrinkToFit="1"/>
      <protection locked="0"/>
    </xf>
    <xf numFmtId="0" fontId="64" fillId="0" borderId="0" xfId="3" applyFont="1" applyAlignment="1" applyProtection="1">
      <alignment horizontal="center" vertical="center" shrinkToFit="1"/>
      <protection locked="0"/>
    </xf>
    <xf numFmtId="0" fontId="25" fillId="0" borderId="0" xfId="3" applyFont="1" applyAlignment="1" applyProtection="1">
      <alignment horizontal="center" vertical="center" shrinkToFit="1"/>
      <protection locked="0"/>
    </xf>
    <xf numFmtId="0" fontId="0" fillId="4" borderId="0" xfId="0" applyFill="1" applyAlignment="1" applyProtection="1">
      <alignment horizontal="center" vertical="center" shrinkToFit="1"/>
      <protection locked="0"/>
    </xf>
    <xf numFmtId="0" fontId="0" fillId="4" borderId="0" xfId="0" applyFill="1" applyAlignment="1" applyProtection="1">
      <alignment vertical="center" shrinkToFit="1"/>
      <protection locked="0"/>
    </xf>
    <xf numFmtId="0" fontId="7" fillId="0" borderId="0" xfId="3" applyFont="1" applyAlignment="1" applyProtection="1">
      <alignment horizontal="left" vertical="center" wrapText="1"/>
      <protection locked="0"/>
    </xf>
    <xf numFmtId="0" fontId="20" fillId="4" borderId="0" xfId="0" applyFont="1" applyFill="1" applyAlignment="1" applyProtection="1">
      <alignment horizontal="center" vertical="center" shrinkToFit="1"/>
      <protection locked="0"/>
    </xf>
    <xf numFmtId="0" fontId="20" fillId="4" borderId="0" xfId="0" applyFont="1" applyFill="1" applyAlignment="1" applyProtection="1">
      <alignment vertical="center" shrinkToFit="1"/>
      <protection locked="0"/>
    </xf>
    <xf numFmtId="0" fontId="14" fillId="0" borderId="0" xfId="3" applyFont="1" applyAlignment="1" applyProtection="1">
      <alignment vertical="center"/>
      <protection locked="0"/>
    </xf>
    <xf numFmtId="0" fontId="14" fillId="0" borderId="0" xfId="3" applyFont="1" applyAlignment="1" applyProtection="1">
      <alignment horizontal="left" vertical="center"/>
      <protection locked="0"/>
    </xf>
    <xf numFmtId="0" fontId="14" fillId="0" borderId="0" xfId="3" applyFont="1" applyAlignment="1" applyProtection="1">
      <alignment horizontal="left" vertical="center" wrapText="1"/>
      <protection locked="0"/>
    </xf>
    <xf numFmtId="0" fontId="16" fillId="0" borderId="0" xfId="0" applyFont="1" applyAlignment="1" applyProtection="1">
      <alignment horizontal="center" vertical="center" wrapText="1" shrinkToFit="1"/>
      <protection locked="0"/>
    </xf>
    <xf numFmtId="0" fontId="19" fillId="0" borderId="0" xfId="0" applyFont="1" applyAlignment="1" applyProtection="1">
      <alignment horizontal="center" vertical="center" shrinkToFit="1"/>
      <protection locked="0"/>
    </xf>
    <xf numFmtId="0" fontId="5" fillId="0" borderId="0" xfId="3" applyFont="1" applyAlignment="1" applyProtection="1">
      <alignment horizontal="left" vertical="center" wrapText="1"/>
      <protection locked="0"/>
    </xf>
    <xf numFmtId="0" fontId="18" fillId="0" borderId="0" xfId="0" applyFont="1" applyAlignment="1" applyProtection="1">
      <alignment vertical="center" shrinkToFit="1"/>
      <protection locked="0"/>
    </xf>
    <xf numFmtId="0" fontId="0" fillId="0" borderId="0" xfId="0" applyAlignment="1" applyProtection="1">
      <alignment horizontal="center" vertical="center"/>
      <protection locked="0"/>
    </xf>
    <xf numFmtId="0" fontId="22" fillId="0" borderId="0" xfId="0" applyFont="1" applyProtection="1">
      <alignment vertical="center"/>
      <protection locked="0"/>
    </xf>
    <xf numFmtId="0" fontId="0" fillId="0" borderId="0" xfId="7" applyFont="1">
      <alignment vertical="center"/>
    </xf>
    <xf numFmtId="0" fontId="74" fillId="0" borderId="65" xfId="0" applyFont="1" applyBorder="1" applyAlignment="1">
      <alignment horizontal="center" vertical="center" wrapText="1" shrinkToFit="1"/>
    </xf>
    <xf numFmtId="0" fontId="27" fillId="0" borderId="2" xfId="1" applyFont="1" applyBorder="1" applyAlignment="1">
      <alignment horizontal="right"/>
    </xf>
    <xf numFmtId="178" fontId="26" fillId="0" borderId="22" xfId="1" applyNumberFormat="1" applyFont="1" applyBorder="1" applyAlignment="1">
      <alignment vertical="center" shrinkToFit="1"/>
    </xf>
    <xf numFmtId="178" fontId="26" fillId="0" borderId="10" xfId="1" applyNumberFormat="1" applyFont="1" applyBorder="1" applyAlignment="1">
      <alignment vertical="center" shrinkToFit="1"/>
    </xf>
    <xf numFmtId="0" fontId="27" fillId="8" borderId="2" xfId="1" applyFont="1" applyFill="1" applyBorder="1" applyAlignment="1">
      <alignment horizontal="center" shrinkToFit="1"/>
    </xf>
    <xf numFmtId="0" fontId="0" fillId="0" borderId="9" xfId="0" applyBorder="1" applyAlignment="1">
      <alignment horizontal="center" vertical="center" shrinkToFit="1"/>
    </xf>
    <xf numFmtId="0" fontId="81" fillId="0" borderId="0" xfId="0" applyFont="1" applyAlignment="1">
      <alignment horizontal="left" vertical="center"/>
    </xf>
    <xf numFmtId="0" fontId="82" fillId="0" borderId="0" xfId="0" applyFont="1" applyAlignment="1">
      <alignment horizontal="left" vertical="center"/>
    </xf>
    <xf numFmtId="0" fontId="21" fillId="0" borderId="0" xfId="7" applyAlignment="1">
      <alignment horizontal="left" vertical="center"/>
    </xf>
    <xf numFmtId="0" fontId="20" fillId="0" borderId="3" xfId="7" applyFont="1" applyBorder="1" applyAlignment="1">
      <alignment horizontal="center" vertical="center"/>
    </xf>
    <xf numFmtId="0" fontId="20" fillId="0" borderId="4" xfId="7" applyFont="1" applyBorder="1" applyAlignment="1">
      <alignment horizontal="center" vertical="center"/>
    </xf>
    <xf numFmtId="0" fontId="20" fillId="0" borderId="5" xfId="7" applyFont="1" applyBorder="1" applyAlignment="1">
      <alignment horizontal="center" vertical="center"/>
    </xf>
    <xf numFmtId="0" fontId="20" fillId="0" borderId="46" xfId="7" applyFont="1" applyBorder="1" applyAlignment="1">
      <alignment horizontal="center" vertical="center"/>
    </xf>
    <xf numFmtId="0" fontId="20" fillId="0" borderId="13" xfId="7" applyFont="1" applyBorder="1" applyAlignment="1">
      <alignment horizontal="center" vertical="center"/>
    </xf>
    <xf numFmtId="0" fontId="20" fillId="0" borderId="14" xfId="7" applyFont="1" applyBorder="1" applyAlignment="1">
      <alignment horizontal="center" vertical="center"/>
    </xf>
    <xf numFmtId="0" fontId="14" fillId="0" borderId="0" xfId="3" applyFont="1" applyAlignment="1" applyProtection="1">
      <alignment horizontal="left" vertical="center" shrinkToFit="1"/>
      <protection locked="0"/>
    </xf>
    <xf numFmtId="0" fontId="7" fillId="0" borderId="0" xfId="3" applyFont="1" applyAlignment="1" applyProtection="1">
      <alignment horizontal="left" vertical="center"/>
      <protection locked="0"/>
    </xf>
    <xf numFmtId="0" fontId="3" fillId="0" borderId="0" xfId="3" applyFont="1" applyAlignment="1" applyProtection="1">
      <alignment horizontal="center" vertical="center"/>
      <protection locked="0"/>
    </xf>
    <xf numFmtId="0" fontId="25" fillId="0" borderId="0" xfId="3" applyFont="1" applyAlignment="1" applyProtection="1">
      <alignment horizontal="center" shrinkToFit="1"/>
      <protection locked="0"/>
    </xf>
    <xf numFmtId="0" fontId="0" fillId="0" borderId="0" xfId="0" applyAlignment="1">
      <alignment vertical="center" wrapText="1"/>
    </xf>
    <xf numFmtId="0" fontId="0" fillId="0" borderId="1" xfId="0" applyBorder="1" applyAlignment="1">
      <alignment vertical="center" wrapText="1"/>
    </xf>
    <xf numFmtId="0" fontId="24" fillId="5" borderId="71" xfId="3" applyFont="1" applyFill="1" applyBorder="1" applyAlignment="1" applyProtection="1">
      <alignment horizontal="center" vertical="center"/>
      <protection locked="0"/>
    </xf>
    <xf numFmtId="0" fontId="24" fillId="0" borderId="44" xfId="3" applyFont="1" applyBorder="1" applyAlignment="1" applyProtection="1">
      <alignment horizontal="center" vertical="center"/>
      <protection locked="0"/>
    </xf>
    <xf numFmtId="3" fontId="22" fillId="13" borderId="23" xfId="0" applyNumberFormat="1" applyFont="1" applyFill="1" applyBorder="1" applyAlignment="1">
      <alignment horizontal="center" vertical="center"/>
    </xf>
    <xf numFmtId="0" fontId="7" fillId="0" borderId="0" xfId="3" applyFont="1" applyAlignment="1">
      <alignment horizontal="center" vertical="center"/>
    </xf>
    <xf numFmtId="0" fontId="56" fillId="0" borderId="1" xfId="3" applyFont="1" applyBorder="1" applyAlignment="1">
      <alignment horizontal="center" vertical="center" shrinkToFit="1"/>
    </xf>
    <xf numFmtId="38" fontId="56" fillId="0" borderId="1" xfId="12" applyFont="1" applyBorder="1" applyAlignment="1" applyProtection="1">
      <alignment horizontal="center" vertical="center" shrinkToFit="1"/>
    </xf>
    <xf numFmtId="177" fontId="11" fillId="4" borderId="1" xfId="3" applyNumberFormat="1" applyFont="1" applyFill="1" applyBorder="1" applyAlignment="1" applyProtection="1">
      <alignment horizontal="center" vertical="center" shrinkToFit="1"/>
      <protection locked="0"/>
    </xf>
    <xf numFmtId="0" fontId="0" fillId="13" borderId="23" xfId="0" applyFill="1" applyBorder="1" applyAlignment="1">
      <alignment horizontal="center" vertical="center" wrapText="1"/>
    </xf>
    <xf numFmtId="0" fontId="0" fillId="0" borderId="9" xfId="0" applyBorder="1" applyAlignment="1">
      <alignment vertical="center" wrapText="1"/>
    </xf>
    <xf numFmtId="0" fontId="0" fillId="0" borderId="72" xfId="0" applyBorder="1">
      <alignment vertical="center"/>
    </xf>
    <xf numFmtId="0" fontId="84" fillId="15" borderId="73" xfId="0" applyFont="1" applyFill="1" applyBorder="1" applyAlignment="1">
      <alignment horizontal="center" vertical="center"/>
    </xf>
    <xf numFmtId="0" fontId="84" fillId="15" borderId="74" xfId="0" applyFont="1" applyFill="1" applyBorder="1" applyAlignment="1">
      <alignment horizontal="center" vertical="center"/>
    </xf>
    <xf numFmtId="0" fontId="87" fillId="6" borderId="9" xfId="0" applyFont="1" applyFill="1" applyBorder="1">
      <alignment vertical="center"/>
    </xf>
    <xf numFmtId="0" fontId="87" fillId="6" borderId="9" xfId="0" applyFont="1" applyFill="1" applyBorder="1" applyAlignment="1">
      <alignment vertical="center" wrapText="1"/>
    </xf>
    <xf numFmtId="0" fontId="87" fillId="6" borderId="45" xfId="0" applyFont="1" applyFill="1" applyBorder="1" applyAlignment="1">
      <alignment vertical="center" wrapText="1"/>
    </xf>
    <xf numFmtId="0" fontId="87" fillId="6" borderId="1" xfId="0" applyFont="1" applyFill="1" applyBorder="1">
      <alignment vertical="center"/>
    </xf>
    <xf numFmtId="0" fontId="87" fillId="6" borderId="1" xfId="0" applyFont="1" applyFill="1" applyBorder="1" applyAlignment="1">
      <alignment vertical="center" wrapText="1"/>
    </xf>
    <xf numFmtId="0" fontId="87" fillId="6" borderId="12" xfId="0" applyFont="1" applyFill="1" applyBorder="1" applyAlignment="1">
      <alignment vertical="center" wrapText="1"/>
    </xf>
    <xf numFmtId="0" fontId="87" fillId="6" borderId="13" xfId="0" applyFont="1" applyFill="1" applyBorder="1">
      <alignment vertical="center"/>
    </xf>
    <xf numFmtId="0" fontId="87" fillId="6" borderId="13" xfId="0" applyFont="1" applyFill="1" applyBorder="1" applyAlignment="1">
      <alignment vertical="center" wrapText="1"/>
    </xf>
    <xf numFmtId="0" fontId="87" fillId="6" borderId="14" xfId="0" applyFont="1" applyFill="1" applyBorder="1" applyAlignment="1">
      <alignment vertical="center" wrapText="1"/>
    </xf>
    <xf numFmtId="0" fontId="69" fillId="14" borderId="75" xfId="0" applyFont="1" applyFill="1" applyBorder="1" applyAlignment="1">
      <alignment horizontal="center" vertical="center"/>
    </xf>
    <xf numFmtId="0" fontId="36" fillId="14" borderId="10" xfId="0" applyFont="1" applyFill="1" applyBorder="1" applyAlignment="1">
      <alignment horizontal="center" vertical="center"/>
    </xf>
    <xf numFmtId="0" fontId="36" fillId="14" borderId="46" xfId="0" applyFont="1" applyFill="1" applyBorder="1" applyAlignment="1">
      <alignment horizontal="center" vertical="center"/>
    </xf>
    <xf numFmtId="0" fontId="7" fillId="0" borderId="0" xfId="3" applyFont="1" applyAlignment="1">
      <alignment horizontal="center" vertical="center" shrinkToFit="1"/>
    </xf>
    <xf numFmtId="0" fontId="0" fillId="0" borderId="32" xfId="0" applyBorder="1" applyAlignment="1">
      <alignment vertical="center" shrinkToFit="1"/>
    </xf>
    <xf numFmtId="0" fontId="75" fillId="0" borderId="0" xfId="0" applyFont="1" applyAlignment="1">
      <alignment horizontal="center" vertical="center" shrinkToFit="1"/>
    </xf>
    <xf numFmtId="0" fontId="75" fillId="0" borderId="0" xfId="0" applyFont="1" applyAlignment="1">
      <alignment vertical="center" shrinkToFit="1"/>
    </xf>
    <xf numFmtId="0" fontId="90" fillId="0" borderId="0" xfId="0" applyFont="1" applyAlignment="1">
      <alignment vertical="center" shrinkToFit="1"/>
    </xf>
    <xf numFmtId="0" fontId="75" fillId="0" borderId="0" xfId="0" applyFont="1">
      <alignment vertical="center"/>
    </xf>
    <xf numFmtId="0" fontId="3" fillId="0" borderId="0" xfId="3" applyFont="1" applyAlignment="1">
      <alignment horizontal="center" vertical="center"/>
    </xf>
    <xf numFmtId="0" fontId="88" fillId="0" borderId="0" xfId="3" applyFont="1" applyAlignment="1">
      <alignment horizontal="center" vertical="center" shrinkToFit="1"/>
    </xf>
    <xf numFmtId="0" fontId="3" fillId="0" borderId="0" xfId="3" applyFont="1" applyAlignment="1">
      <alignment horizontal="center" vertical="center" shrinkToFit="1"/>
    </xf>
    <xf numFmtId="0" fontId="3" fillId="0" borderId="0" xfId="3" applyFont="1" applyAlignment="1">
      <alignment vertical="center"/>
    </xf>
    <xf numFmtId="0" fontId="8" fillId="0" borderId="0" xfId="3" applyFont="1" applyAlignment="1">
      <alignment horizontal="left" vertical="center"/>
    </xf>
    <xf numFmtId="0" fontId="7" fillId="0" borderId="0" xfId="3" applyFont="1" applyAlignment="1">
      <alignment vertical="center"/>
    </xf>
    <xf numFmtId="0" fontId="65" fillId="0" borderId="0" xfId="3" applyFont="1" applyAlignment="1">
      <alignment vertical="center"/>
    </xf>
    <xf numFmtId="0" fontId="20" fillId="0" borderId="0" xfId="0" applyFont="1" applyAlignment="1">
      <alignment horizontal="center" vertical="center" shrinkToFit="1"/>
    </xf>
    <xf numFmtId="0" fontId="8" fillId="0" borderId="2" xfId="3" applyFont="1" applyBorder="1" applyAlignment="1">
      <alignment horizontal="right" vertical="center"/>
    </xf>
    <xf numFmtId="0" fontId="0" fillId="0" borderId="0" xfId="3" applyFont="1" applyAlignment="1">
      <alignment vertical="center" shrinkToFit="1"/>
    </xf>
    <xf numFmtId="0" fontId="25" fillId="0" borderId="0" xfId="3" applyFont="1" applyAlignment="1">
      <alignment horizontal="center" shrinkToFit="1"/>
    </xf>
    <xf numFmtId="0" fontId="8" fillId="0" borderId="0" xfId="3" applyFont="1" applyAlignment="1">
      <alignment horizontal="right" vertical="center"/>
    </xf>
    <xf numFmtId="0" fontId="0" fillId="0" borderId="0" xfId="3" applyFont="1" applyAlignment="1">
      <alignment horizontal="center" vertical="center" shrinkToFit="1"/>
    </xf>
    <xf numFmtId="0" fontId="5" fillId="0" borderId="0" xfId="3" applyFont="1" applyAlignment="1">
      <alignment vertical="center"/>
    </xf>
    <xf numFmtId="0" fontId="5" fillId="0" borderId="0" xfId="3" applyFont="1" applyAlignment="1">
      <alignment horizontal="left" vertical="center" wrapText="1"/>
    </xf>
    <xf numFmtId="0" fontId="2" fillId="0" borderId="0" xfId="3" applyFont="1" applyAlignment="1">
      <alignment horizontal="center" vertical="center"/>
    </xf>
    <xf numFmtId="14" fontId="91" fillId="0" borderId="0" xfId="3" applyNumberFormat="1" applyFont="1" applyAlignment="1">
      <alignment horizontal="center" vertical="center"/>
    </xf>
    <xf numFmtId="0" fontId="91" fillId="0" borderId="0" xfId="3" applyFont="1" applyAlignment="1">
      <alignment horizontal="center" vertical="center"/>
    </xf>
    <xf numFmtId="14" fontId="2" fillId="0" borderId="0" xfId="3" applyNumberFormat="1" applyFont="1" applyAlignment="1">
      <alignment horizontal="center" vertical="center" shrinkToFit="1"/>
    </xf>
    <xf numFmtId="14" fontId="91" fillId="0" borderId="0" xfId="3" applyNumberFormat="1" applyFont="1" applyAlignment="1">
      <alignment horizontal="center" vertical="center" shrinkToFit="1"/>
    </xf>
    <xf numFmtId="0" fontId="2" fillId="0" borderId="0" xfId="3" applyFont="1" applyAlignment="1">
      <alignment horizontal="left" vertical="center"/>
    </xf>
    <xf numFmtId="176" fontId="7" fillId="2" borderId="1" xfId="3" applyNumberFormat="1" applyFont="1" applyFill="1" applyBorder="1" applyAlignment="1">
      <alignment horizontal="center" vertical="center"/>
    </xf>
    <xf numFmtId="176" fontId="31" fillId="0" borderId="7" xfId="3" applyNumberFormat="1" applyFont="1" applyBorder="1" applyAlignment="1">
      <alignment horizontal="center" vertical="center"/>
    </xf>
    <xf numFmtId="0" fontId="7" fillId="9" borderId="1" xfId="3" applyFont="1" applyFill="1" applyBorder="1" applyAlignment="1">
      <alignment horizontal="center" vertical="center" shrinkToFit="1"/>
    </xf>
    <xf numFmtId="176" fontId="7" fillId="9" borderId="1" xfId="3" applyNumberFormat="1" applyFont="1" applyFill="1" applyBorder="1" applyAlignment="1">
      <alignment horizontal="center" vertical="center"/>
    </xf>
    <xf numFmtId="0" fontId="5" fillId="0" borderId="0" xfId="3" applyFont="1" applyAlignment="1">
      <alignment horizontal="center" vertical="center" wrapText="1"/>
    </xf>
    <xf numFmtId="0" fontId="7" fillId="0" borderId="10" xfId="3" applyFont="1" applyBorder="1" applyAlignment="1">
      <alignment horizontal="center" vertical="center" shrinkToFit="1"/>
    </xf>
    <xf numFmtId="0" fontId="92" fillId="0" borderId="7" xfId="12" applyNumberFormat="1" applyFont="1" applyFill="1" applyBorder="1" applyAlignment="1" applyProtection="1">
      <alignment horizontal="center" vertical="center" shrinkToFit="1"/>
    </xf>
    <xf numFmtId="0" fontId="17" fillId="0" borderId="1" xfId="12" applyNumberFormat="1" applyFont="1" applyBorder="1" applyAlignment="1" applyProtection="1">
      <alignment horizontal="center" vertical="center" shrinkToFit="1"/>
    </xf>
    <xf numFmtId="0" fontId="11" fillId="0" borderId="19" xfId="3" applyFont="1" applyBorder="1" applyAlignment="1">
      <alignment horizontal="center" vertical="center"/>
    </xf>
    <xf numFmtId="0" fontId="11" fillId="0" borderId="18" xfId="3" applyFont="1" applyBorder="1" applyAlignment="1">
      <alignment horizontal="center" vertical="center"/>
    </xf>
    <xf numFmtId="0" fontId="11" fillId="0" borderId="13" xfId="3" applyFont="1" applyBorder="1" applyAlignment="1">
      <alignment horizontal="center" vertical="center"/>
    </xf>
    <xf numFmtId="0" fontId="7" fillId="0" borderId="13" xfId="3" applyFont="1" applyBorder="1" applyAlignment="1">
      <alignment horizontal="center" vertical="center"/>
    </xf>
    <xf numFmtId="177" fontId="7" fillId="0" borderId="13" xfId="3" applyNumberFormat="1" applyFont="1" applyBorder="1" applyAlignment="1">
      <alignment horizontal="center" vertical="center"/>
    </xf>
    <xf numFmtId="177" fontId="15" fillId="0" borderId="13" xfId="4" applyNumberFormat="1" applyFont="1" applyBorder="1" applyAlignment="1">
      <alignment horizontal="center" vertical="center" shrinkToFit="1"/>
    </xf>
    <xf numFmtId="0" fontId="7" fillId="0" borderId="49" xfId="3" applyFont="1" applyBorder="1" applyAlignment="1">
      <alignment horizontal="center" vertical="center" wrapText="1"/>
    </xf>
    <xf numFmtId="0" fontId="24" fillId="0" borderId="13" xfId="3" applyFont="1" applyBorder="1" applyAlignment="1">
      <alignment horizontal="center" vertical="center"/>
    </xf>
    <xf numFmtId="0" fontId="24" fillId="0" borderId="14" xfId="3" applyFont="1" applyBorder="1" applyAlignment="1">
      <alignment horizontal="center" vertical="center"/>
    </xf>
    <xf numFmtId="0" fontId="24" fillId="0" borderId="0" xfId="3" applyFont="1" applyAlignment="1">
      <alignment horizontal="center" vertical="center"/>
    </xf>
    <xf numFmtId="0" fontId="31" fillId="0" borderId="0" xfId="3" applyFont="1" applyAlignment="1">
      <alignment horizontal="center" vertical="center"/>
    </xf>
    <xf numFmtId="0" fontId="64" fillId="0" borderId="0" xfId="3" applyFont="1" applyAlignment="1">
      <alignment horizontal="center" vertical="center" shrinkToFit="1"/>
    </xf>
    <xf numFmtId="0" fontId="25" fillId="0" borderId="0" xfId="3" applyFont="1" applyAlignment="1">
      <alignment horizontal="center" vertical="center" shrinkToFit="1"/>
    </xf>
    <xf numFmtId="0" fontId="7" fillId="0" borderId="0" xfId="3" applyFont="1" applyAlignment="1">
      <alignment horizontal="left" vertical="center"/>
    </xf>
    <xf numFmtId="0" fontId="0" fillId="4" borderId="0" xfId="0" applyFill="1" applyAlignment="1">
      <alignment horizontal="center" vertical="center" shrinkToFit="1"/>
    </xf>
    <xf numFmtId="0" fontId="0" fillId="4" borderId="0" xfId="0" applyFill="1" applyAlignment="1">
      <alignment vertical="center" shrinkToFit="1"/>
    </xf>
    <xf numFmtId="0" fontId="14" fillId="0" borderId="0" xfId="3" applyFont="1" applyAlignment="1">
      <alignment horizontal="left" vertical="center" shrinkToFit="1"/>
    </xf>
    <xf numFmtId="0" fontId="7" fillId="0" borderId="0" xfId="3" applyFont="1" applyAlignment="1">
      <alignment horizontal="left" vertical="center" wrapText="1"/>
    </xf>
    <xf numFmtId="0" fontId="20" fillId="4" borderId="0" xfId="0" applyFont="1" applyFill="1" applyAlignment="1">
      <alignment horizontal="center" vertical="center" shrinkToFit="1"/>
    </xf>
    <xf numFmtId="0" fontId="20" fillId="4" borderId="0" xfId="0" applyFont="1" applyFill="1" applyAlignment="1">
      <alignment vertical="center" shrinkToFit="1"/>
    </xf>
    <xf numFmtId="0" fontId="14" fillId="0" borderId="0" xfId="3" applyFont="1" applyAlignment="1">
      <alignment vertical="center"/>
    </xf>
    <xf numFmtId="0" fontId="14" fillId="0" borderId="0" xfId="3" applyFont="1" applyAlignment="1">
      <alignment horizontal="left" vertical="center"/>
    </xf>
    <xf numFmtId="0" fontId="14" fillId="0" borderId="0" xfId="3" applyFont="1" applyAlignment="1">
      <alignment horizontal="left" vertical="center" wrapText="1"/>
    </xf>
    <xf numFmtId="0" fontId="19" fillId="0" borderId="0" xfId="0" applyFont="1" applyAlignment="1">
      <alignment horizontal="center" vertical="center" shrinkToFit="1"/>
    </xf>
    <xf numFmtId="0" fontId="75" fillId="0" borderId="0" xfId="0" applyFont="1" applyAlignment="1">
      <alignment horizontal="center" vertical="center" wrapText="1" shrinkToFit="1"/>
    </xf>
    <xf numFmtId="0" fontId="16" fillId="0" borderId="0" xfId="0" applyFont="1" applyAlignment="1">
      <alignment horizontal="center" vertical="center" wrapText="1" shrinkToFit="1"/>
    </xf>
    <xf numFmtId="0" fontId="18" fillId="0" borderId="0" xfId="0" applyFont="1" applyAlignment="1">
      <alignment vertical="center" shrinkToFit="1"/>
    </xf>
    <xf numFmtId="0" fontId="22" fillId="0" borderId="0" xfId="0" applyFont="1">
      <alignment vertical="center"/>
    </xf>
    <xf numFmtId="0" fontId="75" fillId="0" borderId="0" xfId="0" applyFont="1" applyAlignment="1">
      <alignment horizontal="center" vertical="center"/>
    </xf>
    <xf numFmtId="0" fontId="90" fillId="0" borderId="0" xfId="0" applyFont="1">
      <alignment vertical="center"/>
    </xf>
    <xf numFmtId="0" fontId="0" fillId="0" borderId="32" xfId="0" applyBorder="1" applyAlignment="1">
      <alignment horizontal="center" vertical="center" shrinkToFit="1"/>
    </xf>
    <xf numFmtId="0" fontId="89" fillId="5" borderId="15" xfId="3" applyFont="1" applyFill="1" applyBorder="1" applyAlignment="1">
      <alignment horizontal="center" vertical="center" shrinkToFit="1"/>
    </xf>
    <xf numFmtId="0" fontId="88" fillId="6" borderId="15" xfId="3" applyFont="1" applyFill="1" applyBorder="1" applyAlignment="1">
      <alignment horizontal="center" vertical="center" shrinkToFit="1"/>
    </xf>
    <xf numFmtId="0" fontId="8" fillId="9" borderId="0" xfId="3" applyFont="1" applyFill="1" applyAlignment="1">
      <alignment horizontal="center" vertical="center" shrinkToFit="1"/>
    </xf>
    <xf numFmtId="0" fontId="24" fillId="5" borderId="76" xfId="3" applyFont="1" applyFill="1" applyBorder="1" applyAlignment="1">
      <alignment horizontal="center" vertical="center"/>
    </xf>
    <xf numFmtId="0" fontId="5" fillId="0" borderId="38" xfId="3" applyFont="1" applyBorder="1" applyAlignment="1">
      <alignment horizontal="left" vertical="center" wrapText="1"/>
    </xf>
    <xf numFmtId="0" fontId="24" fillId="0" borderId="38" xfId="3" applyFont="1" applyBorder="1" applyAlignment="1">
      <alignment horizontal="center" vertical="center"/>
    </xf>
    <xf numFmtId="0" fontId="77" fillId="13" borderId="1" xfId="12" applyNumberFormat="1" applyFont="1" applyFill="1" applyBorder="1" applyAlignment="1" applyProtection="1">
      <alignment horizontal="center" vertical="center" shrinkToFit="1"/>
      <protection locked="0"/>
    </xf>
    <xf numFmtId="0" fontId="56" fillId="0" borderId="1" xfId="12" applyNumberFormat="1" applyFont="1" applyBorder="1" applyAlignment="1" applyProtection="1">
      <alignment horizontal="center" vertical="center" shrinkToFit="1"/>
    </xf>
    <xf numFmtId="0" fontId="0" fillId="0" borderId="77" xfId="0" applyBorder="1">
      <alignment vertical="center"/>
    </xf>
    <xf numFmtId="38" fontId="0" fillId="0" borderId="59" xfId="0" applyNumberFormat="1" applyBorder="1">
      <alignment vertical="center"/>
    </xf>
    <xf numFmtId="0" fontId="0" fillId="0" borderId="59" xfId="0" applyBorder="1">
      <alignment vertical="center"/>
    </xf>
    <xf numFmtId="0" fontId="0" fillId="0" borderId="78" xfId="0" applyBorder="1">
      <alignment vertical="center"/>
    </xf>
    <xf numFmtId="38" fontId="0" fillId="0" borderId="79" xfId="0" applyNumberFormat="1" applyBorder="1">
      <alignment vertical="center"/>
    </xf>
    <xf numFmtId="0" fontId="0" fillId="0" borderId="79" xfId="0" applyBorder="1">
      <alignment vertical="center"/>
    </xf>
    <xf numFmtId="0" fontId="26" fillId="7" borderId="2" xfId="1" applyFont="1" applyFill="1" applyBorder="1" applyAlignment="1">
      <alignment horizontal="center" vertical="center"/>
    </xf>
    <xf numFmtId="178" fontId="3" fillId="7" borderId="9" xfId="1" applyNumberFormat="1" applyFont="1" applyFill="1" applyBorder="1" applyAlignment="1">
      <alignment vertical="center" shrinkToFit="1"/>
    </xf>
    <xf numFmtId="0" fontId="27" fillId="0" borderId="54" xfId="1" applyFont="1" applyBorder="1" applyAlignment="1">
      <alignment vertical="center" shrinkToFit="1"/>
    </xf>
    <xf numFmtId="0" fontId="29" fillId="0" borderId="53" xfId="1" applyFont="1" applyBorder="1" applyAlignment="1">
      <alignment horizontal="center" vertical="center"/>
    </xf>
    <xf numFmtId="178" fontId="26" fillId="0" borderId="52" xfId="1" applyNumberFormat="1" applyFont="1" applyBorder="1" applyAlignment="1">
      <alignment vertical="center" shrinkToFit="1"/>
    </xf>
    <xf numFmtId="0" fontId="77" fillId="6" borderId="1" xfId="12" applyNumberFormat="1" applyFont="1" applyFill="1" applyBorder="1" applyAlignment="1" applyProtection="1">
      <alignment horizontal="center" vertical="center" shrinkToFit="1"/>
      <protection locked="0"/>
    </xf>
    <xf numFmtId="3" fontId="67" fillId="4" borderId="58" xfId="0" applyNumberFormat="1" applyFont="1" applyFill="1" applyBorder="1" applyAlignment="1" applyProtection="1">
      <alignment horizontal="right" vertical="center"/>
      <protection locked="0"/>
    </xf>
    <xf numFmtId="3" fontId="67" fillId="4" borderId="59" xfId="0" applyNumberFormat="1" applyFont="1" applyFill="1" applyBorder="1" applyAlignment="1" applyProtection="1">
      <alignment horizontal="right" vertical="center"/>
      <protection locked="0"/>
    </xf>
    <xf numFmtId="3" fontId="67" fillId="4" borderId="79" xfId="0" applyNumberFormat="1" applyFont="1" applyFill="1" applyBorder="1" applyAlignment="1" applyProtection="1">
      <alignment horizontal="right" vertical="center"/>
      <protection locked="0"/>
    </xf>
    <xf numFmtId="0" fontId="0" fillId="0" borderId="13" xfId="0" applyBorder="1" applyAlignment="1">
      <alignment horizontal="center" vertical="center"/>
    </xf>
    <xf numFmtId="0" fontId="0" fillId="0" borderId="13" xfId="0" applyBorder="1">
      <alignment vertical="center"/>
    </xf>
    <xf numFmtId="0" fontId="0" fillId="0" borderId="13" xfId="0" applyBorder="1" applyAlignment="1">
      <alignment vertical="center" wrapText="1"/>
    </xf>
    <xf numFmtId="0" fontId="94" fillId="16" borderId="0" xfId="7" applyFont="1" applyFill="1">
      <alignment vertical="center"/>
    </xf>
    <xf numFmtId="0" fontId="0" fillId="16" borderId="0" xfId="7" applyFont="1" applyFill="1">
      <alignment vertical="center"/>
    </xf>
    <xf numFmtId="0" fontId="21" fillId="16" borderId="0" xfId="7" applyFill="1">
      <alignment vertical="center"/>
    </xf>
    <xf numFmtId="0" fontId="68" fillId="0" borderId="0" xfId="7" applyFont="1" applyAlignment="1">
      <alignment vertical="center" wrapText="1"/>
    </xf>
    <xf numFmtId="0" fontId="84" fillId="0" borderId="0" xfId="7" applyFont="1">
      <alignment vertical="center"/>
    </xf>
    <xf numFmtId="0" fontId="95" fillId="0" borderId="0" xfId="7" applyFont="1">
      <alignment vertical="center"/>
    </xf>
    <xf numFmtId="0" fontId="60" fillId="0" borderId="0" xfId="7" applyFont="1">
      <alignment vertical="center"/>
    </xf>
    <xf numFmtId="0" fontId="20" fillId="0" borderId="0" xfId="7" applyFont="1" applyAlignment="1">
      <alignment horizontal="center" vertical="center"/>
    </xf>
    <xf numFmtId="186" fontId="97" fillId="0" borderId="66" xfId="7" applyNumberFormat="1" applyFont="1" applyBorder="1" applyProtection="1">
      <alignment vertical="center"/>
      <protection locked="0"/>
    </xf>
    <xf numFmtId="186" fontId="97" fillId="0" borderId="67" xfId="7" applyNumberFormat="1" applyFont="1" applyBorder="1" applyProtection="1">
      <alignment vertical="center"/>
      <protection locked="0"/>
    </xf>
    <xf numFmtId="0" fontId="98" fillId="0" borderId="65" xfId="7" applyFont="1" applyBorder="1" applyAlignment="1">
      <alignment horizontal="center" vertical="center" shrinkToFit="1"/>
    </xf>
    <xf numFmtId="0" fontId="78" fillId="0" borderId="0" xfId="7" applyFont="1">
      <alignment vertical="center"/>
    </xf>
    <xf numFmtId="0" fontId="79" fillId="0" borderId="0" xfId="7" applyFont="1" applyAlignment="1">
      <alignment horizontal="center" vertical="center" shrinkToFit="1"/>
    </xf>
    <xf numFmtId="186" fontId="67" fillId="0" borderId="0" xfId="7" applyNumberFormat="1" applyFont="1" applyAlignment="1" applyProtection="1">
      <alignment horizontal="center" vertical="center"/>
      <protection locked="0"/>
    </xf>
    <xf numFmtId="180" fontId="80" fillId="0" borderId="0" xfId="7" applyNumberFormat="1" applyFont="1" applyAlignment="1" applyProtection="1">
      <alignment horizontal="center" vertical="center"/>
      <protection locked="0"/>
    </xf>
    <xf numFmtId="0" fontId="83" fillId="0" borderId="0" xfId="7" applyFont="1">
      <alignment vertical="center"/>
    </xf>
    <xf numFmtId="0" fontId="36" fillId="0" borderId="66" xfId="7" applyFont="1" applyBorder="1">
      <alignment vertical="center"/>
    </xf>
    <xf numFmtId="0" fontId="21" fillId="0" borderId="67" xfId="7" applyBorder="1">
      <alignment vertical="center"/>
    </xf>
    <xf numFmtId="0" fontId="21" fillId="0" borderId="68" xfId="7" applyBorder="1">
      <alignment vertical="center"/>
    </xf>
    <xf numFmtId="0" fontId="0" fillId="0" borderId="75" xfId="7" applyFont="1" applyBorder="1">
      <alignment vertical="center"/>
    </xf>
    <xf numFmtId="49" fontId="21" fillId="0" borderId="9" xfId="7" applyNumberFormat="1" applyBorder="1" applyProtection="1">
      <alignment vertical="center"/>
      <protection locked="0"/>
    </xf>
    <xf numFmtId="0" fontId="0" fillId="0" borderId="38" xfId="7" applyFont="1" applyBorder="1">
      <alignment vertical="center"/>
    </xf>
    <xf numFmtId="0" fontId="0" fillId="0" borderId="0" xfId="7" applyFont="1" applyAlignment="1">
      <alignment vertical="center" wrapText="1"/>
    </xf>
    <xf numFmtId="0" fontId="0" fillId="0" borderId="31" xfId="7" applyFont="1" applyBorder="1">
      <alignment vertical="center"/>
    </xf>
    <xf numFmtId="0" fontId="99" fillId="0" borderId="0" xfId="7" applyFont="1">
      <alignment vertical="center"/>
    </xf>
    <xf numFmtId="0" fontId="2" fillId="0" borderId="1" xfId="1" applyBorder="1" applyAlignment="1">
      <alignment horizontal="right"/>
    </xf>
    <xf numFmtId="3" fontId="2" fillId="0" borderId="1" xfId="1" applyNumberFormat="1" applyBorder="1"/>
    <xf numFmtId="0" fontId="87" fillId="6" borderId="12" xfId="0" applyFont="1" applyFill="1" applyBorder="1" applyAlignment="1">
      <alignment horizontal="left" vertical="center" wrapText="1"/>
    </xf>
    <xf numFmtId="0" fontId="108" fillId="0" borderId="0" xfId="0" applyFont="1">
      <alignment vertical="center"/>
    </xf>
    <xf numFmtId="182" fontId="39" fillId="0" borderId="84" xfId="0" applyNumberFormat="1" applyFont="1" applyBorder="1" applyAlignment="1">
      <alignment horizontal="center" vertical="center" shrinkToFit="1"/>
    </xf>
    <xf numFmtId="0" fontId="33" fillId="0" borderId="0" xfId="1" applyFont="1" applyAlignment="1">
      <alignment vertical="center" shrinkToFit="1"/>
    </xf>
    <xf numFmtId="0" fontId="110" fillId="0" borderId="0" xfId="1" applyFont="1" applyAlignment="1">
      <alignment horizontal="center" vertical="center" shrinkToFit="1"/>
    </xf>
    <xf numFmtId="0" fontId="68" fillId="16" borderId="0" xfId="7" applyFont="1" applyFill="1" applyAlignment="1">
      <alignment vertical="center" wrapText="1"/>
    </xf>
    <xf numFmtId="0" fontId="112" fillId="0" borderId="0" xfId="1" applyFont="1" applyAlignment="1">
      <alignment vertical="center" shrinkToFit="1"/>
    </xf>
    <xf numFmtId="3" fontId="108" fillId="0" borderId="0" xfId="0" applyNumberFormat="1" applyFont="1">
      <alignment vertical="center"/>
    </xf>
    <xf numFmtId="0" fontId="113" fillId="0" borderId="0" xfId="0" applyFont="1">
      <alignment vertical="center"/>
    </xf>
    <xf numFmtId="0" fontId="113" fillId="0" borderId="0" xfId="0" applyFont="1" applyAlignment="1">
      <alignment vertical="center" shrinkToFit="1"/>
    </xf>
    <xf numFmtId="0" fontId="114" fillId="18" borderId="85" xfId="8" applyFont="1" applyFill="1" applyBorder="1" applyAlignment="1" applyProtection="1">
      <alignment horizontal="center" vertical="top" textRotation="255" wrapText="1"/>
      <protection locked="0"/>
    </xf>
    <xf numFmtId="0" fontId="114" fillId="9" borderId="85" xfId="8" applyFont="1" applyFill="1" applyBorder="1" applyAlignment="1" applyProtection="1">
      <alignment horizontal="center" vertical="top" textRotation="255" wrapText="1"/>
      <protection locked="0"/>
    </xf>
    <xf numFmtId="3" fontId="115" fillId="2" borderId="85" xfId="12" applyNumberFormat="1" applyFont="1" applyFill="1" applyBorder="1" applyAlignment="1" applyProtection="1">
      <alignment horizontal="center" vertical="top" textRotation="255" wrapText="1"/>
      <protection locked="0"/>
    </xf>
    <xf numFmtId="3" fontId="116" fillId="18" borderId="85" xfId="12" applyNumberFormat="1" applyFont="1" applyFill="1" applyBorder="1" applyAlignment="1" applyProtection="1">
      <alignment horizontal="center" vertical="top" textRotation="255" wrapText="1"/>
      <protection locked="0"/>
    </xf>
    <xf numFmtId="3" fontId="116" fillId="18" borderId="34" xfId="12" applyNumberFormat="1" applyFont="1" applyFill="1" applyBorder="1" applyAlignment="1" applyProtection="1">
      <alignment horizontal="center" vertical="top" textRotation="255" wrapText="1"/>
      <protection locked="0"/>
    </xf>
    <xf numFmtId="0" fontId="108" fillId="6" borderId="85" xfId="8" applyFont="1" applyFill="1" applyBorder="1" applyAlignment="1" applyProtection="1">
      <alignment horizontal="right" vertical="center" shrinkToFit="1"/>
      <protection locked="0"/>
    </xf>
    <xf numFmtId="0" fontId="108" fillId="9" borderId="85" xfId="8" applyFont="1" applyFill="1" applyBorder="1" applyAlignment="1" applyProtection="1">
      <alignment horizontal="right" vertical="center" shrinkToFit="1"/>
      <protection locked="0"/>
    </xf>
    <xf numFmtId="3" fontId="108" fillId="0" borderId="85" xfId="8" applyNumberFormat="1" applyFont="1" applyBorder="1" applyAlignment="1" applyProtection="1">
      <alignment horizontal="center" vertical="center" shrinkToFit="1"/>
      <protection locked="0"/>
    </xf>
    <xf numFmtId="3" fontId="108" fillId="0" borderId="85" xfId="8" applyNumberFormat="1" applyFont="1" applyBorder="1" applyAlignment="1" applyProtection="1">
      <alignment horizontal="center" vertical="center" wrapText="1"/>
      <protection locked="0"/>
    </xf>
    <xf numFmtId="3" fontId="108" fillId="0" borderId="34" xfId="8" applyNumberFormat="1" applyFont="1" applyBorder="1" applyAlignment="1" applyProtection="1">
      <alignment horizontal="center" vertical="center" wrapText="1"/>
      <protection locked="0"/>
    </xf>
    <xf numFmtId="0" fontId="90" fillId="0" borderId="0" xfId="0" applyFont="1" applyAlignment="1">
      <alignment horizontal="center" vertical="center" shrinkToFit="1"/>
    </xf>
    <xf numFmtId="0" fontId="0" fillId="0" borderId="1" xfId="0" applyBorder="1" applyAlignment="1">
      <alignment horizontal="center" vertical="center" shrinkToFit="1"/>
    </xf>
    <xf numFmtId="0" fontId="18" fillId="0" borderId="0" xfId="0" applyFont="1" applyAlignment="1">
      <alignment horizontal="center" vertical="center"/>
    </xf>
    <xf numFmtId="0" fontId="86" fillId="0" borderId="0" xfId="0" applyFont="1">
      <alignment vertical="center"/>
    </xf>
    <xf numFmtId="0" fontId="86" fillId="0" borderId="28" xfId="0" applyFont="1" applyBorder="1">
      <alignment vertical="center"/>
    </xf>
    <xf numFmtId="0" fontId="20" fillId="0" borderId="0" xfId="0" applyFont="1" applyAlignment="1">
      <alignment vertical="center" shrinkToFit="1"/>
    </xf>
    <xf numFmtId="0" fontId="127" fillId="0" borderId="32" xfId="0" applyFont="1" applyBorder="1" applyAlignment="1">
      <alignment horizontal="right" vertical="center" shrinkToFit="1"/>
    </xf>
    <xf numFmtId="0" fontId="126" fillId="19" borderId="1" xfId="0" applyFont="1" applyFill="1" applyBorder="1" applyAlignment="1">
      <alignment horizontal="center" vertical="center"/>
    </xf>
    <xf numFmtId="0" fontId="6" fillId="4" borderId="6" xfId="3" applyFont="1" applyFill="1" applyBorder="1" applyAlignment="1" applyProtection="1">
      <alignment horizontal="center" vertical="center" shrinkToFit="1"/>
      <protection locked="0"/>
    </xf>
    <xf numFmtId="0" fontId="6" fillId="4" borderId="1" xfId="3" applyFont="1" applyFill="1" applyBorder="1" applyAlignment="1" applyProtection="1">
      <alignment horizontal="center" vertical="center" wrapText="1"/>
      <protection locked="0"/>
    </xf>
    <xf numFmtId="0" fontId="129" fillId="19" borderId="1" xfId="3" applyFont="1" applyFill="1" applyBorder="1" applyAlignment="1">
      <alignment horizontal="right" vertical="center" shrinkToFit="1"/>
    </xf>
    <xf numFmtId="0" fontId="20" fillId="0" borderId="44" xfId="7" applyFont="1" applyBorder="1" applyAlignment="1">
      <alignment horizontal="center" vertical="center"/>
    </xf>
    <xf numFmtId="0" fontId="130" fillId="6" borderId="0" xfId="7" applyFont="1" applyFill="1">
      <alignment vertical="center"/>
    </xf>
    <xf numFmtId="0" fontId="131" fillId="6" borderId="0" xfId="7" applyFont="1" applyFill="1">
      <alignment vertical="center"/>
    </xf>
    <xf numFmtId="0" fontId="131" fillId="20" borderId="0" xfId="7" applyFont="1" applyFill="1">
      <alignment vertical="center"/>
    </xf>
    <xf numFmtId="0" fontId="132" fillId="20" borderId="0" xfId="7" applyFont="1" applyFill="1">
      <alignment vertical="center"/>
    </xf>
    <xf numFmtId="0" fontId="131" fillId="6" borderId="0" xfId="7" applyFont="1" applyFill="1" applyAlignment="1">
      <alignment horizontal="right" vertical="center"/>
    </xf>
    <xf numFmtId="0" fontId="135" fillId="6" borderId="0" xfId="7" applyFont="1" applyFill="1">
      <alignment vertical="center"/>
    </xf>
    <xf numFmtId="0" fontId="136" fillId="6" borderId="0" xfId="7" applyFont="1" applyFill="1">
      <alignment vertical="center"/>
    </xf>
    <xf numFmtId="0" fontId="131" fillId="2" borderId="34" xfId="7" applyFont="1" applyFill="1" applyBorder="1" applyAlignment="1">
      <alignment horizontal="center" vertical="center"/>
    </xf>
    <xf numFmtId="0" fontId="137" fillId="6" borderId="0" xfId="7" applyFont="1" applyFill="1" applyAlignment="1">
      <alignment horizontal="left"/>
    </xf>
    <xf numFmtId="0" fontId="131" fillId="6" borderId="0" xfId="7" applyFont="1" applyFill="1" applyAlignment="1">
      <alignment horizontal="left"/>
    </xf>
    <xf numFmtId="186" fontId="131" fillId="6" borderId="0" xfId="7" applyNumberFormat="1" applyFont="1" applyFill="1" applyAlignment="1">
      <alignment horizontal="left"/>
    </xf>
    <xf numFmtId="186" fontId="131" fillId="6" borderId="0" xfId="7" applyNumberFormat="1" applyFont="1" applyFill="1" applyAlignment="1">
      <alignment horizontal="center" vertical="center"/>
    </xf>
    <xf numFmtId="49" fontId="131" fillId="6" borderId="0" xfId="7" applyNumberFormat="1" applyFont="1" applyFill="1" applyAlignment="1">
      <alignment horizontal="center" vertical="center"/>
    </xf>
    <xf numFmtId="0" fontId="133" fillId="6" borderId="0" xfId="7" applyFont="1" applyFill="1">
      <alignment vertical="center"/>
    </xf>
    <xf numFmtId="0" fontId="131" fillId="20" borderId="0" xfId="7" quotePrefix="1" applyFont="1" applyFill="1">
      <alignment vertical="center"/>
    </xf>
    <xf numFmtId="0" fontId="133" fillId="6" borderId="0" xfId="7" applyFont="1" applyFill="1" applyAlignment="1">
      <alignment horizontal="center" vertical="center"/>
    </xf>
    <xf numFmtId="0" fontId="131" fillId="6" borderId="0" xfId="7" quotePrefix="1" applyFont="1" applyFill="1">
      <alignment vertical="center"/>
    </xf>
    <xf numFmtId="180" fontId="131" fillId="6" borderId="0" xfId="7" applyNumberFormat="1" applyFont="1" applyFill="1" applyAlignment="1">
      <alignment vertical="center" shrinkToFit="1"/>
    </xf>
    <xf numFmtId="0" fontId="131" fillId="20" borderId="0" xfId="7" applyFont="1" applyFill="1" applyAlignment="1">
      <alignment horizontal="center" vertical="center"/>
    </xf>
    <xf numFmtId="0" fontId="130" fillId="20" borderId="0" xfId="7" applyFont="1" applyFill="1">
      <alignment vertical="center"/>
    </xf>
    <xf numFmtId="0" fontId="131" fillId="20" borderId="0" xfId="7" applyFont="1" applyFill="1" applyAlignment="1">
      <alignment vertical="center" shrinkToFit="1"/>
    </xf>
    <xf numFmtId="0" fontId="144" fillId="20" borderId="0" xfId="7" applyFont="1" applyFill="1" applyAlignment="1">
      <alignment vertical="center" wrapText="1"/>
    </xf>
    <xf numFmtId="0" fontId="133" fillId="20" borderId="0" xfId="7" applyFont="1" applyFill="1">
      <alignment vertical="center"/>
    </xf>
    <xf numFmtId="186" fontId="131" fillId="6" borderId="0" xfId="7" applyNumberFormat="1" applyFont="1" applyFill="1" applyAlignment="1" applyProtection="1">
      <alignment horizontal="center" vertical="center"/>
      <protection locked="0"/>
    </xf>
    <xf numFmtId="49" fontId="131" fillId="6" borderId="0" xfId="7" applyNumberFormat="1" applyFont="1" applyFill="1" applyAlignment="1" applyProtection="1">
      <alignment horizontal="center" vertical="center"/>
      <protection locked="0"/>
    </xf>
    <xf numFmtId="49" fontId="131" fillId="0" borderId="0" xfId="7" applyNumberFormat="1" applyFont="1" applyAlignment="1" applyProtection="1">
      <alignment horizontal="center" vertical="center"/>
      <protection locked="0"/>
    </xf>
    <xf numFmtId="0" fontId="75" fillId="0" borderId="0" xfId="24" applyFont="1"/>
    <xf numFmtId="177" fontId="75" fillId="0" borderId="0" xfId="24" applyNumberFormat="1" applyFont="1"/>
    <xf numFmtId="0" fontId="75" fillId="0" borderId="0" xfId="24" applyFont="1" applyAlignment="1">
      <alignment vertical="center" wrapText="1"/>
    </xf>
    <xf numFmtId="0" fontId="75" fillId="6" borderId="0" xfId="0" applyFont="1" applyFill="1">
      <alignment vertical="center"/>
    </xf>
    <xf numFmtId="0" fontId="91" fillId="6" borderId="0" xfId="20" applyFont="1" applyFill="1">
      <alignment vertical="center"/>
    </xf>
    <xf numFmtId="0" fontId="91" fillId="6" borderId="0" xfId="20" applyFont="1" applyFill="1" applyAlignment="1">
      <alignment horizontal="center" vertical="center"/>
    </xf>
    <xf numFmtId="177" fontId="145" fillId="6" borderId="0" xfId="20" applyNumberFormat="1" applyFont="1" applyFill="1" applyAlignment="1">
      <alignment horizontal="center" vertical="center"/>
    </xf>
    <xf numFmtId="0" fontId="146" fillId="6" borderId="0" xfId="20" applyFont="1" applyFill="1">
      <alignment vertical="center"/>
    </xf>
    <xf numFmtId="0" fontId="146" fillId="6" borderId="0" xfId="20" applyFont="1" applyFill="1" applyAlignment="1">
      <alignment horizontal="left" vertical="center"/>
    </xf>
    <xf numFmtId="0" fontId="91" fillId="6" borderId="0" xfId="20" applyFont="1" applyFill="1" applyAlignment="1">
      <alignment horizontal="left" vertical="center"/>
    </xf>
    <xf numFmtId="0" fontId="146" fillId="6" borderId="0" xfId="25" applyFont="1" applyFill="1">
      <alignment vertical="center"/>
    </xf>
    <xf numFmtId="0" fontId="91" fillId="6" borderId="0" xfId="20" applyFont="1" applyFill="1" applyAlignment="1">
      <alignment horizontal="center" vertical="center" wrapText="1"/>
    </xf>
    <xf numFmtId="0" fontId="91" fillId="6" borderId="0" xfId="20" applyFont="1" applyFill="1" applyAlignment="1">
      <alignment vertical="center" wrapText="1"/>
    </xf>
    <xf numFmtId="0" fontId="147" fillId="6" borderId="0" xfId="20" applyFont="1" applyFill="1" applyAlignment="1">
      <alignment horizontal="center" vertical="center"/>
    </xf>
    <xf numFmtId="0" fontId="75" fillId="6" borderId="0" xfId="0" applyFont="1" applyFill="1" applyAlignment="1">
      <alignment horizontal="center" vertical="center" shrinkToFit="1"/>
    </xf>
    <xf numFmtId="0" fontId="75" fillId="6" borderId="0" xfId="0" applyFont="1" applyFill="1" applyAlignment="1">
      <alignment vertical="center" shrinkToFit="1"/>
    </xf>
    <xf numFmtId="0" fontId="148" fillId="6" borderId="0" xfId="0" applyFont="1" applyFill="1" applyAlignment="1">
      <alignment horizontal="center" vertical="center"/>
    </xf>
    <xf numFmtId="0" fontId="75" fillId="6" borderId="0" xfId="0" applyFont="1" applyFill="1" applyAlignment="1">
      <alignment horizontal="left" vertical="center" shrinkToFit="1"/>
    </xf>
    <xf numFmtId="0" fontId="75" fillId="6" borderId="0" xfId="0" applyFont="1" applyFill="1" applyAlignment="1">
      <alignment horizontal="center" vertical="center"/>
    </xf>
    <xf numFmtId="3" fontId="91" fillId="6" borderId="0" xfId="20" applyNumberFormat="1" applyFont="1" applyFill="1">
      <alignment vertical="center"/>
    </xf>
    <xf numFmtId="14" fontId="91" fillId="6" borderId="0" xfId="20" applyNumberFormat="1" applyFont="1" applyFill="1">
      <alignment vertical="center"/>
    </xf>
    <xf numFmtId="0" fontId="149" fillId="6" borderId="0" xfId="0" applyFont="1" applyFill="1" applyAlignment="1">
      <alignment vertical="center" shrinkToFit="1"/>
    </xf>
    <xf numFmtId="0" fontId="91" fillId="6" borderId="0" xfId="20" applyFont="1" applyFill="1" applyAlignment="1">
      <alignment vertical="center" shrinkToFit="1"/>
    </xf>
    <xf numFmtId="14" fontId="75" fillId="6" borderId="0" xfId="0" applyNumberFormat="1" applyFont="1" applyFill="1" applyAlignment="1">
      <alignment vertical="center" shrinkToFit="1"/>
    </xf>
    <xf numFmtId="0" fontId="148" fillId="6" borderId="0" xfId="0" applyFont="1" applyFill="1" applyAlignment="1">
      <alignment horizontal="center" vertical="center" shrinkToFit="1"/>
    </xf>
    <xf numFmtId="0" fontId="150" fillId="6" borderId="0" xfId="0" applyFont="1" applyFill="1">
      <alignment vertical="center"/>
    </xf>
    <xf numFmtId="14" fontId="91" fillId="6" borderId="0" xfId="20" applyNumberFormat="1" applyFont="1" applyFill="1" applyAlignment="1">
      <alignment vertical="center" wrapText="1" shrinkToFit="1"/>
    </xf>
    <xf numFmtId="180" fontId="75" fillId="6" borderId="0" xfId="0" applyNumberFormat="1" applyFont="1" applyFill="1">
      <alignment vertical="center"/>
    </xf>
    <xf numFmtId="180" fontId="91" fillId="6" borderId="0" xfId="20" applyNumberFormat="1" applyFont="1" applyFill="1" applyAlignment="1">
      <alignment vertical="center" wrapText="1"/>
    </xf>
    <xf numFmtId="180" fontId="91" fillId="6" borderId="0" xfId="20" applyNumberFormat="1" applyFont="1" applyFill="1">
      <alignment vertical="center"/>
    </xf>
    <xf numFmtId="0" fontId="91" fillId="6" borderId="0" xfId="20" applyFont="1" applyFill="1" applyAlignment="1">
      <alignment horizontal="left" vertical="center" shrinkToFit="1"/>
    </xf>
    <xf numFmtId="0" fontId="139" fillId="6" borderId="0" xfId="0" applyFont="1" applyFill="1">
      <alignment vertical="center"/>
    </xf>
    <xf numFmtId="0" fontId="133" fillId="0" borderId="0" xfId="0" applyFont="1">
      <alignment vertical="center"/>
    </xf>
    <xf numFmtId="0" fontId="108" fillId="6" borderId="0" xfId="0" applyFont="1" applyFill="1">
      <alignment vertical="center"/>
    </xf>
    <xf numFmtId="0" fontId="108" fillId="6" borderId="0" xfId="0" applyFont="1" applyFill="1" applyAlignment="1">
      <alignment vertical="top" wrapText="1"/>
    </xf>
    <xf numFmtId="0" fontId="108" fillId="6" borderId="0" xfId="0" applyFont="1" applyFill="1" applyAlignment="1">
      <alignment vertical="center" wrapText="1"/>
    </xf>
    <xf numFmtId="0" fontId="133" fillId="0" borderId="0" xfId="0" applyFont="1" applyAlignment="1">
      <alignment horizontal="center" vertical="center"/>
    </xf>
    <xf numFmtId="0" fontId="152" fillId="6" borderId="0" xfId="0" applyFont="1" applyFill="1">
      <alignment vertical="center"/>
    </xf>
    <xf numFmtId="0" fontId="152" fillId="6" borderId="0" xfId="0" applyFont="1" applyFill="1" applyAlignment="1">
      <alignment horizontal="center" vertical="center"/>
    </xf>
    <xf numFmtId="0" fontId="133" fillId="6" borderId="0" xfId="0" applyFont="1" applyFill="1">
      <alignment vertical="center"/>
    </xf>
    <xf numFmtId="0" fontId="139" fillId="0" borderId="0" xfId="0" applyFont="1" applyAlignment="1">
      <alignment horizontal="left" vertical="center"/>
    </xf>
    <xf numFmtId="0" fontId="133" fillId="9" borderId="1" xfId="0" applyFont="1" applyFill="1" applyBorder="1" applyAlignment="1">
      <alignment horizontal="center" vertical="center" wrapText="1"/>
    </xf>
    <xf numFmtId="0" fontId="133" fillId="0" borderId="1" xfId="0" applyFont="1" applyBorder="1">
      <alignment vertical="center"/>
    </xf>
    <xf numFmtId="0" fontId="133" fillId="0" borderId="1" xfId="0" applyFont="1" applyBorder="1" applyAlignment="1">
      <alignment vertical="center" wrapText="1"/>
    </xf>
    <xf numFmtId="0" fontId="153" fillId="6" borderId="0" xfId="0" applyFont="1" applyFill="1">
      <alignment vertical="center"/>
    </xf>
    <xf numFmtId="0" fontId="0" fillId="0" borderId="0" xfId="0" quotePrefix="1">
      <alignment vertical="center"/>
    </xf>
    <xf numFmtId="0" fontId="133" fillId="0" borderId="71" xfId="0" applyFont="1" applyBorder="1" applyAlignment="1" applyProtection="1">
      <alignment horizontal="center" vertical="center" wrapText="1"/>
      <protection locked="0"/>
    </xf>
    <xf numFmtId="0" fontId="133" fillId="0" borderId="44" xfId="0" applyFont="1" applyBorder="1" applyAlignment="1" applyProtection="1">
      <alignment horizontal="center" vertical="center" wrapText="1"/>
      <protection locked="0"/>
    </xf>
    <xf numFmtId="0" fontId="152" fillId="9" borderId="33" xfId="0" applyFont="1" applyFill="1" applyBorder="1" applyAlignment="1">
      <alignment horizontal="center" vertical="center" wrapText="1"/>
    </xf>
    <xf numFmtId="0" fontId="151" fillId="0" borderId="33" xfId="0" quotePrefix="1" applyFont="1" applyBorder="1" applyAlignment="1">
      <alignment horizontal="center" vertical="center" wrapText="1"/>
    </xf>
    <xf numFmtId="0" fontId="151" fillId="0" borderId="33" xfId="0" applyFont="1" applyBorder="1" applyAlignment="1">
      <alignment horizontal="center" vertical="center" wrapText="1"/>
    </xf>
    <xf numFmtId="0" fontId="133" fillId="21" borderId="33" xfId="0" applyFont="1" applyFill="1" applyBorder="1" applyAlignment="1">
      <alignment horizontal="center" vertical="center" wrapText="1"/>
    </xf>
    <xf numFmtId="0" fontId="133" fillId="9" borderId="6" xfId="0" applyFont="1" applyFill="1" applyBorder="1" applyAlignment="1">
      <alignment horizontal="center" vertical="center" wrapText="1"/>
    </xf>
    <xf numFmtId="0" fontId="133" fillId="0" borderId="6" xfId="0" applyFont="1" applyBorder="1" applyAlignment="1">
      <alignment vertical="center" wrapText="1"/>
    </xf>
    <xf numFmtId="0" fontId="133" fillId="2" borderId="70" xfId="0" applyFont="1" applyFill="1" applyBorder="1" applyAlignment="1">
      <alignment horizontal="center" vertical="center" wrapText="1"/>
    </xf>
    <xf numFmtId="0" fontId="139" fillId="6" borderId="0" xfId="7" applyFont="1" applyFill="1">
      <alignment vertical="center"/>
    </xf>
    <xf numFmtId="0" fontId="75" fillId="0" borderId="0" xfId="24" applyFont="1" applyAlignment="1">
      <alignment horizontal="center"/>
    </xf>
    <xf numFmtId="0" fontId="91" fillId="6" borderId="0" xfId="20" applyFont="1" applyFill="1" applyAlignment="1">
      <alignment horizontal="center" vertical="center"/>
    </xf>
    <xf numFmtId="0" fontId="27" fillId="0" borderId="2" xfId="0" applyFont="1" applyBorder="1" applyAlignment="1">
      <alignment horizontal="center" vertical="center"/>
    </xf>
    <xf numFmtId="0" fontId="113" fillId="0" borderId="0" xfId="0" applyFont="1" applyAlignment="1">
      <alignment horizontal="left" vertical="center" shrinkToFit="1"/>
    </xf>
    <xf numFmtId="0" fontId="87" fillId="6" borderId="12" xfId="0" applyFont="1" applyFill="1" applyBorder="1" applyAlignment="1">
      <alignment horizontal="center" vertical="center" wrapText="1"/>
    </xf>
    <xf numFmtId="0" fontId="25" fillId="0" borderId="0" xfId="3" applyFont="1" applyAlignment="1" applyProtection="1">
      <alignment horizontal="center" shrinkToFit="1"/>
      <protection locked="0"/>
    </xf>
    <xf numFmtId="0" fontId="0" fillId="3" borderId="2" xfId="3" applyFont="1" applyFill="1" applyBorder="1" applyAlignment="1" applyProtection="1">
      <alignment horizontal="center" vertical="center" shrinkToFit="1"/>
      <protection locked="0"/>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0" fillId="0" borderId="6" xfId="0" applyBorder="1" applyAlignment="1">
      <alignment horizontal="center" vertical="center" shrinkToFit="1"/>
    </xf>
    <xf numFmtId="0" fontId="7" fillId="0" borderId="0" xfId="3" applyFont="1" applyAlignment="1" applyProtection="1">
      <alignment vertical="center" wrapText="1"/>
      <protection locked="0"/>
    </xf>
    <xf numFmtId="0" fontId="0" fillId="0" borderId="54" xfId="0" applyBorder="1" applyAlignment="1">
      <alignment horizontal="center" vertical="center" shrinkToFit="1"/>
    </xf>
    <xf numFmtId="0" fontId="0" fillId="0" borderId="51" xfId="0" applyBorder="1" applyAlignment="1">
      <alignment horizontal="center" vertical="center" shrinkToFit="1"/>
    </xf>
    <xf numFmtId="0" fontId="0" fillId="0" borderId="52" xfId="0" applyBorder="1" applyAlignment="1">
      <alignment horizontal="center" vertical="center" shrinkToFit="1"/>
    </xf>
    <xf numFmtId="0" fontId="20" fillId="0" borderId="62"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25" xfId="0" applyFont="1" applyBorder="1" applyAlignment="1">
      <alignment horizontal="center" vertical="center" shrinkToFit="1"/>
    </xf>
    <xf numFmtId="0" fontId="2" fillId="0" borderId="3" xfId="3" applyFont="1" applyBorder="1" applyAlignment="1" applyProtection="1">
      <alignment horizontal="center" vertical="center"/>
      <protection locked="0"/>
    </xf>
    <xf numFmtId="0" fontId="2" fillId="0" borderId="10" xfId="3" applyFont="1" applyBorder="1" applyAlignment="1" applyProtection="1">
      <alignment horizontal="center" vertical="center"/>
      <protection locked="0"/>
    </xf>
    <xf numFmtId="0" fontId="2" fillId="0" borderId="4" xfId="3" applyFont="1" applyBorder="1" applyAlignment="1" applyProtection="1">
      <alignment horizontal="center" vertical="center" wrapText="1"/>
      <protection locked="0"/>
    </xf>
    <xf numFmtId="0" fontId="2" fillId="0" borderId="1" xfId="3" applyFont="1" applyBorder="1" applyAlignment="1" applyProtection="1">
      <alignment horizontal="center" vertical="center" wrapText="1"/>
      <protection locked="0"/>
    </xf>
    <xf numFmtId="0" fontId="13" fillId="0" borderId="17" xfId="3" applyFont="1" applyBorder="1" applyAlignment="1" applyProtection="1">
      <alignment horizontal="center" vertical="center"/>
      <protection locked="0"/>
    </xf>
    <xf numFmtId="0" fontId="13" fillId="0" borderId="18" xfId="3" applyFont="1" applyBorder="1" applyAlignment="1" applyProtection="1">
      <alignment horizontal="center" vertical="center"/>
      <protection locked="0"/>
    </xf>
    <xf numFmtId="0" fontId="7" fillId="0" borderId="0" xfId="3" applyFont="1" applyAlignment="1" applyProtection="1">
      <alignment horizontal="left" vertical="center"/>
      <protection locked="0"/>
    </xf>
    <xf numFmtId="0" fontId="7" fillId="0" borderId="4" xfId="3" applyFont="1" applyBorder="1" applyAlignment="1" applyProtection="1">
      <alignment horizontal="center" vertical="center" wrapText="1"/>
      <protection locked="0"/>
    </xf>
    <xf numFmtId="0" fontId="7" fillId="0" borderId="1" xfId="3" applyFont="1" applyBorder="1" applyAlignment="1" applyProtection="1">
      <alignment horizontal="center" vertical="center" wrapText="1"/>
      <protection locked="0"/>
    </xf>
    <xf numFmtId="0" fontId="14" fillId="0" borderId="0" xfId="3" applyFont="1" applyAlignment="1" applyProtection="1">
      <alignment horizontal="left" vertical="center" shrinkToFit="1"/>
      <protection locked="0"/>
    </xf>
    <xf numFmtId="0" fontId="5" fillId="11" borderId="8" xfId="3" applyFont="1" applyFill="1" applyBorder="1" applyAlignment="1" applyProtection="1">
      <alignment horizontal="center" vertical="center" wrapText="1"/>
      <protection locked="0"/>
    </xf>
    <xf numFmtId="0" fontId="5" fillId="11" borderId="7" xfId="3" applyFont="1" applyFill="1" applyBorder="1" applyAlignment="1" applyProtection="1">
      <alignment horizontal="center" vertical="center" wrapText="1"/>
      <protection locked="0"/>
    </xf>
    <xf numFmtId="0" fontId="5" fillId="11" borderId="9" xfId="3" applyFont="1" applyFill="1" applyBorder="1" applyAlignment="1" applyProtection="1">
      <alignment horizontal="center" vertical="center" wrapText="1"/>
      <protection locked="0"/>
    </xf>
    <xf numFmtId="0" fontId="6" fillId="2" borderId="27" xfId="3" applyFont="1" applyFill="1" applyBorder="1" applyAlignment="1" applyProtection="1">
      <alignment horizontal="center" vertical="center" wrapText="1"/>
      <protection locked="0"/>
    </xf>
    <xf numFmtId="0" fontId="6" fillId="2" borderId="28" xfId="3" applyFont="1" applyFill="1" applyBorder="1" applyAlignment="1" applyProtection="1">
      <alignment horizontal="center" vertical="center" wrapText="1"/>
      <protection locked="0"/>
    </xf>
    <xf numFmtId="0" fontId="6" fillId="2" borderId="50" xfId="3" applyFont="1" applyFill="1" applyBorder="1" applyAlignment="1" applyProtection="1">
      <alignment horizontal="center" vertical="center" wrapText="1"/>
      <protection locked="0"/>
    </xf>
    <xf numFmtId="0" fontId="5" fillId="2" borderId="70" xfId="3" applyFont="1" applyFill="1" applyBorder="1" applyAlignment="1" applyProtection="1">
      <alignment horizontal="left" vertical="center" wrapText="1"/>
      <protection locked="0"/>
    </xf>
    <xf numFmtId="0" fontId="5" fillId="2" borderId="71" xfId="3" applyFont="1" applyFill="1" applyBorder="1" applyAlignment="1" applyProtection="1">
      <alignment horizontal="left" vertical="center" wrapText="1"/>
      <protection locked="0"/>
    </xf>
    <xf numFmtId="0" fontId="5" fillId="6" borderId="8" xfId="3" applyFont="1" applyFill="1" applyBorder="1" applyAlignment="1" applyProtection="1">
      <alignment horizontal="center" vertical="center" wrapText="1"/>
      <protection locked="0"/>
    </xf>
    <xf numFmtId="0" fontId="5" fillId="6" borderId="7" xfId="3" applyFont="1" applyFill="1" applyBorder="1" applyAlignment="1" applyProtection="1">
      <alignment horizontal="center" vertical="center" wrapText="1"/>
      <protection locked="0"/>
    </xf>
    <xf numFmtId="0" fontId="5" fillId="6" borderId="9" xfId="3" applyFont="1" applyFill="1" applyBorder="1" applyAlignment="1" applyProtection="1">
      <alignment horizontal="center" vertical="center" wrapText="1"/>
      <protection locked="0"/>
    </xf>
    <xf numFmtId="0" fontId="2" fillId="0" borderId="5" xfId="3" applyFont="1" applyBorder="1" applyAlignment="1" applyProtection="1">
      <alignment horizontal="center" vertical="center" wrapText="1"/>
      <protection locked="0"/>
    </xf>
    <xf numFmtId="0" fontId="2" fillId="0" borderId="12" xfId="3" applyFont="1" applyBorder="1" applyAlignment="1" applyProtection="1">
      <alignment horizontal="center" vertical="center" wrapText="1"/>
      <protection locked="0"/>
    </xf>
    <xf numFmtId="0" fontId="133" fillId="20" borderId="0" xfId="7" applyFont="1" applyFill="1" applyAlignment="1">
      <alignment horizontal="left" vertical="center" wrapText="1"/>
    </xf>
    <xf numFmtId="0" fontId="133" fillId="2" borderId="2" xfId="7" applyFont="1" applyFill="1" applyBorder="1" applyAlignment="1" applyProtection="1">
      <alignment horizontal="left" vertical="center" shrinkToFit="1"/>
      <protection locked="0"/>
    </xf>
    <xf numFmtId="0" fontId="131" fillId="6" borderId="1" xfId="7" applyFont="1" applyFill="1" applyBorder="1" applyAlignment="1">
      <alignment horizontal="center" vertical="center" shrinkToFit="1"/>
    </xf>
    <xf numFmtId="186" fontId="134" fillId="2" borderId="33" xfId="7" applyNumberFormat="1" applyFont="1" applyFill="1" applyBorder="1" applyAlignment="1" applyProtection="1">
      <alignment horizontal="center" vertical="center"/>
      <protection locked="0"/>
    </xf>
    <xf numFmtId="186" fontId="134" fillId="2" borderId="34" xfId="7" applyNumberFormat="1" applyFont="1" applyFill="1" applyBorder="1" applyAlignment="1" applyProtection="1">
      <alignment horizontal="center" vertical="center"/>
      <protection locked="0"/>
    </xf>
    <xf numFmtId="186" fontId="134" fillId="2" borderId="6" xfId="7" applyNumberFormat="1" applyFont="1" applyFill="1" applyBorder="1" applyAlignment="1" applyProtection="1">
      <alignment horizontal="center" vertical="center"/>
      <protection locked="0"/>
    </xf>
    <xf numFmtId="0" fontId="131" fillId="6" borderId="1" xfId="7" applyFont="1" applyFill="1" applyBorder="1" applyAlignment="1">
      <alignment horizontal="center" vertical="center"/>
    </xf>
    <xf numFmtId="0" fontId="131" fillId="6" borderId="33" xfId="7" applyFont="1" applyFill="1" applyBorder="1" applyAlignment="1">
      <alignment horizontal="center" vertical="center"/>
    </xf>
    <xf numFmtId="0" fontId="131" fillId="6" borderId="34" xfId="7" applyFont="1" applyFill="1" applyBorder="1" applyAlignment="1">
      <alignment horizontal="center" vertical="center"/>
    </xf>
    <xf numFmtId="0" fontId="131" fillId="6" borderId="6" xfId="7" applyFont="1" applyFill="1" applyBorder="1" applyAlignment="1">
      <alignment horizontal="center" vertical="center"/>
    </xf>
    <xf numFmtId="186" fontId="131" fillId="6" borderId="1" xfId="7" applyNumberFormat="1" applyFont="1" applyFill="1" applyBorder="1" applyAlignment="1" applyProtection="1">
      <alignment horizontal="center" vertical="center"/>
      <protection locked="0"/>
    </xf>
    <xf numFmtId="49" fontId="131" fillId="6" borderId="1" xfId="7" applyNumberFormat="1" applyFont="1" applyFill="1" applyBorder="1" applyAlignment="1" applyProtection="1">
      <alignment horizontal="center" vertical="center"/>
      <protection locked="0"/>
    </xf>
    <xf numFmtId="0" fontId="144" fillId="20" borderId="0" xfId="7" applyFont="1" applyFill="1" applyAlignment="1">
      <alignment vertical="center" wrapText="1"/>
    </xf>
    <xf numFmtId="0" fontId="131" fillId="20" borderId="0" xfId="7" applyFont="1" applyFill="1" applyAlignment="1">
      <alignment vertical="center" shrinkToFit="1"/>
    </xf>
    <xf numFmtId="0" fontId="131" fillId="20" borderId="0" xfId="7" applyFont="1" applyFill="1" applyAlignment="1">
      <alignment horizontal="center" vertical="center"/>
    </xf>
    <xf numFmtId="0" fontId="133" fillId="2" borderId="1" xfId="7" applyFont="1" applyFill="1" applyBorder="1" applyAlignment="1" applyProtection="1">
      <alignment horizontal="center" vertical="center"/>
      <protection locked="0"/>
    </xf>
    <xf numFmtId="3" fontId="140" fillId="2" borderId="33" xfId="7" applyNumberFormat="1" applyFont="1" applyFill="1" applyBorder="1" applyAlignment="1" applyProtection="1">
      <alignment horizontal="center" vertical="center"/>
      <protection locked="0"/>
    </xf>
    <xf numFmtId="3" fontId="140" fillId="2" borderId="6" xfId="7" applyNumberFormat="1" applyFont="1" applyFill="1" applyBorder="1" applyAlignment="1" applyProtection="1">
      <alignment horizontal="center" vertical="center"/>
      <protection locked="0"/>
    </xf>
    <xf numFmtId="0" fontId="134" fillId="6" borderId="11" xfId="7" applyFont="1" applyFill="1" applyBorder="1" applyAlignment="1">
      <alignment horizontal="left" vertical="top" wrapText="1"/>
    </xf>
    <xf numFmtId="0" fontId="134" fillId="6" borderId="27" xfId="7" applyFont="1" applyFill="1" applyBorder="1" applyAlignment="1">
      <alignment horizontal="left" vertical="top" wrapText="1"/>
    </xf>
    <xf numFmtId="0" fontId="134" fillId="6" borderId="0" xfId="7" applyFont="1" applyFill="1" applyAlignment="1">
      <alignment horizontal="left" vertical="top" wrapText="1"/>
    </xf>
    <xf numFmtId="0" fontId="134" fillId="6" borderId="28" xfId="7" applyFont="1" applyFill="1" applyBorder="1" applyAlignment="1">
      <alignment horizontal="left" vertical="top" wrapText="1"/>
    </xf>
    <xf numFmtId="0" fontId="134" fillId="6" borderId="30" xfId="7" applyFont="1" applyFill="1" applyBorder="1" applyAlignment="1">
      <alignment horizontal="left" vertical="top" wrapText="1"/>
    </xf>
    <xf numFmtId="0" fontId="134" fillId="6" borderId="31" xfId="7" applyFont="1" applyFill="1" applyBorder="1" applyAlignment="1">
      <alignment horizontal="left" vertical="top" wrapText="1"/>
    </xf>
    <xf numFmtId="0" fontId="143" fillId="9" borderId="26" xfId="7" applyFont="1" applyFill="1" applyBorder="1" applyAlignment="1">
      <alignment horizontal="center" vertical="center" wrapText="1"/>
    </xf>
    <xf numFmtId="0" fontId="143" fillId="9" borderId="15" xfId="7" applyFont="1" applyFill="1" applyBorder="1" applyAlignment="1">
      <alignment horizontal="center" vertical="center"/>
    </xf>
    <xf numFmtId="0" fontId="143" fillId="9" borderId="29" xfId="7" applyFont="1" applyFill="1" applyBorder="1" applyAlignment="1">
      <alignment horizontal="center" vertical="center"/>
    </xf>
    <xf numFmtId="3" fontId="140" fillId="0" borderId="48" xfId="7" applyNumberFormat="1" applyFont="1" applyBorder="1" applyAlignment="1" applyProtection="1">
      <alignment horizontal="center" vertical="center"/>
      <protection locked="0"/>
    </xf>
    <xf numFmtId="0" fontId="133" fillId="20" borderId="0" xfId="7" applyFont="1" applyFill="1" applyAlignment="1">
      <alignment horizontal="left" vertical="center" shrinkToFit="1"/>
    </xf>
    <xf numFmtId="0" fontId="3" fillId="0" borderId="0" xfId="3" applyFont="1" applyAlignment="1" applyProtection="1">
      <alignment horizontal="center" vertical="center"/>
      <protection locked="0"/>
    </xf>
    <xf numFmtId="0" fontId="25" fillId="0" borderId="11" xfId="3" applyFont="1" applyBorder="1" applyAlignment="1">
      <alignment horizontal="center" vertical="top" wrapText="1"/>
    </xf>
    <xf numFmtId="0" fontId="25" fillId="0" borderId="0" xfId="3" applyFont="1" applyAlignment="1">
      <alignment horizontal="center" vertical="top" wrapText="1"/>
    </xf>
    <xf numFmtId="0" fontId="24" fillId="5" borderId="0" xfId="3" applyFont="1" applyFill="1" applyAlignment="1">
      <alignment horizontal="center" vertical="center" shrinkToFit="1"/>
    </xf>
    <xf numFmtId="0" fontId="3" fillId="6" borderId="0" xfId="3" applyFont="1" applyFill="1" applyAlignment="1">
      <alignment horizontal="center" vertical="center" shrinkToFit="1"/>
    </xf>
    <xf numFmtId="0" fontId="2" fillId="0" borderId="4" xfId="3" applyFont="1" applyBorder="1" applyAlignment="1">
      <alignment horizontal="center" vertical="center" wrapText="1"/>
    </xf>
    <xf numFmtId="0" fontId="2" fillId="0" borderId="1" xfId="3" applyFont="1" applyBorder="1" applyAlignment="1">
      <alignment horizontal="center" vertical="center" wrapText="1"/>
    </xf>
    <xf numFmtId="0" fontId="7" fillId="0" borderId="0" xfId="3" applyFont="1" applyAlignment="1">
      <alignment horizontal="left" vertical="center"/>
    </xf>
    <xf numFmtId="0" fontId="3" fillId="0" borderId="0" xfId="3" applyFont="1" applyAlignment="1">
      <alignment horizontal="center" vertical="center"/>
    </xf>
    <xf numFmtId="0" fontId="7" fillId="0" borderId="0" xfId="3" applyFont="1" applyAlignment="1">
      <alignment vertical="center" wrapText="1"/>
    </xf>
    <xf numFmtId="0" fontId="0" fillId="3" borderId="2" xfId="3" applyFont="1" applyFill="1" applyBorder="1" applyAlignment="1">
      <alignment horizontal="center" vertical="center" shrinkToFit="1"/>
    </xf>
    <xf numFmtId="0" fontId="6" fillId="6" borderId="27" xfId="3" applyFont="1" applyFill="1" applyBorder="1" applyAlignment="1">
      <alignment horizontal="center" vertical="center" wrapText="1"/>
    </xf>
    <xf numFmtId="0" fontId="6" fillId="6" borderId="28" xfId="3" applyFont="1" applyFill="1" applyBorder="1" applyAlignment="1">
      <alignment horizontal="center" vertical="center" wrapText="1"/>
    </xf>
    <xf numFmtId="0" fontId="6" fillId="6" borderId="50" xfId="3" applyFont="1" applyFill="1" applyBorder="1" applyAlignment="1">
      <alignment horizontal="center" vertical="center" wrapText="1"/>
    </xf>
    <xf numFmtId="0" fontId="5" fillId="6" borderId="86" xfId="3" applyFont="1" applyFill="1" applyBorder="1" applyAlignment="1">
      <alignment horizontal="center" vertical="center" wrapText="1"/>
    </xf>
    <xf numFmtId="0" fontId="5" fillId="6" borderId="32" xfId="3" applyFont="1" applyFill="1" applyBorder="1" applyAlignment="1">
      <alignment horizontal="center" vertical="center" wrapText="1"/>
    </xf>
    <xf numFmtId="0" fontId="5" fillId="6" borderId="55" xfId="3" applyFont="1" applyFill="1" applyBorder="1" applyAlignment="1">
      <alignment horizontal="center" vertical="center" wrapText="1"/>
    </xf>
    <xf numFmtId="0" fontId="25" fillId="0" borderId="0" xfId="3" applyFont="1" applyAlignment="1">
      <alignment horizontal="center" shrinkToFit="1"/>
    </xf>
    <xf numFmtId="0" fontId="5" fillId="2" borderId="3" xfId="3" applyFont="1" applyFill="1" applyBorder="1" applyAlignment="1">
      <alignment horizontal="left" vertical="center" wrapText="1"/>
    </xf>
    <xf numFmtId="0" fontId="5" fillId="2" borderId="10" xfId="3" applyFont="1" applyFill="1" applyBorder="1" applyAlignment="1">
      <alignment horizontal="left" vertical="center" wrapText="1"/>
    </xf>
    <xf numFmtId="0" fontId="128" fillId="4" borderId="21" xfId="3" applyFont="1" applyFill="1" applyBorder="1" applyAlignment="1">
      <alignment horizontal="center" vertical="center"/>
    </xf>
    <xf numFmtId="0" fontId="128" fillId="4" borderId="48" xfId="3" applyFont="1" applyFill="1" applyBorder="1" applyAlignment="1">
      <alignment horizontal="center" vertical="center"/>
    </xf>
    <xf numFmtId="0" fontId="128" fillId="4" borderId="22" xfId="3" applyFont="1" applyFill="1" applyBorder="1" applyAlignment="1">
      <alignment horizontal="center" vertical="center"/>
    </xf>
    <xf numFmtId="0" fontId="18" fillId="0" borderId="38" xfId="0" applyFont="1" applyBorder="1" applyAlignment="1">
      <alignment horizontal="center" vertical="center" shrinkToFit="1"/>
    </xf>
    <xf numFmtId="0" fontId="18" fillId="0" borderId="0" xfId="0" applyFont="1" applyAlignment="1">
      <alignment horizontal="center" vertical="center" shrinkToFit="1"/>
    </xf>
    <xf numFmtId="0" fontId="14" fillId="0" borderId="0" xfId="3" applyFont="1" applyAlignment="1">
      <alignment horizontal="left" vertical="center" shrinkToFit="1"/>
    </xf>
    <xf numFmtId="0" fontId="2" fillId="0" borderId="3" xfId="3" applyFont="1" applyBorder="1" applyAlignment="1">
      <alignment horizontal="center" vertical="center"/>
    </xf>
    <xf numFmtId="0" fontId="2" fillId="0" borderId="10" xfId="3" applyFont="1" applyBorder="1" applyAlignment="1">
      <alignment horizontal="center" vertical="center"/>
    </xf>
    <xf numFmtId="0" fontId="13" fillId="0" borderId="17" xfId="3" applyFont="1" applyBorder="1" applyAlignment="1">
      <alignment horizontal="center" vertical="center"/>
    </xf>
    <xf numFmtId="0" fontId="13" fillId="0" borderId="18" xfId="3" applyFont="1" applyBorder="1" applyAlignment="1">
      <alignment horizontal="center" vertical="center"/>
    </xf>
    <xf numFmtId="0" fontId="7" fillId="0" borderId="4" xfId="3" applyFont="1" applyBorder="1" applyAlignment="1">
      <alignment horizontal="center" vertical="center" wrapText="1"/>
    </xf>
    <xf numFmtId="0" fontId="7" fillId="0" borderId="1" xfId="3" applyFont="1" applyBorder="1" applyAlignment="1">
      <alignment horizontal="center" vertical="center" wrapText="1"/>
    </xf>
    <xf numFmtId="0" fontId="5" fillId="6" borderId="8" xfId="3" applyFont="1" applyFill="1" applyBorder="1" applyAlignment="1">
      <alignment horizontal="center" vertical="center" wrapText="1"/>
    </xf>
    <xf numFmtId="0" fontId="5" fillId="6" borderId="7" xfId="3" applyFont="1" applyFill="1" applyBorder="1" applyAlignment="1">
      <alignment horizontal="center" vertical="center" wrapText="1"/>
    </xf>
    <xf numFmtId="0" fontId="5" fillId="6" borderId="9" xfId="3" applyFont="1" applyFill="1" applyBorder="1" applyAlignment="1">
      <alignment horizontal="center" vertical="center" wrapText="1"/>
    </xf>
    <xf numFmtId="188" fontId="22" fillId="12" borderId="21" xfId="0" applyNumberFormat="1" applyFont="1" applyFill="1" applyBorder="1" applyAlignment="1">
      <alignment horizontal="center" vertical="center" wrapText="1"/>
    </xf>
    <xf numFmtId="188" fontId="22" fillId="12" borderId="22" xfId="0" applyNumberFormat="1" applyFont="1" applyFill="1" applyBorder="1" applyAlignment="1">
      <alignment horizontal="center" vertical="center" wrapText="1"/>
    </xf>
    <xf numFmtId="188" fontId="22" fillId="12" borderId="47" xfId="0" applyNumberFormat="1" applyFont="1" applyFill="1" applyBorder="1" applyAlignment="1">
      <alignment horizontal="center" vertical="center" wrapText="1"/>
    </xf>
    <xf numFmtId="188" fontId="22" fillId="12" borderId="55" xfId="0" applyNumberFormat="1" applyFont="1" applyFill="1" applyBorder="1" applyAlignment="1">
      <alignment horizontal="center" vertical="center" wrapText="1"/>
    </xf>
    <xf numFmtId="0" fontId="22" fillId="12" borderId="40" xfId="0" applyFont="1" applyFill="1" applyBorder="1" applyAlignment="1">
      <alignment horizontal="center" vertical="center"/>
    </xf>
    <xf numFmtId="0" fontId="22" fillId="12" borderId="56" xfId="0" applyFont="1" applyFill="1" applyBorder="1" applyAlignment="1">
      <alignment horizontal="center" vertical="center"/>
    </xf>
    <xf numFmtId="188" fontId="22" fillId="12" borderId="63" xfId="0" applyNumberFormat="1" applyFont="1" applyFill="1" applyBorder="1" applyAlignment="1">
      <alignment horizontal="center" vertical="center" wrapText="1"/>
    </xf>
    <xf numFmtId="188" fontId="22" fillId="12" borderId="64" xfId="0" applyNumberFormat="1" applyFont="1" applyFill="1" applyBorder="1" applyAlignment="1">
      <alignment horizontal="center" vertical="center" wrapText="1"/>
    </xf>
    <xf numFmtId="3" fontId="66" fillId="0" borderId="2" xfId="0" applyNumberFormat="1" applyFont="1" applyBorder="1" applyAlignment="1">
      <alignment horizontal="center" vertical="center" shrinkToFit="1"/>
    </xf>
    <xf numFmtId="0" fontId="76" fillId="2" borderId="66" xfId="0" applyFont="1" applyFill="1" applyBorder="1" applyAlignment="1">
      <alignment horizontal="left" vertical="center" wrapText="1"/>
    </xf>
    <xf numFmtId="0" fontId="76" fillId="2" borderId="67" xfId="0" applyFont="1" applyFill="1" applyBorder="1" applyAlignment="1">
      <alignment horizontal="left" vertical="center" wrapText="1"/>
    </xf>
    <xf numFmtId="0" fontId="76" fillId="2" borderId="68" xfId="0" applyFont="1" applyFill="1" applyBorder="1" applyAlignment="1">
      <alignment horizontal="left" vertical="center" wrapText="1"/>
    </xf>
    <xf numFmtId="0" fontId="66" fillId="0" borderId="0" xfId="0" applyFont="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66" fillId="0" borderId="2" xfId="0" applyFont="1" applyBorder="1" applyAlignment="1">
      <alignment horizontal="center" vertical="center"/>
    </xf>
    <xf numFmtId="0" fontId="111" fillId="2" borderId="15" xfId="0" applyFont="1" applyFill="1" applyBorder="1" applyAlignment="1">
      <alignment horizontal="left" vertical="center" wrapText="1"/>
    </xf>
    <xf numFmtId="0" fontId="111" fillId="2" borderId="0" xfId="0" applyFont="1" applyFill="1" applyAlignment="1">
      <alignment horizontal="left" vertical="center" wrapText="1"/>
    </xf>
    <xf numFmtId="3" fontId="71" fillId="0" borderId="0" xfId="0" applyNumberFormat="1" applyFont="1" applyAlignment="1">
      <alignment horizontal="center" vertical="center" shrinkToFit="1"/>
    </xf>
    <xf numFmtId="0" fontId="27" fillId="9" borderId="1" xfId="1" applyFont="1" applyFill="1" applyBorder="1" applyAlignment="1">
      <alignment horizontal="center" vertical="center" wrapText="1"/>
    </xf>
    <xf numFmtId="0" fontId="27" fillId="9" borderId="1" xfId="1" applyFont="1" applyFill="1" applyBorder="1" applyAlignment="1">
      <alignment horizontal="center" vertical="center"/>
    </xf>
    <xf numFmtId="0" fontId="27" fillId="9" borderId="23" xfId="1" applyFont="1" applyFill="1" applyBorder="1" applyAlignment="1">
      <alignment horizontal="center" vertical="center"/>
    </xf>
    <xf numFmtId="0" fontId="27" fillId="9" borderId="9" xfId="1" applyFont="1" applyFill="1" applyBorder="1" applyAlignment="1">
      <alignment horizontal="center" vertical="center"/>
    </xf>
    <xf numFmtId="0" fontId="26" fillId="0" borderId="0" xfId="1" applyFont="1" applyAlignment="1">
      <alignment horizontal="center" vertical="center"/>
    </xf>
    <xf numFmtId="181" fontId="85" fillId="0" borderId="39" xfId="1" applyNumberFormat="1" applyFont="1" applyBorder="1" applyAlignment="1" applyProtection="1">
      <alignment horizontal="center" vertical="center" shrinkToFit="1"/>
      <protection locked="0"/>
    </xf>
    <xf numFmtId="181" fontId="85" fillId="0" borderId="40" xfId="1" applyNumberFormat="1" applyFont="1" applyBorder="1" applyAlignment="1" applyProtection="1">
      <alignment horizontal="center" vertical="center" shrinkToFit="1"/>
      <protection locked="0"/>
    </xf>
    <xf numFmtId="181" fontId="85" fillId="0" borderId="80" xfId="1" applyNumberFormat="1" applyFont="1" applyBorder="1" applyAlignment="1" applyProtection="1">
      <alignment horizontal="center" vertical="center" shrinkToFit="1"/>
      <protection locked="0"/>
    </xf>
    <xf numFmtId="176" fontId="27" fillId="0" borderId="1" xfId="1" applyNumberFormat="1" applyFont="1" applyBorder="1" applyAlignment="1">
      <alignment horizontal="center" vertical="center"/>
    </xf>
    <xf numFmtId="0" fontId="27" fillId="9" borderId="23" xfId="1" applyFont="1" applyFill="1" applyBorder="1" applyAlignment="1">
      <alignment horizontal="center" vertical="center" wrapText="1"/>
    </xf>
    <xf numFmtId="0" fontId="27" fillId="9" borderId="7" xfId="1" applyFont="1" applyFill="1" applyBorder="1" applyAlignment="1">
      <alignment horizontal="center" vertical="center"/>
    </xf>
    <xf numFmtId="49" fontId="27" fillId="0" borderId="0" xfId="1" applyNumberFormat="1" applyFont="1" applyAlignment="1">
      <alignment horizontal="center" vertical="center"/>
    </xf>
    <xf numFmtId="0" fontId="27" fillId="0" borderId="0" xfId="1" applyFont="1" applyAlignment="1">
      <alignment vertical="center"/>
    </xf>
    <xf numFmtId="176" fontId="27" fillId="0" borderId="23" xfId="1" applyNumberFormat="1" applyFont="1" applyBorder="1" applyAlignment="1">
      <alignment horizontal="center" vertical="center"/>
    </xf>
    <xf numFmtId="176" fontId="27" fillId="0" borderId="53" xfId="1" applyNumberFormat="1" applyFont="1" applyBorder="1" applyAlignment="1">
      <alignment horizontal="center" vertical="center"/>
    </xf>
    <xf numFmtId="178" fontId="85" fillId="0" borderId="39" xfId="1" applyNumberFormat="1" applyFont="1" applyBorder="1" applyAlignment="1" applyProtection="1">
      <alignment horizontal="center" vertical="center" shrinkToFit="1"/>
      <protection locked="0"/>
    </xf>
    <xf numFmtId="178" fontId="85" fillId="0" borderId="40" xfId="1" applyNumberFormat="1" applyFont="1" applyBorder="1" applyAlignment="1" applyProtection="1">
      <alignment horizontal="center" vertical="center" shrinkToFit="1"/>
      <protection locked="0"/>
    </xf>
    <xf numFmtId="178" fontId="85" fillId="0" borderId="41" xfId="1" applyNumberFormat="1" applyFont="1" applyBorder="1" applyAlignment="1" applyProtection="1">
      <alignment horizontal="center" vertical="center" shrinkToFit="1"/>
      <protection locked="0"/>
    </xf>
    <xf numFmtId="0" fontId="27" fillId="0" borderId="47" xfId="1" applyFont="1" applyBorder="1" applyAlignment="1">
      <alignment horizontal="center" vertical="center"/>
    </xf>
    <xf numFmtId="0" fontId="27" fillId="0" borderId="55" xfId="1" applyFont="1" applyBorder="1" applyAlignment="1">
      <alignment horizontal="center" vertical="center"/>
    </xf>
    <xf numFmtId="0" fontId="39" fillId="0" borderId="0" xfId="0" applyFont="1" applyAlignment="1">
      <alignment horizontal="center" vertical="center" shrinkToFit="1"/>
    </xf>
    <xf numFmtId="0" fontId="39" fillId="9" borderId="33" xfId="0" applyFont="1" applyFill="1" applyBorder="1" applyAlignment="1">
      <alignment horizontal="center" vertical="center" wrapText="1"/>
    </xf>
    <xf numFmtId="0" fontId="39" fillId="9" borderId="6" xfId="0" applyFont="1" applyFill="1" applyBorder="1" applyAlignment="1">
      <alignment horizontal="center" vertical="center" wrapText="1"/>
    </xf>
    <xf numFmtId="176" fontId="39" fillId="0" borderId="23" xfId="0" applyNumberFormat="1" applyFont="1" applyBorder="1" applyAlignment="1">
      <alignment horizontal="center" vertical="center" shrinkToFit="1"/>
    </xf>
    <xf numFmtId="176" fontId="39" fillId="0" borderId="7" xfId="0" applyNumberFormat="1" applyFont="1" applyBorder="1" applyAlignment="1">
      <alignment horizontal="center" vertical="center" shrinkToFit="1"/>
    </xf>
    <xf numFmtId="176" fontId="39" fillId="0" borderId="9" xfId="0" applyNumberFormat="1" applyFont="1" applyBorder="1" applyAlignment="1">
      <alignment horizontal="center" vertical="center" shrinkToFit="1"/>
    </xf>
    <xf numFmtId="181" fontId="43" fillId="0" borderId="1" xfId="0" applyNumberFormat="1" applyFont="1" applyBorder="1" applyAlignment="1">
      <alignment horizontal="center" vertical="center" wrapText="1"/>
    </xf>
    <xf numFmtId="0" fontId="38" fillId="0" borderId="0" xfId="0" applyFont="1" applyAlignment="1">
      <alignment horizontal="center" vertical="center"/>
    </xf>
    <xf numFmtId="178" fontId="2" fillId="0" borderId="32" xfId="1" applyNumberFormat="1" applyBorder="1"/>
    <xf numFmtId="0" fontId="2" fillId="0" borderId="38" xfId="1" applyBorder="1"/>
    <xf numFmtId="0" fontId="39" fillId="9" borderId="1" xfId="0" applyFont="1" applyFill="1" applyBorder="1" applyAlignment="1">
      <alignment horizontal="center" vertical="center" wrapText="1" shrinkToFit="1"/>
    </xf>
    <xf numFmtId="0" fontId="39" fillId="0" borderId="2" xfId="0" applyFont="1" applyBorder="1" applyAlignment="1">
      <alignment vertical="center" wrapText="1"/>
    </xf>
    <xf numFmtId="0" fontId="39" fillId="0" borderId="2" xfId="0" applyFont="1" applyBorder="1">
      <alignment vertical="center"/>
    </xf>
    <xf numFmtId="0" fontId="0" fillId="0" borderId="2" xfId="0" applyBorder="1" applyAlignment="1">
      <alignment horizontal="center" vertical="center" shrinkToFit="1"/>
    </xf>
    <xf numFmtId="0" fontId="0" fillId="0" borderId="0" xfId="0" applyAlignment="1">
      <alignment horizontal="center" vertical="center"/>
    </xf>
    <xf numFmtId="0" fontId="101" fillId="0" borderId="0" xfId="13" applyFont="1" applyAlignment="1" applyProtection="1">
      <alignment horizontal="left" vertical="center"/>
      <protection locked="0"/>
    </xf>
    <xf numFmtId="0" fontId="67" fillId="0" borderId="0" xfId="7" applyFont="1" applyAlignment="1">
      <alignment horizontal="center" vertical="center"/>
    </xf>
    <xf numFmtId="0" fontId="0" fillId="0" borderId="63" xfId="7" applyFont="1" applyBorder="1" applyAlignment="1">
      <alignment horizontal="left" vertical="center"/>
    </xf>
    <xf numFmtId="0" fontId="0" fillId="0" borderId="22" xfId="7" applyFont="1" applyBorder="1" applyAlignment="1">
      <alignment horizontal="left" vertical="center"/>
    </xf>
    <xf numFmtId="0" fontId="0" fillId="0" borderId="64" xfId="7" applyFont="1" applyBorder="1" applyAlignment="1">
      <alignment horizontal="left" vertical="center"/>
    </xf>
    <xf numFmtId="0" fontId="0" fillId="0" borderId="55" xfId="7" applyFont="1" applyBorder="1" applyAlignment="1">
      <alignment horizontal="left" vertical="center"/>
    </xf>
    <xf numFmtId="0" fontId="0" fillId="2" borderId="21" xfId="7" applyFont="1" applyFill="1" applyBorder="1" applyAlignment="1" applyProtection="1">
      <alignment horizontal="center" vertical="center" wrapText="1"/>
      <protection locked="0"/>
    </xf>
    <xf numFmtId="0" fontId="0" fillId="2" borderId="48" xfId="7" applyFont="1" applyFill="1" applyBorder="1" applyAlignment="1" applyProtection="1">
      <alignment horizontal="center" vertical="center" wrapText="1"/>
      <protection locked="0"/>
    </xf>
    <xf numFmtId="0" fontId="0" fillId="2" borderId="69" xfId="7" applyFont="1" applyFill="1" applyBorder="1" applyAlignment="1" applyProtection="1">
      <alignment horizontal="center" vertical="center" wrapText="1"/>
      <protection locked="0"/>
    </xf>
    <xf numFmtId="0" fontId="0" fillId="2" borderId="47" xfId="7" applyFont="1" applyFill="1" applyBorder="1" applyAlignment="1" applyProtection="1">
      <alignment horizontal="center" vertical="center" wrapText="1"/>
      <protection locked="0"/>
    </xf>
    <xf numFmtId="0" fontId="0" fillId="2" borderId="2" xfId="7" applyFont="1" applyFill="1" applyBorder="1" applyAlignment="1" applyProtection="1">
      <alignment horizontal="center" vertical="center" wrapText="1"/>
      <protection locked="0"/>
    </xf>
    <xf numFmtId="0" fontId="0" fillId="2" borderId="50" xfId="7" applyFont="1" applyFill="1" applyBorder="1" applyAlignment="1" applyProtection="1">
      <alignment horizontal="center" vertical="center" wrapText="1"/>
      <protection locked="0"/>
    </xf>
    <xf numFmtId="0" fontId="0" fillId="0" borderId="17" xfId="7" applyFont="1" applyBorder="1" applyAlignment="1">
      <alignment horizontal="left" vertical="center" wrapText="1"/>
    </xf>
    <xf numFmtId="0" fontId="0" fillId="0" borderId="18" xfId="7" applyFont="1" applyBorder="1" applyAlignment="1">
      <alignment horizontal="left" vertical="center" wrapText="1"/>
    </xf>
    <xf numFmtId="0" fontId="21" fillId="2" borderId="49" xfId="7" applyFill="1" applyBorder="1" applyAlignment="1" applyProtection="1">
      <alignment horizontal="center" vertical="center"/>
      <protection locked="0"/>
    </xf>
    <xf numFmtId="0" fontId="21" fillId="2" borderId="61" xfId="7" applyFill="1" applyBorder="1" applyAlignment="1" applyProtection="1">
      <alignment horizontal="center" vertical="center"/>
      <protection locked="0"/>
    </xf>
    <xf numFmtId="0" fontId="0" fillId="0" borderId="49" xfId="7" applyFont="1" applyBorder="1" applyAlignment="1">
      <alignment horizontal="left" vertical="center" wrapText="1"/>
    </xf>
    <xf numFmtId="0" fontId="0" fillId="0" borderId="61" xfId="7" applyFont="1" applyBorder="1" applyAlignment="1">
      <alignment horizontal="left" vertical="center" wrapText="1"/>
    </xf>
    <xf numFmtId="0" fontId="0" fillId="2" borderId="49" xfId="7" applyFont="1" applyFill="1" applyBorder="1" applyAlignment="1" applyProtection="1">
      <alignment horizontal="center" vertical="center" wrapText="1"/>
      <protection locked="0"/>
    </xf>
    <xf numFmtId="0" fontId="0" fillId="2" borderId="61" xfId="7" applyFont="1" applyFill="1" applyBorder="1" applyAlignment="1" applyProtection="1">
      <alignment horizontal="center" vertical="center" wrapText="1"/>
      <protection locked="0"/>
    </xf>
    <xf numFmtId="0" fontId="0" fillId="2" borderId="18" xfId="7" applyFont="1" applyFill="1" applyBorder="1" applyAlignment="1" applyProtection="1">
      <alignment horizontal="center" vertical="center" wrapText="1"/>
      <protection locked="0"/>
    </xf>
    <xf numFmtId="0" fontId="96" fillId="0" borderId="66" xfId="7" applyFont="1" applyBorder="1" applyAlignment="1">
      <alignment horizontal="center" vertical="center"/>
    </xf>
    <xf numFmtId="0" fontId="96" fillId="0" borderId="67" xfId="7" applyFont="1" applyBorder="1" applyAlignment="1">
      <alignment horizontal="center" vertical="center"/>
    </xf>
    <xf numFmtId="0" fontId="96" fillId="0" borderId="68" xfId="7" applyFont="1" applyBorder="1" applyAlignment="1">
      <alignment horizontal="center" vertical="center"/>
    </xf>
    <xf numFmtId="0" fontId="79" fillId="17" borderId="66" xfId="7" applyFont="1" applyFill="1" applyBorder="1" applyAlignment="1">
      <alignment horizontal="center" vertical="center" wrapText="1" shrinkToFit="1"/>
    </xf>
    <xf numFmtId="0" fontId="79" fillId="17" borderId="67" xfId="7" applyFont="1" applyFill="1" applyBorder="1" applyAlignment="1">
      <alignment horizontal="center" vertical="center" wrapText="1" shrinkToFit="1"/>
    </xf>
    <xf numFmtId="0" fontId="79" fillId="17" borderId="68" xfId="7" applyFont="1" applyFill="1" applyBorder="1" applyAlignment="1">
      <alignment horizontal="center" vertical="center" wrapText="1" shrinkToFit="1"/>
    </xf>
    <xf numFmtId="180" fontId="80" fillId="0" borderId="66" xfId="7" applyNumberFormat="1" applyFont="1" applyBorder="1" applyAlignment="1" applyProtection="1">
      <alignment horizontal="center" vertical="center"/>
      <protection locked="0"/>
    </xf>
    <xf numFmtId="180" fontId="80" fillId="0" borderId="67" xfId="7" applyNumberFormat="1" applyFont="1" applyBorder="1" applyAlignment="1" applyProtection="1">
      <alignment horizontal="center" vertical="center"/>
      <protection locked="0"/>
    </xf>
    <xf numFmtId="180" fontId="80" fillId="0" borderId="68" xfId="7" applyNumberFormat="1" applyFont="1" applyBorder="1" applyAlignment="1" applyProtection="1">
      <alignment horizontal="center" vertical="center"/>
      <protection locked="0"/>
    </xf>
    <xf numFmtId="49" fontId="0" fillId="2" borderId="47" xfId="7" applyNumberFormat="1" applyFont="1" applyFill="1" applyBorder="1" applyAlignment="1" applyProtection="1">
      <alignment horizontal="center" vertical="center"/>
      <protection locked="0"/>
    </xf>
    <xf numFmtId="49" fontId="0" fillId="2" borderId="2" xfId="7" applyNumberFormat="1" applyFont="1" applyFill="1" applyBorder="1" applyAlignment="1" applyProtection="1">
      <alignment horizontal="center" vertical="center"/>
      <protection locked="0"/>
    </xf>
    <xf numFmtId="49" fontId="0" fillId="2" borderId="81" xfId="7" applyNumberFormat="1" applyFont="1" applyFill="1" applyBorder="1" applyAlignment="1" applyProtection="1">
      <alignment horizontal="center" vertical="center"/>
      <protection locked="0"/>
    </xf>
    <xf numFmtId="49" fontId="21" fillId="2" borderId="82" xfId="7" applyNumberFormat="1" applyFill="1" applyBorder="1" applyAlignment="1" applyProtection="1">
      <alignment horizontal="center" vertical="center"/>
      <protection locked="0"/>
    </xf>
    <xf numFmtId="49" fontId="21" fillId="2" borderId="83" xfId="7" applyNumberFormat="1" applyFill="1" applyBorder="1" applyAlignment="1" applyProtection="1">
      <alignment horizontal="center" vertical="center"/>
      <protection locked="0"/>
    </xf>
    <xf numFmtId="0" fontId="33" fillId="0" borderId="0" xfId="1" applyFont="1" applyAlignment="1">
      <alignment horizontal="center" shrinkToFit="1"/>
    </xf>
    <xf numFmtId="0" fontId="33" fillId="0" borderId="0" xfId="1" applyFont="1" applyAlignment="1">
      <alignment horizontal="center"/>
    </xf>
    <xf numFmtId="0" fontId="33" fillId="0" borderId="0" xfId="1" applyFont="1" applyAlignment="1">
      <alignment horizontal="center" vertical="center"/>
    </xf>
    <xf numFmtId="0" fontId="33" fillId="0" borderId="0" xfId="1" applyFont="1" applyAlignment="1">
      <alignment horizontal="left" shrinkToFit="1"/>
    </xf>
    <xf numFmtId="180" fontId="34" fillId="0" borderId="0" xfId="1" applyNumberFormat="1" applyFont="1"/>
    <xf numFmtId="0" fontId="34" fillId="0" borderId="0" xfId="1" applyFont="1"/>
    <xf numFmtId="179" fontId="33" fillId="0" borderId="0" xfId="1" applyNumberFormat="1" applyFont="1" applyAlignment="1">
      <alignment horizontal="left" shrinkToFit="1"/>
    </xf>
    <xf numFmtId="0" fontId="33" fillId="0" borderId="0" xfId="1" applyFont="1" applyAlignment="1">
      <alignment horizontal="left" vertical="center" wrapText="1"/>
    </xf>
    <xf numFmtId="0" fontId="33" fillId="0" borderId="0" xfId="1" applyFont="1" applyAlignment="1">
      <alignment horizontal="distributed" indent="8"/>
    </xf>
    <xf numFmtId="0" fontId="2" fillId="0" borderId="0" xfId="1" applyAlignment="1">
      <alignment horizontal="distributed" indent="8"/>
    </xf>
    <xf numFmtId="0" fontId="33" fillId="0" borderId="0" xfId="1" applyFont="1" applyAlignment="1">
      <alignment horizontal="left" vertical="center" wrapText="1" shrinkToFit="1"/>
    </xf>
    <xf numFmtId="0" fontId="33" fillId="0" borderId="0" xfId="1" applyFont="1" applyAlignment="1">
      <alignment vertical="center" wrapText="1"/>
    </xf>
    <xf numFmtId="0" fontId="46" fillId="0" borderId="0" xfId="16" applyFont="1" applyAlignment="1">
      <alignment horizontal="center" vertical="center"/>
    </xf>
    <xf numFmtId="0" fontId="47" fillId="0" borderId="0" xfId="16" applyFont="1" applyAlignment="1">
      <alignment horizontal="center" vertical="center"/>
    </xf>
    <xf numFmtId="0" fontId="46" fillId="0" borderId="0" xfId="16" applyFont="1" applyAlignment="1">
      <alignment horizontal="left" vertical="center" shrinkToFit="1"/>
    </xf>
    <xf numFmtId="0" fontId="46" fillId="0" borderId="0" xfId="16" applyFont="1" applyAlignment="1">
      <alignment horizontal="center" vertical="center" shrinkToFit="1"/>
    </xf>
    <xf numFmtId="0" fontId="43" fillId="0" borderId="0" xfId="16" applyFont="1" applyAlignment="1">
      <alignment horizontal="center" vertical="center"/>
    </xf>
    <xf numFmtId="0" fontId="110" fillId="0" borderId="0" xfId="1" applyFont="1" applyAlignment="1">
      <alignment horizontal="center" vertical="center" shrinkToFit="1"/>
    </xf>
  </cellXfs>
  <cellStyles count="29">
    <cellStyle name="パーセント 2" xfId="18" xr:uid="{00000000-0005-0000-0000-000000000000}"/>
    <cellStyle name="ハイパーリンク" xfId="13" builtinId="8"/>
    <cellStyle name="桁区切り" xfId="12" builtinId="6"/>
    <cellStyle name="桁区切り 2" xfId="2" xr:uid="{00000000-0005-0000-0000-000003000000}"/>
    <cellStyle name="桁区切り 3" xfId="14" xr:uid="{00000000-0005-0000-0000-000004000000}"/>
    <cellStyle name="桁区切り 4" xfId="17" xr:uid="{00000000-0005-0000-0000-000005000000}"/>
    <cellStyle name="桁区切り 4 2" xfId="27" xr:uid="{00000000-0005-0000-0000-000005000000}"/>
    <cellStyle name="標準" xfId="0" builtinId="0"/>
    <cellStyle name="標準 10" xfId="19" xr:uid="{00000000-0005-0000-0000-000007000000}"/>
    <cellStyle name="標準 14" xfId="16" xr:uid="{00000000-0005-0000-0000-000008000000}"/>
    <cellStyle name="標準 2" xfId="1" xr:uid="{00000000-0005-0000-0000-000009000000}"/>
    <cellStyle name="標準 2 2" xfId="20" xr:uid="{00000000-0005-0000-0000-00000A000000}"/>
    <cellStyle name="標準 2 2 2" xfId="21" xr:uid="{00000000-0005-0000-0000-00000B000000}"/>
    <cellStyle name="標準 2 3" xfId="22" xr:uid="{00000000-0005-0000-0000-00000C000000}"/>
    <cellStyle name="標準 2 4" xfId="28" xr:uid="{C98FF0EA-ACA6-4C3F-8E27-CD171E1505B6}"/>
    <cellStyle name="標準 3" xfId="6" xr:uid="{00000000-0005-0000-0000-00000D000000}"/>
    <cellStyle name="標準 3 4" xfId="24" xr:uid="{9B635789-7DC6-4BA3-92B5-C66487ACB883}"/>
    <cellStyle name="標準 4" xfId="7" xr:uid="{00000000-0005-0000-0000-00000E000000}"/>
    <cellStyle name="標準 4 2" xfId="23" xr:uid="{00000000-0005-0000-0000-00000F000000}"/>
    <cellStyle name="標準 4 3" xfId="26" xr:uid="{5770FA7D-D795-409D-B172-B378DC405FBA}"/>
    <cellStyle name="標準 5" xfId="8" xr:uid="{00000000-0005-0000-0000-000010000000}"/>
    <cellStyle name="標準 6" xfId="9" xr:uid="{00000000-0005-0000-0000-000011000000}"/>
    <cellStyle name="標準 6 2" xfId="25" xr:uid="{C952B4B1-2F80-4A98-B7CE-F9B9B1D0B606}"/>
    <cellStyle name="標準 7" xfId="5" xr:uid="{00000000-0005-0000-0000-000012000000}"/>
    <cellStyle name="標準 8" xfId="10" xr:uid="{00000000-0005-0000-0000-000013000000}"/>
    <cellStyle name="標準 9" xfId="11" xr:uid="{00000000-0005-0000-0000-000014000000}"/>
    <cellStyle name="標準_Sheet1" xfId="4" xr:uid="{00000000-0005-0000-0000-000015000000}"/>
    <cellStyle name="標準_Sheet1_確定通知 (2)" xfId="15" xr:uid="{00000000-0005-0000-0000-000016000000}"/>
    <cellStyle name="標準_職員名簿" xfId="3" xr:uid="{00000000-0005-0000-0000-000017000000}"/>
  </cellStyles>
  <dxfs count="21">
    <dxf>
      <font>
        <b/>
        <i/>
        <u val="double"/>
      </font>
      <fill>
        <patternFill>
          <bgColor theme="9" tint="0.39994506668294322"/>
        </patternFill>
      </fill>
    </dxf>
    <dxf>
      <fill>
        <patternFill>
          <bgColor theme="2" tint="-0.749961851863155"/>
        </patternFill>
      </fill>
    </dxf>
    <dxf>
      <fill>
        <patternFill>
          <bgColor theme="9"/>
        </patternFill>
      </fill>
    </dxf>
    <dxf>
      <fill>
        <patternFill>
          <bgColor theme="9"/>
        </patternFill>
      </fill>
    </dxf>
    <dxf>
      <fill>
        <patternFill>
          <bgColor rgb="FFFF0000"/>
        </patternFill>
      </fill>
    </dxf>
    <dxf>
      <fill>
        <patternFill>
          <bgColor theme="2" tint="-0.499984740745262"/>
        </patternFill>
      </fill>
    </dxf>
    <dxf>
      <fill>
        <patternFill>
          <bgColor theme="2" tint="-0.499984740745262"/>
        </patternFill>
      </fill>
    </dxf>
    <dxf>
      <fill>
        <patternFill>
          <bgColor rgb="FFFFC000"/>
        </patternFill>
      </fill>
    </dxf>
    <dxf>
      <font>
        <color rgb="FF006100"/>
      </font>
      <fill>
        <patternFill>
          <bgColor rgb="FFC6EFCE"/>
        </patternFill>
      </fill>
    </dxf>
    <dxf>
      <font>
        <color rgb="FF006100"/>
      </font>
      <fill>
        <patternFill>
          <bgColor rgb="FFC6EF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F0"/>
        </patternFill>
      </fill>
    </dxf>
    <dxf>
      <fill>
        <patternFill>
          <bgColor rgb="FF00B0F0"/>
        </patternFill>
      </fill>
    </dxf>
    <dxf>
      <fill>
        <patternFill>
          <bgColor rgb="FF00B0F0"/>
        </patternFill>
      </fill>
    </dxf>
    <dxf>
      <font>
        <color rgb="FF006100"/>
      </font>
      <fill>
        <patternFill>
          <bgColor rgb="FFC6EFCE"/>
        </patternFill>
      </fill>
    </dxf>
    <dxf>
      <fill>
        <patternFill>
          <bgColor rgb="FFFFFF00"/>
        </patternFill>
      </fill>
    </dxf>
    <dxf>
      <fill>
        <patternFill>
          <bgColor rgb="FFFF0000"/>
        </patternFill>
      </fill>
    </dxf>
  </dxfs>
  <tableStyles count="0" defaultTableStyle="TableStyleMedium2" defaultPivotStyle="PivotStyleLight16"/>
  <colors>
    <mruColors>
      <color rgb="FFFFFF99"/>
      <color rgb="FFFFFF66"/>
      <color rgb="FF66FFFF"/>
      <color rgb="FF0000FF"/>
      <color rgb="FFFF99FF"/>
      <color rgb="FFFFFFCC"/>
      <color rgb="FF00FFFF"/>
      <color rgb="FF66FF66"/>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png"/><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2</xdr:col>
      <xdr:colOff>1047749</xdr:colOff>
      <xdr:row>25</xdr:row>
      <xdr:rowOff>22678</xdr:rowOff>
    </xdr:from>
    <xdr:to>
      <xdr:col>5</xdr:col>
      <xdr:colOff>263071</xdr:colOff>
      <xdr:row>36</xdr:row>
      <xdr:rowOff>72572</xdr:rowOff>
    </xdr:to>
    <xdr:sp macro="" textlink="">
      <xdr:nvSpPr>
        <xdr:cNvPr id="2" name="正方形/長方形 1">
          <a:extLst>
            <a:ext uri="{FF2B5EF4-FFF2-40B4-BE49-F238E27FC236}">
              <a16:creationId xmlns:a16="http://schemas.microsoft.com/office/drawing/2014/main" id="{55ED7A62-69F0-4FC3-B211-64E9F68F1547}"/>
            </a:ext>
          </a:extLst>
        </xdr:cNvPr>
        <xdr:cNvSpPr/>
      </xdr:nvSpPr>
      <xdr:spPr>
        <a:xfrm>
          <a:off x="2299606" y="4440464"/>
          <a:ext cx="3206751" cy="184603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1"/>
            <a:t>R7</a:t>
          </a:r>
          <a:r>
            <a:rPr kumimoji="1" lang="ja-JP" altLang="en-US" sz="1200" b="1"/>
            <a:t>実績作業メモ</a:t>
          </a:r>
          <a:endParaRPr kumimoji="1" lang="en-US" altLang="ja-JP" sz="1200" b="1"/>
        </a:p>
        <a:p>
          <a:pPr algn="l"/>
          <a:endParaRPr kumimoji="1" lang="en-US" altLang="ja-JP" sz="1200" b="1"/>
        </a:p>
        <a:p>
          <a:pPr algn="l"/>
          <a:r>
            <a:rPr kumimoji="1" lang="ja-JP" altLang="en-US" sz="1200" b="1"/>
            <a:t>・中間実績で使用したリスト（中身は当初交付のリスト（</a:t>
          </a:r>
          <a:r>
            <a:rPr kumimoji="1" lang="en-US" altLang="ja-JP" sz="1200" b="1"/>
            <a:t>5/1ver</a:t>
          </a:r>
          <a:r>
            <a:rPr kumimoji="1" lang="ja-JP" altLang="en-US" sz="1200" b="1"/>
            <a:t>））に差替え</a:t>
          </a:r>
          <a:endParaRPr kumimoji="1" lang="en-US" altLang="ja-JP" sz="1200" b="1"/>
        </a:p>
        <a:p>
          <a:pPr algn="l"/>
          <a:r>
            <a:rPr kumimoji="1" lang="ja-JP" altLang="en-US" sz="1200" b="1"/>
            <a:t>・つばめ保育園</a:t>
          </a:r>
          <a:r>
            <a:rPr kumimoji="1" lang="en-US" altLang="ja-JP" sz="1200" b="1"/>
            <a:t>soga </a:t>
          </a:r>
          <a:r>
            <a:rPr kumimoji="1" lang="ja-JP" altLang="en-US" sz="1200" b="1"/>
            <a:t>修正</a:t>
          </a:r>
          <a:endParaRPr kumimoji="1" lang="en-US" altLang="ja-JP" sz="1200" b="1"/>
        </a:p>
      </xdr:txBody>
    </xdr:sp>
    <xdr:clientData/>
  </xdr:twoCellAnchor>
  <xdr:twoCellAnchor>
    <xdr:from>
      <xdr:col>3</xdr:col>
      <xdr:colOff>117928</xdr:colOff>
      <xdr:row>52</xdr:row>
      <xdr:rowOff>117929</xdr:rowOff>
    </xdr:from>
    <xdr:to>
      <xdr:col>9</xdr:col>
      <xdr:colOff>371929</xdr:colOff>
      <xdr:row>67</xdr:row>
      <xdr:rowOff>81643</xdr:rowOff>
    </xdr:to>
    <xdr:sp macro="" textlink="">
      <xdr:nvSpPr>
        <xdr:cNvPr id="3" name="正方形/長方形 2">
          <a:extLst>
            <a:ext uri="{FF2B5EF4-FFF2-40B4-BE49-F238E27FC236}">
              <a16:creationId xmlns:a16="http://schemas.microsoft.com/office/drawing/2014/main" id="{54A06831-50D1-4D1A-876E-5FB482FB96A3}"/>
            </a:ext>
          </a:extLst>
        </xdr:cNvPr>
        <xdr:cNvSpPr/>
      </xdr:nvSpPr>
      <xdr:spPr>
        <a:xfrm>
          <a:off x="4112078" y="9033329"/>
          <a:ext cx="4025901" cy="244021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\\chains.city.chiba.jp\</a:t>
          </a:r>
          <a:r>
            <a:rPr kumimoji="1" lang="ja-JP" altLang="en-US" sz="1100"/>
            <a:t>全庁フォルダ</a:t>
          </a:r>
          <a:r>
            <a:rPr kumimoji="1" lang="en-US" altLang="ja-JP" sz="1100"/>
            <a:t>\18_</a:t>
          </a:r>
          <a:r>
            <a:rPr kumimoji="1" lang="ja-JP" altLang="en-US" sz="1100"/>
            <a:t>こども未来局</a:t>
          </a:r>
          <a:r>
            <a:rPr kumimoji="1" lang="en-US" altLang="ja-JP" sz="1100"/>
            <a:t>\18202000_</a:t>
          </a:r>
          <a:r>
            <a:rPr kumimoji="1" lang="ja-JP" altLang="en-US" sz="1100"/>
            <a:t>こども未来局幼児教育・保育部幼保運営課</a:t>
          </a:r>
          <a:r>
            <a:rPr kumimoji="1" lang="en-US" altLang="ja-JP" sz="1100"/>
            <a:t>\◆100 ◎</a:t>
          </a:r>
          <a:r>
            <a:rPr kumimoji="1" lang="ja-JP" altLang="en-US" sz="1100"/>
            <a:t>共有フォルダ（保育支援課、保育運営課、各区こども家庭課）</a:t>
          </a:r>
          <a:r>
            <a:rPr kumimoji="1" lang="en-US" altLang="ja-JP" sz="1100"/>
            <a:t>\★★①</a:t>
          </a:r>
          <a:r>
            <a:rPr kumimoji="1" lang="ja-JP" altLang="en-US" sz="1100"/>
            <a:t>民間保育園等名簿、②公立保育所名簿、③園数、④認可外名簿、⑤民保協加盟園など★★</a:t>
          </a:r>
          <a:r>
            <a:rPr kumimoji="1" lang="en-US" altLang="ja-JP" sz="1100"/>
            <a:t>\★★★</a:t>
          </a:r>
          <a:r>
            <a:rPr kumimoji="1" lang="ja-JP" altLang="en-US" sz="1100"/>
            <a:t>民間園一覧</a:t>
          </a:r>
          <a:endParaRPr kumimoji="1" lang="en-US" altLang="ja-JP" sz="1100"/>
        </a:p>
        <a:p>
          <a:pPr algn="l"/>
          <a:endParaRPr kumimoji="1" lang="en-US" altLang="ja-JP" sz="1100"/>
        </a:p>
        <a:p>
          <a:pPr algn="l"/>
          <a:r>
            <a:rPr kumimoji="1" lang="ja-JP" altLang="en-US" sz="1100"/>
            <a:t>の「リスト」シートよりコピペ</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9524</xdr:colOff>
      <xdr:row>0</xdr:row>
      <xdr:rowOff>85725</xdr:rowOff>
    </xdr:from>
    <xdr:to>
      <xdr:col>17</xdr:col>
      <xdr:colOff>22412</xdr:colOff>
      <xdr:row>0</xdr:row>
      <xdr:rowOff>647700</xdr:rowOff>
    </xdr:to>
    <xdr:sp macro="" textlink="">
      <xdr:nvSpPr>
        <xdr:cNvPr id="2" name="テキスト ボックス 1">
          <a:extLst>
            <a:ext uri="{FF2B5EF4-FFF2-40B4-BE49-F238E27FC236}">
              <a16:creationId xmlns:a16="http://schemas.microsoft.com/office/drawing/2014/main" id="{81CA6D22-CF1A-46B3-AAAF-52022CFF75BD}"/>
            </a:ext>
          </a:extLst>
        </xdr:cNvPr>
        <xdr:cNvSpPr txBox="1"/>
      </xdr:nvSpPr>
      <xdr:spPr>
        <a:xfrm>
          <a:off x="1197348" y="85725"/>
          <a:ext cx="5556064" cy="5619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solidFill>
                <a:srgbClr val="FF0000"/>
              </a:solidFill>
            </a:rPr>
            <a:t>③～⑥のシートを、全て入力したあとにご確認ください。</a:t>
          </a:r>
        </a:p>
      </xdr:txBody>
    </xdr:sp>
    <xdr:clientData/>
  </xdr:twoCellAnchor>
  <xdr:twoCellAnchor>
    <xdr:from>
      <xdr:col>0</xdr:col>
      <xdr:colOff>0</xdr:colOff>
      <xdr:row>0</xdr:row>
      <xdr:rowOff>171451</xdr:rowOff>
    </xdr:from>
    <xdr:to>
      <xdr:col>2</xdr:col>
      <xdr:colOff>381001</xdr:colOff>
      <xdr:row>10</xdr:row>
      <xdr:rowOff>19050</xdr:rowOff>
    </xdr:to>
    <xdr:sp macro="" textlink="">
      <xdr:nvSpPr>
        <xdr:cNvPr id="3" name="矢印: 下 2">
          <a:extLst>
            <a:ext uri="{FF2B5EF4-FFF2-40B4-BE49-F238E27FC236}">
              <a16:creationId xmlns:a16="http://schemas.microsoft.com/office/drawing/2014/main" id="{E146503A-361F-4258-A0F6-B038A70FC4AD}"/>
            </a:ext>
          </a:extLst>
        </xdr:cNvPr>
        <xdr:cNvSpPr/>
      </xdr:nvSpPr>
      <xdr:spPr>
        <a:xfrm>
          <a:off x="0" y="171451"/>
          <a:ext cx="1238251" cy="3533774"/>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l"/>
          <a:r>
            <a:rPr kumimoji="1" lang="ja-JP" altLang="en-US" sz="1400" b="1">
              <a:solidFill>
                <a:sysClr val="windowText" lastClr="000000"/>
              </a:solidFill>
            </a:rPr>
            <a:t>下までスクロールしてください</a:t>
          </a:r>
          <a:endParaRPr kumimoji="1" lang="en-US" altLang="ja-JP" sz="1400" b="1">
            <a:solidFill>
              <a:sysClr val="windowText" lastClr="000000"/>
            </a:solidFill>
          </a:endParaRPr>
        </a:p>
      </xdr:txBody>
    </xdr:sp>
    <xdr:clientData/>
  </xdr:twoCellAnchor>
  <xdr:twoCellAnchor>
    <xdr:from>
      <xdr:col>24</xdr:col>
      <xdr:colOff>503704</xdr:colOff>
      <xdr:row>10</xdr:row>
      <xdr:rowOff>181428</xdr:rowOff>
    </xdr:from>
    <xdr:to>
      <xdr:col>26</xdr:col>
      <xdr:colOff>570379</xdr:colOff>
      <xdr:row>16</xdr:row>
      <xdr:rowOff>317500</xdr:rowOff>
    </xdr:to>
    <xdr:sp macro="" textlink="">
      <xdr:nvSpPr>
        <xdr:cNvPr id="4" name="矢印: 下 3">
          <a:extLst>
            <a:ext uri="{FF2B5EF4-FFF2-40B4-BE49-F238E27FC236}">
              <a16:creationId xmlns:a16="http://schemas.microsoft.com/office/drawing/2014/main" id="{59621B51-480F-411B-B5D2-D942BB8EBB99}"/>
            </a:ext>
          </a:extLst>
        </xdr:cNvPr>
        <xdr:cNvSpPr/>
      </xdr:nvSpPr>
      <xdr:spPr>
        <a:xfrm>
          <a:off x="10409704" y="3882571"/>
          <a:ext cx="1318532" cy="2204358"/>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l"/>
          <a:endParaRPr kumimoji="1" lang="en-US" altLang="ja-JP" sz="1400" b="1">
            <a:solidFill>
              <a:sysClr val="windowText" lastClr="000000"/>
            </a:solidFill>
          </a:endParaRPr>
        </a:p>
      </xdr:txBody>
    </xdr:sp>
    <xdr:clientData/>
  </xdr:twoCellAnchor>
  <xdr:twoCellAnchor>
    <xdr:from>
      <xdr:col>24</xdr:col>
      <xdr:colOff>598394</xdr:colOff>
      <xdr:row>0</xdr:row>
      <xdr:rowOff>165287</xdr:rowOff>
    </xdr:from>
    <xdr:to>
      <xdr:col>26</xdr:col>
      <xdr:colOff>467286</xdr:colOff>
      <xdr:row>10</xdr:row>
      <xdr:rowOff>8404</xdr:rowOff>
    </xdr:to>
    <xdr:sp macro="" textlink="">
      <xdr:nvSpPr>
        <xdr:cNvPr id="5" name="矢印: 下 4">
          <a:extLst>
            <a:ext uri="{FF2B5EF4-FFF2-40B4-BE49-F238E27FC236}">
              <a16:creationId xmlns:a16="http://schemas.microsoft.com/office/drawing/2014/main" id="{F38267A5-F17D-48F5-92F0-8DF9E5590416}"/>
            </a:ext>
          </a:extLst>
        </xdr:cNvPr>
        <xdr:cNvSpPr/>
      </xdr:nvSpPr>
      <xdr:spPr>
        <a:xfrm>
          <a:off x="11475944" y="165287"/>
          <a:ext cx="1240492" cy="3529292"/>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l"/>
          <a:r>
            <a:rPr kumimoji="1" lang="ja-JP" altLang="en-US" sz="1400" b="1">
              <a:solidFill>
                <a:sysClr val="windowText" lastClr="000000"/>
              </a:solidFill>
            </a:rPr>
            <a:t>下までスクロールしてください</a:t>
          </a:r>
          <a:endParaRPr kumimoji="1" lang="en-US" altLang="ja-JP" sz="1400" b="1">
            <a:solidFill>
              <a:sysClr val="windowText" lastClr="000000"/>
            </a:solidFill>
          </a:endParaRPr>
        </a:p>
      </xdr:txBody>
    </xdr:sp>
    <xdr:clientData/>
  </xdr:twoCellAnchor>
  <xdr:twoCellAnchor>
    <xdr:from>
      <xdr:col>0</xdr:col>
      <xdr:colOff>27214</xdr:colOff>
      <xdr:row>10</xdr:row>
      <xdr:rowOff>181428</xdr:rowOff>
    </xdr:from>
    <xdr:to>
      <xdr:col>3</xdr:col>
      <xdr:colOff>36739</xdr:colOff>
      <xdr:row>16</xdr:row>
      <xdr:rowOff>290285</xdr:rowOff>
    </xdr:to>
    <xdr:sp macro="" textlink="">
      <xdr:nvSpPr>
        <xdr:cNvPr id="6" name="矢印: 下 5">
          <a:extLst>
            <a:ext uri="{FF2B5EF4-FFF2-40B4-BE49-F238E27FC236}">
              <a16:creationId xmlns:a16="http://schemas.microsoft.com/office/drawing/2014/main" id="{00165A4D-095A-4804-8646-F4A2C4F9BF17}"/>
            </a:ext>
          </a:extLst>
        </xdr:cNvPr>
        <xdr:cNvSpPr/>
      </xdr:nvSpPr>
      <xdr:spPr>
        <a:xfrm>
          <a:off x="27214" y="3882571"/>
          <a:ext cx="1179739" cy="2177143"/>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l"/>
          <a:endParaRPr kumimoji="1" lang="en-US" altLang="ja-JP" sz="1400" b="1">
            <a:solidFill>
              <a:sysClr val="windowText" lastClr="000000"/>
            </a:solidFill>
          </a:endParaRPr>
        </a:p>
      </xdr:txBody>
    </xdr:sp>
    <xdr:clientData/>
  </xdr:twoCellAnchor>
  <xdr:twoCellAnchor>
    <xdr:from>
      <xdr:col>17</xdr:col>
      <xdr:colOff>109761</xdr:colOff>
      <xdr:row>18</xdr:row>
      <xdr:rowOff>100240</xdr:rowOff>
    </xdr:from>
    <xdr:to>
      <xdr:col>27</xdr:col>
      <xdr:colOff>127000</xdr:colOff>
      <xdr:row>25</xdr:row>
      <xdr:rowOff>326572</xdr:rowOff>
    </xdr:to>
    <xdr:sp macro="" textlink="">
      <xdr:nvSpPr>
        <xdr:cNvPr id="7" name="テキスト ボックス 6">
          <a:extLst>
            <a:ext uri="{FF2B5EF4-FFF2-40B4-BE49-F238E27FC236}">
              <a16:creationId xmlns:a16="http://schemas.microsoft.com/office/drawing/2014/main" id="{00446DF1-7FAE-4E9B-ADEB-6D9D12CA8892}"/>
            </a:ext>
          </a:extLst>
        </xdr:cNvPr>
        <xdr:cNvSpPr txBox="1"/>
      </xdr:nvSpPr>
      <xdr:spPr>
        <a:xfrm>
          <a:off x="6740975" y="6776811"/>
          <a:ext cx="5169811" cy="2974975"/>
        </a:xfrm>
        <a:prstGeom prst="rect">
          <a:avLst/>
        </a:prstGeom>
        <a:solidFill>
          <a:srgbClr val="FFFF00"/>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戻入金が発生した場合、納付書がお手元に届いてから</a:t>
          </a:r>
          <a:r>
            <a:rPr kumimoji="1" lang="ja-JP" altLang="en-US" sz="1200" b="1">
              <a:solidFill>
                <a:srgbClr val="FF0000"/>
              </a:solidFill>
            </a:rPr>
            <a:t>１週間程度でのお支払いとなる可能性が高いです。</a:t>
          </a:r>
          <a:r>
            <a:rPr kumimoji="1" lang="ja-JP" altLang="en-US" sz="1200" b="1"/>
            <a:t>（納付書発送４月末～５月上旬、支払〆５月中旬）</a:t>
          </a:r>
          <a:endParaRPr kumimoji="1" lang="en-US" altLang="ja-JP" sz="1200" b="1"/>
        </a:p>
        <a:p>
          <a:r>
            <a:rPr kumimoji="1" lang="ja-JP" altLang="en-US" sz="1200" b="1">
              <a:solidFill>
                <a:sysClr val="windowText" lastClr="000000"/>
              </a:solidFill>
            </a:rPr>
            <a:t>そのため、</a:t>
          </a:r>
          <a:r>
            <a:rPr kumimoji="1" lang="ja-JP" altLang="en-US" sz="1200" b="1">
              <a:solidFill>
                <a:srgbClr val="FF0000"/>
              </a:solidFill>
            </a:rPr>
            <a:t>すぐに入金対応できる住所を入力してください。</a:t>
          </a:r>
          <a:r>
            <a:rPr kumimoji="1" lang="ja-JP" altLang="en-US" sz="1200" b="1"/>
            <a:t>（園・本部等、園に関係する住所であれば、住所地を問いません（県内・県外問いません））</a:t>
          </a:r>
          <a:endParaRPr kumimoji="1" lang="en-US" altLang="ja-JP" sz="1200" b="1"/>
        </a:p>
        <a:p>
          <a:endParaRPr kumimoji="1" lang="en-US" altLang="ja-JP" sz="1200" b="1"/>
        </a:p>
        <a:p>
          <a:r>
            <a:rPr kumimoji="1" lang="ja-JP" altLang="en-US" sz="1200" b="1">
              <a:solidFill>
                <a:sysClr val="windowText" lastClr="000000"/>
              </a:solidFill>
            </a:rPr>
            <a:t>納付書発送前に、住所確認のお電話等をする予定ではありますが、毎年かなり過密なスケジュール下での精算となるため、</a:t>
          </a:r>
          <a:r>
            <a:rPr kumimoji="1" lang="ja-JP" altLang="en-US" sz="1200" b="1">
              <a:solidFill>
                <a:srgbClr val="FF0000"/>
              </a:solidFill>
            </a:rPr>
            <a:t>戻入まで含めた事務が間に合わない恐れがある場合は、支払期日までの時間を設けるために、取り急ぎ上記の住所に発送し、発送後にご連絡することがあります</a:t>
          </a:r>
          <a:r>
            <a:rPr kumimoji="1" lang="ja-JP" altLang="en-US" sz="1200" b="1">
              <a:solidFill>
                <a:sysClr val="windowText" lastClr="000000"/>
              </a:solidFill>
            </a:rPr>
            <a:t>のでご了承ください。また、入金でき次第ご連絡をお願いします。</a:t>
          </a:r>
          <a:endParaRPr kumimoji="1" lang="en-US" altLang="ja-JP" sz="1200" b="1">
            <a:solidFill>
              <a:sysClr val="windowText" lastClr="000000"/>
            </a:solidFill>
          </a:endParaRPr>
        </a:p>
        <a:p>
          <a:r>
            <a:rPr kumimoji="1" lang="ja-JP" altLang="en-US" sz="1200" b="1"/>
            <a:t>また、発送や戻入処理についての連絡が可能であるご担当者様・電話番号の記載をお願いします。</a:t>
          </a:r>
        </a:p>
      </xdr:txBody>
    </xdr:sp>
    <xdr:clientData/>
  </xdr:twoCellAnchor>
  <xdr:twoCellAnchor>
    <xdr:from>
      <xdr:col>10</xdr:col>
      <xdr:colOff>223838</xdr:colOff>
      <xdr:row>4</xdr:row>
      <xdr:rowOff>0</xdr:rowOff>
    </xdr:from>
    <xdr:to>
      <xdr:col>20</xdr:col>
      <xdr:colOff>108791</xdr:colOff>
      <xdr:row>5</xdr:row>
      <xdr:rowOff>231589</xdr:rowOff>
    </xdr:to>
    <xdr:sp macro="" textlink="">
      <xdr:nvSpPr>
        <xdr:cNvPr id="8" name="テキスト ボックス 7">
          <a:extLst>
            <a:ext uri="{FF2B5EF4-FFF2-40B4-BE49-F238E27FC236}">
              <a16:creationId xmlns:a16="http://schemas.microsoft.com/office/drawing/2014/main" id="{A2EAF01F-5681-4518-B4D0-55ECF069F12D}"/>
            </a:ext>
          </a:extLst>
        </xdr:cNvPr>
        <xdr:cNvSpPr txBox="1"/>
      </xdr:nvSpPr>
      <xdr:spPr>
        <a:xfrm>
          <a:off x="4192588" y="1619250"/>
          <a:ext cx="3853703" cy="572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a:t>
          </a:r>
          <a:r>
            <a:rPr kumimoji="1" lang="en-US" altLang="ja-JP" sz="1100" b="1"/>
            <a:t>※</a:t>
          </a:r>
          <a:r>
            <a:rPr kumimoji="1" lang="ja-JP" altLang="en-US" sz="1100" b="1"/>
            <a:t>中間実績が完了していない場合は、（１）（２）ともにすべて「</a:t>
          </a:r>
          <a:r>
            <a:rPr kumimoji="1" lang="en-US" altLang="ja-JP" sz="1100" b="1"/>
            <a:t>×</a:t>
          </a:r>
          <a:r>
            <a:rPr kumimoji="1" lang="ja-JP" altLang="en-US" sz="1100" b="1"/>
            <a:t>」と表示されます。そのままご提出頂いて構いません。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96929</xdr:colOff>
      <xdr:row>0</xdr:row>
      <xdr:rowOff>121584</xdr:rowOff>
    </xdr:from>
    <xdr:to>
      <xdr:col>4</xdr:col>
      <xdr:colOff>5724524</xdr:colOff>
      <xdr:row>0</xdr:row>
      <xdr:rowOff>493059</xdr:rowOff>
    </xdr:to>
    <xdr:sp macro="" textlink="">
      <xdr:nvSpPr>
        <xdr:cNvPr id="2" name="テキスト ボックス 1">
          <a:extLst>
            <a:ext uri="{FF2B5EF4-FFF2-40B4-BE49-F238E27FC236}">
              <a16:creationId xmlns:a16="http://schemas.microsoft.com/office/drawing/2014/main" id="{0D2E01E7-CD59-4E4B-8478-DF9ABEB9B555}"/>
            </a:ext>
          </a:extLst>
        </xdr:cNvPr>
        <xdr:cNvSpPr txBox="1"/>
      </xdr:nvSpPr>
      <xdr:spPr>
        <a:xfrm>
          <a:off x="782729" y="121584"/>
          <a:ext cx="10161495" cy="371475"/>
        </a:xfrm>
        <a:prstGeom prst="rect">
          <a:avLst/>
        </a:prstGeom>
        <a:solidFill>
          <a:srgbClr val="FFFF66"/>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中間実績で確定した４－１０月分に誤りがあった場合や、やむを得ず遡って修正を行った場合等は、こちらに入力してください。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254688</xdr:colOff>
      <xdr:row>8</xdr:row>
      <xdr:rowOff>49352</xdr:rowOff>
    </xdr:from>
    <xdr:to>
      <xdr:col>17</xdr:col>
      <xdr:colOff>230188</xdr:colOff>
      <xdr:row>12</xdr:row>
      <xdr:rowOff>380999</xdr:rowOff>
    </xdr:to>
    <xdr:sp macro="" textlink="">
      <xdr:nvSpPr>
        <xdr:cNvPr id="4" name="テキスト ボックス 3">
          <a:extLst>
            <a:ext uri="{FF2B5EF4-FFF2-40B4-BE49-F238E27FC236}">
              <a16:creationId xmlns:a16="http://schemas.microsoft.com/office/drawing/2014/main" id="{A9751C4C-DC49-4019-9D25-519E04D3A35F}"/>
            </a:ext>
          </a:extLst>
        </xdr:cNvPr>
        <xdr:cNvSpPr txBox="1"/>
      </xdr:nvSpPr>
      <xdr:spPr>
        <a:xfrm>
          <a:off x="6406251" y="2319477"/>
          <a:ext cx="2650437" cy="1720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債権者情報につきまして、変更があった場合、最新のものでない可能性がございます。</a:t>
          </a:r>
          <a:endParaRPr kumimoji="1" lang="en-US" altLang="ja-JP" sz="1100"/>
        </a:p>
        <a:p>
          <a:r>
            <a:rPr kumimoji="1" lang="ja-JP" altLang="en-US" sz="1100"/>
            <a:t>表示されている内容は年度末時点のものである必要がありますので、誤りの場合にはご連絡いただけますと幸いです。</a:t>
          </a:r>
        </a:p>
      </xdr:txBody>
    </xdr:sp>
    <xdr:clientData/>
  </xdr:twoCellAnchor>
  <xdr:oneCellAnchor>
    <xdr:from>
      <xdr:col>13</xdr:col>
      <xdr:colOff>163720</xdr:colOff>
      <xdr:row>1</xdr:row>
      <xdr:rowOff>150812</xdr:rowOff>
    </xdr:from>
    <xdr:ext cx="385555" cy="92398"/>
    <xdr:sp macro="" textlink="">
      <xdr:nvSpPr>
        <xdr:cNvPr id="2" name="テキスト ボックス 1">
          <a:extLst>
            <a:ext uri="{FF2B5EF4-FFF2-40B4-BE49-F238E27FC236}">
              <a16:creationId xmlns:a16="http://schemas.microsoft.com/office/drawing/2014/main" id="{EE4E3EE2-17C0-70C0-F28C-801C9BC24AE8}"/>
            </a:ext>
          </a:extLst>
        </xdr:cNvPr>
        <xdr:cNvSpPr txBox="1"/>
      </xdr:nvSpPr>
      <xdr:spPr>
        <a:xfrm>
          <a:off x="6712158" y="4445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oneCellAnchor>
    <xdr:from>
      <xdr:col>14</xdr:col>
      <xdr:colOff>36720</xdr:colOff>
      <xdr:row>1</xdr:row>
      <xdr:rowOff>47625</xdr:rowOff>
    </xdr:from>
    <xdr:ext cx="385555" cy="92398"/>
    <xdr:sp macro="" textlink="">
      <xdr:nvSpPr>
        <xdr:cNvPr id="3" name="テキスト ボックス 2">
          <a:extLst>
            <a:ext uri="{FF2B5EF4-FFF2-40B4-BE49-F238E27FC236}">
              <a16:creationId xmlns:a16="http://schemas.microsoft.com/office/drawing/2014/main" id="{8C2E0939-924E-3E7C-5135-6FC4C79C4866}"/>
            </a:ext>
          </a:extLst>
        </xdr:cNvPr>
        <xdr:cNvSpPr txBox="1"/>
      </xdr:nvSpPr>
      <xdr:spPr>
        <a:xfrm>
          <a:off x="6982033" y="341313"/>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12</xdr:col>
      <xdr:colOff>207066</xdr:colOff>
      <xdr:row>7</xdr:row>
      <xdr:rowOff>107674</xdr:rowOff>
    </xdr:from>
    <xdr:to>
      <xdr:col>16</xdr:col>
      <xdr:colOff>604632</xdr:colOff>
      <xdr:row>13</xdr:row>
      <xdr:rowOff>132521</xdr:rowOff>
    </xdr:to>
    <xdr:sp macro="" textlink="">
      <xdr:nvSpPr>
        <xdr:cNvPr id="6" name="テキスト ボックス 5">
          <a:extLst>
            <a:ext uri="{FF2B5EF4-FFF2-40B4-BE49-F238E27FC236}">
              <a16:creationId xmlns:a16="http://schemas.microsoft.com/office/drawing/2014/main" id="{E9A7937F-E1D5-4BED-AE03-A3DA0582C734}"/>
            </a:ext>
          </a:extLst>
        </xdr:cNvPr>
        <xdr:cNvSpPr txBox="1"/>
      </xdr:nvSpPr>
      <xdr:spPr>
        <a:xfrm>
          <a:off x="6816588" y="2136913"/>
          <a:ext cx="2642153" cy="16151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債権者情報につきまして、年度途中で変更があった場合、最新のものでない可能性がございます。</a:t>
          </a:r>
          <a:endParaRPr kumimoji="1" lang="en-US" altLang="ja-JP" sz="1100"/>
        </a:p>
        <a:p>
          <a:r>
            <a:rPr kumimoji="1" lang="ja-JP" altLang="en-US" sz="1100"/>
            <a:t>表示されている内容は年度末時点のものである必要がありますので、誤りの場合にはご連絡いただけますと幸いです。</a:t>
          </a:r>
        </a:p>
      </xdr:txBody>
    </xdr:sp>
    <xdr:clientData/>
  </xdr:twoCellAnchor>
  <xdr:twoCellAnchor>
    <xdr:from>
      <xdr:col>12</xdr:col>
      <xdr:colOff>215347</xdr:colOff>
      <xdr:row>14</xdr:row>
      <xdr:rowOff>66261</xdr:rowOff>
    </xdr:from>
    <xdr:to>
      <xdr:col>17</xdr:col>
      <xdr:colOff>26504</xdr:colOff>
      <xdr:row>18</xdr:row>
      <xdr:rowOff>249719</xdr:rowOff>
    </xdr:to>
    <xdr:sp macro="" textlink="">
      <xdr:nvSpPr>
        <xdr:cNvPr id="4" name="テキスト ボックス 3">
          <a:extLst>
            <a:ext uri="{FF2B5EF4-FFF2-40B4-BE49-F238E27FC236}">
              <a16:creationId xmlns:a16="http://schemas.microsoft.com/office/drawing/2014/main" id="{3AB6F882-D754-45CB-BE8D-E9F7B8307752}"/>
            </a:ext>
          </a:extLst>
        </xdr:cNvPr>
        <xdr:cNvSpPr txBox="1"/>
      </xdr:nvSpPr>
      <xdr:spPr>
        <a:xfrm>
          <a:off x="6824869" y="3975652"/>
          <a:ext cx="2743200" cy="13430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←文書番号・日付は、こちらで記載するため、空欄で提出してください！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198783</xdr:colOff>
      <xdr:row>13</xdr:row>
      <xdr:rowOff>149087</xdr:rowOff>
    </xdr:from>
    <xdr:to>
      <xdr:col>16</xdr:col>
      <xdr:colOff>592937</xdr:colOff>
      <xdr:row>14</xdr:row>
      <xdr:rowOff>193912</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bwMode="auto">
        <a:xfrm>
          <a:off x="6808305" y="3768587"/>
          <a:ext cx="2638741" cy="334716"/>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金額は自動で計算されます。</a:t>
          </a:r>
          <a:endParaRPr kumimoji="1" lang="en-US" altLang="ja-JP" sz="1100"/>
        </a:p>
      </xdr:txBody>
    </xdr:sp>
    <xdr:clientData/>
  </xdr:twoCellAnchor>
  <xdr:twoCellAnchor>
    <xdr:from>
      <xdr:col>12</xdr:col>
      <xdr:colOff>198783</xdr:colOff>
      <xdr:row>6</xdr:row>
      <xdr:rowOff>248479</xdr:rowOff>
    </xdr:from>
    <xdr:to>
      <xdr:col>16</xdr:col>
      <xdr:colOff>596349</xdr:colOff>
      <xdr:row>11</xdr:row>
      <xdr:rowOff>389283</xdr:rowOff>
    </xdr:to>
    <xdr:sp macro="" textlink="">
      <xdr:nvSpPr>
        <xdr:cNvPr id="5" name="テキスト ボックス 4">
          <a:extLst>
            <a:ext uri="{FF2B5EF4-FFF2-40B4-BE49-F238E27FC236}">
              <a16:creationId xmlns:a16="http://schemas.microsoft.com/office/drawing/2014/main" id="{EFA4A90B-831C-4B56-89EA-BEBE5831465B}"/>
            </a:ext>
          </a:extLst>
        </xdr:cNvPr>
        <xdr:cNvSpPr txBox="1"/>
      </xdr:nvSpPr>
      <xdr:spPr>
        <a:xfrm>
          <a:off x="6808305" y="1987827"/>
          <a:ext cx="2642153" cy="16151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債権者情報につきまして、年度途中で変更があった場合、最新のものでない可能性がございます。</a:t>
          </a:r>
          <a:endParaRPr kumimoji="1" lang="en-US" altLang="ja-JP" sz="1100"/>
        </a:p>
        <a:p>
          <a:r>
            <a:rPr kumimoji="1" lang="ja-JP" altLang="en-US" sz="1100"/>
            <a:t>表示されている内容は年度末時点のものである必要がありますので、誤りの場合にはご連絡いただけますと幸いです。</a:t>
          </a:r>
        </a:p>
      </xdr:txBody>
    </xdr:sp>
    <xdr:clientData/>
  </xdr:twoCellAnchor>
  <xdr:twoCellAnchor>
    <xdr:from>
      <xdr:col>12</xdr:col>
      <xdr:colOff>273326</xdr:colOff>
      <xdr:row>15</xdr:row>
      <xdr:rowOff>124238</xdr:rowOff>
    </xdr:from>
    <xdr:to>
      <xdr:col>16</xdr:col>
      <xdr:colOff>505239</xdr:colOff>
      <xdr:row>17</xdr:row>
      <xdr:rowOff>132521</xdr:rowOff>
    </xdr:to>
    <xdr:sp macro="" textlink="">
      <xdr:nvSpPr>
        <xdr:cNvPr id="3" name="テキスト ボックス 2">
          <a:extLst>
            <a:ext uri="{FF2B5EF4-FFF2-40B4-BE49-F238E27FC236}">
              <a16:creationId xmlns:a16="http://schemas.microsoft.com/office/drawing/2014/main" id="{4528A47A-BDFB-4E68-9CF0-1EA4062F5D3E}"/>
            </a:ext>
          </a:extLst>
        </xdr:cNvPr>
        <xdr:cNvSpPr txBox="1"/>
      </xdr:nvSpPr>
      <xdr:spPr>
        <a:xfrm>
          <a:off x="6882848" y="4323521"/>
          <a:ext cx="2476500" cy="588065"/>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i="1" u="sng"/>
            <a:t>文書番号は現時点で未確定ですので、空欄のまま提出してください。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23812</xdr:colOff>
      <xdr:row>10</xdr:row>
      <xdr:rowOff>226219</xdr:rowOff>
    </xdr:from>
    <xdr:to>
      <xdr:col>7</xdr:col>
      <xdr:colOff>749059</xdr:colOff>
      <xdr:row>14</xdr:row>
      <xdr:rowOff>41931</xdr:rowOff>
    </xdr:to>
    <xdr:sp macro="" textlink="">
      <xdr:nvSpPr>
        <xdr:cNvPr id="3" name="テキスト ボックス 2">
          <a:extLst>
            <a:ext uri="{FF2B5EF4-FFF2-40B4-BE49-F238E27FC236}">
              <a16:creationId xmlns:a16="http://schemas.microsoft.com/office/drawing/2014/main" id="{F6500799-D599-4F99-B0C1-35545281446C}"/>
            </a:ext>
          </a:extLst>
        </xdr:cNvPr>
        <xdr:cNvSpPr txBox="1"/>
      </xdr:nvSpPr>
      <xdr:spPr>
        <a:xfrm>
          <a:off x="7060406" y="2964657"/>
          <a:ext cx="2642153" cy="911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債権者情報につきましては、最新のものでない可能性がございますので、内容が違う場合にはご連絡いただけますと幸いです。</a:t>
          </a:r>
        </a:p>
      </xdr:txBody>
    </xdr:sp>
    <xdr:clientData/>
  </xdr:twoCellAnchor>
  <xdr:twoCellAnchor>
    <xdr:from>
      <xdr:col>5</xdr:col>
      <xdr:colOff>59532</xdr:colOff>
      <xdr:row>7</xdr:row>
      <xdr:rowOff>95250</xdr:rowOff>
    </xdr:from>
    <xdr:to>
      <xdr:col>7</xdr:col>
      <xdr:colOff>214314</xdr:colOff>
      <xdr:row>10</xdr:row>
      <xdr:rowOff>130968</xdr:rowOff>
    </xdr:to>
    <xdr:sp macro="" textlink="">
      <xdr:nvSpPr>
        <xdr:cNvPr id="5" name="テキスト ボックス 4">
          <a:extLst>
            <a:ext uri="{FF2B5EF4-FFF2-40B4-BE49-F238E27FC236}">
              <a16:creationId xmlns:a16="http://schemas.microsoft.com/office/drawing/2014/main" id="{5A8B18E0-C1F8-4326-B795-841761A2E192}"/>
            </a:ext>
          </a:extLst>
        </xdr:cNvPr>
        <xdr:cNvSpPr txBox="1"/>
      </xdr:nvSpPr>
      <xdr:spPr>
        <a:xfrm>
          <a:off x="8096251" y="2012156"/>
          <a:ext cx="2071688"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委任先のご住所・代表者様での提出となります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721179</xdr:colOff>
      <xdr:row>161</xdr:row>
      <xdr:rowOff>244929</xdr:rowOff>
    </xdr:from>
    <xdr:to>
      <xdr:col>0</xdr:col>
      <xdr:colOff>1020536</xdr:colOff>
      <xdr:row>165</xdr:row>
      <xdr:rowOff>258536</xdr:rowOff>
    </xdr:to>
    <xdr:sp macro="" textlink="">
      <xdr:nvSpPr>
        <xdr:cNvPr id="5" name="左中かっこ 4">
          <a:extLst>
            <a:ext uri="{FF2B5EF4-FFF2-40B4-BE49-F238E27FC236}">
              <a16:creationId xmlns:a16="http://schemas.microsoft.com/office/drawing/2014/main" id="{8301847C-910A-4533-9F4E-DB201A84F0C8}"/>
            </a:ext>
          </a:extLst>
        </xdr:cNvPr>
        <xdr:cNvSpPr/>
      </xdr:nvSpPr>
      <xdr:spPr>
        <a:xfrm>
          <a:off x="721179" y="46565004"/>
          <a:ext cx="299357" cy="11185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161</xdr:row>
      <xdr:rowOff>54430</xdr:rowOff>
    </xdr:from>
    <xdr:to>
      <xdr:col>0</xdr:col>
      <xdr:colOff>734786</xdr:colOff>
      <xdr:row>165</xdr:row>
      <xdr:rowOff>163286</xdr:rowOff>
    </xdr:to>
    <xdr:sp macro="" textlink="">
      <xdr:nvSpPr>
        <xdr:cNvPr id="6" name="テキスト ボックス 5">
          <a:extLst>
            <a:ext uri="{FF2B5EF4-FFF2-40B4-BE49-F238E27FC236}">
              <a16:creationId xmlns:a16="http://schemas.microsoft.com/office/drawing/2014/main" id="{382AF862-4F04-4D78-8C44-6F7FDB6C8841}"/>
            </a:ext>
          </a:extLst>
        </xdr:cNvPr>
        <xdr:cNvSpPr txBox="1"/>
      </xdr:nvSpPr>
      <xdr:spPr>
        <a:xfrm>
          <a:off x="68036" y="46374505"/>
          <a:ext cx="666750" cy="1213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小規模の時に使っていた固有番号を使用</a:t>
          </a:r>
        </a:p>
      </xdr:txBody>
    </xdr:sp>
    <xdr:clientData/>
  </xdr:twoCellAnchor>
  <xdr:twoCellAnchor>
    <xdr:from>
      <xdr:col>4</xdr:col>
      <xdr:colOff>476250</xdr:colOff>
      <xdr:row>209</xdr:row>
      <xdr:rowOff>95249</xdr:rowOff>
    </xdr:from>
    <xdr:to>
      <xdr:col>7</xdr:col>
      <xdr:colOff>217715</xdr:colOff>
      <xdr:row>212</xdr:row>
      <xdr:rowOff>258536</xdr:rowOff>
    </xdr:to>
    <xdr:sp macro="" textlink="">
      <xdr:nvSpPr>
        <xdr:cNvPr id="2" name="テキスト ボックス 1">
          <a:extLst>
            <a:ext uri="{FF2B5EF4-FFF2-40B4-BE49-F238E27FC236}">
              <a16:creationId xmlns:a16="http://schemas.microsoft.com/office/drawing/2014/main" id="{90653EEF-7287-48D2-8E00-619817688501}"/>
            </a:ext>
          </a:extLst>
        </xdr:cNvPr>
        <xdr:cNvSpPr txBox="1"/>
      </xdr:nvSpPr>
      <xdr:spPr>
        <a:xfrm>
          <a:off x="4972050" y="59016899"/>
          <a:ext cx="3113315" cy="98243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運営課で対応いたします。　角田</a:t>
          </a:r>
          <a:endParaRPr kumimoji="1" lang="en-US" altLang="ja-JP" sz="1100"/>
        </a:p>
        <a:p>
          <a:pPr algn="ctr"/>
          <a:r>
            <a:rPr kumimoji="1" lang="ja-JP" altLang="en-US" sz="1100"/>
            <a:t>⇒固有番号は済</a:t>
          </a:r>
          <a:endParaRPr kumimoji="1" lang="en-US" altLang="ja-JP" sz="1100"/>
        </a:p>
        <a:p>
          <a:pPr algn="ctr"/>
          <a:r>
            <a:rPr kumimoji="1" lang="ja-JP" altLang="en-US" sz="1100"/>
            <a:t>住所等はまだ未更新</a:t>
          </a:r>
          <a:r>
            <a:rPr kumimoji="1" lang="en-US" altLang="ja-JP" sz="1100"/>
            <a:t>3/1</a:t>
          </a:r>
          <a:r>
            <a:rPr kumimoji="1" lang="ja-JP" altLang="en-US" sz="1100"/>
            <a:t>くらいまでにやります。</a:t>
          </a:r>
          <a:endParaRPr kumimoji="1" lang="en-US" altLang="ja-JP" sz="1100"/>
        </a:p>
        <a:p>
          <a:pPr algn="ctr"/>
          <a:r>
            <a:rPr kumimoji="1" lang="ja-JP" altLang="en-US" sz="1100"/>
            <a:t>⇒</a:t>
          </a:r>
          <a:r>
            <a:rPr kumimoji="1" lang="en-US" altLang="ja-JP" sz="1100"/>
            <a:t>3/3</a:t>
          </a:r>
          <a:r>
            <a:rPr kumimoji="1" lang="ja-JP" altLang="en-US" sz="1100"/>
            <a:t>済</a:t>
          </a:r>
        </a:p>
      </xdr:txBody>
    </xdr:sp>
    <xdr:clientData/>
  </xdr:twoCellAnchor>
  <xdr:twoCellAnchor>
    <xdr:from>
      <xdr:col>7</xdr:col>
      <xdr:colOff>971551</xdr:colOff>
      <xdr:row>5</xdr:row>
      <xdr:rowOff>154516</xdr:rowOff>
    </xdr:from>
    <xdr:to>
      <xdr:col>13</xdr:col>
      <xdr:colOff>825500</xdr:colOff>
      <xdr:row>19</xdr:row>
      <xdr:rowOff>105833</xdr:rowOff>
    </xdr:to>
    <xdr:sp macro="" textlink="">
      <xdr:nvSpPr>
        <xdr:cNvPr id="4" name="正方形/長方形 3">
          <a:extLst>
            <a:ext uri="{FF2B5EF4-FFF2-40B4-BE49-F238E27FC236}">
              <a16:creationId xmlns:a16="http://schemas.microsoft.com/office/drawing/2014/main" id="{486CB3B4-2A7A-4436-A9C1-85059709279D}"/>
            </a:ext>
          </a:extLst>
        </xdr:cNvPr>
        <xdr:cNvSpPr/>
      </xdr:nvSpPr>
      <xdr:spPr>
        <a:xfrm>
          <a:off x="8125884" y="2017183"/>
          <a:ext cx="6479116" cy="38036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500" b="1"/>
            <a:t>R7</a:t>
          </a:r>
          <a:r>
            <a:rPr kumimoji="1" lang="ja-JP" altLang="en-US" sz="1500" b="1"/>
            <a:t>実績作業メモ</a:t>
          </a:r>
          <a:endParaRPr kumimoji="1" lang="en-US" altLang="ja-JP" sz="1500" b="1"/>
        </a:p>
        <a:p>
          <a:pPr algn="l"/>
          <a:endParaRPr kumimoji="1" lang="en-US" altLang="ja-JP" sz="1500" b="1"/>
        </a:p>
        <a:p>
          <a:pPr algn="l"/>
          <a:r>
            <a:rPr kumimoji="1" lang="ja-JP" altLang="en-US" sz="1500" b="1"/>
            <a:t>・</a:t>
          </a:r>
          <a:r>
            <a:rPr kumimoji="1" lang="en-US" altLang="ja-JP" sz="1500" b="1"/>
            <a:t>A:T</a:t>
          </a:r>
          <a:r>
            <a:rPr kumimoji="1" lang="ja-JP" altLang="en-US" sz="1500" b="1"/>
            <a:t>列　→　中間実績（中身は当初交付の）からコピペ</a:t>
          </a:r>
          <a:endParaRPr kumimoji="1" lang="en-US" altLang="ja-JP" sz="1500" b="1"/>
        </a:p>
        <a:p>
          <a:pPr algn="l"/>
          <a:r>
            <a:rPr kumimoji="1" lang="ja-JP" altLang="en-US" sz="1500" b="1"/>
            <a:t>・そのうえで</a:t>
          </a:r>
          <a:r>
            <a:rPr kumimoji="1" lang="en-US" altLang="ja-JP" sz="1500" b="1"/>
            <a:t>L:T</a:t>
          </a:r>
          <a:r>
            <a:rPr kumimoji="1" lang="ja-JP" altLang="en-US" sz="1500" b="1"/>
            <a:t>列→債権者一覧で</a:t>
          </a:r>
          <a:r>
            <a:rPr kumimoji="1" lang="en-US" altLang="ja-JP" sz="1500" b="1"/>
            <a:t>4</a:t>
          </a:r>
          <a:r>
            <a:rPr kumimoji="1" lang="ja-JP" altLang="en-US" sz="1500" b="1"/>
            <a:t>月→</a:t>
          </a:r>
          <a:r>
            <a:rPr kumimoji="1" lang="en-US" altLang="ja-JP" sz="1500" b="1"/>
            <a:t>3</a:t>
          </a:r>
          <a:r>
            <a:rPr kumimoji="1" lang="ja-JP" altLang="en-US" sz="1500" b="1"/>
            <a:t>月で変更がある園は上書き更新</a:t>
          </a:r>
          <a:endParaRPr kumimoji="1" lang="en-US" altLang="ja-JP" sz="1500" b="1"/>
        </a:p>
        <a:p>
          <a:pPr algn="l"/>
          <a:endParaRPr kumimoji="1" lang="en-US" altLang="ja-JP" sz="1500" b="1"/>
        </a:p>
        <a:p>
          <a:pPr algn="l"/>
          <a:r>
            <a:rPr kumimoji="1" lang="ja-JP" altLang="en-US" sz="1500" b="1"/>
            <a:t>・</a:t>
          </a:r>
          <a:r>
            <a:rPr kumimoji="1" lang="en-US" altLang="ja-JP" sz="1500" b="1"/>
            <a:t>U:X</a:t>
          </a:r>
          <a:r>
            <a:rPr kumimoji="1" lang="ja-JP" altLang="en-US" sz="1500" b="1"/>
            <a:t>列　マスタ上の情報から更新</a:t>
          </a:r>
          <a:endParaRPr kumimoji="1" lang="en-US" altLang="ja-JP" sz="1500" b="1"/>
        </a:p>
        <a:p>
          <a:pPr algn="l"/>
          <a:endParaRPr kumimoji="1" lang="en-US" altLang="ja-JP" sz="1500" b="1"/>
        </a:p>
        <a:p>
          <a:pPr algn="l"/>
          <a:r>
            <a:rPr kumimoji="1" lang="ja-JP" altLang="en-US" sz="1500" b="1"/>
            <a:t>・</a:t>
          </a:r>
          <a:r>
            <a:rPr kumimoji="1" lang="en-US" altLang="ja-JP" sz="1500" b="1"/>
            <a:t>Y</a:t>
          </a:r>
          <a:r>
            <a:rPr kumimoji="1" lang="ja-JP" altLang="en-US" sz="1500" b="1"/>
            <a:t>：</a:t>
          </a:r>
          <a:r>
            <a:rPr kumimoji="1" lang="en-US" altLang="ja-JP" sz="1500" b="1"/>
            <a:t>AV</a:t>
          </a:r>
          <a:r>
            <a:rPr kumimoji="1" lang="ja-JP" altLang="en-US" sz="1500" b="1"/>
            <a:t>列　確定した中間実績データから抽出して貼り付け</a:t>
          </a:r>
          <a:endParaRPr kumimoji="1" lang="en-US" altLang="ja-JP" sz="1500" b="1"/>
        </a:p>
        <a:p>
          <a:pPr algn="l"/>
          <a:r>
            <a:rPr kumimoji="1" lang="ja-JP" altLang="en-US" sz="1500" b="1"/>
            <a:t>・</a:t>
          </a:r>
          <a:r>
            <a:rPr kumimoji="1" lang="en-US" altLang="ja-JP" sz="1500" b="1"/>
            <a:t>AW</a:t>
          </a:r>
          <a:r>
            <a:rPr kumimoji="1" lang="ja-JP" altLang="en-US" sz="1500" b="1"/>
            <a:t>列　中間実績の進捗</a:t>
          </a:r>
          <a:endParaRPr kumimoji="1" lang="en-US" altLang="ja-JP" sz="1500" b="1"/>
        </a:p>
        <a:p>
          <a:pPr algn="l"/>
          <a:endParaRPr kumimoji="1" lang="en-US" altLang="ja-JP" sz="1500" b="1"/>
        </a:p>
        <a:p>
          <a:pPr algn="l"/>
          <a:r>
            <a:rPr kumimoji="1" lang="ja-JP" altLang="en-US" sz="1500" b="1"/>
            <a:t>・つばめ保育園</a:t>
          </a:r>
          <a:r>
            <a:rPr kumimoji="1" lang="en-US" altLang="ja-JP" sz="1500" b="1"/>
            <a:t>soga</a:t>
          </a:r>
          <a:r>
            <a:rPr kumimoji="1" lang="en-US" altLang="ja-JP" sz="1500" b="1" baseline="0"/>
            <a:t> </a:t>
          </a:r>
          <a:r>
            <a:rPr kumimoji="1" lang="ja-JP" altLang="en-US" sz="1500" b="1" baseline="0"/>
            <a:t>修正</a:t>
          </a:r>
          <a:endParaRPr kumimoji="1" lang="en-US" altLang="ja-JP" sz="1500" b="1"/>
        </a:p>
        <a:p>
          <a:pPr algn="l"/>
          <a:endParaRPr kumimoji="1" lang="en-US" altLang="ja-JP" sz="15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22</xdr:col>
      <xdr:colOff>0</xdr:colOff>
      <xdr:row>3</xdr:row>
      <xdr:rowOff>139700</xdr:rowOff>
    </xdr:from>
    <xdr:to>
      <xdr:col>35</xdr:col>
      <xdr:colOff>491565</xdr:colOff>
      <xdr:row>12</xdr:row>
      <xdr:rowOff>451516</xdr:rowOff>
    </xdr:to>
    <xdr:pic>
      <xdr:nvPicPr>
        <xdr:cNvPr id="2" name="図 1">
          <a:extLst>
            <a:ext uri="{FF2B5EF4-FFF2-40B4-BE49-F238E27FC236}">
              <a16:creationId xmlns:a16="http://schemas.microsoft.com/office/drawing/2014/main" id="{1B9C6AD1-0D9D-432C-8D8A-8AD756686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5" y="663575"/>
          <a:ext cx="9365690" cy="5779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127000</xdr:colOff>
      <xdr:row>0</xdr:row>
      <xdr:rowOff>124884</xdr:rowOff>
    </xdr:from>
    <xdr:to>
      <xdr:col>28</xdr:col>
      <xdr:colOff>74083</xdr:colOff>
      <xdr:row>1</xdr:row>
      <xdr:rowOff>2117</xdr:rowOff>
    </xdr:to>
    <xdr:sp macro="" textlink="">
      <xdr:nvSpPr>
        <xdr:cNvPr id="9" name="テキスト ボックス 8">
          <a:extLst>
            <a:ext uri="{FF2B5EF4-FFF2-40B4-BE49-F238E27FC236}">
              <a16:creationId xmlns:a16="http://schemas.microsoft.com/office/drawing/2014/main" id="{00FAF95E-3F6D-4602-9B76-F7EE3639E39E}"/>
            </a:ext>
          </a:extLst>
        </xdr:cNvPr>
        <xdr:cNvSpPr txBox="1"/>
      </xdr:nvSpPr>
      <xdr:spPr>
        <a:xfrm>
          <a:off x="127000" y="124884"/>
          <a:ext cx="12647083" cy="13694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t>園が消去・編集して、本来入るべきものではないもの（数字など）が入っている場合に、カウント表がオレンジに着色されます。</a:t>
          </a:r>
        </a:p>
      </xdr:txBody>
    </xdr:sp>
    <xdr:clientData/>
  </xdr:twoCellAnchor>
  <xdr:twoCellAnchor>
    <xdr:from>
      <xdr:col>33</xdr:col>
      <xdr:colOff>232831</xdr:colOff>
      <xdr:row>0</xdr:row>
      <xdr:rowOff>1068917</xdr:rowOff>
    </xdr:from>
    <xdr:to>
      <xdr:col>39</xdr:col>
      <xdr:colOff>10583</xdr:colOff>
      <xdr:row>6</xdr:row>
      <xdr:rowOff>63500</xdr:rowOff>
    </xdr:to>
    <xdr:sp macro="" textlink="">
      <xdr:nvSpPr>
        <xdr:cNvPr id="3" name="正方形/長方形 2">
          <a:extLst>
            <a:ext uri="{FF2B5EF4-FFF2-40B4-BE49-F238E27FC236}">
              <a16:creationId xmlns:a16="http://schemas.microsoft.com/office/drawing/2014/main" id="{31A73A3D-FEAA-6EFF-BB80-0EFAEB32F5BA}"/>
            </a:ext>
          </a:extLst>
        </xdr:cNvPr>
        <xdr:cNvSpPr/>
      </xdr:nvSpPr>
      <xdr:spPr>
        <a:xfrm>
          <a:off x="15091831" y="1068917"/>
          <a:ext cx="2931585" cy="176741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1"/>
            <a:t>R7</a:t>
          </a:r>
          <a:r>
            <a:rPr kumimoji="1" lang="ja-JP" altLang="en-US" sz="1600" b="1"/>
            <a:t>作業メモ</a:t>
          </a:r>
          <a:endParaRPr kumimoji="1" lang="en-US" altLang="ja-JP" sz="1600" b="1"/>
        </a:p>
        <a:p>
          <a:pPr algn="l"/>
          <a:r>
            <a:rPr kumimoji="1" lang="ja-JP" altLang="en-US" sz="1600" b="1"/>
            <a:t>使用するか不明だが一応更新済</a:t>
          </a:r>
          <a:endParaRPr kumimoji="1" lang="en-US" altLang="ja-JP" sz="1600" b="1"/>
        </a:p>
        <a:p>
          <a:pPr algn="l"/>
          <a:endParaRPr kumimoji="1" lang="ja-JP" altLang="en-US" sz="16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990845</xdr:colOff>
      <xdr:row>0</xdr:row>
      <xdr:rowOff>76688</xdr:rowOff>
    </xdr:from>
    <xdr:to>
      <xdr:col>5</xdr:col>
      <xdr:colOff>259773</xdr:colOff>
      <xdr:row>1</xdr:row>
      <xdr:rowOff>214922</xdr:rowOff>
    </xdr:to>
    <xdr:sp macro="" textlink="">
      <xdr:nvSpPr>
        <xdr:cNvPr id="2" name="テキスト ボックス 1">
          <a:extLst>
            <a:ext uri="{FF2B5EF4-FFF2-40B4-BE49-F238E27FC236}">
              <a16:creationId xmlns:a16="http://schemas.microsoft.com/office/drawing/2014/main" id="{E8361F99-0949-4A1F-AF66-8AFFFE894691}"/>
            </a:ext>
          </a:extLst>
        </xdr:cNvPr>
        <xdr:cNvSpPr txBox="1"/>
      </xdr:nvSpPr>
      <xdr:spPr>
        <a:xfrm>
          <a:off x="1414178" y="76688"/>
          <a:ext cx="3617716" cy="484598"/>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Meiryo UI" panose="020B0604030504040204" pitchFamily="50" charset="-128"/>
              <a:ea typeface="Meiryo UI" panose="020B0604030504040204" pitchFamily="50" charset="-128"/>
            </a:rPr>
            <a:t>黄色セルに入力してください</a:t>
          </a:r>
        </a:p>
      </xdr:txBody>
    </xdr:sp>
    <xdr:clientData/>
  </xdr:twoCellAnchor>
  <xdr:twoCellAnchor>
    <xdr:from>
      <xdr:col>14</xdr:col>
      <xdr:colOff>129840</xdr:colOff>
      <xdr:row>1</xdr:row>
      <xdr:rowOff>104204</xdr:rowOff>
    </xdr:from>
    <xdr:to>
      <xdr:col>17</xdr:col>
      <xdr:colOff>663863</xdr:colOff>
      <xdr:row>4</xdr:row>
      <xdr:rowOff>300032</xdr:rowOff>
    </xdr:to>
    <xdr:sp macro="" textlink="">
      <xdr:nvSpPr>
        <xdr:cNvPr id="5" name="テキスト ボックス 4">
          <a:extLst>
            <a:ext uri="{FF2B5EF4-FFF2-40B4-BE49-F238E27FC236}">
              <a16:creationId xmlns:a16="http://schemas.microsoft.com/office/drawing/2014/main" id="{443811A6-2341-4356-92DF-D43657A0CB0A}"/>
            </a:ext>
          </a:extLst>
        </xdr:cNvPr>
        <xdr:cNvSpPr txBox="1"/>
      </xdr:nvSpPr>
      <xdr:spPr>
        <a:xfrm>
          <a:off x="9039378" y="446127"/>
          <a:ext cx="1970100" cy="1221597"/>
        </a:xfrm>
        <a:prstGeom prst="rect">
          <a:avLst/>
        </a:prstGeom>
        <a:solidFill>
          <a:schemeClr val="lt1"/>
        </a:solidFill>
        <a:ln w="571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↓名簿の内容や、入力内容と賃金台帳の内容が異なる場合、連絡をします。</a:t>
          </a:r>
          <a:r>
            <a:rPr kumimoji="1" lang="ja-JP" altLang="en-US" sz="1100" b="1" u="none"/>
            <a:t>内容について対応できる方の</a:t>
          </a:r>
          <a:r>
            <a:rPr kumimoji="1" lang="ja-JP" altLang="en-US" sz="1100"/>
            <a:t>連絡先を入力してください。</a:t>
          </a:r>
        </a:p>
      </xdr:txBody>
    </xdr:sp>
    <xdr:clientData/>
  </xdr:twoCellAnchor>
  <xdr:twoCellAnchor>
    <xdr:from>
      <xdr:col>2</xdr:col>
      <xdr:colOff>1639753</xdr:colOff>
      <xdr:row>25</xdr:row>
      <xdr:rowOff>20573</xdr:rowOff>
    </xdr:from>
    <xdr:to>
      <xdr:col>16</xdr:col>
      <xdr:colOff>263769</xdr:colOff>
      <xdr:row>27</xdr:row>
      <xdr:rowOff>293077</xdr:rowOff>
    </xdr:to>
    <xdr:sp macro="" textlink="">
      <xdr:nvSpPr>
        <xdr:cNvPr id="4" name="テキスト ボックス 3">
          <a:extLst>
            <a:ext uri="{FF2B5EF4-FFF2-40B4-BE49-F238E27FC236}">
              <a16:creationId xmlns:a16="http://schemas.microsoft.com/office/drawing/2014/main" id="{B25B1562-4AE5-46B7-A31F-BC8F05410AB7}"/>
            </a:ext>
          </a:extLst>
        </xdr:cNvPr>
        <xdr:cNvSpPr txBox="1"/>
      </xdr:nvSpPr>
      <xdr:spPr>
        <a:xfrm>
          <a:off x="2069599" y="12368881"/>
          <a:ext cx="8061093" cy="790273"/>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latin typeface="Meiryo UI" panose="020B0604030504040204" pitchFamily="50" charset="-128"/>
              <a:ea typeface="Meiryo UI" panose="020B0604030504040204" pitchFamily="50" charset="-128"/>
            </a:rPr>
            <a:t>すべてのデータを入力後、必ずよく確認のうえデータを提出してください。</a:t>
          </a:r>
          <a:br>
            <a:rPr kumimoji="1" lang="en-US" altLang="ja-JP" sz="1800" b="1">
              <a:solidFill>
                <a:srgbClr val="FF0000"/>
              </a:solidFill>
              <a:latin typeface="Meiryo UI" panose="020B0604030504040204" pitchFamily="50" charset="-128"/>
              <a:ea typeface="Meiryo UI" panose="020B0604030504040204" pitchFamily="50" charset="-128"/>
            </a:rPr>
          </a:br>
          <a:endParaRPr kumimoji="1" lang="en-US" altLang="ja-JP" sz="1800" b="1">
            <a:solidFill>
              <a:srgbClr val="FF0000"/>
            </a:solidFill>
            <a:latin typeface="Meiryo UI" panose="020B0604030504040204" pitchFamily="50" charset="-128"/>
            <a:ea typeface="Meiryo UI" panose="020B0604030504040204" pitchFamily="50" charset="-128"/>
          </a:endParaRPr>
        </a:p>
        <a:p>
          <a:endParaRPr kumimoji="1" lang="ja-JP" altLang="en-US" sz="1800" b="1">
            <a:solidFill>
              <a:srgbClr val="FF0000"/>
            </a:solidFill>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81643</xdr:colOff>
          <xdr:row>5</xdr:row>
          <xdr:rowOff>13606</xdr:rowOff>
        </xdr:from>
        <xdr:to>
          <xdr:col>30</xdr:col>
          <xdr:colOff>485085</xdr:colOff>
          <xdr:row>28</xdr:row>
          <xdr:rowOff>27214</xdr:rowOff>
        </xdr:to>
        <xdr:pic>
          <xdr:nvPicPr>
            <xdr:cNvPr id="3" name="図 2">
              <a:extLst>
                <a:ext uri="{FF2B5EF4-FFF2-40B4-BE49-F238E27FC236}">
                  <a16:creationId xmlns:a16="http://schemas.microsoft.com/office/drawing/2014/main" id="{E4696D99-9DF0-4581-A988-7A6E76F3733C}"/>
                </a:ext>
              </a:extLst>
            </xdr:cNvPr>
            <xdr:cNvPicPr>
              <a:picLocks noChangeAspect="1" noChangeArrowheads="1"/>
              <a:extLst>
                <a:ext uri="{84589F7E-364E-4C9E-8A38-B11213B215E9}">
                  <a14:cameraTool cellRange="カメラ!$B$3:$F$16" spid="_x0000_s83394"/>
                </a:ext>
              </a:extLst>
            </xdr:cNvPicPr>
          </xdr:nvPicPr>
          <xdr:blipFill>
            <a:blip xmlns:r="http://schemas.openxmlformats.org/officeDocument/2006/relationships" r:embed="rId1"/>
            <a:srcRect/>
            <a:stretch>
              <a:fillRect/>
            </a:stretch>
          </xdr:blipFill>
          <xdr:spPr bwMode="auto">
            <a:xfrm>
              <a:off x="8327572" y="2490106"/>
              <a:ext cx="8975942" cy="632732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27</xdr:col>
      <xdr:colOff>201633</xdr:colOff>
      <xdr:row>32</xdr:row>
      <xdr:rowOff>249877</xdr:rowOff>
    </xdr:from>
    <xdr:to>
      <xdr:col>36</xdr:col>
      <xdr:colOff>44907</xdr:colOff>
      <xdr:row>38</xdr:row>
      <xdr:rowOff>144240</xdr:rowOff>
    </xdr:to>
    <xdr:pic>
      <xdr:nvPicPr>
        <xdr:cNvPr id="4" name="図 3">
          <a:extLst>
            <a:ext uri="{FF2B5EF4-FFF2-40B4-BE49-F238E27FC236}">
              <a16:creationId xmlns:a16="http://schemas.microsoft.com/office/drawing/2014/main" id="{6FF2FE6A-619C-4B99-8092-136975D0E62E}"/>
            </a:ext>
          </a:extLst>
        </xdr:cNvPr>
        <xdr:cNvPicPr>
          <a:picLocks noChangeAspect="1"/>
        </xdr:cNvPicPr>
      </xdr:nvPicPr>
      <xdr:blipFill>
        <a:blip xmlns:r="http://schemas.openxmlformats.org/officeDocument/2006/relationships" r:embed="rId2"/>
        <a:stretch>
          <a:fillRect/>
        </a:stretch>
      </xdr:blipFill>
      <xdr:spPr>
        <a:xfrm>
          <a:off x="15129906" y="10363695"/>
          <a:ext cx="5298501" cy="166081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16</xdr:col>
          <xdr:colOff>68035</xdr:colOff>
          <xdr:row>28</xdr:row>
          <xdr:rowOff>122465</xdr:rowOff>
        </xdr:from>
        <xdr:to>
          <xdr:col>26</xdr:col>
          <xdr:colOff>560161</xdr:colOff>
          <xdr:row>38</xdr:row>
          <xdr:rowOff>272143</xdr:rowOff>
        </xdr:to>
        <xdr:pic>
          <xdr:nvPicPr>
            <xdr:cNvPr id="5" name="図 4">
              <a:extLst>
                <a:ext uri="{FF2B5EF4-FFF2-40B4-BE49-F238E27FC236}">
                  <a16:creationId xmlns:a16="http://schemas.microsoft.com/office/drawing/2014/main" id="{EAE0DF8B-6F96-4FF1-8993-225E660EE20E}"/>
                </a:ext>
              </a:extLst>
            </xdr:cNvPr>
            <xdr:cNvPicPr>
              <a:picLocks noChangeAspect="1" noChangeArrowheads="1"/>
              <a:extLst>
                <a:ext uri="{84589F7E-364E-4C9E-8A38-B11213B215E9}">
                  <a14:cameraTool cellRange="対応内容リスト!#REF!" spid="_x0000_s83395"/>
                </a:ext>
              </a:extLst>
            </xdr:cNvPicPr>
          </xdr:nvPicPr>
          <xdr:blipFill>
            <a:blip xmlns:r="http://schemas.openxmlformats.org/officeDocument/2006/relationships" r:embed="rId3"/>
            <a:srcRect/>
            <a:stretch>
              <a:fillRect/>
            </a:stretch>
          </xdr:blipFill>
          <xdr:spPr bwMode="auto">
            <a:xfrm>
              <a:off x="8313964" y="8218715"/>
              <a:ext cx="6647090" cy="300717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10</xdr:col>
      <xdr:colOff>437030</xdr:colOff>
      <xdr:row>0</xdr:row>
      <xdr:rowOff>156882</xdr:rowOff>
    </xdr:from>
    <xdr:to>
      <xdr:col>16</xdr:col>
      <xdr:colOff>62754</xdr:colOff>
      <xdr:row>2</xdr:row>
      <xdr:rowOff>102533</xdr:rowOff>
    </xdr:to>
    <xdr:sp macro="" textlink="">
      <xdr:nvSpPr>
        <xdr:cNvPr id="6" name="四角形吹き出し 14">
          <a:extLst>
            <a:ext uri="{FF2B5EF4-FFF2-40B4-BE49-F238E27FC236}">
              <a16:creationId xmlns:a16="http://schemas.microsoft.com/office/drawing/2014/main" id="{8F59AB8E-EC2A-4E22-9059-E20AF2381FB2}"/>
            </a:ext>
          </a:extLst>
        </xdr:cNvPr>
        <xdr:cNvSpPr/>
      </xdr:nvSpPr>
      <xdr:spPr>
        <a:xfrm>
          <a:off x="5602942" y="156882"/>
          <a:ext cx="2707341" cy="909357"/>
        </a:xfrm>
        <a:prstGeom prst="wedgeRectCallout">
          <a:avLst>
            <a:gd name="adj1" fmla="val -49586"/>
            <a:gd name="adj2" fmla="val 36992"/>
          </a:avLst>
        </a:prstGeom>
        <a:solidFill>
          <a:schemeClr val="accent6">
            <a:lumMod val="20000"/>
            <a:lumOff val="8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1" u="sng">
              <a:solidFill>
                <a:srgbClr val="FF0000"/>
              </a:solidFill>
            </a:rPr>
            <a:t>なるべく千葉市手当対象者を上から記載してください。「金額用計算シート」にわかりやすく反映できなくなります。</a:t>
          </a:r>
        </a:p>
      </xdr:txBody>
    </xdr:sp>
    <xdr:clientData/>
  </xdr:twoCellAnchor>
  <xdr:twoCellAnchor>
    <xdr:from>
      <xdr:col>0</xdr:col>
      <xdr:colOff>56030</xdr:colOff>
      <xdr:row>0</xdr:row>
      <xdr:rowOff>48558</xdr:rowOff>
    </xdr:from>
    <xdr:to>
      <xdr:col>4</xdr:col>
      <xdr:colOff>232835</xdr:colOff>
      <xdr:row>0</xdr:row>
      <xdr:rowOff>486833</xdr:rowOff>
    </xdr:to>
    <xdr:sp macro="" textlink="">
      <xdr:nvSpPr>
        <xdr:cNvPr id="7" name="角丸四角形 1">
          <a:extLst>
            <a:ext uri="{FF2B5EF4-FFF2-40B4-BE49-F238E27FC236}">
              <a16:creationId xmlns:a16="http://schemas.microsoft.com/office/drawing/2014/main" id="{8862013F-6FFC-4E15-B452-893A2F3CB376}"/>
            </a:ext>
          </a:extLst>
        </xdr:cNvPr>
        <xdr:cNvSpPr/>
      </xdr:nvSpPr>
      <xdr:spPr bwMode="auto">
        <a:xfrm>
          <a:off x="56030" y="48558"/>
          <a:ext cx="1870138" cy="438275"/>
        </a:xfrm>
        <a:prstGeom prst="roundRect">
          <a:avLst/>
        </a:prstGeom>
        <a:solidFill>
          <a:schemeClr val="accent6">
            <a:lumMod val="20000"/>
            <a:lumOff val="80000"/>
          </a:schemeClr>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600">
              <a:solidFill>
                <a:srgbClr val="FF0000"/>
              </a:solidFill>
              <a:latin typeface="HGP創英角ﾎﾟｯﾌﾟ体" panose="040B0A00000000000000" pitchFamily="50" charset="-128"/>
              <a:ea typeface="HGP創英角ﾎﾟｯﾌﾟ体" panose="040B0A00000000000000" pitchFamily="50" charset="-128"/>
            </a:rPr>
            <a:t>記入例</a:t>
          </a:r>
        </a:p>
      </xdr:txBody>
    </xdr:sp>
    <xdr:clientData/>
  </xdr:twoCellAnchor>
  <xdr:twoCellAnchor>
    <xdr:from>
      <xdr:col>1</xdr:col>
      <xdr:colOff>-1</xdr:colOff>
      <xdr:row>3</xdr:row>
      <xdr:rowOff>136070</xdr:rowOff>
    </xdr:from>
    <xdr:to>
      <xdr:col>1</xdr:col>
      <xdr:colOff>421820</xdr:colOff>
      <xdr:row>5</xdr:row>
      <xdr:rowOff>190499</xdr:rowOff>
    </xdr:to>
    <xdr:sp macro="" textlink="">
      <xdr:nvSpPr>
        <xdr:cNvPr id="8" name="テキスト ボックス 7">
          <a:extLst>
            <a:ext uri="{FF2B5EF4-FFF2-40B4-BE49-F238E27FC236}">
              <a16:creationId xmlns:a16="http://schemas.microsoft.com/office/drawing/2014/main" id="{80AE65FA-146F-4D35-B0FC-37FAA5DA9E90}"/>
            </a:ext>
          </a:extLst>
        </xdr:cNvPr>
        <xdr:cNvSpPr txBox="1"/>
      </xdr:nvSpPr>
      <xdr:spPr>
        <a:xfrm>
          <a:off x="163285" y="1442356"/>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①</a:t>
          </a:r>
        </a:p>
      </xdr:txBody>
    </xdr:sp>
    <xdr:clientData/>
  </xdr:twoCellAnchor>
  <xdr:twoCellAnchor>
    <xdr:from>
      <xdr:col>2</xdr:col>
      <xdr:colOff>54428</xdr:colOff>
      <xdr:row>3</xdr:row>
      <xdr:rowOff>136072</xdr:rowOff>
    </xdr:from>
    <xdr:to>
      <xdr:col>3</xdr:col>
      <xdr:colOff>40821</xdr:colOff>
      <xdr:row>5</xdr:row>
      <xdr:rowOff>190501</xdr:rowOff>
    </xdr:to>
    <xdr:sp macro="" textlink="">
      <xdr:nvSpPr>
        <xdr:cNvPr id="9" name="テキスト ボックス 8">
          <a:extLst>
            <a:ext uri="{FF2B5EF4-FFF2-40B4-BE49-F238E27FC236}">
              <a16:creationId xmlns:a16="http://schemas.microsoft.com/office/drawing/2014/main" id="{0E80996E-D23C-4E86-BD70-E43C9353F5DF}"/>
            </a:ext>
          </a:extLst>
        </xdr:cNvPr>
        <xdr:cNvSpPr txBox="1"/>
      </xdr:nvSpPr>
      <xdr:spPr>
        <a:xfrm>
          <a:off x="1088571" y="1442358"/>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②</a:t>
          </a:r>
        </a:p>
      </xdr:txBody>
    </xdr:sp>
    <xdr:clientData/>
  </xdr:twoCellAnchor>
  <xdr:twoCellAnchor>
    <xdr:from>
      <xdr:col>4</xdr:col>
      <xdr:colOff>68036</xdr:colOff>
      <xdr:row>3</xdr:row>
      <xdr:rowOff>136071</xdr:rowOff>
    </xdr:from>
    <xdr:to>
      <xdr:col>4</xdr:col>
      <xdr:colOff>489857</xdr:colOff>
      <xdr:row>5</xdr:row>
      <xdr:rowOff>190500</xdr:rowOff>
    </xdr:to>
    <xdr:sp macro="" textlink="">
      <xdr:nvSpPr>
        <xdr:cNvPr id="10" name="テキスト ボックス 9">
          <a:extLst>
            <a:ext uri="{FF2B5EF4-FFF2-40B4-BE49-F238E27FC236}">
              <a16:creationId xmlns:a16="http://schemas.microsoft.com/office/drawing/2014/main" id="{C8403C12-0ADD-4198-9207-DF2412A254B0}"/>
            </a:ext>
          </a:extLst>
        </xdr:cNvPr>
        <xdr:cNvSpPr txBox="1"/>
      </xdr:nvSpPr>
      <xdr:spPr>
        <a:xfrm>
          <a:off x="1918607" y="1442357"/>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③</a:t>
          </a:r>
        </a:p>
      </xdr:txBody>
    </xdr:sp>
    <xdr:clientData/>
  </xdr:twoCellAnchor>
  <xdr:twoCellAnchor>
    <xdr:from>
      <xdr:col>4</xdr:col>
      <xdr:colOff>762000</xdr:colOff>
      <xdr:row>3</xdr:row>
      <xdr:rowOff>136071</xdr:rowOff>
    </xdr:from>
    <xdr:to>
      <xdr:col>5</xdr:col>
      <xdr:colOff>244928</xdr:colOff>
      <xdr:row>5</xdr:row>
      <xdr:rowOff>190500</xdr:rowOff>
    </xdr:to>
    <xdr:sp macro="" textlink="">
      <xdr:nvSpPr>
        <xdr:cNvPr id="12" name="テキスト ボックス 11">
          <a:extLst>
            <a:ext uri="{FF2B5EF4-FFF2-40B4-BE49-F238E27FC236}">
              <a16:creationId xmlns:a16="http://schemas.microsoft.com/office/drawing/2014/main" id="{9EDBDF77-CEDE-4EBC-8AB0-1CEF4B7F12AE}"/>
            </a:ext>
          </a:extLst>
        </xdr:cNvPr>
        <xdr:cNvSpPr txBox="1"/>
      </xdr:nvSpPr>
      <xdr:spPr>
        <a:xfrm>
          <a:off x="2612571" y="1442357"/>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④</a:t>
          </a:r>
        </a:p>
      </xdr:txBody>
    </xdr:sp>
    <xdr:clientData/>
  </xdr:twoCellAnchor>
  <xdr:twoCellAnchor>
    <xdr:from>
      <xdr:col>5</xdr:col>
      <xdr:colOff>285750</xdr:colOff>
      <xdr:row>3</xdr:row>
      <xdr:rowOff>136071</xdr:rowOff>
    </xdr:from>
    <xdr:to>
      <xdr:col>6</xdr:col>
      <xdr:colOff>326571</xdr:colOff>
      <xdr:row>5</xdr:row>
      <xdr:rowOff>190500</xdr:rowOff>
    </xdr:to>
    <xdr:sp macro="" textlink="">
      <xdr:nvSpPr>
        <xdr:cNvPr id="13" name="テキスト ボックス 12">
          <a:extLst>
            <a:ext uri="{FF2B5EF4-FFF2-40B4-BE49-F238E27FC236}">
              <a16:creationId xmlns:a16="http://schemas.microsoft.com/office/drawing/2014/main" id="{C04E71C8-2E71-4765-B6F8-58375BC78CD2}"/>
            </a:ext>
          </a:extLst>
        </xdr:cNvPr>
        <xdr:cNvSpPr txBox="1"/>
      </xdr:nvSpPr>
      <xdr:spPr>
        <a:xfrm>
          <a:off x="3075214" y="1442357"/>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⑤</a:t>
          </a:r>
        </a:p>
      </xdr:txBody>
    </xdr:sp>
    <xdr:clientData/>
  </xdr:twoCellAnchor>
  <xdr:twoCellAnchor>
    <xdr:from>
      <xdr:col>6</xdr:col>
      <xdr:colOff>367394</xdr:colOff>
      <xdr:row>3</xdr:row>
      <xdr:rowOff>136072</xdr:rowOff>
    </xdr:from>
    <xdr:to>
      <xdr:col>7</xdr:col>
      <xdr:colOff>394608</xdr:colOff>
      <xdr:row>5</xdr:row>
      <xdr:rowOff>190501</xdr:rowOff>
    </xdr:to>
    <xdr:sp macro="" textlink="">
      <xdr:nvSpPr>
        <xdr:cNvPr id="14" name="テキスト ボックス 13">
          <a:extLst>
            <a:ext uri="{FF2B5EF4-FFF2-40B4-BE49-F238E27FC236}">
              <a16:creationId xmlns:a16="http://schemas.microsoft.com/office/drawing/2014/main" id="{0AFAAC5C-2A24-40B5-B0A1-20AD72742CFF}"/>
            </a:ext>
          </a:extLst>
        </xdr:cNvPr>
        <xdr:cNvSpPr txBox="1"/>
      </xdr:nvSpPr>
      <xdr:spPr>
        <a:xfrm>
          <a:off x="3537858" y="1442358"/>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⑥</a:t>
          </a:r>
        </a:p>
      </xdr:txBody>
    </xdr:sp>
    <xdr:clientData/>
  </xdr:twoCellAnchor>
  <xdr:twoCellAnchor>
    <xdr:from>
      <xdr:col>8</xdr:col>
      <xdr:colOff>27214</xdr:colOff>
      <xdr:row>3</xdr:row>
      <xdr:rowOff>136072</xdr:rowOff>
    </xdr:from>
    <xdr:to>
      <xdr:col>8</xdr:col>
      <xdr:colOff>449035</xdr:colOff>
      <xdr:row>5</xdr:row>
      <xdr:rowOff>190501</xdr:rowOff>
    </xdr:to>
    <xdr:sp macro="" textlink="">
      <xdr:nvSpPr>
        <xdr:cNvPr id="15" name="テキスト ボックス 14">
          <a:extLst>
            <a:ext uri="{FF2B5EF4-FFF2-40B4-BE49-F238E27FC236}">
              <a16:creationId xmlns:a16="http://schemas.microsoft.com/office/drawing/2014/main" id="{E786EF0A-2B9E-4DE6-B4DE-6E14E4B662F3}"/>
            </a:ext>
          </a:extLst>
        </xdr:cNvPr>
        <xdr:cNvSpPr txBox="1"/>
      </xdr:nvSpPr>
      <xdr:spPr>
        <a:xfrm>
          <a:off x="4095750" y="1442358"/>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⑦</a:t>
          </a:r>
        </a:p>
      </xdr:txBody>
    </xdr:sp>
    <xdr:clientData/>
  </xdr:twoCellAnchor>
  <xdr:twoCellAnchor>
    <xdr:from>
      <xdr:col>9</xdr:col>
      <xdr:colOff>0</xdr:colOff>
      <xdr:row>3</xdr:row>
      <xdr:rowOff>136071</xdr:rowOff>
    </xdr:from>
    <xdr:to>
      <xdr:col>9</xdr:col>
      <xdr:colOff>421821</xdr:colOff>
      <xdr:row>5</xdr:row>
      <xdr:rowOff>190500</xdr:rowOff>
    </xdr:to>
    <xdr:sp macro="" textlink="">
      <xdr:nvSpPr>
        <xdr:cNvPr id="16" name="テキスト ボックス 15">
          <a:extLst>
            <a:ext uri="{FF2B5EF4-FFF2-40B4-BE49-F238E27FC236}">
              <a16:creationId xmlns:a16="http://schemas.microsoft.com/office/drawing/2014/main" id="{71C5FDAD-CB19-41F9-BC88-8F1DC1E413D9}"/>
            </a:ext>
          </a:extLst>
        </xdr:cNvPr>
        <xdr:cNvSpPr txBox="1"/>
      </xdr:nvSpPr>
      <xdr:spPr>
        <a:xfrm>
          <a:off x="4599214" y="1442357"/>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⑧</a:t>
          </a:r>
        </a:p>
      </xdr:txBody>
    </xdr:sp>
    <xdr:clientData/>
  </xdr:twoCellAnchor>
  <xdr:twoCellAnchor>
    <xdr:from>
      <xdr:col>10</xdr:col>
      <xdr:colOff>16329</xdr:colOff>
      <xdr:row>3</xdr:row>
      <xdr:rowOff>138792</xdr:rowOff>
    </xdr:from>
    <xdr:to>
      <xdr:col>10</xdr:col>
      <xdr:colOff>438150</xdr:colOff>
      <xdr:row>5</xdr:row>
      <xdr:rowOff>193221</xdr:rowOff>
    </xdr:to>
    <xdr:sp macro="" textlink="">
      <xdr:nvSpPr>
        <xdr:cNvPr id="17" name="テキスト ボックス 16">
          <a:extLst>
            <a:ext uri="{FF2B5EF4-FFF2-40B4-BE49-F238E27FC236}">
              <a16:creationId xmlns:a16="http://schemas.microsoft.com/office/drawing/2014/main" id="{B35AAD97-3B3D-41E4-BE15-541B2058091C}"/>
            </a:ext>
          </a:extLst>
        </xdr:cNvPr>
        <xdr:cNvSpPr txBox="1"/>
      </xdr:nvSpPr>
      <xdr:spPr>
        <a:xfrm>
          <a:off x="5200650" y="1445078"/>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⑨</a:t>
          </a:r>
        </a:p>
      </xdr:txBody>
    </xdr:sp>
    <xdr:clientData/>
  </xdr:twoCellAnchor>
  <xdr:twoCellAnchor>
    <xdr:from>
      <xdr:col>11</xdr:col>
      <xdr:colOff>19049</xdr:colOff>
      <xdr:row>3</xdr:row>
      <xdr:rowOff>141513</xdr:rowOff>
    </xdr:from>
    <xdr:to>
      <xdr:col>11</xdr:col>
      <xdr:colOff>440870</xdr:colOff>
      <xdr:row>5</xdr:row>
      <xdr:rowOff>195942</xdr:rowOff>
    </xdr:to>
    <xdr:sp macro="" textlink="">
      <xdr:nvSpPr>
        <xdr:cNvPr id="18" name="テキスト ボックス 17">
          <a:extLst>
            <a:ext uri="{FF2B5EF4-FFF2-40B4-BE49-F238E27FC236}">
              <a16:creationId xmlns:a16="http://schemas.microsoft.com/office/drawing/2014/main" id="{3701F320-77C9-452D-B27C-E3033998FF88}"/>
            </a:ext>
          </a:extLst>
        </xdr:cNvPr>
        <xdr:cNvSpPr txBox="1"/>
      </xdr:nvSpPr>
      <xdr:spPr>
        <a:xfrm>
          <a:off x="5788478" y="1447799"/>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⑩</a:t>
          </a:r>
        </a:p>
      </xdr:txBody>
    </xdr:sp>
    <xdr:clientData/>
  </xdr:twoCellAnchor>
  <xdr:twoCellAnchor>
    <xdr:from>
      <xdr:col>12</xdr:col>
      <xdr:colOff>8163</xdr:colOff>
      <xdr:row>3</xdr:row>
      <xdr:rowOff>144235</xdr:rowOff>
    </xdr:from>
    <xdr:to>
      <xdr:col>12</xdr:col>
      <xdr:colOff>429984</xdr:colOff>
      <xdr:row>5</xdr:row>
      <xdr:rowOff>198664</xdr:rowOff>
    </xdr:to>
    <xdr:sp macro="" textlink="">
      <xdr:nvSpPr>
        <xdr:cNvPr id="19" name="テキスト ボックス 18">
          <a:extLst>
            <a:ext uri="{FF2B5EF4-FFF2-40B4-BE49-F238E27FC236}">
              <a16:creationId xmlns:a16="http://schemas.microsoft.com/office/drawing/2014/main" id="{076D6DDA-A6AF-456B-9613-1BB668082FB4}"/>
            </a:ext>
          </a:extLst>
        </xdr:cNvPr>
        <xdr:cNvSpPr txBox="1"/>
      </xdr:nvSpPr>
      <xdr:spPr>
        <a:xfrm>
          <a:off x="6362699" y="1450521"/>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⑪</a:t>
          </a:r>
        </a:p>
      </xdr:txBody>
    </xdr:sp>
    <xdr:clientData/>
  </xdr:twoCellAnchor>
  <xdr:twoCellAnchor>
    <xdr:from>
      <xdr:col>12</xdr:col>
      <xdr:colOff>571499</xdr:colOff>
      <xdr:row>3</xdr:row>
      <xdr:rowOff>149678</xdr:rowOff>
    </xdr:from>
    <xdr:to>
      <xdr:col>13</xdr:col>
      <xdr:colOff>326570</xdr:colOff>
      <xdr:row>5</xdr:row>
      <xdr:rowOff>204107</xdr:rowOff>
    </xdr:to>
    <xdr:sp macro="" textlink="">
      <xdr:nvSpPr>
        <xdr:cNvPr id="20" name="テキスト ボックス 19">
          <a:extLst>
            <a:ext uri="{FF2B5EF4-FFF2-40B4-BE49-F238E27FC236}">
              <a16:creationId xmlns:a16="http://schemas.microsoft.com/office/drawing/2014/main" id="{2F3665B0-E599-4501-A90D-B82B1ED13005}"/>
            </a:ext>
          </a:extLst>
        </xdr:cNvPr>
        <xdr:cNvSpPr txBox="1"/>
      </xdr:nvSpPr>
      <xdr:spPr>
        <a:xfrm>
          <a:off x="6926035" y="1455964"/>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⑫</a:t>
          </a:r>
        </a:p>
      </xdr:txBody>
    </xdr:sp>
    <xdr:clientData/>
  </xdr:twoCellAnchor>
  <xdr:twoCellAnchor>
    <xdr:from>
      <xdr:col>14</xdr:col>
      <xdr:colOff>29935</xdr:colOff>
      <xdr:row>3</xdr:row>
      <xdr:rowOff>152399</xdr:rowOff>
    </xdr:from>
    <xdr:to>
      <xdr:col>15</xdr:col>
      <xdr:colOff>43542</xdr:colOff>
      <xdr:row>5</xdr:row>
      <xdr:rowOff>206828</xdr:rowOff>
    </xdr:to>
    <xdr:sp macro="" textlink="">
      <xdr:nvSpPr>
        <xdr:cNvPr id="21" name="テキスト ボックス 20">
          <a:extLst>
            <a:ext uri="{FF2B5EF4-FFF2-40B4-BE49-F238E27FC236}">
              <a16:creationId xmlns:a16="http://schemas.microsoft.com/office/drawing/2014/main" id="{340207AC-D6F0-403C-BA2A-E6EA0D8F6C60}"/>
            </a:ext>
          </a:extLst>
        </xdr:cNvPr>
        <xdr:cNvSpPr txBox="1"/>
      </xdr:nvSpPr>
      <xdr:spPr>
        <a:xfrm>
          <a:off x="7459435" y="1458685"/>
          <a:ext cx="421821" cy="530679"/>
        </a:xfrm>
        <a:prstGeom prst="rect">
          <a:avLst/>
        </a:prstGeom>
        <a:solidFill>
          <a:schemeClr val="accent3">
            <a:lumMod val="40000"/>
            <a:lumOff val="6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⑬</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90715</xdr:colOff>
      <xdr:row>0</xdr:row>
      <xdr:rowOff>56240</xdr:rowOff>
    </xdr:from>
    <xdr:to>
      <xdr:col>19</xdr:col>
      <xdr:colOff>27214</xdr:colOff>
      <xdr:row>11</xdr:row>
      <xdr:rowOff>181427</xdr:rowOff>
    </xdr:to>
    <xdr:sp macro="" textlink="">
      <xdr:nvSpPr>
        <xdr:cNvPr id="7" name="テキスト ボックス 6">
          <a:extLst>
            <a:ext uri="{FF2B5EF4-FFF2-40B4-BE49-F238E27FC236}">
              <a16:creationId xmlns:a16="http://schemas.microsoft.com/office/drawing/2014/main" id="{364EFB04-AB89-4C6F-82CF-2AE649C11F4A}"/>
            </a:ext>
          </a:extLst>
        </xdr:cNvPr>
        <xdr:cNvSpPr txBox="1"/>
      </xdr:nvSpPr>
      <xdr:spPr>
        <a:xfrm>
          <a:off x="90715" y="56240"/>
          <a:ext cx="8608785" cy="2438401"/>
        </a:xfrm>
        <a:prstGeom prst="rect">
          <a:avLst/>
        </a:prstGeom>
        <a:solidFill>
          <a:schemeClr val="lt1"/>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2">
                  <a:lumMod val="75000"/>
                </a:schemeClr>
              </a:solidFill>
            </a:rPr>
            <a:t>①</a:t>
          </a:r>
          <a:r>
            <a:rPr kumimoji="1" lang="ja-JP" altLang="en-US" sz="2000" b="1">
              <a:solidFill>
                <a:srgbClr val="FF0000"/>
              </a:solidFill>
            </a:rPr>
            <a:t>中間実績にて確定したデータの</a:t>
          </a:r>
          <a:r>
            <a:rPr kumimoji="1" lang="ja-JP" altLang="en-US" sz="1600" b="1">
              <a:solidFill>
                <a:schemeClr val="tx2">
                  <a:lumMod val="75000"/>
                </a:schemeClr>
              </a:solidFill>
            </a:rPr>
            <a:t>「③職員名簿</a:t>
          </a:r>
          <a:r>
            <a:rPr kumimoji="1" lang="en-US" altLang="ja-JP" sz="1600" b="1">
              <a:solidFill>
                <a:schemeClr val="tx2">
                  <a:lumMod val="75000"/>
                </a:schemeClr>
              </a:solidFill>
            </a:rPr>
            <a:t>【</a:t>
          </a:r>
          <a:r>
            <a:rPr kumimoji="1" lang="ja-JP" altLang="en-US" sz="1600" b="1">
              <a:solidFill>
                <a:schemeClr val="tx2">
                  <a:lumMod val="75000"/>
                </a:schemeClr>
              </a:solidFill>
            </a:rPr>
            <a:t>中間実績</a:t>
          </a:r>
          <a:r>
            <a:rPr kumimoji="1" lang="en-US" altLang="ja-JP" sz="1600" b="1">
              <a:solidFill>
                <a:schemeClr val="tx2">
                  <a:lumMod val="75000"/>
                </a:schemeClr>
              </a:solidFill>
            </a:rPr>
            <a:t>】</a:t>
          </a:r>
          <a:r>
            <a:rPr kumimoji="1" lang="ja-JP" altLang="en-US" sz="1600" b="1">
              <a:solidFill>
                <a:schemeClr val="tx2">
                  <a:lumMod val="75000"/>
                </a:schemeClr>
              </a:solidFill>
            </a:rPr>
            <a:t>」シートのクリーム色部分を</a:t>
          </a:r>
          <a:r>
            <a:rPr kumimoji="1" lang="ja-JP" altLang="en-US" sz="1600" b="1">
              <a:solidFill>
                <a:srgbClr val="FF0000"/>
              </a:solidFill>
            </a:rPr>
            <a:t>コピーして貼り付け</a:t>
          </a:r>
          <a:r>
            <a:rPr kumimoji="1" lang="ja-JP" altLang="en-US" sz="1600" b="1">
              <a:solidFill>
                <a:schemeClr val="tx2">
                  <a:lumMod val="75000"/>
                </a:schemeClr>
              </a:solidFill>
            </a:rPr>
            <a:t>してください。</a:t>
          </a:r>
          <a:endParaRPr kumimoji="1" lang="en-US" altLang="ja-JP" sz="2000" b="1">
            <a:solidFill>
              <a:srgbClr val="FF0000"/>
            </a:solidFill>
          </a:endParaRPr>
        </a:p>
        <a:p>
          <a:r>
            <a:rPr kumimoji="1" lang="en-US" altLang="ja-JP" sz="2000" b="1" u="sng">
              <a:solidFill>
                <a:srgbClr val="FF0000"/>
              </a:solidFill>
            </a:rPr>
            <a:t>※</a:t>
          </a:r>
          <a:r>
            <a:rPr kumimoji="1" lang="ja-JP" altLang="en-US" sz="2000" b="1" u="sng">
              <a:solidFill>
                <a:srgbClr val="FF0000"/>
              </a:solidFill>
            </a:rPr>
            <a:t>中間実績で修正があり千葉市から返送している場合は、必ず返送後のものを使用してください。</a:t>
          </a:r>
          <a:endParaRPr kumimoji="1" lang="en-US" altLang="ja-JP" sz="2000" b="1" u="sng">
            <a:solidFill>
              <a:srgbClr val="FF0000"/>
            </a:solidFill>
          </a:endParaRPr>
        </a:p>
        <a:p>
          <a:r>
            <a:rPr kumimoji="1" lang="ja-JP" altLang="en-US" sz="1600" b="1">
              <a:solidFill>
                <a:schemeClr val="tx2">
                  <a:lumMod val="75000"/>
                </a:schemeClr>
              </a:solidFill>
            </a:rPr>
            <a:t>・入退職した職員がいる場合は、忘れずに入力してください。</a:t>
          </a:r>
          <a:endParaRPr kumimoji="1" lang="en-US" altLang="ja-JP" sz="1600" b="1">
            <a:solidFill>
              <a:schemeClr val="tx2">
                <a:lumMod val="75000"/>
              </a:schemeClr>
            </a:solidFill>
          </a:endParaRPr>
        </a:p>
        <a:p>
          <a:r>
            <a:rPr kumimoji="1" lang="ja-JP" altLang="en-US" sz="1600" b="1">
              <a:solidFill>
                <a:schemeClr val="tx2">
                  <a:lumMod val="75000"/>
                </a:schemeClr>
              </a:solidFill>
            </a:rPr>
            <a:t>・中間実績を実施できなかった園は、新しく作成してください。</a:t>
          </a:r>
          <a:endParaRPr kumimoji="1" lang="en-US" altLang="ja-JP" sz="1600" b="1">
            <a:solidFill>
              <a:schemeClr val="tx2">
                <a:lumMod val="75000"/>
              </a:schemeClr>
            </a:solidFill>
          </a:endParaRPr>
        </a:p>
        <a:p>
          <a:r>
            <a:rPr kumimoji="1" lang="ja-JP" altLang="en-US" sz="2400" b="1">
              <a:solidFill>
                <a:schemeClr val="dk1"/>
              </a:solidFill>
              <a:effectLst/>
              <a:latin typeface="+mn-lt"/>
              <a:ea typeface="+mn-ea"/>
              <a:cs typeface="+mn-cs"/>
            </a:rPr>
            <a:t>↓↓↓</a:t>
          </a:r>
          <a:r>
            <a:rPr kumimoji="1" lang="ja-JP" altLang="ja-JP" sz="2400" b="1">
              <a:solidFill>
                <a:schemeClr val="dk1"/>
              </a:solidFill>
              <a:effectLst/>
              <a:latin typeface="+mn-lt"/>
              <a:ea typeface="+mn-ea"/>
              <a:cs typeface="+mn-cs"/>
            </a:rPr>
            <a:t>↓↓↓↓↓↓↓↓↓↓↓↓↓↓↓↓↓↓</a:t>
          </a:r>
          <a:endParaRPr lang="ja-JP" altLang="ja-JP" sz="2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effectLst/>
          </a:endParaRPr>
        </a:p>
      </xdr:txBody>
    </xdr:sp>
    <xdr:clientData fPrintsWithSheet="0"/>
  </xdr:twoCellAnchor>
  <xdr:twoCellAnchor>
    <xdr:from>
      <xdr:col>16</xdr:col>
      <xdr:colOff>122918</xdr:colOff>
      <xdr:row>15</xdr:row>
      <xdr:rowOff>119289</xdr:rowOff>
    </xdr:from>
    <xdr:to>
      <xdr:col>20</xdr:col>
      <xdr:colOff>480785</xdr:colOff>
      <xdr:row>41</xdr:row>
      <xdr:rowOff>263072</xdr:rowOff>
    </xdr:to>
    <xdr:sp macro="" textlink="">
      <xdr:nvSpPr>
        <xdr:cNvPr id="9" name="テキスト ボックス 8">
          <a:extLst>
            <a:ext uri="{FF2B5EF4-FFF2-40B4-BE49-F238E27FC236}">
              <a16:creationId xmlns:a16="http://schemas.microsoft.com/office/drawing/2014/main" id="{D4AE4025-BA95-4B13-B63A-D60E1204DF37}"/>
            </a:ext>
          </a:extLst>
        </xdr:cNvPr>
        <xdr:cNvSpPr txBox="1"/>
      </xdr:nvSpPr>
      <xdr:spPr>
        <a:xfrm>
          <a:off x="7679418" y="3430360"/>
          <a:ext cx="1845581" cy="7700283"/>
        </a:xfrm>
        <a:prstGeom prst="rect">
          <a:avLst/>
        </a:prstGeom>
        <a:solidFill>
          <a:schemeClr val="lt1"/>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000" b="1">
              <a:solidFill>
                <a:schemeClr val="tx2">
                  <a:lumMod val="75000"/>
                </a:schemeClr>
              </a:solidFill>
            </a:rPr>
            <a:t>→→→</a:t>
          </a:r>
          <a:endParaRPr kumimoji="1" lang="en-US" altLang="ja-JP" sz="3000" b="1">
            <a:solidFill>
              <a:schemeClr val="tx2">
                <a:lumMod val="75000"/>
              </a:schemeClr>
            </a:solidFill>
          </a:endParaRPr>
        </a:p>
        <a:p>
          <a:r>
            <a:rPr kumimoji="1" lang="ja-JP" altLang="en-US" sz="1600" b="1">
              <a:solidFill>
                <a:schemeClr val="tx2">
                  <a:lumMod val="75000"/>
                </a:schemeClr>
              </a:solidFill>
            </a:rPr>
            <a:t>②４～１０月分について、中間実績時に</a:t>
          </a:r>
          <a:r>
            <a:rPr kumimoji="1" lang="en-US" altLang="ja-JP" sz="1600" b="1">
              <a:solidFill>
                <a:srgbClr val="FF0000"/>
              </a:solidFill>
            </a:rPr>
            <a:t>delete</a:t>
          </a:r>
          <a:r>
            <a:rPr kumimoji="1" lang="ja-JP" altLang="en-US" sz="1600" b="1">
              <a:solidFill>
                <a:srgbClr val="FF0000"/>
              </a:solidFill>
            </a:rPr>
            <a:t>で●を消した箇所がある場合</a:t>
          </a:r>
          <a:r>
            <a:rPr kumimoji="1" lang="ja-JP" altLang="en-US" sz="1600" b="1">
              <a:solidFill>
                <a:schemeClr val="tx2">
                  <a:lumMod val="75000"/>
                </a:schemeClr>
              </a:solidFill>
            </a:rPr>
            <a:t>は、同じように修正（「●」を消去）してください。</a:t>
          </a:r>
          <a:endParaRPr kumimoji="1" lang="en-US" altLang="ja-JP" sz="1600" b="1">
            <a:solidFill>
              <a:schemeClr val="tx2">
                <a:lumMod val="75000"/>
              </a:schemeClr>
            </a:solidFill>
          </a:endParaRPr>
        </a:p>
        <a:p>
          <a:endParaRPr kumimoji="1" lang="en-US" altLang="ja-JP" sz="1600" b="1">
            <a:solidFill>
              <a:schemeClr val="tx2">
                <a:lumMod val="75000"/>
              </a:schemeClr>
            </a:solidFill>
          </a:endParaRPr>
        </a:p>
        <a:p>
          <a:r>
            <a:rPr kumimoji="1" lang="ja-JP" altLang="en-US" sz="1600" b="1">
              <a:solidFill>
                <a:schemeClr val="tx2">
                  <a:lumMod val="75000"/>
                </a:schemeClr>
              </a:solidFill>
            </a:rPr>
            <a:t>③</a:t>
          </a:r>
          <a:r>
            <a:rPr kumimoji="1" lang="en-US" altLang="ja-JP" sz="1600" b="1">
              <a:solidFill>
                <a:schemeClr val="tx2">
                  <a:lumMod val="75000"/>
                </a:schemeClr>
              </a:solidFill>
            </a:rPr>
            <a:t>11</a:t>
          </a:r>
          <a:r>
            <a:rPr kumimoji="1" lang="ja-JP" altLang="en-US" sz="1600" b="1">
              <a:solidFill>
                <a:schemeClr val="tx2">
                  <a:lumMod val="75000"/>
                </a:schemeClr>
              </a:solidFill>
            </a:rPr>
            <a:t>月～３月分について、欠勤等により補助対象にしない月がある場合は、該当する月の「●」を削除してください。</a:t>
          </a:r>
          <a:endParaRPr kumimoji="1" lang="en-US" altLang="ja-JP" sz="1600" b="1">
            <a:solidFill>
              <a:schemeClr val="tx2">
                <a:lumMod val="75000"/>
              </a:schemeClr>
            </a:solidFill>
          </a:endParaRPr>
        </a:p>
        <a:p>
          <a:endParaRPr kumimoji="1" lang="en-US" altLang="ja-JP" sz="1600" b="1">
            <a:solidFill>
              <a:schemeClr val="tx2">
                <a:lumMod val="75000"/>
              </a:schemeClr>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1">
              <a:solidFill>
                <a:srgbClr val="FF0000"/>
              </a:solidFill>
              <a:effectLst/>
              <a:latin typeface="+mn-lt"/>
              <a:ea typeface="+mn-ea"/>
              <a:cs typeface="+mn-cs"/>
            </a:rPr>
            <a:t>※</a:t>
          </a:r>
          <a:r>
            <a:rPr kumimoji="1" lang="ja-JP" altLang="ja-JP" sz="1600" b="1">
              <a:solidFill>
                <a:srgbClr val="FF0000"/>
              </a:solidFill>
              <a:effectLst/>
              <a:latin typeface="+mn-lt"/>
              <a:ea typeface="+mn-ea"/>
              <a:cs typeface="+mn-cs"/>
            </a:rPr>
            <a:t>長期休暇の場合は、「退職等年月日」欄に休暇に入る前日の日付を入力し、備考欄に休暇理由（「産休」等）を記載してください。</a:t>
          </a:r>
          <a:endParaRPr lang="ja-JP" altLang="ja-JP" sz="1600" b="1">
            <a:solidFill>
              <a:srgbClr val="FF0000"/>
            </a:solidFill>
            <a:effectLst/>
          </a:endParaRPr>
        </a:p>
        <a:p>
          <a:endParaRPr kumimoji="1" lang="ja-JP" altLang="en-US" sz="1600" b="1">
            <a:solidFill>
              <a:schemeClr val="tx2">
                <a:lumMod val="75000"/>
              </a:schemeClr>
            </a:solidFill>
          </a:endParaRPr>
        </a:p>
        <a:p>
          <a:endParaRPr kumimoji="1" lang="ja-JP" altLang="en-US" sz="1600" b="1">
            <a:solidFill>
              <a:schemeClr val="tx2">
                <a:lumMod val="75000"/>
              </a:schemeClr>
            </a:solidFill>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xdr:col>
      <xdr:colOff>171450</xdr:colOff>
      <xdr:row>0</xdr:row>
      <xdr:rowOff>266700</xdr:rowOff>
    </xdr:from>
    <xdr:ext cx="184731" cy="264560"/>
    <xdr:sp macro="" textlink="">
      <xdr:nvSpPr>
        <xdr:cNvPr id="2" name="テキスト ボックス 1">
          <a:extLst>
            <a:ext uri="{FF2B5EF4-FFF2-40B4-BE49-F238E27FC236}">
              <a16:creationId xmlns:a16="http://schemas.microsoft.com/office/drawing/2014/main" id="{CA898B17-7C13-4153-A39B-4DEB562B9FA2}"/>
            </a:ext>
          </a:extLst>
        </xdr:cNvPr>
        <xdr:cNvSpPr txBox="1"/>
      </xdr:nvSpPr>
      <xdr:spPr>
        <a:xfrm>
          <a:off x="857250" y="26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xdr:col>
      <xdr:colOff>28573</xdr:colOff>
      <xdr:row>0</xdr:row>
      <xdr:rowOff>156633</xdr:rowOff>
    </xdr:from>
    <xdr:to>
      <xdr:col>12</xdr:col>
      <xdr:colOff>21167</xdr:colOff>
      <xdr:row>0</xdr:row>
      <xdr:rowOff>1153583</xdr:rowOff>
    </xdr:to>
    <xdr:sp macro="" textlink="">
      <xdr:nvSpPr>
        <xdr:cNvPr id="4" name="テキスト ボックス 3">
          <a:extLst>
            <a:ext uri="{FF2B5EF4-FFF2-40B4-BE49-F238E27FC236}">
              <a16:creationId xmlns:a16="http://schemas.microsoft.com/office/drawing/2014/main" id="{9CF4E453-3869-4F5A-AD74-5738752A7B1B}"/>
            </a:ext>
          </a:extLst>
        </xdr:cNvPr>
        <xdr:cNvSpPr txBox="1"/>
      </xdr:nvSpPr>
      <xdr:spPr>
        <a:xfrm>
          <a:off x="176740" y="156633"/>
          <a:ext cx="11729510" cy="9969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b="1">
              <a:solidFill>
                <a:srgbClr val="FF0000"/>
              </a:solidFill>
            </a:rPr>
            <a:t>入力不要です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133068</xdr:colOff>
      <xdr:row>4</xdr:row>
      <xdr:rowOff>277435</xdr:rowOff>
    </xdr:from>
    <xdr:to>
      <xdr:col>16</xdr:col>
      <xdr:colOff>390804</xdr:colOff>
      <xdr:row>21</xdr:row>
      <xdr:rowOff>190499</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7530818" y="2857123"/>
          <a:ext cx="4083611" cy="4493001"/>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≪入力手順について≫</a:t>
          </a:r>
          <a:endParaRPr kumimoji="1" lang="en-US" altLang="ja-JP" sz="1400" b="1">
            <a:solidFill>
              <a:srgbClr val="FF0000"/>
            </a:solidFill>
          </a:endParaRPr>
        </a:p>
        <a:p>
          <a:pPr algn="l"/>
          <a:endParaRPr kumimoji="1" lang="en-US" altLang="ja-JP" sz="1400" b="1">
            <a:solidFill>
              <a:srgbClr val="FF0000"/>
            </a:solidFill>
          </a:endParaRPr>
        </a:p>
        <a:p>
          <a:pPr algn="l"/>
          <a:r>
            <a:rPr kumimoji="1" lang="ja-JP" altLang="en-US" sz="1400" b="1">
              <a:solidFill>
                <a:srgbClr val="FF0000"/>
              </a:solidFill>
            </a:rPr>
            <a:t>①</a:t>
          </a:r>
          <a:r>
            <a:rPr kumimoji="1" lang="en-US" altLang="ja-JP" sz="1400" b="1">
              <a:solidFill>
                <a:srgbClr val="FF0000"/>
              </a:solidFill>
            </a:rPr>
            <a:t>【</a:t>
          </a:r>
          <a:r>
            <a:rPr kumimoji="1" lang="ja-JP" altLang="en-US" sz="1400" b="1">
              <a:solidFill>
                <a:srgbClr val="FF0000"/>
              </a:solidFill>
            </a:rPr>
            <a:t>法定福利費の増計</a:t>
          </a:r>
          <a:r>
            <a:rPr kumimoji="1" lang="en-US" altLang="ja-JP" sz="1400" b="1">
              <a:solidFill>
                <a:srgbClr val="FF0000"/>
              </a:solidFill>
            </a:rPr>
            <a:t>C】</a:t>
          </a:r>
          <a:r>
            <a:rPr kumimoji="1" lang="ja-JP" altLang="en-US" sz="1400" b="1">
              <a:solidFill>
                <a:srgbClr val="FF0000"/>
              </a:solidFill>
            </a:rPr>
            <a:t>欄の金額を入力して下さい。</a:t>
          </a:r>
          <a:endParaRPr kumimoji="1" lang="en-US" altLang="ja-JP" sz="1400" b="1">
            <a:solidFill>
              <a:srgbClr val="FF0000"/>
            </a:solidFill>
          </a:endParaRPr>
        </a:p>
        <a:p>
          <a:pPr algn="l"/>
          <a:r>
            <a:rPr kumimoji="1" lang="en-US" altLang="ja-JP" sz="1400" b="1">
              <a:solidFill>
                <a:srgbClr val="0000FF"/>
              </a:solidFill>
            </a:rPr>
            <a:t>※</a:t>
          </a:r>
          <a:r>
            <a:rPr kumimoji="1" lang="ja-JP" altLang="en-US" sz="1400" b="1">
              <a:solidFill>
                <a:srgbClr val="0000FF"/>
              </a:solidFill>
            </a:rPr>
            <a:t>それ以外の項目は関数が入力されていますので、</a:t>
          </a:r>
          <a:endParaRPr kumimoji="1" lang="en-US" altLang="ja-JP" sz="1400" b="1">
            <a:solidFill>
              <a:srgbClr val="0000FF"/>
            </a:solidFill>
          </a:endParaRPr>
        </a:p>
        <a:p>
          <a:pPr algn="l"/>
          <a:r>
            <a:rPr kumimoji="1" lang="ja-JP" altLang="en-US" sz="1400" b="1">
              <a:solidFill>
                <a:srgbClr val="0000FF"/>
              </a:solidFill>
            </a:rPr>
            <a:t>上書き入力はなさらぬようご注意下さい！！</a:t>
          </a:r>
          <a:endParaRPr kumimoji="1" lang="en-US" altLang="ja-JP" sz="1400" b="1">
            <a:solidFill>
              <a:srgbClr val="0000FF"/>
            </a:solidFill>
          </a:endParaRPr>
        </a:p>
        <a:p>
          <a:pPr algn="l"/>
          <a:endParaRPr kumimoji="1" lang="en-US" altLang="ja-JP" sz="1400" b="1">
            <a:solidFill>
              <a:srgbClr val="FF0000"/>
            </a:solidFill>
          </a:endParaRPr>
        </a:p>
        <a:p>
          <a:pPr algn="l"/>
          <a:r>
            <a:rPr kumimoji="1" lang="ja-JP" altLang="en-US" sz="1400" b="1">
              <a:solidFill>
                <a:srgbClr val="FF0000"/>
              </a:solidFill>
            </a:rPr>
            <a:t>②金額の入力と</a:t>
          </a:r>
          <a:r>
            <a:rPr kumimoji="1" lang="en-US" altLang="ja-JP" sz="1400" b="1">
              <a:solidFill>
                <a:srgbClr val="FF0000"/>
              </a:solidFill>
            </a:rPr>
            <a:t>【</a:t>
          </a:r>
          <a:r>
            <a:rPr kumimoji="1" lang="ja-JP" altLang="en-US" sz="1400" b="1">
              <a:solidFill>
                <a:srgbClr val="FF0000"/>
              </a:solidFill>
            </a:rPr>
            <a:t>法定福利費比率</a:t>
          </a:r>
          <a:r>
            <a:rPr kumimoji="1" lang="en-US" altLang="ja-JP" sz="1400" b="1">
              <a:solidFill>
                <a:srgbClr val="FF0000"/>
              </a:solidFill>
            </a:rPr>
            <a:t>C÷B】</a:t>
          </a:r>
          <a:r>
            <a:rPr kumimoji="1" lang="ja-JP" altLang="en-US" sz="1400" b="1">
              <a:solidFill>
                <a:srgbClr val="FF0000"/>
              </a:solidFill>
            </a:rPr>
            <a:t>の％が</a:t>
          </a:r>
          <a:endParaRPr kumimoji="1" lang="en-US" altLang="ja-JP" sz="1400" b="1">
            <a:solidFill>
              <a:srgbClr val="FF0000"/>
            </a:solidFill>
          </a:endParaRPr>
        </a:p>
        <a:p>
          <a:pPr algn="l"/>
          <a:r>
            <a:rPr kumimoji="1" lang="ja-JP" altLang="en-US" sz="1400" b="1">
              <a:solidFill>
                <a:srgbClr val="FF0000"/>
              </a:solidFill>
            </a:rPr>
            <a:t>標準的な比率範囲に収まっているかを確認して下さい。</a:t>
          </a:r>
          <a:endParaRPr kumimoji="1" lang="en-US" altLang="ja-JP" sz="1400" b="1">
            <a:solidFill>
              <a:srgbClr val="FF0000"/>
            </a:solidFill>
          </a:endParaRPr>
        </a:p>
        <a:p>
          <a:pPr algn="l"/>
          <a:endParaRPr kumimoji="1" lang="en-US" altLang="ja-JP" sz="1400" b="1">
            <a:solidFill>
              <a:srgbClr val="FF0000"/>
            </a:solidFill>
          </a:endParaRPr>
        </a:p>
        <a:p>
          <a:pPr algn="l"/>
          <a:r>
            <a:rPr kumimoji="1" lang="en-US" altLang="ja-JP" sz="1400" b="1">
              <a:solidFill>
                <a:srgbClr val="FF0000"/>
              </a:solidFill>
            </a:rPr>
            <a:t>【</a:t>
          </a:r>
          <a:r>
            <a:rPr kumimoji="1" lang="ja-JP" altLang="en-US" sz="1400" b="1">
              <a:solidFill>
                <a:srgbClr val="FF0000"/>
              </a:solidFill>
            </a:rPr>
            <a:t>法定福利費比率</a:t>
          </a:r>
          <a:r>
            <a:rPr kumimoji="1" lang="en-US" altLang="ja-JP" sz="1400" b="1">
              <a:solidFill>
                <a:srgbClr val="FF0000"/>
              </a:solidFill>
            </a:rPr>
            <a:t>】</a:t>
          </a:r>
        </a:p>
        <a:p>
          <a:pPr algn="l"/>
          <a:r>
            <a:rPr kumimoji="1" lang="ja-JP" altLang="en-US" sz="1400" b="1">
              <a:solidFill>
                <a:srgbClr val="FF0000"/>
              </a:solidFill>
            </a:rPr>
            <a:t>既存園⇒</a:t>
          </a:r>
          <a:r>
            <a:rPr kumimoji="1" lang="en-US" altLang="ja-JP" sz="1400" b="1">
              <a:solidFill>
                <a:srgbClr val="FF0000"/>
              </a:solidFill>
            </a:rPr>
            <a:t>10~20</a:t>
          </a:r>
          <a:r>
            <a:rPr kumimoji="1" lang="ja-JP" altLang="en-US" sz="1400" b="1">
              <a:solidFill>
                <a:srgbClr val="FF0000"/>
              </a:solidFill>
            </a:rPr>
            <a:t>％に収まっているか</a:t>
          </a:r>
          <a:endParaRPr kumimoji="1" lang="en-US" altLang="ja-JP" sz="1400" b="1">
            <a:solidFill>
              <a:srgbClr val="FF0000"/>
            </a:solidFill>
          </a:endParaRPr>
        </a:p>
        <a:p>
          <a:pPr algn="l"/>
          <a:r>
            <a:rPr kumimoji="1" lang="ja-JP" altLang="en-US" sz="1400" b="1">
              <a:solidFill>
                <a:srgbClr val="FF0000"/>
              </a:solidFill>
            </a:rPr>
            <a:t>新規園⇒支払い開始月を含めた３か月間の比率は</a:t>
          </a:r>
          <a:r>
            <a:rPr kumimoji="1" lang="en-US" altLang="ja-JP" sz="1400" b="1">
              <a:solidFill>
                <a:srgbClr val="FF0000"/>
              </a:solidFill>
            </a:rPr>
            <a:t>0.9</a:t>
          </a:r>
          <a:r>
            <a:rPr kumimoji="1" lang="ja-JP" altLang="en-US" sz="1400" b="1">
              <a:solidFill>
                <a:srgbClr val="FF0000"/>
              </a:solidFill>
            </a:rPr>
            <a:t>％、それ以降は</a:t>
          </a:r>
          <a:r>
            <a:rPr kumimoji="1" lang="en-US" altLang="ja-JP" sz="1400" b="1">
              <a:solidFill>
                <a:srgbClr val="FF0000"/>
              </a:solidFill>
            </a:rPr>
            <a:t>10~20</a:t>
          </a:r>
          <a:r>
            <a:rPr kumimoji="1" lang="ja-JP" altLang="en-US" sz="1400" b="1">
              <a:solidFill>
                <a:srgbClr val="FF0000"/>
              </a:solidFill>
            </a:rPr>
            <a:t>％収まっているか</a:t>
          </a:r>
          <a:endParaRPr kumimoji="1" lang="en-US" altLang="ja-JP" sz="1400" b="1">
            <a:solidFill>
              <a:srgbClr val="FF0000"/>
            </a:solidFill>
          </a:endParaRPr>
        </a:p>
        <a:p>
          <a:pPr algn="l"/>
          <a:endParaRPr kumimoji="1" lang="en-US" altLang="ja-JP" sz="1400" b="1">
            <a:solidFill>
              <a:srgbClr val="FF0000"/>
            </a:solidFill>
          </a:endParaRPr>
        </a:p>
        <a:p>
          <a:pPr algn="l"/>
          <a:r>
            <a:rPr kumimoji="1" lang="ja-JP" altLang="en-US" sz="1400" b="1">
              <a:solidFill>
                <a:srgbClr val="FF0000"/>
              </a:solidFill>
            </a:rPr>
            <a:t>③比率範囲が収まってない場合は、誤りがないか再度ご確認ください。</a:t>
          </a:r>
          <a:endParaRPr kumimoji="1" lang="en-US" altLang="ja-JP" sz="1400" b="1">
            <a:solidFill>
              <a:srgbClr val="FF0000"/>
            </a:solidFill>
          </a:endParaRPr>
        </a:p>
        <a:p>
          <a:pPr algn="l"/>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fPrintsWithSheet="0"/>
  </xdr:twoCellAnchor>
  <xdr:twoCellAnchor>
    <xdr:from>
      <xdr:col>1</xdr:col>
      <xdr:colOff>97948</xdr:colOff>
      <xdr:row>0</xdr:row>
      <xdr:rowOff>155222</xdr:rowOff>
    </xdr:from>
    <xdr:to>
      <xdr:col>12</xdr:col>
      <xdr:colOff>119944</xdr:colOff>
      <xdr:row>0</xdr:row>
      <xdr:rowOff>1206500</xdr:rowOff>
    </xdr:to>
    <xdr:sp macro="" textlink="">
      <xdr:nvSpPr>
        <xdr:cNvPr id="4" name="テキスト ボックス 3">
          <a:extLst>
            <a:ext uri="{FF2B5EF4-FFF2-40B4-BE49-F238E27FC236}">
              <a16:creationId xmlns:a16="http://schemas.microsoft.com/office/drawing/2014/main" id="{27E579AA-D57B-43F6-B15F-80B25455795F}"/>
            </a:ext>
          </a:extLst>
        </xdr:cNvPr>
        <xdr:cNvSpPr txBox="1"/>
      </xdr:nvSpPr>
      <xdr:spPr>
        <a:xfrm>
          <a:off x="147337" y="155222"/>
          <a:ext cx="8262885" cy="1051278"/>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i="0" u="none">
              <a:solidFill>
                <a:sysClr val="windowText" lastClr="000000"/>
              </a:solidFill>
            </a:rPr>
            <a:t>４月分から、「法定福利費の増　計」欄をすべて入力してください。入力がないと補助額が過少になる恐れがあります。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8FE36-FB31-4E6B-A807-E9956DDBD8A3}">
  <sheetPr codeName="Sheet1">
    <tabColor theme="1"/>
  </sheetPr>
  <dimension ref="A1:BY354"/>
  <sheetViews>
    <sheetView zoomScale="70" zoomScaleNormal="70" workbookViewId="0">
      <selection sqref="A1:XFD1048576"/>
    </sheetView>
  </sheetViews>
  <sheetFormatPr defaultColWidth="9" defaultRowHeight="13"/>
  <cols>
    <col min="1" max="1" width="32.90625" style="426" customWidth="1"/>
    <col min="2" max="2" width="57.7265625" style="426" customWidth="1"/>
    <col min="3" max="3" width="39.1796875" style="426" customWidth="1"/>
    <col min="4" max="6" width="9" style="426" customWidth="1"/>
    <col min="7" max="7" width="47.1796875" style="426" customWidth="1"/>
    <col min="8" max="8" width="26.81640625" style="426" customWidth="1"/>
    <col min="9" max="9" width="30" style="426" customWidth="1"/>
    <col min="10" max="13" width="9" style="426" customWidth="1"/>
    <col min="14" max="15" width="26.54296875" style="426" customWidth="1"/>
    <col min="16" max="16" width="28.1796875" style="426" customWidth="1"/>
    <col min="17" max="25" width="9" style="426" customWidth="1"/>
    <col min="26" max="26" width="9" style="426"/>
    <col min="27" max="27" width="35.453125" style="426" customWidth="1"/>
    <col min="28" max="28" width="26.81640625" style="426" customWidth="1"/>
    <col min="29" max="29" width="32" style="426" customWidth="1"/>
    <col min="30" max="39" width="9" style="426"/>
    <col min="40" max="40" width="25.26953125" style="426" customWidth="1"/>
    <col min="41" max="41" width="17.26953125" style="426" customWidth="1"/>
    <col min="42" max="42" width="40" style="426" customWidth="1"/>
    <col min="43" max="52" width="9" style="426"/>
    <col min="53" max="53" width="26.26953125" style="426" customWidth="1"/>
    <col min="54" max="54" width="29.6328125" style="426" customWidth="1"/>
    <col min="55" max="55" width="32.36328125" style="426" customWidth="1"/>
    <col min="56" max="56" width="23.26953125" style="426" customWidth="1"/>
    <col min="57" max="57" width="25.453125" style="426" customWidth="1"/>
    <col min="58" max="65" width="9" style="426"/>
    <col min="66" max="66" width="21.1796875" style="426" customWidth="1"/>
    <col min="67" max="67" width="47.08984375" style="426" customWidth="1"/>
    <col min="68" max="68" width="25.453125" style="426" customWidth="1"/>
    <col min="69" max="16384" width="9" style="426"/>
  </cols>
  <sheetData>
    <row r="1" spans="1:77">
      <c r="A1" s="426" t="s">
        <v>183</v>
      </c>
      <c r="B1" s="427">
        <v>45748</v>
      </c>
      <c r="C1" s="426" t="s">
        <v>184</v>
      </c>
      <c r="D1" s="426">
        <f>+F1+H1</f>
        <v>736</v>
      </c>
      <c r="E1" s="426" t="s">
        <v>185</v>
      </c>
      <c r="F1" s="426">
        <f>J1+L1+N1+P1+R1+T1+V1+X1+Z1+AB1</f>
        <v>648</v>
      </c>
      <c r="G1" s="426" t="s">
        <v>186</v>
      </c>
      <c r="H1" s="426">
        <f>AD1+AF1</f>
        <v>88</v>
      </c>
      <c r="I1" s="426" t="s">
        <v>187</v>
      </c>
      <c r="J1" s="426">
        <f>A3+N3+AA3+AN3+BA3+BN3</f>
        <v>213</v>
      </c>
      <c r="K1" s="426" t="s">
        <v>188</v>
      </c>
      <c r="L1" s="426">
        <f>B3+O3+AB3+AO3+BB3+BO3</f>
        <v>46</v>
      </c>
      <c r="M1" s="426" t="s">
        <v>189</v>
      </c>
      <c r="N1" s="426">
        <f>C3+P3+AC3+AP3+BC3+BP3</f>
        <v>66</v>
      </c>
      <c r="O1" s="426" t="s">
        <v>190</v>
      </c>
      <c r="P1" s="426">
        <f>D3+Q3+AD3+AQ3+BD3+BQ3</f>
        <v>36</v>
      </c>
      <c r="Q1" s="426" t="s">
        <v>191</v>
      </c>
      <c r="R1" s="426">
        <f>E3+R3+AE3+AR3+BE3+BR3</f>
        <v>36</v>
      </c>
      <c r="S1" s="426" t="s">
        <v>192</v>
      </c>
      <c r="T1" s="426">
        <f>F3+S3+AF3+AS3+BF3+BS3</f>
        <v>39</v>
      </c>
      <c r="U1" s="426" t="s">
        <v>193</v>
      </c>
      <c r="V1" s="426">
        <f>G3+T3+AG3+AT3+BG3+BT3</f>
        <v>87</v>
      </c>
      <c r="W1" s="426" t="s">
        <v>194</v>
      </c>
      <c r="X1" s="426">
        <f>H3+U3+AH3+AU3+BH3+BU3</f>
        <v>50</v>
      </c>
      <c r="Y1" s="426" t="s">
        <v>195</v>
      </c>
      <c r="Z1" s="426">
        <f>I3+V3+AI3+AV3+BI3+BV3</f>
        <v>39</v>
      </c>
      <c r="AA1" s="426" t="s">
        <v>474</v>
      </c>
      <c r="AB1" s="426">
        <f>J3+W3+AJ3+AW3+BJ3+BW3</f>
        <v>36</v>
      </c>
      <c r="AC1" s="426" t="s">
        <v>196</v>
      </c>
      <c r="AD1" s="426">
        <f>K3+X3+AK3+AX3+BK3+BX3</f>
        <v>50</v>
      </c>
      <c r="AE1" s="426" t="s">
        <v>197</v>
      </c>
      <c r="AF1" s="426">
        <f>L3+Y3+AL3+AY3+BL3+BY3</f>
        <v>38</v>
      </c>
    </row>
    <row r="3" spans="1:77">
      <c r="A3" s="426">
        <f>IF(COUNTA(A6:A50)=0,6,COUNTA(A6:A50)+5)</f>
        <v>49</v>
      </c>
      <c r="B3" s="426">
        <f t="shared" ref="B3:BM3" si="0">IF(COUNTA(B6:B50)=0,6,COUNTA(B6:B50)+5)</f>
        <v>7</v>
      </c>
      <c r="C3" s="426">
        <f t="shared" si="0"/>
        <v>15</v>
      </c>
      <c r="D3" s="426">
        <f t="shared" si="0"/>
        <v>6</v>
      </c>
      <c r="E3" s="426">
        <f t="shared" si="0"/>
        <v>6</v>
      </c>
      <c r="F3" s="426">
        <f t="shared" si="0"/>
        <v>6</v>
      </c>
      <c r="G3" s="426">
        <f t="shared" si="0"/>
        <v>23</v>
      </c>
      <c r="H3" s="426">
        <f t="shared" si="0"/>
        <v>11</v>
      </c>
      <c r="I3" s="426">
        <f t="shared" si="0"/>
        <v>6</v>
      </c>
      <c r="J3" s="426">
        <f t="shared" si="0"/>
        <v>6</v>
      </c>
      <c r="K3" s="426">
        <f t="shared" si="0"/>
        <v>14</v>
      </c>
      <c r="L3" s="426">
        <f t="shared" si="0"/>
        <v>7</v>
      </c>
      <c r="M3" s="426">
        <f t="shared" si="0"/>
        <v>6</v>
      </c>
      <c r="N3" s="426">
        <f t="shared" si="0"/>
        <v>35</v>
      </c>
      <c r="O3" s="426">
        <f t="shared" si="0"/>
        <v>6</v>
      </c>
      <c r="P3" s="426">
        <f t="shared" si="0"/>
        <v>10</v>
      </c>
      <c r="Q3" s="426">
        <f t="shared" si="0"/>
        <v>6</v>
      </c>
      <c r="R3" s="426">
        <f t="shared" si="0"/>
        <v>6</v>
      </c>
      <c r="S3" s="426">
        <f t="shared" si="0"/>
        <v>7</v>
      </c>
      <c r="T3" s="426">
        <f t="shared" si="0"/>
        <v>21</v>
      </c>
      <c r="U3" s="426">
        <f t="shared" si="0"/>
        <v>7</v>
      </c>
      <c r="V3" s="426">
        <f t="shared" si="0"/>
        <v>6</v>
      </c>
      <c r="W3" s="426">
        <f t="shared" si="0"/>
        <v>6</v>
      </c>
      <c r="X3" s="426">
        <f t="shared" si="0"/>
        <v>7</v>
      </c>
      <c r="Y3" s="426">
        <f t="shared" si="0"/>
        <v>7</v>
      </c>
      <c r="Z3" s="426">
        <f t="shared" si="0"/>
        <v>6</v>
      </c>
      <c r="AA3" s="426">
        <f t="shared" si="0"/>
        <v>33</v>
      </c>
      <c r="AB3" s="426">
        <f t="shared" si="0"/>
        <v>6</v>
      </c>
      <c r="AC3" s="426">
        <f t="shared" si="0"/>
        <v>12</v>
      </c>
      <c r="AD3" s="426">
        <f t="shared" si="0"/>
        <v>6</v>
      </c>
      <c r="AE3" s="426">
        <f t="shared" si="0"/>
        <v>6</v>
      </c>
      <c r="AF3" s="426">
        <f t="shared" si="0"/>
        <v>7</v>
      </c>
      <c r="AG3" s="426">
        <f t="shared" si="0"/>
        <v>11</v>
      </c>
      <c r="AH3" s="426">
        <f t="shared" si="0"/>
        <v>10</v>
      </c>
      <c r="AI3" s="426">
        <f t="shared" si="0"/>
        <v>6</v>
      </c>
      <c r="AJ3" s="426">
        <f t="shared" si="0"/>
        <v>6</v>
      </c>
      <c r="AK3" s="426">
        <f t="shared" si="0"/>
        <v>10</v>
      </c>
      <c r="AL3" s="426">
        <f t="shared" si="0"/>
        <v>6</v>
      </c>
      <c r="AM3" s="426">
        <f t="shared" si="0"/>
        <v>6</v>
      </c>
      <c r="AN3" s="426">
        <f t="shared" si="0"/>
        <v>26</v>
      </c>
      <c r="AO3" s="426">
        <f t="shared" si="0"/>
        <v>6</v>
      </c>
      <c r="AP3" s="426">
        <f t="shared" si="0"/>
        <v>8</v>
      </c>
      <c r="AQ3" s="426">
        <f t="shared" si="0"/>
        <v>6</v>
      </c>
      <c r="AR3" s="426">
        <f t="shared" si="0"/>
        <v>6</v>
      </c>
      <c r="AS3" s="426">
        <f t="shared" si="0"/>
        <v>7</v>
      </c>
      <c r="AT3" s="426">
        <f t="shared" si="0"/>
        <v>12</v>
      </c>
      <c r="AU3" s="426">
        <f t="shared" si="0"/>
        <v>6</v>
      </c>
      <c r="AV3" s="426">
        <f t="shared" si="0"/>
        <v>9</v>
      </c>
      <c r="AW3" s="426">
        <f t="shared" si="0"/>
        <v>6</v>
      </c>
      <c r="AX3" s="426">
        <f t="shared" si="0"/>
        <v>6</v>
      </c>
      <c r="AY3" s="426">
        <f t="shared" si="0"/>
        <v>6</v>
      </c>
      <c r="AZ3" s="426">
        <f t="shared" si="0"/>
        <v>6</v>
      </c>
      <c r="BA3" s="426">
        <f t="shared" si="0"/>
        <v>37</v>
      </c>
      <c r="BB3" s="426">
        <f t="shared" si="0"/>
        <v>9</v>
      </c>
      <c r="BC3" s="426">
        <f t="shared" si="0"/>
        <v>10</v>
      </c>
      <c r="BD3" s="426">
        <f t="shared" si="0"/>
        <v>6</v>
      </c>
      <c r="BE3" s="426">
        <f t="shared" si="0"/>
        <v>6</v>
      </c>
      <c r="BF3" s="426">
        <f t="shared" si="0"/>
        <v>6</v>
      </c>
      <c r="BG3" s="426">
        <f t="shared" si="0"/>
        <v>9</v>
      </c>
      <c r="BH3" s="426">
        <f t="shared" si="0"/>
        <v>9</v>
      </c>
      <c r="BI3" s="426">
        <f t="shared" si="0"/>
        <v>6</v>
      </c>
      <c r="BJ3" s="426">
        <f t="shared" si="0"/>
        <v>6</v>
      </c>
      <c r="BK3" s="426">
        <f t="shared" si="0"/>
        <v>6</v>
      </c>
      <c r="BL3" s="426">
        <f t="shared" si="0"/>
        <v>6</v>
      </c>
      <c r="BM3" s="426">
        <f t="shared" si="0"/>
        <v>6</v>
      </c>
      <c r="BN3" s="426">
        <f t="shared" ref="BN3:BY3" si="1">IF(COUNTA(BN6:BN50)=0,6,COUNTA(BN6:BN50)+5)</f>
        <v>33</v>
      </c>
      <c r="BO3" s="426">
        <f t="shared" si="1"/>
        <v>12</v>
      </c>
      <c r="BP3" s="426">
        <f t="shared" si="1"/>
        <v>11</v>
      </c>
      <c r="BQ3" s="426">
        <f t="shared" si="1"/>
        <v>6</v>
      </c>
      <c r="BR3" s="426">
        <f t="shared" si="1"/>
        <v>6</v>
      </c>
      <c r="BS3" s="426">
        <f t="shared" si="1"/>
        <v>6</v>
      </c>
      <c r="BT3" s="426">
        <f t="shared" si="1"/>
        <v>11</v>
      </c>
      <c r="BU3" s="426">
        <f t="shared" si="1"/>
        <v>7</v>
      </c>
      <c r="BV3" s="426">
        <f t="shared" si="1"/>
        <v>6</v>
      </c>
      <c r="BW3" s="426">
        <f t="shared" si="1"/>
        <v>6</v>
      </c>
      <c r="BX3" s="426">
        <f t="shared" si="1"/>
        <v>7</v>
      </c>
      <c r="BY3" s="426">
        <f t="shared" si="1"/>
        <v>6</v>
      </c>
    </row>
    <row r="4" spans="1:77">
      <c r="A4" s="482" t="s">
        <v>198</v>
      </c>
      <c r="B4" s="482"/>
      <c r="C4" s="482"/>
      <c r="D4" s="482"/>
      <c r="E4" s="482"/>
      <c r="F4" s="482"/>
      <c r="G4" s="482"/>
      <c r="H4" s="482"/>
      <c r="I4" s="482"/>
      <c r="J4" s="482"/>
      <c r="K4" s="482"/>
      <c r="L4" s="482"/>
      <c r="N4" s="482" t="s">
        <v>199</v>
      </c>
      <c r="O4" s="482"/>
      <c r="P4" s="482"/>
      <c r="Q4" s="482"/>
      <c r="R4" s="482"/>
      <c r="S4" s="482"/>
      <c r="T4" s="482"/>
      <c r="U4" s="482"/>
      <c r="V4" s="482"/>
      <c r="W4" s="482"/>
      <c r="X4" s="482"/>
      <c r="Y4" s="482"/>
      <c r="AA4" s="482" t="s">
        <v>200</v>
      </c>
      <c r="AB4" s="482"/>
      <c r="AC4" s="482"/>
      <c r="AD4" s="482"/>
      <c r="AE4" s="482"/>
      <c r="AF4" s="482"/>
      <c r="AG4" s="482"/>
      <c r="AH4" s="482"/>
      <c r="AI4" s="482"/>
      <c r="AJ4" s="482"/>
      <c r="AK4" s="482"/>
      <c r="AL4" s="482"/>
      <c r="AN4" s="482" t="s">
        <v>201</v>
      </c>
      <c r="AO4" s="482"/>
      <c r="AP4" s="482"/>
      <c r="AQ4" s="482"/>
      <c r="AR4" s="482"/>
      <c r="AS4" s="482"/>
      <c r="AT4" s="482"/>
      <c r="AU4" s="482"/>
      <c r="AV4" s="482"/>
      <c r="AW4" s="482"/>
      <c r="AX4" s="482"/>
      <c r="AY4" s="482"/>
      <c r="BA4" s="482" t="s">
        <v>202</v>
      </c>
      <c r="BB4" s="482"/>
      <c r="BC4" s="482"/>
      <c r="BD4" s="482"/>
      <c r="BE4" s="482"/>
      <c r="BF4" s="482"/>
      <c r="BG4" s="482"/>
      <c r="BH4" s="482"/>
      <c r="BI4" s="482"/>
      <c r="BJ4" s="482"/>
      <c r="BK4" s="482"/>
      <c r="BL4" s="482"/>
      <c r="BN4" s="482" t="s">
        <v>203</v>
      </c>
      <c r="BO4" s="482"/>
      <c r="BP4" s="482"/>
      <c r="BQ4" s="482"/>
      <c r="BR4" s="482"/>
      <c r="BS4" s="482"/>
      <c r="BT4" s="482"/>
      <c r="BU4" s="482"/>
      <c r="BV4" s="482"/>
      <c r="BW4" s="482"/>
      <c r="BX4" s="482"/>
      <c r="BY4" s="482"/>
    </row>
    <row r="5" spans="1:77" s="428" customFormat="1" ht="39">
      <c r="A5" s="428" t="s">
        <v>1732</v>
      </c>
      <c r="B5" s="428" t="s">
        <v>1733</v>
      </c>
      <c r="C5" s="428" t="s">
        <v>204</v>
      </c>
      <c r="D5" s="428" t="s">
        <v>1734</v>
      </c>
      <c r="E5" s="428" t="s">
        <v>1735</v>
      </c>
      <c r="F5" s="428" t="s">
        <v>1736</v>
      </c>
      <c r="G5" s="428" t="s">
        <v>205</v>
      </c>
      <c r="H5" s="428" t="s">
        <v>206</v>
      </c>
      <c r="I5" s="428" t="s">
        <v>1737</v>
      </c>
      <c r="J5" s="428" t="s">
        <v>1738</v>
      </c>
      <c r="K5" s="428" t="s">
        <v>1739</v>
      </c>
      <c r="L5" s="428" t="s">
        <v>1740</v>
      </c>
      <c r="N5" s="428" t="s">
        <v>1732</v>
      </c>
      <c r="O5" s="428" t="s">
        <v>1733</v>
      </c>
      <c r="P5" s="428" t="s">
        <v>204</v>
      </c>
      <c r="Q5" s="428" t="s">
        <v>1734</v>
      </c>
      <c r="R5" s="428" t="s">
        <v>1735</v>
      </c>
      <c r="S5" s="428" t="s">
        <v>1736</v>
      </c>
      <c r="T5" s="428" t="s">
        <v>205</v>
      </c>
      <c r="U5" s="428" t="s">
        <v>206</v>
      </c>
      <c r="V5" s="428" t="s">
        <v>1737</v>
      </c>
      <c r="W5" s="428" t="s">
        <v>1738</v>
      </c>
      <c r="X5" s="428" t="s">
        <v>1739</v>
      </c>
      <c r="Y5" s="428" t="s">
        <v>1740</v>
      </c>
      <c r="AA5" s="428" t="s">
        <v>1732</v>
      </c>
      <c r="AB5" s="428" t="s">
        <v>1733</v>
      </c>
      <c r="AC5" s="428" t="s">
        <v>204</v>
      </c>
      <c r="AD5" s="428" t="s">
        <v>1734</v>
      </c>
      <c r="AE5" s="428" t="s">
        <v>1735</v>
      </c>
      <c r="AF5" s="428" t="s">
        <v>1736</v>
      </c>
      <c r="AG5" s="428" t="s">
        <v>205</v>
      </c>
      <c r="AH5" s="428" t="s">
        <v>206</v>
      </c>
      <c r="AI5" s="428" t="s">
        <v>1737</v>
      </c>
      <c r="AJ5" s="428" t="s">
        <v>1738</v>
      </c>
      <c r="AK5" s="428" t="s">
        <v>1739</v>
      </c>
      <c r="AL5" s="428" t="s">
        <v>1740</v>
      </c>
      <c r="AN5" s="428" t="s">
        <v>1732</v>
      </c>
      <c r="AO5" s="428" t="s">
        <v>1733</v>
      </c>
      <c r="AP5" s="428" t="s">
        <v>204</v>
      </c>
      <c r="AQ5" s="428" t="s">
        <v>1734</v>
      </c>
      <c r="AR5" s="428" t="s">
        <v>1735</v>
      </c>
      <c r="AS5" s="428" t="s">
        <v>1736</v>
      </c>
      <c r="AT5" s="428" t="s">
        <v>205</v>
      </c>
      <c r="AU5" s="428" t="s">
        <v>206</v>
      </c>
      <c r="AV5" s="428" t="s">
        <v>1737</v>
      </c>
      <c r="AW5" s="428" t="s">
        <v>1738</v>
      </c>
      <c r="AX5" s="428" t="s">
        <v>1739</v>
      </c>
      <c r="AY5" s="428" t="s">
        <v>1740</v>
      </c>
      <c r="BA5" s="428" t="s">
        <v>1732</v>
      </c>
      <c r="BB5" s="428" t="s">
        <v>1733</v>
      </c>
      <c r="BC5" s="428" t="s">
        <v>204</v>
      </c>
      <c r="BD5" s="428" t="s">
        <v>1734</v>
      </c>
      <c r="BE5" s="428" t="s">
        <v>1735</v>
      </c>
      <c r="BF5" s="428" t="s">
        <v>1736</v>
      </c>
      <c r="BG5" s="428" t="s">
        <v>205</v>
      </c>
      <c r="BH5" s="428" t="s">
        <v>206</v>
      </c>
      <c r="BI5" s="428" t="s">
        <v>1737</v>
      </c>
      <c r="BJ5" s="428" t="s">
        <v>1738</v>
      </c>
      <c r="BK5" s="428" t="s">
        <v>1739</v>
      </c>
      <c r="BL5" s="428" t="s">
        <v>1740</v>
      </c>
      <c r="BN5" s="428" t="s">
        <v>1732</v>
      </c>
      <c r="BO5" s="428" t="s">
        <v>1733</v>
      </c>
      <c r="BP5" s="428" t="s">
        <v>204</v>
      </c>
      <c r="BQ5" s="428" t="s">
        <v>1734</v>
      </c>
      <c r="BR5" s="428" t="s">
        <v>1735</v>
      </c>
      <c r="BS5" s="428" t="s">
        <v>1736</v>
      </c>
      <c r="BT5" s="428" t="s">
        <v>205</v>
      </c>
      <c r="BU5" s="428" t="s">
        <v>206</v>
      </c>
      <c r="BV5" s="428" t="s">
        <v>1737</v>
      </c>
      <c r="BW5" s="428" t="s">
        <v>1738</v>
      </c>
      <c r="BX5" s="428" t="s">
        <v>1739</v>
      </c>
      <c r="BY5" s="428" t="s">
        <v>1740</v>
      </c>
    </row>
    <row r="6" spans="1:77">
      <c r="A6" s="426" t="s">
        <v>207</v>
      </c>
      <c r="B6" s="426" t="s">
        <v>208</v>
      </c>
      <c r="C6" s="426" t="s">
        <v>209</v>
      </c>
      <c r="F6" s="426" t="s">
        <v>478</v>
      </c>
      <c r="G6" s="426" t="s">
        <v>210</v>
      </c>
      <c r="H6" s="426" t="s">
        <v>211</v>
      </c>
      <c r="I6" s="426" t="s">
        <v>212</v>
      </c>
      <c r="J6" s="426" t="s">
        <v>475</v>
      </c>
      <c r="K6" s="426" t="s">
        <v>242</v>
      </c>
      <c r="L6" s="426" t="s">
        <v>213</v>
      </c>
      <c r="N6" s="426" t="s">
        <v>214</v>
      </c>
      <c r="O6" s="426" t="s">
        <v>1872</v>
      </c>
      <c r="P6" s="426" t="s">
        <v>215</v>
      </c>
      <c r="S6" s="426" t="s">
        <v>216</v>
      </c>
      <c r="T6" s="426" t="s">
        <v>217</v>
      </c>
      <c r="U6" s="426" t="s">
        <v>1684</v>
      </c>
      <c r="W6" s="426" t="s">
        <v>476</v>
      </c>
      <c r="X6" s="426" t="s">
        <v>1873</v>
      </c>
      <c r="Y6" s="426" t="s">
        <v>1874</v>
      </c>
      <c r="AA6" s="426" t="s">
        <v>218</v>
      </c>
      <c r="AB6" s="426" t="s">
        <v>219</v>
      </c>
      <c r="AC6" s="426" t="s">
        <v>220</v>
      </c>
      <c r="AF6" s="426" t="s">
        <v>477</v>
      </c>
      <c r="AG6" s="426" t="s">
        <v>1875</v>
      </c>
      <c r="AH6" s="426" t="s">
        <v>221</v>
      </c>
      <c r="AK6" s="426" t="s">
        <v>1741</v>
      </c>
      <c r="AN6" s="426" t="s">
        <v>222</v>
      </c>
      <c r="AO6" s="426" t="s">
        <v>1876</v>
      </c>
      <c r="AP6" s="426" t="s">
        <v>223</v>
      </c>
      <c r="AS6" s="426" t="s">
        <v>1742</v>
      </c>
      <c r="AT6" s="426" t="s">
        <v>1877</v>
      </c>
      <c r="AV6" s="426" t="s">
        <v>224</v>
      </c>
      <c r="BA6" s="426" t="s">
        <v>225</v>
      </c>
      <c r="BB6" s="426" t="s">
        <v>226</v>
      </c>
      <c r="BC6" s="426" t="s">
        <v>227</v>
      </c>
      <c r="BD6" s="426" t="s">
        <v>228</v>
      </c>
      <c r="BE6" s="426" t="s">
        <v>1878</v>
      </c>
      <c r="BG6" s="426" t="s">
        <v>229</v>
      </c>
      <c r="BH6" s="426" t="s">
        <v>230</v>
      </c>
      <c r="BI6" s="426" t="s">
        <v>231</v>
      </c>
      <c r="BL6" s="426" t="s">
        <v>232</v>
      </c>
      <c r="BN6" s="426" t="s">
        <v>279</v>
      </c>
      <c r="BO6" s="426" t="s">
        <v>233</v>
      </c>
      <c r="BP6" s="426" t="s">
        <v>234</v>
      </c>
      <c r="BS6" s="426" t="s">
        <v>1879</v>
      </c>
      <c r="BT6" s="426" t="s">
        <v>259</v>
      </c>
      <c r="BU6" s="426" t="s">
        <v>235</v>
      </c>
      <c r="BX6" s="426" t="s">
        <v>236</v>
      </c>
      <c r="BY6" s="426" t="s">
        <v>237</v>
      </c>
    </row>
    <row r="7" spans="1:77">
      <c r="A7" s="426" t="s">
        <v>238</v>
      </c>
      <c r="B7" s="426" t="s">
        <v>239</v>
      </c>
      <c r="C7" s="426" t="s">
        <v>240</v>
      </c>
      <c r="G7" s="426" t="s">
        <v>285</v>
      </c>
      <c r="H7" s="426" t="s">
        <v>241</v>
      </c>
      <c r="K7" s="426" t="s">
        <v>265</v>
      </c>
      <c r="L7" s="426" t="s">
        <v>1743</v>
      </c>
      <c r="N7" s="426" t="s">
        <v>243</v>
      </c>
      <c r="P7" s="426" t="s">
        <v>244</v>
      </c>
      <c r="S7" s="426" t="s">
        <v>1880</v>
      </c>
      <c r="T7" s="426" t="s">
        <v>245</v>
      </c>
      <c r="U7" s="426" t="s">
        <v>1636</v>
      </c>
      <c r="X7" s="426" t="s">
        <v>1744</v>
      </c>
      <c r="Y7" s="426" t="s">
        <v>1745</v>
      </c>
      <c r="AA7" s="426" t="s">
        <v>246</v>
      </c>
      <c r="AC7" s="426" t="s">
        <v>247</v>
      </c>
      <c r="AF7" s="426" t="s">
        <v>1746</v>
      </c>
      <c r="AG7" s="426" t="s">
        <v>248</v>
      </c>
      <c r="AH7" s="426" t="s">
        <v>1881</v>
      </c>
      <c r="AK7" s="426" t="s">
        <v>1747</v>
      </c>
      <c r="AN7" s="426" t="s">
        <v>249</v>
      </c>
      <c r="AP7" s="426" t="s">
        <v>479</v>
      </c>
      <c r="AS7" s="426" t="s">
        <v>1882</v>
      </c>
      <c r="AT7" s="426" t="s">
        <v>250</v>
      </c>
      <c r="AV7" s="426" t="s">
        <v>251</v>
      </c>
      <c r="BA7" s="426" t="s">
        <v>252</v>
      </c>
      <c r="BB7" s="426" t="s">
        <v>253</v>
      </c>
      <c r="BC7" s="426" t="s">
        <v>254</v>
      </c>
      <c r="BG7" s="426" t="s">
        <v>255</v>
      </c>
      <c r="BH7" s="426" t="s">
        <v>256</v>
      </c>
      <c r="BN7" s="426" t="s">
        <v>297</v>
      </c>
      <c r="BO7" s="426" t="s">
        <v>257</v>
      </c>
      <c r="BP7" s="426" t="s">
        <v>258</v>
      </c>
      <c r="BT7" s="426" t="s">
        <v>282</v>
      </c>
      <c r="BU7" s="426" t="s">
        <v>260</v>
      </c>
      <c r="BV7" s="426" t="s">
        <v>261</v>
      </c>
      <c r="BX7" s="426" t="s">
        <v>1748</v>
      </c>
    </row>
    <row r="8" spans="1:77">
      <c r="A8" s="426" t="s">
        <v>262</v>
      </c>
      <c r="C8" s="426" t="s">
        <v>263</v>
      </c>
      <c r="G8" s="426" t="s">
        <v>301</v>
      </c>
      <c r="H8" s="426" t="s">
        <v>264</v>
      </c>
      <c r="K8" s="426" t="s">
        <v>1750</v>
      </c>
      <c r="N8" s="426" t="s">
        <v>266</v>
      </c>
      <c r="P8" s="426" t="s">
        <v>267</v>
      </c>
      <c r="T8" s="426" t="s">
        <v>268</v>
      </c>
      <c r="AA8" s="426" t="s">
        <v>269</v>
      </c>
      <c r="AC8" s="426" t="s">
        <v>270</v>
      </c>
      <c r="AG8" s="426" t="s">
        <v>271</v>
      </c>
      <c r="AH8" s="426" t="s">
        <v>1883</v>
      </c>
      <c r="AK8" s="426" t="s">
        <v>1749</v>
      </c>
      <c r="AN8" s="426" t="s">
        <v>272</v>
      </c>
      <c r="AP8" s="426" t="s">
        <v>480</v>
      </c>
      <c r="AT8" s="426" t="s">
        <v>273</v>
      </c>
      <c r="AV8" s="426" t="s">
        <v>274</v>
      </c>
      <c r="BA8" s="426" t="s">
        <v>275</v>
      </c>
      <c r="BB8" s="426" t="s">
        <v>276</v>
      </c>
      <c r="BC8" s="426" t="s">
        <v>1637</v>
      </c>
      <c r="BG8" s="426" t="s">
        <v>277</v>
      </c>
      <c r="BH8" s="426" t="s">
        <v>278</v>
      </c>
      <c r="BN8" s="426" t="s">
        <v>311</v>
      </c>
      <c r="BO8" s="426" t="s">
        <v>280</v>
      </c>
      <c r="BP8" s="426" t="s">
        <v>281</v>
      </c>
      <c r="BT8" s="426" t="s">
        <v>323</v>
      </c>
    </row>
    <row r="9" spans="1:77">
      <c r="A9" s="426" t="s">
        <v>283</v>
      </c>
      <c r="C9" s="426" t="s">
        <v>284</v>
      </c>
      <c r="G9" s="426" t="s">
        <v>315</v>
      </c>
      <c r="H9" s="426" t="s">
        <v>1638</v>
      </c>
      <c r="K9" s="426" t="s">
        <v>1753</v>
      </c>
      <c r="N9" s="426" t="s">
        <v>287</v>
      </c>
      <c r="P9" s="426" t="s">
        <v>288</v>
      </c>
      <c r="T9" s="426" t="s">
        <v>289</v>
      </c>
      <c r="AA9" s="426" t="s">
        <v>290</v>
      </c>
      <c r="AC9" s="426" t="s">
        <v>291</v>
      </c>
      <c r="AG9" s="426" t="s">
        <v>292</v>
      </c>
      <c r="AH9" s="426" t="s">
        <v>293</v>
      </c>
      <c r="AK9" s="426" t="s">
        <v>1751</v>
      </c>
      <c r="AN9" s="426" t="s">
        <v>294</v>
      </c>
      <c r="AT9" s="426" t="s">
        <v>295</v>
      </c>
      <c r="AV9" s="426" t="s">
        <v>296</v>
      </c>
      <c r="BA9" s="426" t="s">
        <v>309</v>
      </c>
      <c r="BB9" s="426" t="s">
        <v>1639</v>
      </c>
      <c r="BC9" s="426" t="s">
        <v>1752</v>
      </c>
      <c r="BG9" s="426" t="s">
        <v>310</v>
      </c>
      <c r="BH9" s="426" t="s">
        <v>1884</v>
      </c>
      <c r="BN9" s="426" t="s">
        <v>322</v>
      </c>
      <c r="BO9" s="426" t="s">
        <v>1885</v>
      </c>
      <c r="BP9" s="426" t="s">
        <v>298</v>
      </c>
      <c r="BT9" s="426" t="s">
        <v>343</v>
      </c>
    </row>
    <row r="10" spans="1:77">
      <c r="A10" s="426" t="s">
        <v>299</v>
      </c>
      <c r="C10" s="426" t="s">
        <v>300</v>
      </c>
      <c r="G10" s="426" t="s">
        <v>326</v>
      </c>
      <c r="H10" s="426" t="s">
        <v>1886</v>
      </c>
      <c r="K10" s="426" t="s">
        <v>286</v>
      </c>
      <c r="N10" s="426" t="s">
        <v>303</v>
      </c>
      <c r="P10" s="426" t="s">
        <v>1640</v>
      </c>
      <c r="T10" s="426" t="s">
        <v>304</v>
      </c>
      <c r="AA10" s="426" t="s">
        <v>305</v>
      </c>
      <c r="AC10" s="426" t="s">
        <v>1887</v>
      </c>
      <c r="AG10" s="426" t="s">
        <v>306</v>
      </c>
      <c r="AH10" s="426" t="s">
        <v>1888</v>
      </c>
      <c r="AK10" s="426" t="s">
        <v>1755</v>
      </c>
      <c r="AN10" s="426" t="s">
        <v>307</v>
      </c>
      <c r="AT10" s="426" t="s">
        <v>308</v>
      </c>
      <c r="BA10" s="426" t="s">
        <v>321</v>
      </c>
      <c r="BC10" s="426" t="s">
        <v>1889</v>
      </c>
      <c r="BN10" s="426" t="s">
        <v>332</v>
      </c>
      <c r="BO10" s="426" t="s">
        <v>1890</v>
      </c>
      <c r="BP10" s="426" t="s">
        <v>312</v>
      </c>
      <c r="BT10" s="426" t="s">
        <v>483</v>
      </c>
    </row>
    <row r="11" spans="1:77">
      <c r="A11" s="426" t="s">
        <v>313</v>
      </c>
      <c r="C11" s="426" t="s">
        <v>314</v>
      </c>
      <c r="G11" s="426" t="s">
        <v>1891</v>
      </c>
      <c r="H11" s="426" t="s">
        <v>2270</v>
      </c>
      <c r="K11" s="426" t="s">
        <v>302</v>
      </c>
      <c r="N11" s="426" t="s">
        <v>316</v>
      </c>
      <c r="T11" s="426" t="s">
        <v>317</v>
      </c>
      <c r="AA11" s="426" t="s">
        <v>1892</v>
      </c>
      <c r="AC11" s="426" t="s">
        <v>1893</v>
      </c>
      <c r="AG11" s="426" t="s">
        <v>318</v>
      </c>
      <c r="AN11" s="426" t="s">
        <v>319</v>
      </c>
      <c r="AT11" s="426" t="s">
        <v>320</v>
      </c>
      <c r="BA11" s="426" t="s">
        <v>331</v>
      </c>
      <c r="BN11" s="426" t="s">
        <v>338</v>
      </c>
      <c r="BO11" s="426" t="s">
        <v>1894</v>
      </c>
      <c r="BP11" s="426" t="s">
        <v>1784</v>
      </c>
      <c r="BT11" s="426" t="s">
        <v>1758</v>
      </c>
    </row>
    <row r="12" spans="1:77">
      <c r="A12" s="426" t="s">
        <v>324</v>
      </c>
      <c r="C12" s="426" t="s">
        <v>325</v>
      </c>
      <c r="G12" s="426" t="s">
        <v>345</v>
      </c>
      <c r="K12" s="426" t="s">
        <v>1759</v>
      </c>
      <c r="N12" s="426" t="s">
        <v>327</v>
      </c>
      <c r="T12" s="426" t="s">
        <v>328</v>
      </c>
      <c r="AA12" s="426" t="s">
        <v>329</v>
      </c>
      <c r="AC12" s="426" t="s">
        <v>1895</v>
      </c>
      <c r="AN12" s="426" t="s">
        <v>330</v>
      </c>
      <c r="AT12" s="426" t="s">
        <v>1756</v>
      </c>
      <c r="BA12" s="426" t="s">
        <v>1516</v>
      </c>
      <c r="BN12" s="426" t="s">
        <v>349</v>
      </c>
      <c r="BO12" s="426" t="s">
        <v>1896</v>
      </c>
    </row>
    <row r="13" spans="1:77">
      <c r="A13" s="426" t="s">
        <v>333</v>
      </c>
      <c r="C13" s="426" t="s">
        <v>1641</v>
      </c>
      <c r="G13" s="426" t="s">
        <v>351</v>
      </c>
      <c r="K13" s="426" t="s">
        <v>1760</v>
      </c>
      <c r="N13" s="426" t="s">
        <v>334</v>
      </c>
      <c r="T13" s="426" t="s">
        <v>335</v>
      </c>
      <c r="AA13" s="426" t="s">
        <v>336</v>
      </c>
      <c r="AN13" s="426" t="s">
        <v>337</v>
      </c>
      <c r="BA13" s="426" t="s">
        <v>342</v>
      </c>
      <c r="BN13" s="426" t="s">
        <v>356</v>
      </c>
    </row>
    <row r="14" spans="1:77">
      <c r="A14" s="426" t="s">
        <v>482</v>
      </c>
      <c r="C14" s="426" t="s">
        <v>1897</v>
      </c>
      <c r="G14" s="426" t="s">
        <v>369</v>
      </c>
      <c r="K14" s="426" t="s">
        <v>1761</v>
      </c>
      <c r="N14" s="426" t="s">
        <v>339</v>
      </c>
      <c r="T14" s="426" t="s">
        <v>340</v>
      </c>
      <c r="AA14" s="426" t="s">
        <v>1517</v>
      </c>
      <c r="AN14" s="426" t="s">
        <v>341</v>
      </c>
      <c r="BA14" s="426" t="s">
        <v>1898</v>
      </c>
      <c r="BN14" s="426" t="s">
        <v>361</v>
      </c>
    </row>
    <row r="15" spans="1:77">
      <c r="A15" s="426" t="s">
        <v>344</v>
      </c>
      <c r="C15" s="426" t="s">
        <v>1899</v>
      </c>
      <c r="G15" s="426" t="s">
        <v>376</v>
      </c>
      <c r="N15" s="426" t="s">
        <v>1519</v>
      </c>
      <c r="T15" s="426" t="s">
        <v>346</v>
      </c>
      <c r="AA15" s="426" t="s">
        <v>347</v>
      </c>
      <c r="AN15" s="426" t="s">
        <v>348</v>
      </c>
      <c r="BA15" s="426" t="s">
        <v>355</v>
      </c>
      <c r="BN15" s="426" t="s">
        <v>367</v>
      </c>
    </row>
    <row r="16" spans="1:77">
      <c r="A16" s="426" t="s">
        <v>350</v>
      </c>
      <c r="G16" s="426" t="s">
        <v>384</v>
      </c>
      <c r="N16" s="426" t="s">
        <v>352</v>
      </c>
      <c r="T16" s="426" t="s">
        <v>358</v>
      </c>
      <c r="AA16" s="426" t="s">
        <v>353</v>
      </c>
      <c r="AN16" s="426" t="s">
        <v>354</v>
      </c>
      <c r="BA16" s="426" t="s">
        <v>360</v>
      </c>
      <c r="BN16" s="426" t="s">
        <v>1642</v>
      </c>
    </row>
    <row r="17" spans="1:66">
      <c r="A17" s="426" t="s">
        <v>484</v>
      </c>
      <c r="G17" s="426" t="s">
        <v>390</v>
      </c>
      <c r="N17" s="426" t="s">
        <v>357</v>
      </c>
      <c r="T17" s="426" t="s">
        <v>363</v>
      </c>
      <c r="AA17" s="426" t="s">
        <v>1518</v>
      </c>
      <c r="AN17" s="426" t="s">
        <v>359</v>
      </c>
      <c r="BA17" s="426" t="s">
        <v>366</v>
      </c>
      <c r="BN17" s="426" t="s">
        <v>382</v>
      </c>
    </row>
    <row r="18" spans="1:66">
      <c r="A18" s="426" t="s">
        <v>362</v>
      </c>
      <c r="G18" s="426" t="s">
        <v>397</v>
      </c>
      <c r="N18" s="426" t="s">
        <v>1900</v>
      </c>
      <c r="T18" s="426" t="s">
        <v>371</v>
      </c>
      <c r="AA18" s="426" t="s">
        <v>364</v>
      </c>
      <c r="AN18" s="426" t="s">
        <v>365</v>
      </c>
      <c r="BA18" s="426" t="s">
        <v>374</v>
      </c>
      <c r="BN18" s="426" t="s">
        <v>485</v>
      </c>
    </row>
    <row r="19" spans="1:66">
      <c r="A19" s="426" t="s">
        <v>368</v>
      </c>
      <c r="G19" s="426" t="s">
        <v>403</v>
      </c>
      <c r="N19" s="426" t="s">
        <v>370</v>
      </c>
      <c r="T19" s="426" t="s">
        <v>378</v>
      </c>
      <c r="AA19" s="426" t="s">
        <v>372</v>
      </c>
      <c r="AN19" s="426" t="s">
        <v>373</v>
      </c>
      <c r="BA19" s="426" t="s">
        <v>381</v>
      </c>
      <c r="BN19" s="426" t="s">
        <v>486</v>
      </c>
    </row>
    <row r="20" spans="1:66">
      <c r="A20" s="426" t="s">
        <v>375</v>
      </c>
      <c r="G20" s="426" t="s">
        <v>408</v>
      </c>
      <c r="N20" s="426" t="s">
        <v>377</v>
      </c>
      <c r="T20" s="426" t="s">
        <v>386</v>
      </c>
      <c r="AA20" s="426" t="s">
        <v>379</v>
      </c>
      <c r="AN20" s="426" t="s">
        <v>380</v>
      </c>
      <c r="BA20" s="426" t="s">
        <v>389</v>
      </c>
      <c r="BN20" s="426" t="s">
        <v>487</v>
      </c>
    </row>
    <row r="21" spans="1:66">
      <c r="A21" s="426" t="s">
        <v>383</v>
      </c>
      <c r="G21" s="426" t="s">
        <v>416</v>
      </c>
      <c r="N21" s="426" t="s">
        <v>385</v>
      </c>
      <c r="T21" s="426" t="s">
        <v>392</v>
      </c>
      <c r="AA21" s="426" t="s">
        <v>387</v>
      </c>
      <c r="AN21" s="426" t="s">
        <v>388</v>
      </c>
      <c r="BA21" s="426" t="s">
        <v>395</v>
      </c>
      <c r="BN21" s="426" t="s">
        <v>488</v>
      </c>
    </row>
    <row r="22" spans="1:66">
      <c r="A22" s="426" t="s">
        <v>1901</v>
      </c>
      <c r="G22" s="426" t="s">
        <v>1683</v>
      </c>
      <c r="N22" s="426" t="s">
        <v>391</v>
      </c>
      <c r="AA22" s="426" t="s">
        <v>393</v>
      </c>
      <c r="AN22" s="426" t="s">
        <v>394</v>
      </c>
      <c r="BA22" s="426" t="s">
        <v>401</v>
      </c>
      <c r="BN22" s="426" t="s">
        <v>489</v>
      </c>
    </row>
    <row r="23" spans="1:66">
      <c r="A23" s="426" t="s">
        <v>396</v>
      </c>
      <c r="G23" s="426" t="s">
        <v>1762</v>
      </c>
      <c r="N23" s="426" t="s">
        <v>398</v>
      </c>
      <c r="AA23" s="426" t="s">
        <v>399</v>
      </c>
      <c r="AN23" s="426" t="s">
        <v>400</v>
      </c>
      <c r="BA23" s="426" t="s">
        <v>1520</v>
      </c>
      <c r="BN23" s="426" t="s">
        <v>1902</v>
      </c>
    </row>
    <row r="24" spans="1:66">
      <c r="A24" s="426" t="s">
        <v>402</v>
      </c>
      <c r="N24" s="426" t="s">
        <v>404</v>
      </c>
      <c r="AA24" s="426" t="s">
        <v>405</v>
      </c>
      <c r="AN24" s="426" t="s">
        <v>406</v>
      </c>
      <c r="BA24" s="426" t="s">
        <v>410</v>
      </c>
      <c r="BN24" s="426" t="s">
        <v>1688</v>
      </c>
    </row>
    <row r="25" spans="1:66">
      <c r="A25" s="426" t="s">
        <v>407</v>
      </c>
      <c r="N25" s="426" t="s">
        <v>409</v>
      </c>
      <c r="AA25" s="426" t="s">
        <v>1903</v>
      </c>
      <c r="AN25" s="426" t="s">
        <v>1643</v>
      </c>
      <c r="BA25" s="426" t="s">
        <v>414</v>
      </c>
      <c r="BN25" s="426" t="s">
        <v>1689</v>
      </c>
    </row>
    <row r="26" spans="1:66">
      <c r="A26" s="426" t="s">
        <v>411</v>
      </c>
      <c r="N26" s="426" t="s">
        <v>412</v>
      </c>
      <c r="AA26" s="426" t="s">
        <v>413</v>
      </c>
      <c r="AN26" s="426" t="s">
        <v>1904</v>
      </c>
      <c r="BA26" s="426" t="s">
        <v>419</v>
      </c>
      <c r="BN26" s="426" t="s">
        <v>1905</v>
      </c>
    </row>
    <row r="27" spans="1:66">
      <c r="A27" s="426" t="s">
        <v>415</v>
      </c>
      <c r="N27" s="426" t="s">
        <v>417</v>
      </c>
      <c r="AA27" s="426" t="s">
        <v>418</v>
      </c>
      <c r="BA27" s="426" t="s">
        <v>422</v>
      </c>
      <c r="BN27" s="426" t="s">
        <v>1644</v>
      </c>
    </row>
    <row r="28" spans="1:66">
      <c r="A28" s="426" t="s">
        <v>420</v>
      </c>
      <c r="N28" s="426" t="s">
        <v>1906</v>
      </c>
      <c r="AA28" s="426" t="s">
        <v>421</v>
      </c>
      <c r="BA28" s="426" t="s">
        <v>425</v>
      </c>
      <c r="BN28" s="426" t="s">
        <v>1645</v>
      </c>
    </row>
    <row r="29" spans="1:66">
      <c r="A29" s="426" t="s">
        <v>423</v>
      </c>
      <c r="N29" s="426" t="s">
        <v>424</v>
      </c>
      <c r="AA29" s="426" t="s">
        <v>1907</v>
      </c>
      <c r="BA29" s="426" t="s">
        <v>1521</v>
      </c>
      <c r="BN29" s="426" t="s">
        <v>1775</v>
      </c>
    </row>
    <row r="30" spans="1:66">
      <c r="A30" s="426" t="s">
        <v>426</v>
      </c>
      <c r="N30" s="426" t="s">
        <v>427</v>
      </c>
      <c r="AA30" s="426" t="s">
        <v>428</v>
      </c>
      <c r="BA30" s="426" t="s">
        <v>433</v>
      </c>
      <c r="BN30" s="426" t="s">
        <v>1908</v>
      </c>
    </row>
    <row r="31" spans="1:66">
      <c r="A31" s="426" t="s">
        <v>429</v>
      </c>
      <c r="N31" s="426" t="s">
        <v>430</v>
      </c>
      <c r="AA31" s="426" t="s">
        <v>431</v>
      </c>
      <c r="BA31" s="426" t="s">
        <v>435</v>
      </c>
      <c r="BN31" s="426" t="s">
        <v>1909</v>
      </c>
    </row>
    <row r="32" spans="1:66">
      <c r="A32" s="426" t="s">
        <v>432</v>
      </c>
      <c r="N32" s="426" t="s">
        <v>1763</v>
      </c>
      <c r="AA32" s="426" t="s">
        <v>490</v>
      </c>
      <c r="BA32" s="426" t="s">
        <v>437</v>
      </c>
      <c r="BN32" s="426" t="s">
        <v>1910</v>
      </c>
    </row>
    <row r="33" spans="1:66">
      <c r="A33" s="426" t="s">
        <v>434</v>
      </c>
      <c r="N33" s="426" t="s">
        <v>1646</v>
      </c>
      <c r="AA33" s="426" t="s">
        <v>1647</v>
      </c>
      <c r="BA33" s="426" t="s">
        <v>491</v>
      </c>
      <c r="BN33" s="426" t="s">
        <v>1911</v>
      </c>
    </row>
    <row r="34" spans="1:66">
      <c r="A34" s="426" t="s">
        <v>436</v>
      </c>
      <c r="N34" s="426" t="s">
        <v>1648</v>
      </c>
      <c r="BA34" s="426" t="s">
        <v>1764</v>
      </c>
    </row>
    <row r="35" spans="1:66">
      <c r="A35" s="426" t="s">
        <v>438</v>
      </c>
      <c r="N35" s="426" t="s">
        <v>1912</v>
      </c>
      <c r="BA35" s="426" t="s">
        <v>481</v>
      </c>
    </row>
    <row r="36" spans="1:66">
      <c r="A36" s="426" t="s">
        <v>439</v>
      </c>
      <c r="BA36" s="426" t="s">
        <v>1765</v>
      </c>
    </row>
    <row r="37" spans="1:66">
      <c r="A37" s="426" t="s">
        <v>440</v>
      </c>
      <c r="BA37" s="426" t="s">
        <v>1766</v>
      </c>
    </row>
    <row r="38" spans="1:66">
      <c r="A38" s="426" t="s">
        <v>492</v>
      </c>
    </row>
    <row r="39" spans="1:66">
      <c r="A39" s="426" t="s">
        <v>493</v>
      </c>
    </row>
    <row r="40" spans="1:66">
      <c r="A40" s="426" t="s">
        <v>494</v>
      </c>
    </row>
    <row r="41" spans="1:66">
      <c r="A41" s="426" t="s">
        <v>1649</v>
      </c>
    </row>
    <row r="42" spans="1:66">
      <c r="A42" s="426" t="s">
        <v>1767</v>
      </c>
    </row>
    <row r="43" spans="1:66">
      <c r="A43" s="426" t="s">
        <v>1768</v>
      </c>
    </row>
    <row r="44" spans="1:66">
      <c r="A44" s="426" t="s">
        <v>1769</v>
      </c>
    </row>
    <row r="45" spans="1:66">
      <c r="A45" s="426" t="s">
        <v>1913</v>
      </c>
    </row>
    <row r="46" spans="1:66">
      <c r="A46" s="426" t="s">
        <v>1914</v>
      </c>
    </row>
    <row r="47" spans="1:66">
      <c r="A47" s="426" t="s">
        <v>1915</v>
      </c>
    </row>
    <row r="48" spans="1:66">
      <c r="A48" s="426" t="s">
        <v>1916</v>
      </c>
    </row>
    <row r="49" spans="1:1">
      <c r="A49" s="426" t="s">
        <v>1917</v>
      </c>
    </row>
    <row r="87" spans="32:32">
      <c r="AF87" s="426" t="s">
        <v>441</v>
      </c>
    </row>
    <row r="88" spans="32:32">
      <c r="AF88" s="426" t="s">
        <v>441</v>
      </c>
    </row>
    <row r="121" spans="47:47">
      <c r="AU121" s="426" t="s">
        <v>441</v>
      </c>
    </row>
    <row r="122" spans="47:47">
      <c r="AU122" s="426" t="s">
        <v>441</v>
      </c>
    </row>
    <row r="123" spans="47:47">
      <c r="AU123" s="426" t="s">
        <v>441</v>
      </c>
    </row>
    <row r="124" spans="47:47">
      <c r="AU124" s="426" t="s">
        <v>441</v>
      </c>
    </row>
    <row r="125" spans="47:47">
      <c r="AU125" s="426" t="s">
        <v>441</v>
      </c>
    </row>
    <row r="126" spans="47:47">
      <c r="AU126" s="426" t="s">
        <v>441</v>
      </c>
    </row>
    <row r="127" spans="47:47">
      <c r="AU127" s="426" t="s">
        <v>441</v>
      </c>
    </row>
    <row r="128" spans="47:47">
      <c r="AU128" s="426" t="s">
        <v>441</v>
      </c>
    </row>
    <row r="129" spans="47:47">
      <c r="AU129" s="426" t="s">
        <v>441</v>
      </c>
    </row>
    <row r="130" spans="47:47">
      <c r="AU130" s="426" t="s">
        <v>441</v>
      </c>
    </row>
    <row r="131" spans="47:47">
      <c r="AU131" s="426" t="s">
        <v>441</v>
      </c>
    </row>
    <row r="132" spans="47:47">
      <c r="AU132" s="426" t="s">
        <v>441</v>
      </c>
    </row>
    <row r="347" spans="38:38">
      <c r="AL347" s="426" t="s">
        <v>441</v>
      </c>
    </row>
    <row r="348" spans="38:38">
      <c r="AL348" s="426" t="s">
        <v>441</v>
      </c>
    </row>
    <row r="349" spans="38:38">
      <c r="AL349" s="426" t="s">
        <v>441</v>
      </c>
    </row>
    <row r="350" spans="38:38">
      <c r="AL350" s="426" t="s">
        <v>441</v>
      </c>
    </row>
    <row r="351" spans="38:38">
      <c r="AL351" s="426" t="s">
        <v>441</v>
      </c>
    </row>
    <row r="352" spans="38:38">
      <c r="AL352" s="426" t="s">
        <v>441</v>
      </c>
    </row>
    <row r="353" spans="38:38">
      <c r="AL353" s="426" t="s">
        <v>441</v>
      </c>
    </row>
    <row r="354" spans="38:38">
      <c r="AL354" s="426" t="s">
        <v>441</v>
      </c>
    </row>
  </sheetData>
  <sheetProtection algorithmName="SHA-512" hashValue="LST8fqr/KWyBe6afp+NmFAC1L3qx9aCI0EoIlCIgfrd8Okrn5xkPmnYM6+BiRKsPQ9uclj0aKKfIn7F4rqYYjg==" saltValue="HYREgnNvdMOlkdRMOxSvlA==" spinCount="100000" sheet="1" selectLockedCells="1" selectUnlockedCells="1"/>
  <mergeCells count="6">
    <mergeCell ref="BN4:BY4"/>
    <mergeCell ref="A4:L4"/>
    <mergeCell ref="N4:Y4"/>
    <mergeCell ref="AA4:AL4"/>
    <mergeCell ref="AN4:AY4"/>
    <mergeCell ref="BA4:BL4"/>
  </mergeCells>
  <phoneticPr fontId="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89BD9-7860-4DA2-9B1D-C22A063B7E02}">
  <sheetPr codeName="Sheet4">
    <tabColor rgb="FFFF0000"/>
  </sheetPr>
  <dimension ref="A1:AJ105"/>
  <sheetViews>
    <sheetView zoomScale="65" zoomScaleNormal="65" zoomScaleSheetLayoutView="70" workbookViewId="0">
      <selection activeCell="D3" sqref="D3:I3"/>
    </sheetView>
  </sheetViews>
  <sheetFormatPr defaultColWidth="9" defaultRowHeight="27" customHeight="1"/>
  <cols>
    <col min="1" max="1" width="1.08984375" style="401" customWidth="1"/>
    <col min="2" max="2" width="5" style="401" customWidth="1"/>
    <col min="3" max="3" width="25" style="401" customWidth="1"/>
    <col min="4" max="4" width="24.453125" style="401" customWidth="1"/>
    <col min="5" max="5" width="10.26953125" style="401" customWidth="1"/>
    <col min="6" max="17" width="6.90625" style="401" customWidth="1"/>
    <col min="18" max="18" width="10.6328125" style="401" customWidth="1"/>
    <col min="19" max="19" width="12.08984375" style="402" customWidth="1"/>
    <col min="20" max="21" width="9" style="402"/>
    <col min="22" max="22" width="9" style="402" customWidth="1"/>
    <col min="23" max="36" width="9" style="402"/>
    <col min="37" max="16384" width="9" style="401"/>
  </cols>
  <sheetData>
    <row r="1" spans="2:35" ht="27" customHeight="1">
      <c r="B1" s="400" t="s">
        <v>442</v>
      </c>
      <c r="AE1" s="403"/>
      <c r="AF1" s="403"/>
      <c r="AG1" s="403"/>
      <c r="AH1" s="403"/>
      <c r="AI1" s="403"/>
    </row>
    <row r="2" spans="2:35" ht="27" customHeight="1">
      <c r="AE2" s="403"/>
      <c r="AF2" s="403"/>
      <c r="AG2" s="403"/>
      <c r="AH2" s="403"/>
      <c r="AI2" s="403"/>
    </row>
    <row r="3" spans="2:35" ht="27" customHeight="1">
      <c r="C3" s="404" t="s">
        <v>443</v>
      </c>
      <c r="D3" s="523"/>
      <c r="E3" s="523"/>
      <c r="F3" s="523"/>
      <c r="G3" s="523"/>
      <c r="H3" s="523"/>
      <c r="I3" s="523"/>
      <c r="L3" s="524" t="s">
        <v>1423</v>
      </c>
      <c r="M3" s="524"/>
      <c r="N3" s="524"/>
      <c r="AE3" s="403"/>
      <c r="AF3" s="403"/>
      <c r="AG3" s="403"/>
      <c r="AH3" s="403"/>
      <c r="AI3" s="403"/>
    </row>
    <row r="4" spans="2:35" ht="27" customHeight="1">
      <c r="C4" s="404" t="s">
        <v>444</v>
      </c>
      <c r="D4" s="523"/>
      <c r="E4" s="523"/>
      <c r="F4" s="523"/>
      <c r="G4" s="523"/>
      <c r="H4" s="523"/>
      <c r="I4" s="523"/>
      <c r="L4" s="525"/>
      <c r="M4" s="526"/>
      <c r="N4" s="527"/>
      <c r="AE4" s="403"/>
      <c r="AF4" s="403"/>
      <c r="AG4" s="403"/>
      <c r="AH4" s="403"/>
      <c r="AI4" s="403"/>
    </row>
    <row r="5" spans="2:35" ht="27" customHeight="1">
      <c r="C5" s="404" t="s">
        <v>445</v>
      </c>
      <c r="D5" s="523"/>
      <c r="E5" s="523"/>
      <c r="F5" s="523"/>
      <c r="G5" s="523"/>
      <c r="H5" s="523"/>
      <c r="I5" s="523"/>
      <c r="L5" s="528" t="e">
        <f>IF(EXACT(VLOOKUP(D5,補助金用基本データ!C:T,5,FALSE),ASC(①基本情報【名簿入力前に必須入力】!L4))=TRUE,"OK","パスワードが違います")</f>
        <v>#N/A</v>
      </c>
      <c r="M5" s="528"/>
      <c r="N5" s="528"/>
      <c r="P5" s="401" t="e">
        <f>IF(L5="OK",VLOOKUP(D5,補助金用基本データ!C:D,2,FALSE),"")</f>
        <v>#N/A</v>
      </c>
      <c r="AE5" s="403"/>
      <c r="AF5" s="403"/>
      <c r="AG5" s="403"/>
      <c r="AH5" s="403"/>
      <c r="AI5" s="403"/>
    </row>
    <row r="6" spans="2:35" ht="27" customHeight="1">
      <c r="C6" s="405"/>
      <c r="D6" s="406" t="s">
        <v>446</v>
      </c>
      <c r="I6" s="407" t="e">
        <f>IF(VLOOKUP(P5,補助金用基本データ!D5:X314,8)="","",VLOOKUP(P5,補助金用基本データ!D5:X500,8,FALSE))</f>
        <v>#N/A</v>
      </c>
      <c r="AE6" s="403"/>
      <c r="AF6" s="403"/>
      <c r="AG6" s="403"/>
      <c r="AH6" s="403"/>
      <c r="AI6" s="403"/>
    </row>
    <row r="7" spans="2:35" ht="27" customHeight="1">
      <c r="L7" s="529" t="s">
        <v>447</v>
      </c>
      <c r="M7" s="530"/>
      <c r="N7" s="531"/>
      <c r="O7" s="529" t="s">
        <v>448</v>
      </c>
      <c r="P7" s="530"/>
      <c r="Q7" s="531"/>
      <c r="AE7" s="403"/>
      <c r="AF7" s="403"/>
      <c r="AG7" s="403"/>
      <c r="AH7" s="403"/>
      <c r="AI7" s="403"/>
    </row>
    <row r="8" spans="2:35" ht="29" customHeight="1">
      <c r="L8" s="532"/>
      <c r="M8" s="532"/>
      <c r="N8" s="532"/>
      <c r="O8" s="533"/>
      <c r="P8" s="533"/>
      <c r="Q8" s="533"/>
    </row>
    <row r="9" spans="2:35" ht="20" customHeight="1">
      <c r="L9" s="423"/>
      <c r="M9" s="423"/>
      <c r="N9" s="423"/>
      <c r="O9" s="425"/>
      <c r="P9" s="424"/>
      <c r="Q9" s="424"/>
    </row>
    <row r="10" spans="2:35" ht="27" customHeight="1">
      <c r="C10" s="408" t="s">
        <v>2280</v>
      </c>
      <c r="D10" s="408"/>
      <c r="E10" s="408"/>
      <c r="F10" s="408"/>
      <c r="G10" s="408"/>
      <c r="H10" s="408"/>
      <c r="I10" s="408"/>
      <c r="J10" s="409"/>
      <c r="K10" s="409"/>
      <c r="L10" s="410"/>
      <c r="M10" s="410"/>
      <c r="N10" s="411"/>
      <c r="O10" s="412"/>
      <c r="P10" s="412"/>
      <c r="Q10" s="412"/>
    </row>
    <row r="11" spans="2:35" ht="27" customHeight="1">
      <c r="C11" s="408"/>
      <c r="D11" s="408"/>
      <c r="E11" s="408"/>
      <c r="F11" s="408"/>
      <c r="G11" s="408"/>
      <c r="H11" s="408"/>
      <c r="I11" s="408"/>
      <c r="J11" s="409"/>
      <c r="K11" s="409"/>
      <c r="L11" s="410"/>
      <c r="M11" s="410"/>
      <c r="N11" s="411"/>
      <c r="O11" s="412"/>
      <c r="P11" s="412"/>
      <c r="Q11" s="412"/>
    </row>
    <row r="12" spans="2:35" ht="27" customHeight="1">
      <c r="C12" s="413" t="s">
        <v>1444</v>
      </c>
      <c r="D12" s="537"/>
      <c r="E12" s="537"/>
      <c r="F12" s="537"/>
      <c r="G12" s="537"/>
      <c r="H12" s="537"/>
      <c r="I12" s="537"/>
      <c r="L12" s="411"/>
      <c r="M12" s="411"/>
      <c r="N12" s="411"/>
      <c r="O12" s="412"/>
      <c r="P12" s="412"/>
      <c r="Q12" s="412"/>
      <c r="S12" s="402">
        <f>IF(D12="②各職員・各月により手当額が異なる",2,1)</f>
        <v>1</v>
      </c>
    </row>
    <row r="13" spans="2:35" ht="27" customHeight="1">
      <c r="D13" s="413" t="s">
        <v>2281</v>
      </c>
      <c r="L13" s="411"/>
      <c r="M13" s="411"/>
      <c r="N13" s="411"/>
      <c r="O13" s="412"/>
      <c r="P13" s="412"/>
      <c r="Q13" s="412"/>
    </row>
    <row r="14" spans="2:35" ht="27" customHeight="1">
      <c r="D14" s="413" t="s">
        <v>1462</v>
      </c>
      <c r="L14" s="411"/>
      <c r="M14" s="411"/>
      <c r="N14" s="411"/>
      <c r="O14" s="412"/>
      <c r="P14" s="412"/>
      <c r="Q14" s="412"/>
      <c r="T14" s="414"/>
    </row>
    <row r="15" spans="2:35" ht="27" customHeight="1">
      <c r="D15" s="413" t="s">
        <v>1463</v>
      </c>
      <c r="L15" s="411"/>
      <c r="M15" s="411"/>
      <c r="N15" s="411"/>
      <c r="O15" s="412"/>
      <c r="P15" s="412"/>
      <c r="Q15" s="412"/>
    </row>
    <row r="16" spans="2:35" ht="27" customHeight="1">
      <c r="C16" s="413" t="s">
        <v>1445</v>
      </c>
      <c r="D16" s="415" t="s">
        <v>1446</v>
      </c>
      <c r="E16" s="538"/>
      <c r="F16" s="539"/>
      <c r="G16" s="401" t="s">
        <v>1443</v>
      </c>
      <c r="H16" s="401" t="s">
        <v>2282</v>
      </c>
      <c r="L16" s="411"/>
      <c r="M16" s="411"/>
      <c r="N16" s="411"/>
      <c r="O16" s="412"/>
      <c r="P16" s="412"/>
      <c r="Q16" s="412"/>
    </row>
    <row r="17" spans="1:19" ht="11.5" customHeight="1">
      <c r="C17" s="413"/>
      <c r="D17" s="415"/>
      <c r="E17" s="549"/>
      <c r="F17" s="549"/>
      <c r="L17" s="411"/>
      <c r="M17" s="411"/>
      <c r="N17" s="411"/>
      <c r="O17" s="412"/>
      <c r="P17" s="412"/>
      <c r="Q17" s="412"/>
    </row>
    <row r="18" spans="1:19" ht="27" customHeight="1" thickBot="1">
      <c r="D18" s="481" t="s">
        <v>2332</v>
      </c>
      <c r="L18" s="411"/>
      <c r="M18" s="411"/>
      <c r="N18" s="411"/>
      <c r="O18" s="412"/>
      <c r="P18" s="412"/>
      <c r="Q18" s="412"/>
    </row>
    <row r="19" spans="1:19" ht="27" customHeight="1">
      <c r="C19" s="546" t="s">
        <v>2283</v>
      </c>
      <c r="D19" s="540" t="e">
        <f>VLOOKUP(R19,対応内容リスト!$B$2:$C$6,2,FALSE)</f>
        <v>#N/A</v>
      </c>
      <c r="E19" s="540"/>
      <c r="F19" s="540"/>
      <c r="G19" s="540"/>
      <c r="H19" s="540"/>
      <c r="I19" s="540"/>
      <c r="J19" s="540"/>
      <c r="K19" s="540"/>
      <c r="L19" s="540"/>
      <c r="M19" s="540"/>
      <c r="N19" s="540"/>
      <c r="O19" s="540"/>
      <c r="P19" s="540"/>
      <c r="Q19" s="541"/>
      <c r="R19" s="416" t="e">
        <f>VLOOKUP(P5,補助金用基本データ!$D$5:$AW$500,46,FALSE)</f>
        <v>#N/A</v>
      </c>
    </row>
    <row r="20" spans="1:19" ht="27" customHeight="1">
      <c r="C20" s="547"/>
      <c r="D20" s="542"/>
      <c r="E20" s="542"/>
      <c r="F20" s="542"/>
      <c r="G20" s="542"/>
      <c r="H20" s="542"/>
      <c r="I20" s="542"/>
      <c r="J20" s="542"/>
      <c r="K20" s="542"/>
      <c r="L20" s="542"/>
      <c r="M20" s="542"/>
      <c r="N20" s="542"/>
      <c r="O20" s="542"/>
      <c r="P20" s="542"/>
      <c r="Q20" s="543"/>
    </row>
    <row r="21" spans="1:19" ht="27" customHeight="1">
      <c r="C21" s="547"/>
      <c r="D21" s="542"/>
      <c r="E21" s="542"/>
      <c r="F21" s="542"/>
      <c r="G21" s="542"/>
      <c r="H21" s="542"/>
      <c r="I21" s="542"/>
      <c r="J21" s="542"/>
      <c r="K21" s="542"/>
      <c r="L21" s="542"/>
      <c r="M21" s="542"/>
      <c r="N21" s="542"/>
      <c r="O21" s="542"/>
      <c r="P21" s="542"/>
      <c r="Q21" s="543"/>
    </row>
    <row r="22" spans="1:19" ht="27" customHeight="1">
      <c r="C22" s="547"/>
      <c r="D22" s="542"/>
      <c r="E22" s="542"/>
      <c r="F22" s="542"/>
      <c r="G22" s="542"/>
      <c r="H22" s="542"/>
      <c r="I22" s="542"/>
      <c r="J22" s="542"/>
      <c r="K22" s="542"/>
      <c r="L22" s="542"/>
      <c r="M22" s="542"/>
      <c r="N22" s="542"/>
      <c r="O22" s="542"/>
      <c r="P22" s="542"/>
      <c r="Q22" s="543"/>
    </row>
    <row r="23" spans="1:19" ht="27" customHeight="1">
      <c r="C23" s="547"/>
      <c r="D23" s="542"/>
      <c r="E23" s="542"/>
      <c r="F23" s="542"/>
      <c r="G23" s="542"/>
      <c r="H23" s="542"/>
      <c r="I23" s="542"/>
      <c r="J23" s="542"/>
      <c r="K23" s="542"/>
      <c r="L23" s="542"/>
      <c r="M23" s="542"/>
      <c r="N23" s="542"/>
      <c r="O23" s="542"/>
      <c r="P23" s="542"/>
      <c r="Q23" s="543"/>
    </row>
    <row r="24" spans="1:19" ht="369.5" customHeight="1" thickBot="1">
      <c r="C24" s="548"/>
      <c r="D24" s="544"/>
      <c r="E24" s="544"/>
      <c r="F24" s="544"/>
      <c r="G24" s="544"/>
      <c r="H24" s="544"/>
      <c r="I24" s="544"/>
      <c r="J24" s="544"/>
      <c r="K24" s="544"/>
      <c r="L24" s="544"/>
      <c r="M24" s="544"/>
      <c r="N24" s="544"/>
      <c r="O24" s="544"/>
      <c r="P24" s="544"/>
      <c r="Q24" s="545"/>
    </row>
    <row r="25" spans="1:19" ht="27" customHeight="1">
      <c r="F25" s="417"/>
      <c r="G25" s="417"/>
      <c r="H25" s="417"/>
      <c r="I25" s="417"/>
      <c r="J25" s="417"/>
      <c r="K25" s="417"/>
      <c r="L25" s="417"/>
      <c r="M25" s="417"/>
      <c r="N25" s="417"/>
      <c r="O25" s="417"/>
      <c r="P25" s="417"/>
      <c r="Q25" s="417"/>
      <c r="S25" s="402" t="s">
        <v>449</v>
      </c>
    </row>
    <row r="27" spans="1:19" ht="14" customHeight="1"/>
    <row r="28" spans="1:19" ht="27" customHeight="1">
      <c r="A28" s="402"/>
      <c r="B28" s="402"/>
      <c r="C28" s="402"/>
      <c r="D28" s="402"/>
      <c r="E28" s="536"/>
      <c r="F28" s="536"/>
      <c r="G28" s="536"/>
      <c r="H28" s="536"/>
      <c r="I28" s="536"/>
      <c r="J28" s="536"/>
      <c r="K28" s="536"/>
      <c r="L28" s="536"/>
      <c r="M28" s="402"/>
      <c r="N28" s="402"/>
      <c r="O28" s="402"/>
      <c r="P28" s="402"/>
      <c r="Q28" s="402"/>
      <c r="R28" s="402"/>
    </row>
    <row r="29" spans="1:19" ht="27" customHeight="1">
      <c r="A29" s="402"/>
      <c r="B29" s="402"/>
      <c r="C29" s="402"/>
      <c r="D29" s="402"/>
      <c r="E29" s="402"/>
      <c r="F29" s="402"/>
      <c r="G29" s="402"/>
      <c r="H29" s="402"/>
      <c r="I29" s="402"/>
      <c r="J29" s="402"/>
      <c r="K29" s="402"/>
      <c r="L29" s="402"/>
      <c r="M29" s="402"/>
      <c r="N29" s="402"/>
      <c r="O29" s="402"/>
      <c r="P29" s="402"/>
      <c r="Q29" s="402"/>
      <c r="R29" s="402"/>
    </row>
    <row r="30" spans="1:19" ht="27" customHeight="1">
      <c r="A30" s="402"/>
      <c r="B30" s="402"/>
      <c r="C30" s="402"/>
      <c r="D30" s="402"/>
      <c r="E30" s="419"/>
      <c r="F30" s="419"/>
      <c r="G30" s="419"/>
      <c r="H30" s="419"/>
      <c r="I30" s="419"/>
      <c r="J30" s="419"/>
      <c r="K30" s="419"/>
      <c r="L30" s="402"/>
      <c r="M30" s="402"/>
      <c r="N30" s="402"/>
      <c r="O30" s="402"/>
      <c r="P30" s="402"/>
      <c r="Q30" s="402"/>
      <c r="R30" s="402"/>
    </row>
    <row r="31" spans="1:19" ht="27" customHeight="1">
      <c r="A31" s="402"/>
      <c r="B31" s="402"/>
      <c r="C31" s="402"/>
      <c r="D31" s="402"/>
      <c r="E31" s="419"/>
      <c r="F31" s="419"/>
      <c r="G31" s="419"/>
      <c r="H31" s="419"/>
      <c r="I31" s="419"/>
      <c r="J31" s="419"/>
      <c r="K31" s="419"/>
      <c r="L31" s="402"/>
      <c r="M31" s="402"/>
      <c r="N31" s="402"/>
      <c r="O31" s="402"/>
      <c r="P31" s="402"/>
      <c r="Q31" s="402"/>
      <c r="R31" s="402"/>
    </row>
    <row r="32" spans="1:19" ht="27" customHeight="1">
      <c r="A32" s="402"/>
      <c r="B32" s="402"/>
      <c r="C32" s="402"/>
      <c r="D32" s="402"/>
      <c r="E32" s="419"/>
      <c r="F32" s="419"/>
      <c r="G32" s="419"/>
      <c r="H32" s="419"/>
      <c r="I32" s="419"/>
      <c r="J32" s="419"/>
      <c r="K32" s="419"/>
      <c r="L32" s="402"/>
      <c r="M32" s="402"/>
      <c r="N32" s="402"/>
      <c r="O32" s="402"/>
      <c r="P32" s="402"/>
      <c r="Q32" s="402"/>
      <c r="R32" s="402"/>
    </row>
    <row r="33" spans="1:18" ht="27" customHeight="1">
      <c r="A33" s="402"/>
      <c r="B33" s="402"/>
      <c r="C33" s="402"/>
      <c r="D33" s="402"/>
      <c r="E33" s="419"/>
      <c r="F33" s="419"/>
      <c r="G33" s="419"/>
      <c r="H33" s="419"/>
      <c r="I33" s="419"/>
      <c r="J33" s="419"/>
      <c r="K33" s="419"/>
      <c r="L33" s="402"/>
      <c r="M33" s="402"/>
      <c r="N33" s="402"/>
      <c r="O33" s="402"/>
      <c r="P33" s="402"/>
      <c r="Q33" s="402"/>
      <c r="R33" s="402"/>
    </row>
    <row r="34" spans="1:18" ht="27" customHeight="1">
      <c r="A34" s="402"/>
      <c r="B34" s="402"/>
      <c r="C34" s="402"/>
      <c r="D34" s="402"/>
      <c r="E34" s="419"/>
      <c r="F34" s="419"/>
      <c r="G34" s="419"/>
      <c r="H34" s="419"/>
      <c r="I34" s="419"/>
      <c r="J34" s="419"/>
      <c r="K34" s="419"/>
      <c r="L34" s="402"/>
      <c r="M34" s="402"/>
      <c r="N34" s="402"/>
      <c r="O34" s="402"/>
      <c r="P34" s="402"/>
      <c r="Q34" s="402"/>
      <c r="R34" s="402"/>
    </row>
    <row r="35" spans="1:18" ht="27" customHeight="1">
      <c r="A35" s="402"/>
      <c r="B35" s="402"/>
      <c r="C35" s="402"/>
      <c r="D35" s="402"/>
      <c r="E35" s="419"/>
      <c r="F35" s="419"/>
      <c r="G35" s="419"/>
      <c r="H35" s="419"/>
      <c r="I35" s="419"/>
      <c r="J35" s="419"/>
      <c r="K35" s="419"/>
      <c r="L35" s="402"/>
      <c r="M35" s="402"/>
      <c r="N35" s="402"/>
      <c r="O35" s="402"/>
      <c r="P35" s="402"/>
      <c r="Q35" s="402"/>
      <c r="R35" s="402"/>
    </row>
    <row r="36" spans="1:18" ht="27" customHeight="1">
      <c r="A36" s="402"/>
      <c r="B36" s="402"/>
      <c r="C36" s="402"/>
      <c r="D36" s="402"/>
      <c r="E36" s="402"/>
      <c r="F36" s="402"/>
      <c r="G36" s="402"/>
      <c r="H36" s="402"/>
      <c r="I36" s="402"/>
      <c r="J36" s="402"/>
      <c r="K36" s="402"/>
      <c r="L36" s="402"/>
      <c r="M36" s="402"/>
      <c r="N36" s="402"/>
      <c r="O36" s="402"/>
      <c r="P36" s="402"/>
      <c r="Q36" s="402"/>
      <c r="R36" s="402"/>
    </row>
    <row r="37" spans="1:18" ht="27" customHeight="1">
      <c r="A37" s="402"/>
      <c r="B37" s="402"/>
      <c r="C37" s="402"/>
      <c r="D37" s="402"/>
      <c r="E37" s="402"/>
      <c r="F37" s="402"/>
      <c r="G37" s="402"/>
      <c r="H37" s="402"/>
      <c r="I37" s="402"/>
      <c r="J37" s="402"/>
      <c r="K37" s="402"/>
      <c r="L37" s="402"/>
      <c r="M37" s="402"/>
      <c r="N37" s="402"/>
      <c r="O37" s="402"/>
      <c r="P37" s="402"/>
      <c r="Q37" s="402"/>
      <c r="R37" s="402"/>
    </row>
    <row r="38" spans="1:18" ht="27" customHeight="1">
      <c r="A38" s="402"/>
      <c r="B38" s="402"/>
      <c r="C38" s="402"/>
      <c r="D38" s="402"/>
      <c r="E38" s="402"/>
      <c r="F38" s="402"/>
      <c r="G38" s="402"/>
      <c r="H38" s="402"/>
      <c r="I38" s="402"/>
      <c r="J38" s="402"/>
      <c r="K38" s="402"/>
      <c r="L38" s="402"/>
      <c r="M38" s="402"/>
      <c r="N38" s="402"/>
      <c r="O38" s="402"/>
      <c r="P38" s="402"/>
      <c r="Q38" s="402"/>
      <c r="R38" s="402"/>
    </row>
    <row r="39" spans="1:18" ht="27" customHeight="1">
      <c r="A39" s="402"/>
      <c r="B39" s="402"/>
      <c r="C39" s="402"/>
      <c r="D39" s="402"/>
      <c r="E39" s="402"/>
      <c r="F39" s="402"/>
      <c r="G39" s="402"/>
      <c r="H39" s="402"/>
      <c r="I39" s="402"/>
      <c r="J39" s="402"/>
      <c r="K39" s="402"/>
      <c r="L39" s="402"/>
      <c r="M39" s="402"/>
      <c r="N39" s="402"/>
      <c r="O39" s="402"/>
      <c r="P39" s="402"/>
      <c r="Q39" s="402"/>
      <c r="R39" s="402"/>
    </row>
    <row r="40" spans="1:18" ht="27" customHeight="1">
      <c r="A40" s="402"/>
      <c r="B40" s="402"/>
      <c r="C40" s="402"/>
      <c r="D40" s="402"/>
      <c r="E40" s="402"/>
      <c r="F40" s="402"/>
      <c r="G40" s="402"/>
      <c r="H40" s="402"/>
      <c r="I40" s="402"/>
      <c r="J40" s="402"/>
      <c r="K40" s="402"/>
      <c r="L40" s="402"/>
      <c r="M40" s="402"/>
      <c r="N40" s="402"/>
      <c r="O40" s="402"/>
      <c r="P40" s="402"/>
      <c r="Q40" s="402"/>
      <c r="R40" s="402"/>
    </row>
    <row r="41" spans="1:18" ht="27" customHeight="1">
      <c r="A41" s="402"/>
      <c r="B41" s="402"/>
      <c r="C41" s="402"/>
      <c r="D41" s="402"/>
      <c r="E41" s="402"/>
      <c r="F41" s="402"/>
      <c r="G41" s="402"/>
      <c r="H41" s="402"/>
      <c r="I41" s="402"/>
      <c r="J41" s="402"/>
      <c r="K41" s="402"/>
      <c r="L41" s="402"/>
      <c r="M41" s="402"/>
      <c r="N41" s="402"/>
      <c r="O41" s="402"/>
      <c r="P41" s="402"/>
      <c r="Q41" s="402"/>
      <c r="R41" s="402"/>
    </row>
    <row r="42" spans="1:18" ht="27" customHeight="1">
      <c r="A42" s="402"/>
      <c r="B42" s="402"/>
      <c r="C42" s="402"/>
      <c r="D42" s="402"/>
      <c r="E42" s="402"/>
      <c r="F42" s="402"/>
      <c r="G42" s="402"/>
      <c r="H42" s="402"/>
      <c r="I42" s="402"/>
      <c r="J42" s="402"/>
      <c r="K42" s="402"/>
      <c r="L42" s="402"/>
      <c r="M42" s="402"/>
      <c r="N42" s="402"/>
      <c r="O42" s="402"/>
      <c r="P42" s="402"/>
      <c r="Q42" s="402"/>
      <c r="R42" s="402"/>
    </row>
    <row r="43" spans="1:18" ht="27" customHeight="1">
      <c r="A43" s="402"/>
      <c r="B43" s="402"/>
      <c r="C43" s="402"/>
      <c r="D43" s="402"/>
      <c r="E43" s="402"/>
      <c r="F43" s="402"/>
      <c r="G43" s="402"/>
      <c r="H43" s="402"/>
      <c r="I43" s="402"/>
      <c r="J43" s="402"/>
      <c r="K43" s="402"/>
      <c r="L43" s="402"/>
      <c r="M43" s="402"/>
      <c r="N43" s="402"/>
      <c r="O43" s="402"/>
      <c r="P43" s="402"/>
      <c r="Q43" s="402"/>
      <c r="R43" s="402"/>
    </row>
    <row r="44" spans="1:18" ht="27" customHeight="1">
      <c r="A44" s="402"/>
      <c r="B44" s="402"/>
      <c r="C44" s="402"/>
      <c r="D44" s="402"/>
      <c r="E44" s="402"/>
      <c r="F44" s="402"/>
      <c r="G44" s="402"/>
      <c r="H44" s="402"/>
      <c r="I44" s="402"/>
      <c r="J44" s="402"/>
      <c r="K44" s="402"/>
      <c r="L44" s="402"/>
      <c r="M44" s="402"/>
      <c r="N44" s="402"/>
      <c r="O44" s="402"/>
      <c r="P44" s="402"/>
      <c r="Q44" s="402"/>
      <c r="R44" s="402"/>
    </row>
    <row r="45" spans="1:18" ht="27" customHeight="1">
      <c r="A45" s="402"/>
      <c r="B45" s="402"/>
      <c r="C45" s="402"/>
      <c r="D45" s="402"/>
      <c r="E45" s="402"/>
      <c r="F45" s="402"/>
      <c r="G45" s="402"/>
      <c r="H45" s="402"/>
      <c r="I45" s="402"/>
      <c r="J45" s="402"/>
      <c r="K45" s="402"/>
      <c r="L45" s="402"/>
      <c r="M45" s="402"/>
      <c r="N45" s="402"/>
      <c r="O45" s="402"/>
      <c r="P45" s="402"/>
      <c r="Q45" s="402"/>
      <c r="R45" s="402"/>
    </row>
    <row r="46" spans="1:18" ht="27" customHeight="1">
      <c r="A46" s="402"/>
      <c r="B46" s="402"/>
      <c r="C46" s="402"/>
      <c r="D46" s="402"/>
      <c r="E46" s="402"/>
      <c r="F46" s="402"/>
      <c r="G46" s="402"/>
      <c r="H46" s="402"/>
      <c r="I46" s="402"/>
      <c r="J46" s="402"/>
      <c r="K46" s="402"/>
      <c r="L46" s="402"/>
      <c r="M46" s="402"/>
      <c r="N46" s="402"/>
      <c r="O46" s="402"/>
      <c r="P46" s="402"/>
      <c r="Q46" s="402"/>
      <c r="R46" s="402"/>
    </row>
    <row r="47" spans="1:18" ht="27" customHeight="1">
      <c r="A47" s="402"/>
      <c r="B47" s="402"/>
      <c r="C47" s="402"/>
      <c r="D47" s="402"/>
      <c r="E47" s="402"/>
      <c r="F47" s="402"/>
      <c r="G47" s="402"/>
      <c r="H47" s="402"/>
      <c r="I47" s="402"/>
      <c r="J47" s="402"/>
      <c r="K47" s="402"/>
      <c r="L47" s="402"/>
      <c r="M47" s="402"/>
      <c r="N47" s="402"/>
      <c r="O47" s="402"/>
      <c r="P47" s="402"/>
      <c r="Q47" s="402"/>
      <c r="R47" s="402"/>
    </row>
    <row r="48" spans="1:18" ht="27" customHeight="1">
      <c r="A48" s="535"/>
      <c r="B48" s="535"/>
      <c r="C48" s="535"/>
      <c r="D48" s="420"/>
      <c r="E48" s="420"/>
      <c r="F48" s="402"/>
      <c r="G48" s="402"/>
      <c r="H48" s="402"/>
      <c r="I48" s="402"/>
      <c r="J48" s="402"/>
      <c r="K48" s="402"/>
      <c r="L48" s="402"/>
      <c r="M48" s="402"/>
      <c r="N48" s="402"/>
      <c r="O48" s="402"/>
      <c r="P48" s="402"/>
      <c r="Q48" s="402"/>
      <c r="R48" s="402"/>
    </row>
    <row r="49" spans="1:29" ht="27" customHeight="1">
      <c r="A49" s="402"/>
      <c r="B49" s="534"/>
      <c r="C49" s="534"/>
      <c r="D49" s="421"/>
      <c r="E49" s="421"/>
      <c r="F49" s="418"/>
      <c r="G49" s="418"/>
      <c r="H49" s="418"/>
      <c r="I49" s="418"/>
      <c r="J49" s="418"/>
      <c r="K49" s="418"/>
      <c r="L49" s="418"/>
      <c r="M49" s="418"/>
      <c r="N49" s="418"/>
      <c r="O49" s="418"/>
      <c r="P49" s="418"/>
      <c r="Q49" s="418"/>
      <c r="R49" s="402"/>
    </row>
    <row r="50" spans="1:29" ht="27" customHeight="1">
      <c r="A50" s="402"/>
      <c r="B50" s="534"/>
      <c r="C50" s="534"/>
      <c r="D50" s="421"/>
      <c r="E50" s="421"/>
      <c r="F50" s="418"/>
      <c r="G50" s="418"/>
      <c r="H50" s="418"/>
      <c r="I50" s="418"/>
      <c r="J50" s="418"/>
      <c r="K50" s="418"/>
      <c r="L50" s="418"/>
      <c r="M50" s="418"/>
      <c r="N50" s="418"/>
      <c r="O50" s="418"/>
      <c r="P50" s="418"/>
      <c r="Q50" s="418"/>
      <c r="R50" s="402"/>
    </row>
    <row r="51" spans="1:29" ht="27" customHeight="1">
      <c r="A51" s="402"/>
      <c r="B51" s="534"/>
      <c r="C51" s="534"/>
      <c r="D51" s="421"/>
      <c r="E51" s="421"/>
      <c r="F51" s="418"/>
      <c r="G51" s="418"/>
      <c r="H51" s="418"/>
      <c r="I51" s="418"/>
      <c r="J51" s="418"/>
      <c r="K51" s="418"/>
      <c r="L51" s="418"/>
      <c r="M51" s="418"/>
      <c r="N51" s="418"/>
      <c r="O51" s="418"/>
      <c r="P51" s="418"/>
      <c r="Q51" s="418"/>
      <c r="R51" s="402"/>
    </row>
    <row r="52" spans="1:29" ht="27" customHeight="1">
      <c r="A52" s="402"/>
      <c r="B52" s="534"/>
      <c r="C52" s="534"/>
      <c r="D52" s="421"/>
      <c r="E52" s="421"/>
      <c r="F52" s="418"/>
      <c r="G52" s="418"/>
      <c r="H52" s="418"/>
      <c r="I52" s="418"/>
      <c r="J52" s="418"/>
      <c r="K52" s="418"/>
      <c r="L52" s="418"/>
      <c r="M52" s="418"/>
      <c r="N52" s="418"/>
      <c r="O52" s="418"/>
      <c r="P52" s="418"/>
      <c r="Q52" s="418"/>
      <c r="R52" s="402"/>
      <c r="S52" s="422"/>
      <c r="T52" s="422"/>
      <c r="U52" s="422"/>
      <c r="V52" s="422"/>
      <c r="W52" s="422"/>
      <c r="X52" s="422"/>
      <c r="Y52" s="422"/>
      <c r="Z52" s="422"/>
      <c r="AA52" s="422"/>
      <c r="AB52" s="422"/>
      <c r="AC52" s="422"/>
    </row>
    <row r="53" spans="1:29" ht="27" customHeight="1">
      <c r="A53" s="402"/>
      <c r="B53" s="534"/>
      <c r="C53" s="534"/>
      <c r="D53" s="421"/>
      <c r="E53" s="421"/>
      <c r="F53" s="418"/>
      <c r="G53" s="418"/>
      <c r="H53" s="418"/>
      <c r="I53" s="418"/>
      <c r="J53" s="418"/>
      <c r="K53" s="418"/>
      <c r="L53" s="418"/>
      <c r="M53" s="418"/>
      <c r="N53" s="418"/>
      <c r="O53" s="418"/>
      <c r="P53" s="418"/>
      <c r="Q53" s="418"/>
      <c r="R53" s="402"/>
      <c r="S53" s="422"/>
      <c r="T53" s="422"/>
      <c r="U53" s="422"/>
      <c r="V53" s="422"/>
      <c r="W53" s="422"/>
      <c r="X53" s="422"/>
      <c r="Y53" s="422"/>
      <c r="Z53" s="422"/>
      <c r="AA53" s="422"/>
      <c r="AB53" s="422"/>
      <c r="AC53" s="422"/>
    </row>
    <row r="54" spans="1:29" ht="27" customHeight="1">
      <c r="A54" s="402"/>
      <c r="B54" s="402"/>
      <c r="C54" s="402"/>
      <c r="D54" s="402"/>
      <c r="E54" s="402"/>
      <c r="F54" s="402"/>
      <c r="G54" s="402"/>
      <c r="H54" s="402"/>
      <c r="I54" s="402"/>
      <c r="J54" s="402"/>
      <c r="K54" s="402"/>
      <c r="L54" s="402"/>
      <c r="M54" s="402"/>
      <c r="N54" s="402"/>
      <c r="O54" s="402"/>
      <c r="P54" s="402"/>
      <c r="Q54" s="402"/>
      <c r="R54" s="402"/>
      <c r="S54" s="522"/>
      <c r="T54" s="522"/>
      <c r="U54" s="522"/>
      <c r="V54" s="522"/>
      <c r="W54" s="522"/>
      <c r="X54" s="522"/>
      <c r="Y54" s="522"/>
      <c r="Z54" s="522"/>
      <c r="AA54" s="522"/>
      <c r="AB54" s="522"/>
      <c r="AC54" s="522"/>
    </row>
    <row r="55" spans="1:29" ht="27" customHeight="1">
      <c r="A55" s="535"/>
      <c r="B55" s="535"/>
      <c r="C55" s="535"/>
      <c r="D55" s="420"/>
      <c r="E55" s="420"/>
      <c r="F55" s="402"/>
      <c r="G55" s="402"/>
      <c r="H55" s="402"/>
      <c r="I55" s="402"/>
      <c r="J55" s="402"/>
      <c r="K55" s="402"/>
      <c r="L55" s="402"/>
      <c r="M55" s="402"/>
      <c r="N55" s="402"/>
      <c r="O55" s="402"/>
      <c r="P55" s="402"/>
      <c r="Q55" s="402"/>
      <c r="R55" s="402"/>
      <c r="S55" s="422"/>
      <c r="T55" s="422"/>
      <c r="U55" s="422"/>
      <c r="V55" s="422"/>
      <c r="W55" s="422"/>
      <c r="X55" s="422"/>
      <c r="Y55" s="422"/>
      <c r="Z55" s="422"/>
      <c r="AA55" s="422"/>
      <c r="AB55" s="422"/>
      <c r="AC55" s="422"/>
    </row>
    <row r="56" spans="1:29" ht="27" customHeight="1">
      <c r="A56" s="402"/>
      <c r="B56" s="534"/>
      <c r="C56" s="534"/>
      <c r="D56" s="421"/>
      <c r="E56" s="421"/>
      <c r="F56" s="418"/>
      <c r="G56" s="418"/>
      <c r="H56" s="418"/>
      <c r="I56" s="418"/>
      <c r="J56" s="418"/>
      <c r="K56" s="418"/>
      <c r="L56" s="418"/>
      <c r="M56" s="418"/>
      <c r="N56" s="418"/>
      <c r="O56" s="418"/>
      <c r="P56" s="418"/>
      <c r="Q56" s="418"/>
      <c r="R56" s="402"/>
      <c r="S56" s="522"/>
      <c r="T56" s="522"/>
      <c r="U56" s="522"/>
      <c r="V56" s="522"/>
      <c r="W56" s="522"/>
      <c r="X56" s="522"/>
      <c r="Y56" s="522"/>
      <c r="Z56" s="522"/>
      <c r="AA56" s="522"/>
      <c r="AB56" s="522"/>
      <c r="AC56" s="522"/>
    </row>
    <row r="57" spans="1:29" ht="27" customHeight="1">
      <c r="A57" s="402"/>
      <c r="B57" s="534"/>
      <c r="C57" s="534"/>
      <c r="D57" s="421"/>
      <c r="E57" s="421"/>
      <c r="F57" s="418"/>
      <c r="G57" s="418"/>
      <c r="H57" s="418"/>
      <c r="I57" s="418"/>
      <c r="J57" s="418"/>
      <c r="K57" s="418"/>
      <c r="L57" s="418"/>
      <c r="M57" s="418"/>
      <c r="N57" s="418"/>
      <c r="O57" s="418"/>
      <c r="P57" s="418"/>
      <c r="Q57" s="418"/>
      <c r="R57" s="402"/>
      <c r="S57" s="522"/>
      <c r="T57" s="522"/>
      <c r="U57" s="522"/>
      <c r="V57" s="522"/>
      <c r="W57" s="522"/>
      <c r="X57" s="522"/>
      <c r="Y57" s="522"/>
      <c r="Z57" s="522"/>
      <c r="AA57" s="522"/>
      <c r="AB57" s="522"/>
      <c r="AC57" s="522"/>
    </row>
    <row r="58" spans="1:29" ht="27" customHeight="1">
      <c r="A58" s="402"/>
      <c r="B58" s="534"/>
      <c r="C58" s="534"/>
      <c r="D58" s="421"/>
      <c r="E58" s="421"/>
      <c r="F58" s="418"/>
      <c r="G58" s="418"/>
      <c r="H58" s="418"/>
      <c r="I58" s="418"/>
      <c r="J58" s="418"/>
      <c r="K58" s="418"/>
      <c r="L58" s="418"/>
      <c r="M58" s="418"/>
      <c r="N58" s="418"/>
      <c r="O58" s="418"/>
      <c r="P58" s="418"/>
      <c r="Q58" s="418"/>
      <c r="R58" s="402"/>
      <c r="S58" s="522"/>
      <c r="T58" s="522"/>
      <c r="U58" s="522"/>
      <c r="V58" s="522"/>
      <c r="W58" s="522"/>
      <c r="X58" s="522"/>
      <c r="Y58" s="522"/>
      <c r="Z58" s="522"/>
      <c r="AA58" s="522"/>
      <c r="AB58" s="522"/>
      <c r="AC58" s="522"/>
    </row>
    <row r="59" spans="1:29" ht="27" customHeight="1">
      <c r="A59" s="402"/>
      <c r="B59" s="534"/>
      <c r="C59" s="534"/>
      <c r="D59" s="421"/>
      <c r="E59" s="421"/>
      <c r="F59" s="418"/>
      <c r="G59" s="418"/>
      <c r="H59" s="418"/>
      <c r="I59" s="418"/>
      <c r="J59" s="418"/>
      <c r="K59" s="418"/>
      <c r="L59" s="418"/>
      <c r="M59" s="418"/>
      <c r="N59" s="418"/>
      <c r="O59" s="418"/>
      <c r="P59" s="418"/>
      <c r="Q59" s="418"/>
      <c r="R59" s="402"/>
      <c r="S59" s="522"/>
      <c r="T59" s="522"/>
      <c r="U59" s="522"/>
      <c r="V59" s="522"/>
      <c r="W59" s="522"/>
      <c r="X59" s="522"/>
      <c r="Y59" s="522"/>
      <c r="Z59" s="522"/>
      <c r="AA59" s="522"/>
      <c r="AB59" s="522"/>
      <c r="AC59" s="522"/>
    </row>
    <row r="60" spans="1:29" ht="27" customHeight="1">
      <c r="A60" s="402"/>
      <c r="B60" s="402"/>
      <c r="C60" s="402"/>
      <c r="D60" s="402"/>
      <c r="E60" s="402"/>
      <c r="F60" s="402"/>
      <c r="G60" s="402"/>
      <c r="H60" s="402"/>
      <c r="I60" s="402"/>
      <c r="J60" s="402"/>
      <c r="K60" s="402"/>
      <c r="L60" s="402"/>
      <c r="M60" s="402"/>
      <c r="N60" s="402"/>
      <c r="O60" s="402"/>
      <c r="P60" s="402"/>
      <c r="Q60" s="402"/>
      <c r="R60" s="402"/>
      <c r="S60" s="522"/>
      <c r="T60" s="522"/>
      <c r="U60" s="522"/>
      <c r="V60" s="522"/>
      <c r="W60" s="522"/>
      <c r="X60" s="522"/>
      <c r="Y60" s="522"/>
      <c r="Z60" s="522"/>
      <c r="AA60" s="522"/>
      <c r="AB60" s="522"/>
      <c r="AC60" s="522"/>
    </row>
    <row r="61" spans="1:29" ht="27" customHeight="1">
      <c r="A61" s="402"/>
      <c r="B61" s="402"/>
      <c r="C61" s="402"/>
      <c r="D61" s="402"/>
      <c r="E61" s="402"/>
      <c r="F61" s="402"/>
      <c r="G61" s="402"/>
      <c r="H61" s="402"/>
      <c r="I61" s="402"/>
      <c r="J61" s="402"/>
      <c r="K61" s="402"/>
      <c r="L61" s="402"/>
      <c r="M61" s="402"/>
      <c r="N61" s="402"/>
      <c r="O61" s="402"/>
      <c r="P61" s="402"/>
      <c r="Q61" s="402"/>
      <c r="R61" s="402"/>
      <c r="S61" s="522"/>
      <c r="T61" s="522"/>
      <c r="U61" s="522"/>
      <c r="V61" s="522"/>
      <c r="W61" s="522"/>
      <c r="X61" s="522"/>
      <c r="Y61" s="522"/>
      <c r="Z61" s="522"/>
      <c r="AA61" s="522"/>
      <c r="AB61" s="522"/>
      <c r="AC61" s="522"/>
    </row>
    <row r="62" spans="1:29" ht="27" customHeight="1">
      <c r="A62" s="402"/>
      <c r="B62" s="402"/>
      <c r="C62" s="402"/>
      <c r="D62" s="402"/>
      <c r="E62" s="402"/>
      <c r="F62" s="402"/>
      <c r="G62" s="402"/>
      <c r="H62" s="402"/>
      <c r="I62" s="402"/>
      <c r="J62" s="402"/>
      <c r="K62" s="402"/>
      <c r="L62" s="402"/>
      <c r="M62" s="402"/>
      <c r="N62" s="402"/>
      <c r="O62" s="402"/>
      <c r="P62" s="402"/>
      <c r="Q62" s="402"/>
      <c r="R62" s="402"/>
      <c r="S62" s="550"/>
      <c r="T62" s="550"/>
      <c r="U62" s="522"/>
      <c r="V62" s="522"/>
      <c r="W62" s="522"/>
      <c r="X62" s="522"/>
      <c r="Y62" s="522"/>
      <c r="Z62" s="522"/>
      <c r="AA62" s="522"/>
      <c r="AB62" s="522"/>
      <c r="AC62" s="522"/>
    </row>
    <row r="63" spans="1:29" ht="27" customHeight="1">
      <c r="A63" s="402"/>
      <c r="B63" s="402"/>
      <c r="C63" s="402"/>
      <c r="D63" s="402"/>
      <c r="E63" s="402"/>
      <c r="F63" s="402"/>
      <c r="G63" s="402"/>
      <c r="H63" s="402"/>
      <c r="I63" s="402"/>
      <c r="J63" s="402"/>
      <c r="K63" s="402"/>
      <c r="L63" s="402"/>
      <c r="M63" s="402"/>
      <c r="N63" s="402"/>
      <c r="O63" s="402"/>
      <c r="P63" s="402"/>
      <c r="Q63" s="402"/>
      <c r="R63" s="402"/>
      <c r="S63" s="550"/>
      <c r="T63" s="550"/>
      <c r="U63" s="522"/>
      <c r="V63" s="522"/>
      <c r="W63" s="522"/>
      <c r="X63" s="522"/>
      <c r="Y63" s="522"/>
      <c r="Z63" s="522"/>
      <c r="AA63" s="522"/>
      <c r="AB63" s="522"/>
      <c r="AC63" s="522"/>
    </row>
    <row r="64" spans="1:29" ht="27" customHeight="1">
      <c r="A64" s="402"/>
      <c r="B64" s="402"/>
      <c r="C64" s="402"/>
      <c r="D64" s="402"/>
      <c r="E64" s="402"/>
      <c r="F64" s="402"/>
      <c r="G64" s="402"/>
      <c r="H64" s="402"/>
      <c r="I64" s="402"/>
      <c r="J64" s="402"/>
      <c r="K64" s="402"/>
      <c r="L64" s="402"/>
      <c r="M64" s="402"/>
      <c r="N64" s="402"/>
      <c r="O64" s="402"/>
      <c r="P64" s="402"/>
      <c r="Q64" s="402"/>
      <c r="R64" s="402"/>
      <c r="S64" s="550"/>
      <c r="T64" s="550"/>
      <c r="U64" s="522"/>
      <c r="V64" s="522"/>
      <c r="W64" s="522"/>
      <c r="X64" s="522"/>
      <c r="Y64" s="522"/>
      <c r="Z64" s="522"/>
      <c r="AA64" s="522"/>
      <c r="AB64" s="522"/>
      <c r="AC64" s="522"/>
    </row>
    <row r="65" spans="1:29" ht="27" customHeight="1">
      <c r="A65" s="402"/>
      <c r="B65" s="402"/>
      <c r="C65" s="402"/>
      <c r="D65" s="402"/>
      <c r="E65" s="402"/>
      <c r="F65" s="402"/>
      <c r="G65" s="402"/>
      <c r="H65" s="402"/>
      <c r="I65" s="402"/>
      <c r="J65" s="402"/>
      <c r="K65" s="402"/>
      <c r="L65" s="402"/>
      <c r="M65" s="402"/>
      <c r="N65" s="402"/>
      <c r="O65" s="402"/>
      <c r="P65" s="402"/>
      <c r="Q65" s="402"/>
      <c r="R65" s="402"/>
      <c r="S65" s="550"/>
      <c r="T65" s="550"/>
      <c r="U65" s="522"/>
      <c r="V65" s="522"/>
      <c r="W65" s="522"/>
      <c r="X65" s="522"/>
      <c r="Y65" s="522"/>
      <c r="Z65" s="522"/>
      <c r="AA65" s="522"/>
      <c r="AB65" s="522"/>
      <c r="AC65" s="522"/>
    </row>
    <row r="66" spans="1:29" ht="27" customHeight="1">
      <c r="A66" s="402"/>
      <c r="B66" s="402"/>
      <c r="C66" s="402"/>
      <c r="D66" s="402"/>
      <c r="E66" s="402"/>
      <c r="F66" s="402"/>
      <c r="G66" s="402"/>
      <c r="H66" s="402"/>
      <c r="I66" s="402"/>
      <c r="J66" s="402"/>
      <c r="K66" s="402"/>
      <c r="L66" s="402"/>
      <c r="M66" s="402"/>
      <c r="N66" s="402"/>
      <c r="O66" s="402"/>
      <c r="P66" s="402"/>
      <c r="Q66" s="402"/>
      <c r="R66" s="402"/>
      <c r="S66" s="550"/>
      <c r="T66" s="550"/>
      <c r="U66" s="522"/>
      <c r="V66" s="522"/>
      <c r="W66" s="522"/>
      <c r="X66" s="522"/>
      <c r="Y66" s="522"/>
      <c r="Z66" s="522"/>
      <c r="AA66" s="522"/>
      <c r="AB66" s="522"/>
      <c r="AC66" s="522"/>
    </row>
    <row r="67" spans="1:29" ht="27" customHeight="1">
      <c r="A67" s="402"/>
      <c r="B67" s="402"/>
      <c r="C67" s="402"/>
      <c r="D67" s="402"/>
      <c r="E67" s="402"/>
      <c r="F67" s="402"/>
      <c r="G67" s="402"/>
      <c r="H67" s="402"/>
      <c r="I67" s="402"/>
      <c r="J67" s="402"/>
      <c r="K67" s="402"/>
      <c r="L67" s="402"/>
      <c r="M67" s="402"/>
      <c r="N67" s="402"/>
      <c r="O67" s="402"/>
      <c r="P67" s="402"/>
      <c r="Q67" s="402"/>
      <c r="R67" s="402"/>
      <c r="S67" s="550"/>
      <c r="T67" s="550"/>
      <c r="U67" s="522"/>
      <c r="V67" s="522"/>
      <c r="W67" s="522"/>
      <c r="X67" s="522"/>
      <c r="Y67" s="522"/>
      <c r="Z67" s="522"/>
      <c r="AA67" s="522"/>
      <c r="AB67" s="522"/>
      <c r="AC67" s="522"/>
    </row>
    <row r="68" spans="1:29" ht="27" customHeight="1">
      <c r="A68" s="402"/>
      <c r="B68" s="402"/>
      <c r="C68" s="402"/>
      <c r="D68" s="402"/>
      <c r="E68" s="402"/>
      <c r="F68" s="402"/>
      <c r="G68" s="402"/>
      <c r="H68" s="402"/>
      <c r="I68" s="402"/>
      <c r="J68" s="402"/>
      <c r="K68" s="402"/>
      <c r="L68" s="402"/>
      <c r="M68" s="402"/>
      <c r="N68" s="402"/>
      <c r="O68" s="402"/>
      <c r="P68" s="402"/>
      <c r="Q68" s="402"/>
      <c r="R68" s="402"/>
      <c r="S68" s="550"/>
      <c r="T68" s="550"/>
      <c r="U68" s="522"/>
      <c r="V68" s="522"/>
      <c r="W68" s="522"/>
      <c r="X68" s="522"/>
      <c r="Y68" s="522"/>
      <c r="Z68" s="522"/>
      <c r="AA68" s="522"/>
      <c r="AB68" s="522"/>
      <c r="AC68" s="522"/>
    </row>
    <row r="69" spans="1:29" ht="27" customHeight="1">
      <c r="A69" s="402"/>
      <c r="B69" s="402"/>
      <c r="C69" s="402"/>
      <c r="D69" s="402"/>
      <c r="E69" s="402"/>
      <c r="F69" s="402"/>
      <c r="G69" s="402"/>
      <c r="H69" s="402"/>
      <c r="I69" s="402"/>
      <c r="J69" s="402"/>
      <c r="K69" s="402"/>
      <c r="L69" s="402"/>
      <c r="M69" s="402"/>
      <c r="N69" s="402"/>
      <c r="O69" s="402"/>
      <c r="P69" s="402"/>
      <c r="Q69" s="402"/>
      <c r="R69" s="402"/>
      <c r="S69" s="550"/>
      <c r="T69" s="550"/>
      <c r="U69" s="522"/>
      <c r="V69" s="522"/>
      <c r="W69" s="522"/>
      <c r="X69" s="522"/>
      <c r="Y69" s="522"/>
      <c r="Z69" s="522"/>
      <c r="AA69" s="522"/>
      <c r="AB69" s="522"/>
      <c r="AC69" s="522"/>
    </row>
    <row r="70" spans="1:29" ht="27" customHeight="1">
      <c r="A70" s="402"/>
      <c r="B70" s="402"/>
      <c r="C70" s="402"/>
      <c r="D70" s="402"/>
      <c r="E70" s="402"/>
      <c r="F70" s="402"/>
      <c r="G70" s="402"/>
      <c r="H70" s="402"/>
      <c r="I70" s="402"/>
      <c r="J70" s="402"/>
      <c r="K70" s="402"/>
      <c r="L70" s="402"/>
      <c r="M70" s="402"/>
      <c r="N70" s="402"/>
      <c r="O70" s="402"/>
      <c r="P70" s="402"/>
      <c r="Q70" s="402"/>
      <c r="R70" s="402"/>
      <c r="S70" s="550"/>
      <c r="T70" s="550"/>
      <c r="U70" s="522"/>
      <c r="V70" s="522"/>
      <c r="W70" s="522"/>
      <c r="X70" s="522"/>
      <c r="Y70" s="522"/>
      <c r="Z70" s="522"/>
      <c r="AA70" s="522"/>
      <c r="AB70" s="522"/>
      <c r="AC70" s="522"/>
    </row>
    <row r="71" spans="1:29" ht="27" customHeight="1">
      <c r="A71" s="402"/>
      <c r="B71" s="402"/>
      <c r="C71" s="402"/>
      <c r="D71" s="402"/>
      <c r="E71" s="402"/>
      <c r="F71" s="402"/>
      <c r="G71" s="402"/>
      <c r="H71" s="402"/>
      <c r="I71" s="402"/>
      <c r="J71" s="402"/>
      <c r="K71" s="402"/>
      <c r="L71" s="402"/>
      <c r="M71" s="402"/>
      <c r="N71" s="402"/>
      <c r="O71" s="402"/>
      <c r="P71" s="402"/>
      <c r="Q71" s="402"/>
      <c r="R71" s="402"/>
      <c r="S71" s="550"/>
      <c r="T71" s="550"/>
      <c r="U71" s="522"/>
      <c r="V71" s="522"/>
      <c r="W71" s="522"/>
      <c r="X71" s="522"/>
      <c r="Y71" s="522"/>
      <c r="Z71" s="522"/>
      <c r="AA71" s="522"/>
      <c r="AB71" s="522"/>
      <c r="AC71" s="522"/>
    </row>
    <row r="72" spans="1:29" ht="27" customHeight="1">
      <c r="A72" s="402"/>
      <c r="B72" s="402"/>
      <c r="C72" s="402"/>
      <c r="D72" s="402"/>
      <c r="E72" s="402"/>
      <c r="F72" s="402"/>
      <c r="G72" s="402"/>
      <c r="H72" s="402"/>
      <c r="I72" s="402"/>
      <c r="J72" s="402"/>
      <c r="K72" s="402"/>
      <c r="L72" s="402"/>
      <c r="M72" s="402"/>
      <c r="N72" s="402"/>
      <c r="O72" s="402"/>
      <c r="P72" s="402"/>
      <c r="Q72" s="402"/>
      <c r="R72" s="402"/>
      <c r="S72" s="550"/>
      <c r="T72" s="550"/>
      <c r="U72" s="522"/>
      <c r="V72" s="522"/>
      <c r="W72" s="522"/>
      <c r="X72" s="522"/>
      <c r="Y72" s="522"/>
      <c r="Z72" s="522"/>
      <c r="AA72" s="522"/>
      <c r="AB72" s="522"/>
      <c r="AC72" s="522"/>
    </row>
    <row r="73" spans="1:29" ht="27" customHeight="1">
      <c r="A73" s="402"/>
      <c r="B73" s="402"/>
      <c r="C73" s="402"/>
      <c r="D73" s="402"/>
      <c r="E73" s="402"/>
      <c r="F73" s="402"/>
      <c r="G73" s="402"/>
      <c r="H73" s="402"/>
      <c r="I73" s="402"/>
      <c r="J73" s="402"/>
      <c r="K73" s="402"/>
      <c r="L73" s="402"/>
      <c r="M73" s="402"/>
      <c r="N73" s="402"/>
      <c r="O73" s="402"/>
      <c r="P73" s="402"/>
      <c r="Q73" s="402"/>
      <c r="R73" s="402"/>
      <c r="S73" s="550"/>
      <c r="T73" s="550"/>
      <c r="U73" s="522"/>
      <c r="V73" s="522"/>
      <c r="W73" s="522"/>
      <c r="X73" s="522"/>
      <c r="Y73" s="522"/>
      <c r="Z73" s="522"/>
      <c r="AA73" s="522"/>
      <c r="AB73" s="522"/>
      <c r="AC73" s="522"/>
    </row>
    <row r="74" spans="1:29" ht="27" customHeight="1">
      <c r="A74" s="402"/>
      <c r="B74" s="402"/>
      <c r="C74" s="402"/>
      <c r="D74" s="402"/>
      <c r="E74" s="402"/>
      <c r="F74" s="402"/>
      <c r="G74" s="402"/>
      <c r="H74" s="402"/>
      <c r="I74" s="402"/>
      <c r="J74" s="402"/>
      <c r="K74" s="402"/>
      <c r="L74" s="402"/>
      <c r="M74" s="402"/>
      <c r="N74" s="402"/>
      <c r="O74" s="402"/>
      <c r="P74" s="402"/>
      <c r="Q74" s="402"/>
      <c r="R74" s="402"/>
      <c r="S74" s="550"/>
      <c r="T74" s="550"/>
      <c r="U74" s="522"/>
      <c r="V74" s="522"/>
      <c r="W74" s="522"/>
      <c r="X74" s="522"/>
      <c r="Y74" s="522"/>
      <c r="Z74" s="522"/>
      <c r="AA74" s="522"/>
      <c r="AB74" s="522"/>
      <c r="AC74" s="522"/>
    </row>
    <row r="75" spans="1:29" ht="27" customHeight="1">
      <c r="A75" s="402"/>
      <c r="B75" s="402"/>
      <c r="C75" s="402"/>
      <c r="D75" s="402"/>
      <c r="E75" s="402"/>
      <c r="F75" s="402"/>
      <c r="G75" s="402"/>
      <c r="H75" s="402"/>
      <c r="I75" s="402"/>
      <c r="J75" s="402"/>
      <c r="K75" s="402"/>
      <c r="L75" s="402"/>
      <c r="M75" s="402"/>
      <c r="N75" s="402"/>
      <c r="O75" s="402"/>
      <c r="P75" s="402"/>
      <c r="Q75" s="402"/>
      <c r="R75" s="402"/>
      <c r="S75" s="550"/>
      <c r="T75" s="550"/>
      <c r="U75" s="522"/>
      <c r="V75" s="522"/>
      <c r="W75" s="522"/>
      <c r="X75" s="522"/>
      <c r="Y75" s="522"/>
      <c r="Z75" s="522"/>
      <c r="AA75" s="522"/>
      <c r="AB75" s="522"/>
      <c r="AC75" s="522"/>
    </row>
    <row r="76" spans="1:29" ht="27" customHeight="1">
      <c r="A76" s="402"/>
      <c r="B76" s="402"/>
      <c r="C76" s="402"/>
      <c r="D76" s="402"/>
      <c r="E76" s="402"/>
      <c r="F76" s="402"/>
      <c r="G76" s="402"/>
      <c r="H76" s="402"/>
      <c r="I76" s="402"/>
      <c r="J76" s="402"/>
      <c r="K76" s="402"/>
      <c r="L76" s="402"/>
      <c r="M76" s="402"/>
      <c r="N76" s="402"/>
      <c r="O76" s="402"/>
      <c r="P76" s="402"/>
      <c r="Q76" s="402"/>
      <c r="R76" s="402"/>
      <c r="S76" s="550"/>
      <c r="T76" s="550"/>
      <c r="U76" s="522"/>
      <c r="V76" s="522"/>
      <c r="W76" s="522"/>
      <c r="X76" s="522"/>
      <c r="Y76" s="522"/>
      <c r="Z76" s="522"/>
      <c r="AA76" s="522"/>
      <c r="AB76" s="522"/>
      <c r="AC76" s="522"/>
    </row>
    <row r="77" spans="1:29" ht="27" customHeight="1">
      <c r="A77" s="402"/>
      <c r="B77" s="402"/>
      <c r="C77" s="402"/>
      <c r="D77" s="402"/>
      <c r="E77" s="402"/>
      <c r="F77" s="402"/>
      <c r="G77" s="402"/>
      <c r="H77" s="402"/>
      <c r="I77" s="402"/>
      <c r="J77" s="402"/>
      <c r="K77" s="402"/>
      <c r="L77" s="402"/>
      <c r="M77" s="402"/>
      <c r="N77" s="402"/>
      <c r="O77" s="402"/>
      <c r="P77" s="402"/>
      <c r="Q77" s="402"/>
      <c r="R77" s="402"/>
      <c r="S77" s="550"/>
      <c r="T77" s="550"/>
      <c r="U77" s="522"/>
      <c r="V77" s="522"/>
      <c r="W77" s="522"/>
      <c r="X77" s="522"/>
      <c r="Y77" s="522"/>
      <c r="Z77" s="522"/>
      <c r="AA77" s="522"/>
      <c r="AB77" s="522"/>
      <c r="AC77" s="522"/>
    </row>
    <row r="78" spans="1:29" ht="27" customHeight="1">
      <c r="A78" s="402"/>
      <c r="B78" s="402"/>
      <c r="C78" s="402"/>
      <c r="D78" s="402"/>
      <c r="E78" s="402"/>
      <c r="F78" s="402"/>
      <c r="G78" s="402"/>
      <c r="H78" s="402"/>
      <c r="I78" s="402"/>
      <c r="J78" s="402"/>
      <c r="K78" s="402"/>
      <c r="L78" s="402"/>
      <c r="M78" s="402"/>
      <c r="N78" s="402"/>
      <c r="O78" s="402"/>
      <c r="P78" s="402"/>
      <c r="Q78" s="402"/>
      <c r="R78" s="402"/>
      <c r="S78" s="550"/>
      <c r="T78" s="550"/>
      <c r="U78" s="522"/>
      <c r="V78" s="522"/>
      <c r="W78" s="522"/>
      <c r="X78" s="522"/>
      <c r="Y78" s="522"/>
      <c r="Z78" s="522"/>
      <c r="AA78" s="522"/>
      <c r="AB78" s="522"/>
      <c r="AC78" s="522"/>
    </row>
    <row r="79" spans="1:29" ht="27" customHeight="1">
      <c r="A79" s="402"/>
      <c r="B79" s="402"/>
      <c r="C79" s="402"/>
      <c r="D79" s="402"/>
      <c r="E79" s="402"/>
      <c r="F79" s="402"/>
      <c r="G79" s="402"/>
      <c r="H79" s="402"/>
      <c r="I79" s="402"/>
      <c r="J79" s="402"/>
      <c r="K79" s="402"/>
      <c r="L79" s="402"/>
      <c r="M79" s="402"/>
      <c r="N79" s="402"/>
      <c r="O79" s="402"/>
      <c r="P79" s="402"/>
      <c r="Q79" s="402"/>
      <c r="R79" s="402"/>
      <c r="S79" s="550"/>
      <c r="T79" s="550"/>
      <c r="U79" s="522"/>
      <c r="V79" s="522"/>
      <c r="W79" s="522"/>
      <c r="X79" s="522"/>
      <c r="Y79" s="522"/>
      <c r="Z79" s="522"/>
      <c r="AA79" s="522"/>
      <c r="AB79" s="522"/>
      <c r="AC79" s="522"/>
    </row>
    <row r="80" spans="1:29" ht="27" customHeight="1">
      <c r="A80" s="402"/>
      <c r="B80" s="402"/>
      <c r="C80" s="402"/>
      <c r="D80" s="402"/>
      <c r="E80" s="402"/>
      <c r="F80" s="402"/>
      <c r="G80" s="402"/>
      <c r="H80" s="402"/>
      <c r="I80" s="402"/>
      <c r="J80" s="402"/>
      <c r="K80" s="402"/>
      <c r="L80" s="402"/>
      <c r="M80" s="402"/>
      <c r="N80" s="402"/>
      <c r="O80" s="402"/>
      <c r="P80" s="402"/>
      <c r="Q80" s="402"/>
      <c r="R80" s="402"/>
      <c r="S80" s="550"/>
      <c r="T80" s="550"/>
      <c r="U80" s="522"/>
      <c r="V80" s="522"/>
      <c r="W80" s="522"/>
      <c r="X80" s="522"/>
      <c r="Y80" s="522"/>
      <c r="Z80" s="522"/>
      <c r="AA80" s="522"/>
      <c r="AB80" s="522"/>
      <c r="AC80" s="522"/>
    </row>
    <row r="81" spans="1:29" ht="27" customHeight="1">
      <c r="A81" s="402"/>
      <c r="B81" s="402"/>
      <c r="C81" s="402"/>
      <c r="D81" s="402"/>
      <c r="E81" s="402"/>
      <c r="F81" s="402"/>
      <c r="G81" s="402"/>
      <c r="H81" s="402"/>
      <c r="I81" s="402"/>
      <c r="J81" s="402"/>
      <c r="K81" s="402"/>
      <c r="L81" s="402"/>
      <c r="M81" s="402"/>
      <c r="N81" s="402"/>
      <c r="O81" s="402"/>
      <c r="P81" s="402"/>
      <c r="Q81" s="402"/>
      <c r="R81" s="402"/>
      <c r="S81" s="550"/>
      <c r="T81" s="550"/>
      <c r="U81" s="522"/>
      <c r="V81" s="522"/>
      <c r="W81" s="522"/>
      <c r="X81" s="522"/>
      <c r="Y81" s="522"/>
      <c r="Z81" s="522"/>
      <c r="AA81" s="522"/>
      <c r="AB81" s="522"/>
      <c r="AC81" s="522"/>
    </row>
    <row r="82" spans="1:29" ht="27" customHeight="1">
      <c r="A82" s="402"/>
      <c r="B82" s="402"/>
      <c r="C82" s="402"/>
      <c r="D82" s="402"/>
      <c r="E82" s="402"/>
      <c r="F82" s="402"/>
      <c r="G82" s="402"/>
      <c r="H82" s="402"/>
      <c r="I82" s="402"/>
      <c r="J82" s="402"/>
      <c r="K82" s="402"/>
      <c r="L82" s="402"/>
      <c r="M82" s="402"/>
      <c r="N82" s="402"/>
      <c r="O82" s="402"/>
      <c r="P82" s="402"/>
      <c r="Q82" s="402"/>
      <c r="R82" s="402"/>
    </row>
    <row r="83" spans="1:29" ht="27" customHeight="1">
      <c r="A83" s="402"/>
      <c r="B83" s="402"/>
      <c r="C83" s="402"/>
      <c r="D83" s="402"/>
      <c r="E83" s="402"/>
      <c r="F83" s="402"/>
      <c r="G83" s="402"/>
      <c r="H83" s="402"/>
      <c r="I83" s="402"/>
      <c r="J83" s="402"/>
      <c r="K83" s="402"/>
      <c r="L83" s="402"/>
      <c r="M83" s="402"/>
      <c r="N83" s="402"/>
      <c r="O83" s="402"/>
      <c r="P83" s="402"/>
      <c r="Q83" s="402"/>
      <c r="R83" s="402"/>
    </row>
    <row r="84" spans="1:29" ht="27" customHeight="1">
      <c r="A84" s="402"/>
      <c r="B84" s="402"/>
      <c r="C84" s="402"/>
      <c r="D84" s="402"/>
      <c r="E84" s="402"/>
      <c r="F84" s="402"/>
      <c r="G84" s="402"/>
      <c r="H84" s="402"/>
      <c r="I84" s="402"/>
      <c r="J84" s="402"/>
      <c r="K84" s="402"/>
      <c r="L84" s="402"/>
      <c r="M84" s="402"/>
      <c r="N84" s="402"/>
      <c r="O84" s="402"/>
      <c r="P84" s="402"/>
      <c r="Q84" s="402"/>
      <c r="R84" s="402"/>
    </row>
    <row r="85" spans="1:29" ht="27" customHeight="1">
      <c r="A85" s="402"/>
      <c r="B85" s="402"/>
      <c r="C85" s="402"/>
      <c r="D85" s="402"/>
      <c r="E85" s="402"/>
      <c r="F85" s="402"/>
      <c r="G85" s="402"/>
      <c r="H85" s="402"/>
      <c r="I85" s="402"/>
      <c r="J85" s="402"/>
      <c r="K85" s="402"/>
      <c r="L85" s="402"/>
      <c r="M85" s="402"/>
      <c r="N85" s="402"/>
      <c r="O85" s="402"/>
      <c r="P85" s="402"/>
      <c r="Q85" s="402"/>
      <c r="R85" s="402"/>
    </row>
    <row r="86" spans="1:29" ht="27" customHeight="1">
      <c r="A86" s="402"/>
      <c r="B86" s="402"/>
      <c r="C86" s="402"/>
      <c r="D86" s="402"/>
      <c r="E86" s="402"/>
      <c r="F86" s="402"/>
      <c r="G86" s="402"/>
      <c r="H86" s="402"/>
      <c r="I86" s="402"/>
      <c r="J86" s="402"/>
      <c r="K86" s="402"/>
      <c r="L86" s="402"/>
      <c r="M86" s="402"/>
      <c r="N86" s="402"/>
      <c r="O86" s="402"/>
      <c r="P86" s="402"/>
      <c r="Q86" s="402"/>
      <c r="R86" s="402"/>
    </row>
    <row r="87" spans="1:29" ht="27" customHeight="1">
      <c r="A87" s="402"/>
      <c r="B87" s="402"/>
      <c r="C87" s="402"/>
      <c r="D87" s="402"/>
      <c r="E87" s="402"/>
      <c r="F87" s="402"/>
      <c r="G87" s="402"/>
      <c r="H87" s="402"/>
      <c r="I87" s="402"/>
      <c r="J87" s="402"/>
      <c r="K87" s="402"/>
      <c r="L87" s="402"/>
      <c r="M87" s="402"/>
      <c r="N87" s="402"/>
      <c r="O87" s="402"/>
      <c r="P87" s="402"/>
      <c r="Q87" s="402"/>
      <c r="R87" s="402"/>
    </row>
    <row r="88" spans="1:29" ht="27" customHeight="1">
      <c r="A88" s="402"/>
      <c r="B88" s="402"/>
      <c r="C88" s="402"/>
      <c r="D88" s="402"/>
      <c r="E88" s="402"/>
      <c r="F88" s="402"/>
      <c r="G88" s="402"/>
      <c r="H88" s="402"/>
      <c r="I88" s="402"/>
      <c r="J88" s="402"/>
      <c r="K88" s="402"/>
      <c r="L88" s="402"/>
      <c r="M88" s="402"/>
      <c r="N88" s="402"/>
      <c r="O88" s="402"/>
      <c r="P88" s="402"/>
      <c r="Q88" s="402"/>
      <c r="R88" s="402"/>
    </row>
    <row r="89" spans="1:29" ht="27" customHeight="1">
      <c r="A89" s="402"/>
      <c r="B89" s="402"/>
      <c r="C89" s="402"/>
      <c r="D89" s="402"/>
      <c r="E89" s="402"/>
      <c r="F89" s="402"/>
      <c r="G89" s="402"/>
      <c r="H89" s="402"/>
      <c r="I89" s="402"/>
      <c r="J89" s="402"/>
      <c r="K89" s="402"/>
      <c r="L89" s="402"/>
      <c r="M89" s="402"/>
      <c r="N89" s="402"/>
      <c r="O89" s="402"/>
      <c r="P89" s="402"/>
      <c r="Q89" s="402"/>
      <c r="R89" s="402"/>
    </row>
    <row r="90" spans="1:29" ht="27" customHeight="1">
      <c r="A90" s="402"/>
      <c r="B90" s="402"/>
      <c r="C90" s="402"/>
      <c r="D90" s="402"/>
      <c r="E90" s="402"/>
      <c r="F90" s="402"/>
      <c r="G90" s="402"/>
      <c r="H90" s="402"/>
      <c r="I90" s="402"/>
      <c r="J90" s="402"/>
      <c r="K90" s="402"/>
      <c r="L90" s="402"/>
      <c r="M90" s="402"/>
      <c r="N90" s="402"/>
      <c r="O90" s="402"/>
      <c r="P90" s="402"/>
      <c r="Q90" s="402"/>
      <c r="R90" s="402"/>
    </row>
    <row r="91" spans="1:29" ht="27" customHeight="1">
      <c r="A91" s="402"/>
      <c r="B91" s="402"/>
      <c r="C91" s="402"/>
      <c r="D91" s="402"/>
      <c r="E91" s="402"/>
      <c r="F91" s="402"/>
      <c r="G91" s="402"/>
      <c r="H91" s="402"/>
      <c r="I91" s="402"/>
      <c r="J91" s="402"/>
      <c r="K91" s="402"/>
      <c r="L91" s="402"/>
      <c r="M91" s="402"/>
      <c r="N91" s="402"/>
      <c r="O91" s="402"/>
      <c r="P91" s="402"/>
      <c r="Q91" s="402"/>
      <c r="R91" s="402"/>
    </row>
    <row r="92" spans="1:29" ht="27" customHeight="1">
      <c r="A92" s="402"/>
      <c r="B92" s="402"/>
      <c r="C92" s="402"/>
      <c r="D92" s="402"/>
      <c r="E92" s="402"/>
      <c r="F92" s="402"/>
      <c r="G92" s="402"/>
      <c r="H92" s="402"/>
      <c r="I92" s="402"/>
      <c r="J92" s="402"/>
      <c r="K92" s="402"/>
      <c r="L92" s="402"/>
      <c r="M92" s="402"/>
      <c r="N92" s="402"/>
      <c r="O92" s="402"/>
      <c r="P92" s="402"/>
      <c r="Q92" s="402"/>
      <c r="R92" s="402"/>
    </row>
    <row r="93" spans="1:29" ht="27" customHeight="1">
      <c r="A93" s="402"/>
      <c r="B93" s="402"/>
      <c r="C93" s="402"/>
      <c r="D93" s="402"/>
      <c r="E93" s="402"/>
      <c r="F93" s="402"/>
      <c r="G93" s="402"/>
      <c r="H93" s="402"/>
      <c r="I93" s="402"/>
      <c r="J93" s="402"/>
      <c r="K93" s="402"/>
      <c r="L93" s="402"/>
      <c r="M93" s="402"/>
      <c r="N93" s="402"/>
      <c r="O93" s="402"/>
      <c r="P93" s="402"/>
      <c r="Q93" s="402"/>
      <c r="R93" s="402"/>
    </row>
    <row r="94" spans="1:29" ht="27" customHeight="1">
      <c r="A94" s="402"/>
      <c r="B94" s="402"/>
      <c r="C94" s="402"/>
      <c r="D94" s="402"/>
      <c r="E94" s="402"/>
      <c r="F94" s="402"/>
      <c r="G94" s="402"/>
      <c r="H94" s="402"/>
      <c r="I94" s="402"/>
      <c r="J94" s="402"/>
      <c r="K94" s="402"/>
      <c r="L94" s="402"/>
      <c r="M94" s="402"/>
      <c r="N94" s="402"/>
      <c r="O94" s="402"/>
      <c r="P94" s="402"/>
      <c r="Q94" s="402"/>
      <c r="R94" s="402"/>
    </row>
    <row r="95" spans="1:29" ht="27" customHeight="1">
      <c r="A95" s="402"/>
      <c r="B95" s="402"/>
      <c r="C95" s="402"/>
      <c r="D95" s="402"/>
      <c r="E95" s="402"/>
      <c r="F95" s="402"/>
      <c r="G95" s="402"/>
      <c r="H95" s="402"/>
      <c r="I95" s="402"/>
      <c r="J95" s="402"/>
      <c r="K95" s="402"/>
      <c r="L95" s="402"/>
      <c r="M95" s="402"/>
      <c r="N95" s="402"/>
      <c r="O95" s="402"/>
      <c r="P95" s="402"/>
      <c r="Q95" s="402"/>
      <c r="R95" s="402"/>
    </row>
    <row r="96" spans="1:29" ht="27" customHeight="1">
      <c r="A96" s="402"/>
      <c r="B96" s="402"/>
      <c r="C96" s="402"/>
      <c r="D96" s="402"/>
      <c r="E96" s="402"/>
      <c r="F96" s="402"/>
      <c r="G96" s="402"/>
      <c r="H96" s="402"/>
      <c r="I96" s="402"/>
      <c r="J96" s="402"/>
      <c r="K96" s="402"/>
      <c r="L96" s="402"/>
      <c r="M96" s="402"/>
      <c r="N96" s="402"/>
      <c r="O96" s="402"/>
      <c r="P96" s="402"/>
      <c r="Q96" s="402"/>
      <c r="R96" s="402"/>
    </row>
    <row r="97" spans="1:18" ht="27" customHeight="1">
      <c r="A97" s="402"/>
      <c r="B97" s="402"/>
      <c r="C97" s="402"/>
      <c r="D97" s="402"/>
      <c r="E97" s="402"/>
      <c r="F97" s="402"/>
      <c r="G97" s="402"/>
      <c r="H97" s="402"/>
      <c r="I97" s="402"/>
      <c r="J97" s="402"/>
      <c r="K97" s="402"/>
      <c r="L97" s="402"/>
      <c r="M97" s="402"/>
      <c r="N97" s="402"/>
      <c r="O97" s="402"/>
      <c r="P97" s="402"/>
      <c r="Q97" s="402"/>
      <c r="R97" s="402"/>
    </row>
    <row r="98" spans="1:18" ht="27" customHeight="1">
      <c r="A98" s="402"/>
      <c r="B98" s="402"/>
      <c r="C98" s="402"/>
      <c r="D98" s="402"/>
      <c r="E98" s="402"/>
      <c r="F98" s="402"/>
      <c r="G98" s="402"/>
      <c r="H98" s="402"/>
      <c r="I98" s="402"/>
      <c r="J98" s="402"/>
      <c r="K98" s="402"/>
      <c r="L98" s="402"/>
      <c r="M98" s="402"/>
      <c r="N98" s="402"/>
      <c r="O98" s="402"/>
      <c r="P98" s="402"/>
      <c r="Q98" s="402"/>
      <c r="R98" s="402"/>
    </row>
    <row r="99" spans="1:18" ht="27" customHeight="1">
      <c r="A99" s="402"/>
      <c r="B99" s="402"/>
      <c r="C99" s="402"/>
      <c r="D99" s="402"/>
      <c r="E99" s="402"/>
      <c r="F99" s="402"/>
      <c r="G99" s="402"/>
      <c r="H99" s="402"/>
      <c r="I99" s="402"/>
      <c r="J99" s="402"/>
      <c r="K99" s="402"/>
      <c r="L99" s="402"/>
      <c r="M99" s="402"/>
      <c r="N99" s="402"/>
      <c r="O99" s="402"/>
      <c r="P99" s="402"/>
      <c r="Q99" s="402"/>
      <c r="R99" s="402"/>
    </row>
    <row r="100" spans="1:18" ht="27" customHeight="1">
      <c r="A100" s="402"/>
      <c r="B100" s="402"/>
      <c r="C100" s="402"/>
      <c r="D100" s="402"/>
      <c r="E100" s="402"/>
      <c r="F100" s="402"/>
      <c r="G100" s="402"/>
      <c r="H100" s="402"/>
      <c r="I100" s="402"/>
      <c r="J100" s="402"/>
      <c r="K100" s="402"/>
      <c r="L100" s="402"/>
      <c r="M100" s="402"/>
      <c r="N100" s="402"/>
      <c r="O100" s="402"/>
      <c r="P100" s="402"/>
      <c r="Q100" s="402"/>
      <c r="R100" s="402"/>
    </row>
    <row r="101" spans="1:18" ht="27" customHeight="1">
      <c r="A101" s="402"/>
      <c r="B101" s="402"/>
      <c r="C101" s="402"/>
      <c r="D101" s="402"/>
      <c r="E101" s="402"/>
      <c r="F101" s="402"/>
      <c r="G101" s="402"/>
      <c r="H101" s="402"/>
      <c r="I101" s="402"/>
      <c r="J101" s="402"/>
      <c r="K101" s="402"/>
      <c r="L101" s="402"/>
      <c r="M101" s="402"/>
      <c r="N101" s="402"/>
      <c r="O101" s="402"/>
      <c r="P101" s="402"/>
      <c r="Q101" s="402"/>
      <c r="R101" s="402"/>
    </row>
    <row r="102" spans="1:18" ht="27" customHeight="1">
      <c r="A102" s="402"/>
      <c r="B102" s="402"/>
      <c r="C102" s="402"/>
      <c r="D102" s="402"/>
      <c r="E102" s="402"/>
      <c r="F102" s="402"/>
      <c r="G102" s="402"/>
      <c r="H102" s="402"/>
      <c r="I102" s="402"/>
      <c r="J102" s="402"/>
      <c r="K102" s="402"/>
      <c r="L102" s="402"/>
      <c r="M102" s="402"/>
      <c r="N102" s="402"/>
      <c r="O102" s="402"/>
      <c r="P102" s="402"/>
      <c r="Q102" s="402"/>
      <c r="R102" s="402"/>
    </row>
    <row r="103" spans="1:18" ht="27" customHeight="1">
      <c r="A103" s="402"/>
      <c r="B103" s="402"/>
      <c r="C103" s="402"/>
      <c r="D103" s="402"/>
      <c r="E103" s="402"/>
      <c r="F103" s="402"/>
      <c r="G103" s="402"/>
      <c r="H103" s="402"/>
      <c r="I103" s="402"/>
      <c r="J103" s="402"/>
      <c r="K103" s="402"/>
      <c r="L103" s="402"/>
      <c r="M103" s="402"/>
      <c r="N103" s="402"/>
      <c r="O103" s="402"/>
      <c r="P103" s="402"/>
      <c r="Q103" s="402"/>
      <c r="R103" s="402"/>
    </row>
    <row r="104" spans="1:18" ht="27" customHeight="1">
      <c r="A104" s="402"/>
      <c r="B104" s="402"/>
      <c r="C104" s="402"/>
      <c r="D104" s="402"/>
      <c r="E104" s="402"/>
      <c r="F104" s="402"/>
      <c r="G104" s="402"/>
      <c r="H104" s="402"/>
      <c r="I104" s="402"/>
      <c r="J104" s="402"/>
      <c r="K104" s="402"/>
      <c r="L104" s="402"/>
      <c r="M104" s="402"/>
      <c r="N104" s="402"/>
      <c r="O104" s="402"/>
      <c r="P104" s="402"/>
      <c r="Q104" s="402"/>
      <c r="R104" s="402"/>
    </row>
    <row r="105" spans="1:18" ht="27" customHeight="1">
      <c r="A105" s="402"/>
      <c r="B105" s="402"/>
      <c r="C105" s="402"/>
      <c r="D105" s="402"/>
      <c r="E105" s="402"/>
      <c r="F105" s="402"/>
      <c r="G105" s="402"/>
      <c r="H105" s="402"/>
      <c r="I105" s="402"/>
      <c r="J105" s="402"/>
      <c r="K105" s="402"/>
      <c r="L105" s="402"/>
      <c r="M105" s="402"/>
      <c r="N105" s="402"/>
      <c r="O105" s="402"/>
      <c r="P105" s="402"/>
      <c r="Q105" s="402"/>
      <c r="R105" s="402"/>
    </row>
  </sheetData>
  <sheetProtection algorithmName="SHA-512" hashValue="rLFGDtxaKnnbW+II/6nHJfGF5kZeKoK8t3v/sYQmpq0Sy8suGuVjq47LYsK8UOlU5ThODLOzF46A3oyqhF5RBQ==" saltValue="uZNBwVl7O21v+ZxBLjNHdw==" spinCount="100000" sheet="1" objects="1" scenarios="1" selectLockedCells="1"/>
  <mergeCells count="80">
    <mergeCell ref="S76:T76"/>
    <mergeCell ref="U76:AC76"/>
    <mergeCell ref="S77:T77"/>
    <mergeCell ref="U77:AC77"/>
    <mergeCell ref="S73:T73"/>
    <mergeCell ref="U73:AC73"/>
    <mergeCell ref="S74:T74"/>
    <mergeCell ref="U74:AC74"/>
    <mergeCell ref="S75:T75"/>
    <mergeCell ref="U75:AC75"/>
    <mergeCell ref="S81:T81"/>
    <mergeCell ref="U81:AC81"/>
    <mergeCell ref="S78:T78"/>
    <mergeCell ref="U78:AC78"/>
    <mergeCell ref="S79:T79"/>
    <mergeCell ref="U79:AC79"/>
    <mergeCell ref="S80:T80"/>
    <mergeCell ref="U80:AC80"/>
    <mergeCell ref="S72:T72"/>
    <mergeCell ref="U72:AC72"/>
    <mergeCell ref="S67:T67"/>
    <mergeCell ref="U67:AC67"/>
    <mergeCell ref="S68:T68"/>
    <mergeCell ref="U68:AC68"/>
    <mergeCell ref="S69:T69"/>
    <mergeCell ref="U69:AC69"/>
    <mergeCell ref="S70:T70"/>
    <mergeCell ref="U70:AC70"/>
    <mergeCell ref="S71:T71"/>
    <mergeCell ref="U71:AC71"/>
    <mergeCell ref="S64:T64"/>
    <mergeCell ref="U64:AC64"/>
    <mergeCell ref="S65:T65"/>
    <mergeCell ref="U65:AC65"/>
    <mergeCell ref="S66:T66"/>
    <mergeCell ref="U66:AC66"/>
    <mergeCell ref="S61:T61"/>
    <mergeCell ref="U61:AC61"/>
    <mergeCell ref="S62:T62"/>
    <mergeCell ref="U62:AC62"/>
    <mergeCell ref="S63:T63"/>
    <mergeCell ref="U63:AC63"/>
    <mergeCell ref="A55:C55"/>
    <mergeCell ref="B58:C58"/>
    <mergeCell ref="B59:C59"/>
    <mergeCell ref="S60:T60"/>
    <mergeCell ref="U60:AC60"/>
    <mergeCell ref="B56:C56"/>
    <mergeCell ref="S56:T56"/>
    <mergeCell ref="U56:AC56"/>
    <mergeCell ref="B57:C57"/>
    <mergeCell ref="S57:T57"/>
    <mergeCell ref="U57:AC57"/>
    <mergeCell ref="U59:AC59"/>
    <mergeCell ref="S59:T59"/>
    <mergeCell ref="U58:AC58"/>
    <mergeCell ref="S58:T58"/>
    <mergeCell ref="B53:C53"/>
    <mergeCell ref="A48:C48"/>
    <mergeCell ref="E28:L28"/>
    <mergeCell ref="D12:I12"/>
    <mergeCell ref="E16:F16"/>
    <mergeCell ref="B49:C49"/>
    <mergeCell ref="B50:C50"/>
    <mergeCell ref="B51:C51"/>
    <mergeCell ref="B52:C52"/>
    <mergeCell ref="D19:Q24"/>
    <mergeCell ref="C19:C24"/>
    <mergeCell ref="E17:F17"/>
    <mergeCell ref="S54:AC54"/>
    <mergeCell ref="D3:I3"/>
    <mergeCell ref="L3:N3"/>
    <mergeCell ref="D4:I4"/>
    <mergeCell ref="L4:N4"/>
    <mergeCell ref="D5:I5"/>
    <mergeCell ref="L5:N5"/>
    <mergeCell ref="L7:N7"/>
    <mergeCell ref="O7:Q7"/>
    <mergeCell ref="L8:N8"/>
    <mergeCell ref="O8:Q8"/>
  </mergeCells>
  <phoneticPr fontId="1"/>
  <conditionalFormatting sqref="D3:I5">
    <cfRule type="containsBlanks" dxfId="13" priority="13">
      <formula>LEN(TRIM(D3))=0</formula>
    </cfRule>
  </conditionalFormatting>
  <conditionalFormatting sqref="E36:H41 L37:N37 L39:N39 L41:N41">
    <cfRule type="expression" priority="6">
      <formula>$I$6="○"</formula>
    </cfRule>
  </conditionalFormatting>
  <conditionalFormatting sqref="E38:H43 L39:N39 L41:N41 L43:N43">
    <cfRule type="expression" priority="7">
      <formula>B1="○"</formula>
    </cfRule>
  </conditionalFormatting>
  <conditionalFormatting sqref="F37:I42 W37:Z42 M38:O38 AD38:AF38 M40:O40 AD40:AF40 M42:O42 AD42:AF42">
    <cfRule type="expression" priority="11">
      <formula>$D$4="地方裁量型認定こども園・保育所型認定こども園"</formula>
    </cfRule>
  </conditionalFormatting>
  <conditionalFormatting sqref="F37:I42">
    <cfRule type="expression" priority="9">
      <formula>$D$4="地方裁量型認定こども園"</formula>
    </cfRule>
  </conditionalFormatting>
  <conditionalFormatting sqref="F35:V37">
    <cfRule type="expression" priority="18">
      <formula>I6=○</formula>
    </cfRule>
  </conditionalFormatting>
  <conditionalFormatting sqref="F38:V38">
    <cfRule type="expression" priority="27">
      <formula>#REF!=○</formula>
    </cfRule>
  </conditionalFormatting>
  <conditionalFormatting sqref="F39:V40">
    <cfRule type="expression" priority="23">
      <formula>#REF!=○</formula>
    </cfRule>
  </conditionalFormatting>
  <conditionalFormatting sqref="F41:V43">
    <cfRule type="expression" priority="19">
      <formula>#REF!=○</formula>
    </cfRule>
  </conditionalFormatting>
  <conditionalFormatting sqref="F44:V50">
    <cfRule type="expression" priority="8">
      <formula>I25=○</formula>
    </cfRule>
  </conditionalFormatting>
  <conditionalFormatting sqref="L4">
    <cfRule type="containsBlanks" dxfId="12" priority="1">
      <formula>LEN(TRIM(L4))=0</formula>
    </cfRule>
  </conditionalFormatting>
  <conditionalFormatting sqref="L8">
    <cfRule type="containsBlanks" dxfId="11" priority="4">
      <formula>LEN(TRIM(L8))=0</formula>
    </cfRule>
  </conditionalFormatting>
  <conditionalFormatting sqref="L72:R95">
    <cfRule type="expression" priority="5">
      <formula>$I$6="○"</formula>
    </cfRule>
  </conditionalFormatting>
  <conditionalFormatting sqref="O8">
    <cfRule type="containsBlanks" dxfId="10" priority="3">
      <formula>LEN(TRIM(O8))=0</formula>
    </cfRule>
  </conditionalFormatting>
  <conditionalFormatting sqref="W37:Z42 M38:O38 AD38:AF38 M40:O40 AD40:AF40 M42:O42 AD42:AF42">
    <cfRule type="expression" priority="10">
      <formula>$D$4="地方裁量型認定こども園"</formula>
    </cfRule>
  </conditionalFormatting>
  <dataValidations count="5">
    <dataValidation type="list" allowBlank="1" showInputMessage="1" showErrorMessage="1" sqref="D4:I4" xr:uid="{4015A89B-1999-4CC2-933D-67AE6BF0AFAF}">
      <formula1>"保育園,小規模保育事業,事業所内保育事業,家庭的保育事業,居宅訪問型保育事業"</formula1>
    </dataValidation>
    <dataValidation type="list" allowBlank="1" showInputMessage="1" showErrorMessage="1" sqref="D3:I3" xr:uid="{8794C348-8B64-493F-9D83-0D04C158AF3E}">
      <formula1>"中央区,花見川区,稲毛区,若葉区,緑区,美浜区"</formula1>
    </dataValidation>
    <dataValidation type="list" allowBlank="1" showInputMessage="1" showErrorMessage="1" sqref="F49:Q53 F56:Q59" xr:uid="{40A4BE07-442E-40A5-A685-0393E6A4B0C7}">
      <formula1>$S$25:$S$26</formula1>
    </dataValidation>
    <dataValidation type="list" allowBlank="1" showInputMessage="1" showErrorMessage="1" sqref="D5:I5" xr:uid="{1CB682B7-EA43-4D57-A20D-B07BA2163AB6}">
      <formula1>INDIRECT(TEXT($D$3&amp;$D$4,"@"))</formula1>
    </dataValidation>
    <dataValidation type="list" allowBlank="1" showInputMessage="1" showErrorMessage="1" sqref="D12:I12" xr:uid="{4A768122-418C-44F4-8678-45995D2D25E2}">
      <formula1>"①手当額は、１年を通して対象者全員が同額,②各職員・各月により手当額が異なる"</formula1>
    </dataValidation>
  </dataValidations>
  <pageMargins left="0.70866141732283472" right="0.70866141732283472" top="0.74803149606299213" bottom="0.74803149606299213" header="0.31496062992125984" footer="0.31496062992125984"/>
  <pageSetup paperSize="9" scale="54"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C5F8D-9957-4EED-8DFF-E622E5F3B171}">
  <sheetPr codeName="Sheet17">
    <tabColor rgb="FF002060"/>
    <pageSetUpPr fitToPage="1"/>
  </sheetPr>
  <dimension ref="A1:P52"/>
  <sheetViews>
    <sheetView view="pageBreakPreview" zoomScale="60" zoomScaleNormal="100" workbookViewId="0">
      <selection activeCell="E10" sqref="E10"/>
    </sheetView>
  </sheetViews>
  <sheetFormatPr defaultColWidth="8" defaultRowHeight="13"/>
  <cols>
    <col min="1" max="1" width="2.08984375" style="131" customWidth="1"/>
    <col min="2" max="2" width="11.36328125" style="131" customWidth="1"/>
    <col min="3" max="3" width="5.7265625" style="131" customWidth="1"/>
    <col min="4" max="4" width="5" style="131" customWidth="1"/>
    <col min="5" max="5" width="12.26953125" style="131" customWidth="1"/>
    <col min="6" max="6" width="5" style="131" customWidth="1"/>
    <col min="7" max="7" width="5.26953125" style="131" customWidth="1"/>
    <col min="8" max="8" width="6.6328125" style="131" customWidth="1"/>
    <col min="9" max="9" width="6.90625" style="131" customWidth="1"/>
    <col min="10" max="12" width="7.6328125" style="131" customWidth="1"/>
    <col min="13" max="13" width="8.7265625" style="131" customWidth="1"/>
    <col min="14" max="16" width="5.36328125" style="131" customWidth="1"/>
    <col min="17" max="231" width="8" style="131"/>
    <col min="232" max="232" width="3.36328125" style="131" customWidth="1"/>
    <col min="233" max="233" width="8.36328125" style="131" customWidth="1"/>
    <col min="234" max="234" width="7" style="131" customWidth="1"/>
    <col min="235" max="235" width="5" style="131" customWidth="1"/>
    <col min="236" max="236" width="19.36328125" style="131" customWidth="1"/>
    <col min="237" max="237" width="5.26953125" style="131" bestFit="1" customWidth="1"/>
    <col min="238" max="238" width="5.26953125" style="131" customWidth="1"/>
    <col min="239" max="239" width="6.6328125" style="131" customWidth="1"/>
    <col min="240" max="240" width="6.90625" style="131" customWidth="1"/>
    <col min="241" max="242" width="9.453125" style="131" customWidth="1"/>
    <col min="243" max="243" width="8.7265625" style="131" customWidth="1"/>
    <col min="244" max="487" width="8" style="131"/>
    <col min="488" max="488" width="3.36328125" style="131" customWidth="1"/>
    <col min="489" max="489" width="8.36328125" style="131" customWidth="1"/>
    <col min="490" max="490" width="7" style="131" customWidth="1"/>
    <col min="491" max="491" width="5" style="131" customWidth="1"/>
    <col min="492" max="492" width="19.36328125" style="131" customWidth="1"/>
    <col min="493" max="493" width="5.26953125" style="131" bestFit="1" customWidth="1"/>
    <col min="494" max="494" width="5.26953125" style="131" customWidth="1"/>
    <col min="495" max="495" width="6.6328125" style="131" customWidth="1"/>
    <col min="496" max="496" width="6.90625" style="131" customWidth="1"/>
    <col min="497" max="498" width="9.453125" style="131" customWidth="1"/>
    <col min="499" max="499" width="8.7265625" style="131" customWidth="1"/>
    <col min="500" max="743" width="8" style="131"/>
    <col min="744" max="744" width="3.36328125" style="131" customWidth="1"/>
    <col min="745" max="745" width="8.36328125" style="131" customWidth="1"/>
    <col min="746" max="746" width="7" style="131" customWidth="1"/>
    <col min="747" max="747" width="5" style="131" customWidth="1"/>
    <col min="748" max="748" width="19.36328125" style="131" customWidth="1"/>
    <col min="749" max="749" width="5.26953125" style="131" bestFit="1" customWidth="1"/>
    <col min="750" max="750" width="5.26953125" style="131" customWidth="1"/>
    <col min="751" max="751" width="6.6328125" style="131" customWidth="1"/>
    <col min="752" max="752" width="6.90625" style="131" customWidth="1"/>
    <col min="753" max="754" width="9.453125" style="131" customWidth="1"/>
    <col min="755" max="755" width="8.7265625" style="131" customWidth="1"/>
    <col min="756" max="999" width="8" style="131"/>
    <col min="1000" max="1000" width="3.36328125" style="131" customWidth="1"/>
    <col min="1001" max="1001" width="8.36328125" style="131" customWidth="1"/>
    <col min="1002" max="1002" width="7" style="131" customWidth="1"/>
    <col min="1003" max="1003" width="5" style="131" customWidth="1"/>
    <col min="1004" max="1004" width="19.36328125" style="131" customWidth="1"/>
    <col min="1005" max="1005" width="5.26953125" style="131" bestFit="1" customWidth="1"/>
    <col min="1006" max="1006" width="5.26953125" style="131" customWidth="1"/>
    <col min="1007" max="1007" width="6.6328125" style="131" customWidth="1"/>
    <col min="1008" max="1008" width="6.90625" style="131" customWidth="1"/>
    <col min="1009" max="1010" width="9.453125" style="131" customWidth="1"/>
    <col min="1011" max="1011" width="8.7265625" style="131" customWidth="1"/>
    <col min="1012" max="1255" width="8" style="131"/>
    <col min="1256" max="1256" width="3.36328125" style="131" customWidth="1"/>
    <col min="1257" max="1257" width="8.36328125" style="131" customWidth="1"/>
    <col min="1258" max="1258" width="7" style="131" customWidth="1"/>
    <col min="1259" max="1259" width="5" style="131" customWidth="1"/>
    <col min="1260" max="1260" width="19.36328125" style="131" customWidth="1"/>
    <col min="1261" max="1261" width="5.26953125" style="131" bestFit="1" customWidth="1"/>
    <col min="1262" max="1262" width="5.26953125" style="131" customWidth="1"/>
    <col min="1263" max="1263" width="6.6328125" style="131" customWidth="1"/>
    <col min="1264" max="1264" width="6.90625" style="131" customWidth="1"/>
    <col min="1265" max="1266" width="9.453125" style="131" customWidth="1"/>
    <col min="1267" max="1267" width="8.7265625" style="131" customWidth="1"/>
    <col min="1268" max="1511" width="8" style="131"/>
    <col min="1512" max="1512" width="3.36328125" style="131" customWidth="1"/>
    <col min="1513" max="1513" width="8.36328125" style="131" customWidth="1"/>
    <col min="1514" max="1514" width="7" style="131" customWidth="1"/>
    <col min="1515" max="1515" width="5" style="131" customWidth="1"/>
    <col min="1516" max="1516" width="19.36328125" style="131" customWidth="1"/>
    <col min="1517" max="1517" width="5.26953125" style="131" bestFit="1" customWidth="1"/>
    <col min="1518" max="1518" width="5.26953125" style="131" customWidth="1"/>
    <col min="1519" max="1519" width="6.6328125" style="131" customWidth="1"/>
    <col min="1520" max="1520" width="6.90625" style="131" customWidth="1"/>
    <col min="1521" max="1522" width="9.453125" style="131" customWidth="1"/>
    <col min="1523" max="1523" width="8.7265625" style="131" customWidth="1"/>
    <col min="1524" max="1767" width="8" style="131"/>
    <col min="1768" max="1768" width="3.36328125" style="131" customWidth="1"/>
    <col min="1769" max="1769" width="8.36328125" style="131" customWidth="1"/>
    <col min="1770" max="1770" width="7" style="131" customWidth="1"/>
    <col min="1771" max="1771" width="5" style="131" customWidth="1"/>
    <col min="1772" max="1772" width="19.36328125" style="131" customWidth="1"/>
    <col min="1773" max="1773" width="5.26953125" style="131" bestFit="1" customWidth="1"/>
    <col min="1774" max="1774" width="5.26953125" style="131" customWidth="1"/>
    <col min="1775" max="1775" width="6.6328125" style="131" customWidth="1"/>
    <col min="1776" max="1776" width="6.90625" style="131" customWidth="1"/>
    <col min="1777" max="1778" width="9.453125" style="131" customWidth="1"/>
    <col min="1779" max="1779" width="8.7265625" style="131" customWidth="1"/>
    <col min="1780" max="2023" width="8" style="131"/>
    <col min="2024" max="2024" width="3.36328125" style="131" customWidth="1"/>
    <col min="2025" max="2025" width="8.36328125" style="131" customWidth="1"/>
    <col min="2026" max="2026" width="7" style="131" customWidth="1"/>
    <col min="2027" max="2027" width="5" style="131" customWidth="1"/>
    <col min="2028" max="2028" width="19.36328125" style="131" customWidth="1"/>
    <col min="2029" max="2029" width="5.26953125" style="131" bestFit="1" customWidth="1"/>
    <col min="2030" max="2030" width="5.26953125" style="131" customWidth="1"/>
    <col min="2031" max="2031" width="6.6328125" style="131" customWidth="1"/>
    <col min="2032" max="2032" width="6.90625" style="131" customWidth="1"/>
    <col min="2033" max="2034" width="9.453125" style="131" customWidth="1"/>
    <col min="2035" max="2035" width="8.7265625" style="131" customWidth="1"/>
    <col min="2036" max="2279" width="8" style="131"/>
    <col min="2280" max="2280" width="3.36328125" style="131" customWidth="1"/>
    <col min="2281" max="2281" width="8.36328125" style="131" customWidth="1"/>
    <col min="2282" max="2282" width="7" style="131" customWidth="1"/>
    <col min="2283" max="2283" width="5" style="131" customWidth="1"/>
    <col min="2284" max="2284" width="19.36328125" style="131" customWidth="1"/>
    <col min="2285" max="2285" width="5.26953125" style="131" bestFit="1" customWidth="1"/>
    <col min="2286" max="2286" width="5.26953125" style="131" customWidth="1"/>
    <col min="2287" max="2287" width="6.6328125" style="131" customWidth="1"/>
    <col min="2288" max="2288" width="6.90625" style="131" customWidth="1"/>
    <col min="2289" max="2290" width="9.453125" style="131" customWidth="1"/>
    <col min="2291" max="2291" width="8.7265625" style="131" customWidth="1"/>
    <col min="2292" max="2535" width="8" style="131"/>
    <col min="2536" max="2536" width="3.36328125" style="131" customWidth="1"/>
    <col min="2537" max="2537" width="8.36328125" style="131" customWidth="1"/>
    <col min="2538" max="2538" width="7" style="131" customWidth="1"/>
    <col min="2539" max="2539" width="5" style="131" customWidth="1"/>
    <col min="2540" max="2540" width="19.36328125" style="131" customWidth="1"/>
    <col min="2541" max="2541" width="5.26953125" style="131" bestFit="1" customWidth="1"/>
    <col min="2542" max="2542" width="5.26953125" style="131" customWidth="1"/>
    <col min="2543" max="2543" width="6.6328125" style="131" customWidth="1"/>
    <col min="2544" max="2544" width="6.90625" style="131" customWidth="1"/>
    <col min="2545" max="2546" width="9.453125" style="131" customWidth="1"/>
    <col min="2547" max="2547" width="8.7265625" style="131" customWidth="1"/>
    <col min="2548" max="2791" width="8" style="131"/>
    <col min="2792" max="2792" width="3.36328125" style="131" customWidth="1"/>
    <col min="2793" max="2793" width="8.36328125" style="131" customWidth="1"/>
    <col min="2794" max="2794" width="7" style="131" customWidth="1"/>
    <col min="2795" max="2795" width="5" style="131" customWidth="1"/>
    <col min="2796" max="2796" width="19.36328125" style="131" customWidth="1"/>
    <col min="2797" max="2797" width="5.26953125" style="131" bestFit="1" customWidth="1"/>
    <col min="2798" max="2798" width="5.26953125" style="131" customWidth="1"/>
    <col min="2799" max="2799" width="6.6328125" style="131" customWidth="1"/>
    <col min="2800" max="2800" width="6.90625" style="131" customWidth="1"/>
    <col min="2801" max="2802" width="9.453125" style="131" customWidth="1"/>
    <col min="2803" max="2803" width="8.7265625" style="131" customWidth="1"/>
    <col min="2804" max="3047" width="8" style="131"/>
    <col min="3048" max="3048" width="3.36328125" style="131" customWidth="1"/>
    <col min="3049" max="3049" width="8.36328125" style="131" customWidth="1"/>
    <col min="3050" max="3050" width="7" style="131" customWidth="1"/>
    <col min="3051" max="3051" width="5" style="131" customWidth="1"/>
    <col min="3052" max="3052" width="19.36328125" style="131" customWidth="1"/>
    <col min="3053" max="3053" width="5.26953125" style="131" bestFit="1" customWidth="1"/>
    <col min="3054" max="3054" width="5.26953125" style="131" customWidth="1"/>
    <col min="3055" max="3055" width="6.6328125" style="131" customWidth="1"/>
    <col min="3056" max="3056" width="6.90625" style="131" customWidth="1"/>
    <col min="3057" max="3058" width="9.453125" style="131" customWidth="1"/>
    <col min="3059" max="3059" width="8.7265625" style="131" customWidth="1"/>
    <col min="3060" max="3303" width="8" style="131"/>
    <col min="3304" max="3304" width="3.36328125" style="131" customWidth="1"/>
    <col min="3305" max="3305" width="8.36328125" style="131" customWidth="1"/>
    <col min="3306" max="3306" width="7" style="131" customWidth="1"/>
    <col min="3307" max="3307" width="5" style="131" customWidth="1"/>
    <col min="3308" max="3308" width="19.36328125" style="131" customWidth="1"/>
    <col min="3309" max="3309" width="5.26953125" style="131" bestFit="1" customWidth="1"/>
    <col min="3310" max="3310" width="5.26953125" style="131" customWidth="1"/>
    <col min="3311" max="3311" width="6.6328125" style="131" customWidth="1"/>
    <col min="3312" max="3312" width="6.90625" style="131" customWidth="1"/>
    <col min="3313" max="3314" width="9.453125" style="131" customWidth="1"/>
    <col min="3315" max="3315" width="8.7265625" style="131" customWidth="1"/>
    <col min="3316" max="3559" width="8" style="131"/>
    <col min="3560" max="3560" width="3.36328125" style="131" customWidth="1"/>
    <col min="3561" max="3561" width="8.36328125" style="131" customWidth="1"/>
    <col min="3562" max="3562" width="7" style="131" customWidth="1"/>
    <col min="3563" max="3563" width="5" style="131" customWidth="1"/>
    <col min="3564" max="3564" width="19.36328125" style="131" customWidth="1"/>
    <col min="3565" max="3565" width="5.26953125" style="131" bestFit="1" customWidth="1"/>
    <col min="3566" max="3566" width="5.26953125" style="131" customWidth="1"/>
    <col min="3567" max="3567" width="6.6328125" style="131" customWidth="1"/>
    <col min="3568" max="3568" width="6.90625" style="131" customWidth="1"/>
    <col min="3569" max="3570" width="9.453125" style="131" customWidth="1"/>
    <col min="3571" max="3571" width="8.7265625" style="131" customWidth="1"/>
    <col min="3572" max="3815" width="8" style="131"/>
    <col min="3816" max="3816" width="3.36328125" style="131" customWidth="1"/>
    <col min="3817" max="3817" width="8.36328125" style="131" customWidth="1"/>
    <col min="3818" max="3818" width="7" style="131" customWidth="1"/>
    <col min="3819" max="3819" width="5" style="131" customWidth="1"/>
    <col min="3820" max="3820" width="19.36328125" style="131" customWidth="1"/>
    <col min="3821" max="3821" width="5.26953125" style="131" bestFit="1" customWidth="1"/>
    <col min="3822" max="3822" width="5.26953125" style="131" customWidth="1"/>
    <col min="3823" max="3823" width="6.6328125" style="131" customWidth="1"/>
    <col min="3824" max="3824" width="6.90625" style="131" customWidth="1"/>
    <col min="3825" max="3826" width="9.453125" style="131" customWidth="1"/>
    <col min="3827" max="3827" width="8.7265625" style="131" customWidth="1"/>
    <col min="3828" max="4071" width="8" style="131"/>
    <col min="4072" max="4072" width="3.36328125" style="131" customWidth="1"/>
    <col min="4073" max="4073" width="8.36328125" style="131" customWidth="1"/>
    <col min="4074" max="4074" width="7" style="131" customWidth="1"/>
    <col min="4075" max="4075" width="5" style="131" customWidth="1"/>
    <col min="4076" max="4076" width="19.36328125" style="131" customWidth="1"/>
    <col min="4077" max="4077" width="5.26953125" style="131" bestFit="1" customWidth="1"/>
    <col min="4078" max="4078" width="5.26953125" style="131" customWidth="1"/>
    <col min="4079" max="4079" width="6.6328125" style="131" customWidth="1"/>
    <col min="4080" max="4080" width="6.90625" style="131" customWidth="1"/>
    <col min="4081" max="4082" width="9.453125" style="131" customWidth="1"/>
    <col min="4083" max="4083" width="8.7265625" style="131" customWidth="1"/>
    <col min="4084" max="4327" width="8" style="131"/>
    <col min="4328" max="4328" width="3.36328125" style="131" customWidth="1"/>
    <col min="4329" max="4329" width="8.36328125" style="131" customWidth="1"/>
    <col min="4330" max="4330" width="7" style="131" customWidth="1"/>
    <col min="4331" max="4331" width="5" style="131" customWidth="1"/>
    <col min="4332" max="4332" width="19.36328125" style="131" customWidth="1"/>
    <col min="4333" max="4333" width="5.26953125" style="131" bestFit="1" customWidth="1"/>
    <col min="4334" max="4334" width="5.26953125" style="131" customWidth="1"/>
    <col min="4335" max="4335" width="6.6328125" style="131" customWidth="1"/>
    <col min="4336" max="4336" width="6.90625" style="131" customWidth="1"/>
    <col min="4337" max="4338" width="9.453125" style="131" customWidth="1"/>
    <col min="4339" max="4339" width="8.7265625" style="131" customWidth="1"/>
    <col min="4340" max="4583" width="8" style="131"/>
    <col min="4584" max="4584" width="3.36328125" style="131" customWidth="1"/>
    <col min="4585" max="4585" width="8.36328125" style="131" customWidth="1"/>
    <col min="4586" max="4586" width="7" style="131" customWidth="1"/>
    <col min="4587" max="4587" width="5" style="131" customWidth="1"/>
    <col min="4588" max="4588" width="19.36328125" style="131" customWidth="1"/>
    <col min="4589" max="4589" width="5.26953125" style="131" bestFit="1" customWidth="1"/>
    <col min="4590" max="4590" width="5.26953125" style="131" customWidth="1"/>
    <col min="4591" max="4591" width="6.6328125" style="131" customWidth="1"/>
    <col min="4592" max="4592" width="6.90625" style="131" customWidth="1"/>
    <col min="4593" max="4594" width="9.453125" style="131" customWidth="1"/>
    <col min="4595" max="4595" width="8.7265625" style="131" customWidth="1"/>
    <col min="4596" max="4839" width="8" style="131"/>
    <col min="4840" max="4840" width="3.36328125" style="131" customWidth="1"/>
    <col min="4841" max="4841" width="8.36328125" style="131" customWidth="1"/>
    <col min="4842" max="4842" width="7" style="131" customWidth="1"/>
    <col min="4843" max="4843" width="5" style="131" customWidth="1"/>
    <col min="4844" max="4844" width="19.36328125" style="131" customWidth="1"/>
    <col min="4845" max="4845" width="5.26953125" style="131" bestFit="1" customWidth="1"/>
    <col min="4846" max="4846" width="5.26953125" style="131" customWidth="1"/>
    <col min="4847" max="4847" width="6.6328125" style="131" customWidth="1"/>
    <col min="4848" max="4848" width="6.90625" style="131" customWidth="1"/>
    <col min="4849" max="4850" width="9.453125" style="131" customWidth="1"/>
    <col min="4851" max="4851" width="8.7265625" style="131" customWidth="1"/>
    <col min="4852" max="5095" width="8" style="131"/>
    <col min="5096" max="5096" width="3.36328125" style="131" customWidth="1"/>
    <col min="5097" max="5097" width="8.36328125" style="131" customWidth="1"/>
    <col min="5098" max="5098" width="7" style="131" customWidth="1"/>
    <col min="5099" max="5099" width="5" style="131" customWidth="1"/>
    <col min="5100" max="5100" width="19.36328125" style="131" customWidth="1"/>
    <col min="5101" max="5101" width="5.26953125" style="131" bestFit="1" customWidth="1"/>
    <col min="5102" max="5102" width="5.26953125" style="131" customWidth="1"/>
    <col min="5103" max="5103" width="6.6328125" style="131" customWidth="1"/>
    <col min="5104" max="5104" width="6.90625" style="131" customWidth="1"/>
    <col min="5105" max="5106" width="9.453125" style="131" customWidth="1"/>
    <col min="5107" max="5107" width="8.7265625" style="131" customWidth="1"/>
    <col min="5108" max="5351" width="8" style="131"/>
    <col min="5352" max="5352" width="3.36328125" style="131" customWidth="1"/>
    <col min="5353" max="5353" width="8.36328125" style="131" customWidth="1"/>
    <col min="5354" max="5354" width="7" style="131" customWidth="1"/>
    <col min="5355" max="5355" width="5" style="131" customWidth="1"/>
    <col min="5356" max="5356" width="19.36328125" style="131" customWidth="1"/>
    <col min="5357" max="5357" width="5.26953125" style="131" bestFit="1" customWidth="1"/>
    <col min="5358" max="5358" width="5.26953125" style="131" customWidth="1"/>
    <col min="5359" max="5359" width="6.6328125" style="131" customWidth="1"/>
    <col min="5360" max="5360" width="6.90625" style="131" customWidth="1"/>
    <col min="5361" max="5362" width="9.453125" style="131" customWidth="1"/>
    <col min="5363" max="5363" width="8.7265625" style="131" customWidth="1"/>
    <col min="5364" max="5607" width="8" style="131"/>
    <col min="5608" max="5608" width="3.36328125" style="131" customWidth="1"/>
    <col min="5609" max="5609" width="8.36328125" style="131" customWidth="1"/>
    <col min="5610" max="5610" width="7" style="131" customWidth="1"/>
    <col min="5611" max="5611" width="5" style="131" customWidth="1"/>
    <col min="5612" max="5612" width="19.36328125" style="131" customWidth="1"/>
    <col min="5613" max="5613" width="5.26953125" style="131" bestFit="1" customWidth="1"/>
    <col min="5614" max="5614" width="5.26953125" style="131" customWidth="1"/>
    <col min="5615" max="5615" width="6.6328125" style="131" customWidth="1"/>
    <col min="5616" max="5616" width="6.90625" style="131" customWidth="1"/>
    <col min="5617" max="5618" width="9.453125" style="131" customWidth="1"/>
    <col min="5619" max="5619" width="8.7265625" style="131" customWidth="1"/>
    <col min="5620" max="5863" width="8" style="131"/>
    <col min="5864" max="5864" width="3.36328125" style="131" customWidth="1"/>
    <col min="5865" max="5865" width="8.36328125" style="131" customWidth="1"/>
    <col min="5866" max="5866" width="7" style="131" customWidth="1"/>
    <col min="5867" max="5867" width="5" style="131" customWidth="1"/>
    <col min="5868" max="5868" width="19.36328125" style="131" customWidth="1"/>
    <col min="5869" max="5869" width="5.26953125" style="131" bestFit="1" customWidth="1"/>
    <col min="5870" max="5870" width="5.26953125" style="131" customWidth="1"/>
    <col min="5871" max="5871" width="6.6328125" style="131" customWidth="1"/>
    <col min="5872" max="5872" width="6.90625" style="131" customWidth="1"/>
    <col min="5873" max="5874" width="9.453125" style="131" customWidth="1"/>
    <col min="5875" max="5875" width="8.7265625" style="131" customWidth="1"/>
    <col min="5876" max="6119" width="8" style="131"/>
    <col min="6120" max="6120" width="3.36328125" style="131" customWidth="1"/>
    <col min="6121" max="6121" width="8.36328125" style="131" customWidth="1"/>
    <col min="6122" max="6122" width="7" style="131" customWidth="1"/>
    <col min="6123" max="6123" width="5" style="131" customWidth="1"/>
    <col min="6124" max="6124" width="19.36328125" style="131" customWidth="1"/>
    <col min="6125" max="6125" width="5.26953125" style="131" bestFit="1" customWidth="1"/>
    <col min="6126" max="6126" width="5.26953125" style="131" customWidth="1"/>
    <col min="6127" max="6127" width="6.6328125" style="131" customWidth="1"/>
    <col min="6128" max="6128" width="6.90625" style="131" customWidth="1"/>
    <col min="6129" max="6130" width="9.453125" style="131" customWidth="1"/>
    <col min="6131" max="6131" width="8.7265625" style="131" customWidth="1"/>
    <col min="6132" max="6375" width="8" style="131"/>
    <col min="6376" max="6376" width="3.36328125" style="131" customWidth="1"/>
    <col min="6377" max="6377" width="8.36328125" style="131" customWidth="1"/>
    <col min="6378" max="6378" width="7" style="131" customWidth="1"/>
    <col min="6379" max="6379" width="5" style="131" customWidth="1"/>
    <col min="6380" max="6380" width="19.36328125" style="131" customWidth="1"/>
    <col min="6381" max="6381" width="5.26953125" style="131" bestFit="1" customWidth="1"/>
    <col min="6382" max="6382" width="5.26953125" style="131" customWidth="1"/>
    <col min="6383" max="6383" width="6.6328125" style="131" customWidth="1"/>
    <col min="6384" max="6384" width="6.90625" style="131" customWidth="1"/>
    <col min="6385" max="6386" width="9.453125" style="131" customWidth="1"/>
    <col min="6387" max="6387" width="8.7265625" style="131" customWidth="1"/>
    <col min="6388" max="6631" width="8" style="131"/>
    <col min="6632" max="6632" width="3.36328125" style="131" customWidth="1"/>
    <col min="6633" max="6633" width="8.36328125" style="131" customWidth="1"/>
    <col min="6634" max="6634" width="7" style="131" customWidth="1"/>
    <col min="6635" max="6635" width="5" style="131" customWidth="1"/>
    <col min="6636" max="6636" width="19.36328125" style="131" customWidth="1"/>
    <col min="6637" max="6637" width="5.26953125" style="131" bestFit="1" customWidth="1"/>
    <col min="6638" max="6638" width="5.26953125" style="131" customWidth="1"/>
    <col min="6639" max="6639" width="6.6328125" style="131" customWidth="1"/>
    <col min="6640" max="6640" width="6.90625" style="131" customWidth="1"/>
    <col min="6641" max="6642" width="9.453125" style="131" customWidth="1"/>
    <col min="6643" max="6643" width="8.7265625" style="131" customWidth="1"/>
    <col min="6644" max="6887" width="8" style="131"/>
    <col min="6888" max="6888" width="3.36328125" style="131" customWidth="1"/>
    <col min="6889" max="6889" width="8.36328125" style="131" customWidth="1"/>
    <col min="6890" max="6890" width="7" style="131" customWidth="1"/>
    <col min="6891" max="6891" width="5" style="131" customWidth="1"/>
    <col min="6892" max="6892" width="19.36328125" style="131" customWidth="1"/>
    <col min="6893" max="6893" width="5.26953125" style="131" bestFit="1" customWidth="1"/>
    <col min="6894" max="6894" width="5.26953125" style="131" customWidth="1"/>
    <col min="6895" max="6895" width="6.6328125" style="131" customWidth="1"/>
    <col min="6896" max="6896" width="6.90625" style="131" customWidth="1"/>
    <col min="6897" max="6898" width="9.453125" style="131" customWidth="1"/>
    <col min="6899" max="6899" width="8.7265625" style="131" customWidth="1"/>
    <col min="6900" max="7143" width="8" style="131"/>
    <col min="7144" max="7144" width="3.36328125" style="131" customWidth="1"/>
    <col min="7145" max="7145" width="8.36328125" style="131" customWidth="1"/>
    <col min="7146" max="7146" width="7" style="131" customWidth="1"/>
    <col min="7147" max="7147" width="5" style="131" customWidth="1"/>
    <col min="7148" max="7148" width="19.36328125" style="131" customWidth="1"/>
    <col min="7149" max="7149" width="5.26953125" style="131" bestFit="1" customWidth="1"/>
    <col min="7150" max="7150" width="5.26953125" style="131" customWidth="1"/>
    <col min="7151" max="7151" width="6.6328125" style="131" customWidth="1"/>
    <col min="7152" max="7152" width="6.90625" style="131" customWidth="1"/>
    <col min="7153" max="7154" width="9.453125" style="131" customWidth="1"/>
    <col min="7155" max="7155" width="8.7265625" style="131" customWidth="1"/>
    <col min="7156" max="7399" width="8" style="131"/>
    <col min="7400" max="7400" width="3.36328125" style="131" customWidth="1"/>
    <col min="7401" max="7401" width="8.36328125" style="131" customWidth="1"/>
    <col min="7402" max="7402" width="7" style="131" customWidth="1"/>
    <col min="7403" max="7403" width="5" style="131" customWidth="1"/>
    <col min="7404" max="7404" width="19.36328125" style="131" customWidth="1"/>
    <col min="7405" max="7405" width="5.26953125" style="131" bestFit="1" customWidth="1"/>
    <col min="7406" max="7406" width="5.26953125" style="131" customWidth="1"/>
    <col min="7407" max="7407" width="6.6328125" style="131" customWidth="1"/>
    <col min="7408" max="7408" width="6.90625" style="131" customWidth="1"/>
    <col min="7409" max="7410" width="9.453125" style="131" customWidth="1"/>
    <col min="7411" max="7411" width="8.7265625" style="131" customWidth="1"/>
    <col min="7412" max="7655" width="8" style="131"/>
    <col min="7656" max="7656" width="3.36328125" style="131" customWidth="1"/>
    <col min="7657" max="7657" width="8.36328125" style="131" customWidth="1"/>
    <col min="7658" max="7658" width="7" style="131" customWidth="1"/>
    <col min="7659" max="7659" width="5" style="131" customWidth="1"/>
    <col min="7660" max="7660" width="19.36328125" style="131" customWidth="1"/>
    <col min="7661" max="7661" width="5.26953125" style="131" bestFit="1" customWidth="1"/>
    <col min="7662" max="7662" width="5.26953125" style="131" customWidth="1"/>
    <col min="7663" max="7663" width="6.6328125" style="131" customWidth="1"/>
    <col min="7664" max="7664" width="6.90625" style="131" customWidth="1"/>
    <col min="7665" max="7666" width="9.453125" style="131" customWidth="1"/>
    <col min="7667" max="7667" width="8.7265625" style="131" customWidth="1"/>
    <col min="7668" max="7911" width="8" style="131"/>
    <col min="7912" max="7912" width="3.36328125" style="131" customWidth="1"/>
    <col min="7913" max="7913" width="8.36328125" style="131" customWidth="1"/>
    <col min="7914" max="7914" width="7" style="131" customWidth="1"/>
    <col min="7915" max="7915" width="5" style="131" customWidth="1"/>
    <col min="7916" max="7916" width="19.36328125" style="131" customWidth="1"/>
    <col min="7917" max="7917" width="5.26953125" style="131" bestFit="1" customWidth="1"/>
    <col min="7918" max="7918" width="5.26953125" style="131" customWidth="1"/>
    <col min="7919" max="7919" width="6.6328125" style="131" customWidth="1"/>
    <col min="7920" max="7920" width="6.90625" style="131" customWidth="1"/>
    <col min="7921" max="7922" width="9.453125" style="131" customWidth="1"/>
    <col min="7923" max="7923" width="8.7265625" style="131" customWidth="1"/>
    <col min="7924" max="8167" width="8" style="131"/>
    <col min="8168" max="8168" width="3.36328125" style="131" customWidth="1"/>
    <col min="8169" max="8169" width="8.36328125" style="131" customWidth="1"/>
    <col min="8170" max="8170" width="7" style="131" customWidth="1"/>
    <col min="8171" max="8171" width="5" style="131" customWidth="1"/>
    <col min="8172" max="8172" width="19.36328125" style="131" customWidth="1"/>
    <col min="8173" max="8173" width="5.26953125" style="131" bestFit="1" customWidth="1"/>
    <col min="8174" max="8174" width="5.26953125" style="131" customWidth="1"/>
    <col min="8175" max="8175" width="6.6328125" style="131" customWidth="1"/>
    <col min="8176" max="8176" width="6.90625" style="131" customWidth="1"/>
    <col min="8177" max="8178" width="9.453125" style="131" customWidth="1"/>
    <col min="8179" max="8179" width="8.7265625" style="131" customWidth="1"/>
    <col min="8180" max="8423" width="8" style="131"/>
    <col min="8424" max="8424" width="3.36328125" style="131" customWidth="1"/>
    <col min="8425" max="8425" width="8.36328125" style="131" customWidth="1"/>
    <col min="8426" max="8426" width="7" style="131" customWidth="1"/>
    <col min="8427" max="8427" width="5" style="131" customWidth="1"/>
    <col min="8428" max="8428" width="19.36328125" style="131" customWidth="1"/>
    <col min="8429" max="8429" width="5.26953125" style="131" bestFit="1" customWidth="1"/>
    <col min="8430" max="8430" width="5.26953125" style="131" customWidth="1"/>
    <col min="8431" max="8431" width="6.6328125" style="131" customWidth="1"/>
    <col min="8432" max="8432" width="6.90625" style="131" customWidth="1"/>
    <col min="8433" max="8434" width="9.453125" style="131" customWidth="1"/>
    <col min="8435" max="8435" width="8.7265625" style="131" customWidth="1"/>
    <col min="8436" max="8679" width="8" style="131"/>
    <col min="8680" max="8680" width="3.36328125" style="131" customWidth="1"/>
    <col min="8681" max="8681" width="8.36328125" style="131" customWidth="1"/>
    <col min="8682" max="8682" width="7" style="131" customWidth="1"/>
    <col min="8683" max="8683" width="5" style="131" customWidth="1"/>
    <col min="8684" max="8684" width="19.36328125" style="131" customWidth="1"/>
    <col min="8685" max="8685" width="5.26953125" style="131" bestFit="1" customWidth="1"/>
    <col min="8686" max="8686" width="5.26953125" style="131" customWidth="1"/>
    <col min="8687" max="8687" width="6.6328125" style="131" customWidth="1"/>
    <col min="8688" max="8688" width="6.90625" style="131" customWidth="1"/>
    <col min="8689" max="8690" width="9.453125" style="131" customWidth="1"/>
    <col min="8691" max="8691" width="8.7265625" style="131" customWidth="1"/>
    <col min="8692" max="8935" width="8" style="131"/>
    <col min="8936" max="8936" width="3.36328125" style="131" customWidth="1"/>
    <col min="8937" max="8937" width="8.36328125" style="131" customWidth="1"/>
    <col min="8938" max="8938" width="7" style="131" customWidth="1"/>
    <col min="8939" max="8939" width="5" style="131" customWidth="1"/>
    <col min="8940" max="8940" width="19.36328125" style="131" customWidth="1"/>
    <col min="8941" max="8941" width="5.26953125" style="131" bestFit="1" customWidth="1"/>
    <col min="8942" max="8942" width="5.26953125" style="131" customWidth="1"/>
    <col min="8943" max="8943" width="6.6328125" style="131" customWidth="1"/>
    <col min="8944" max="8944" width="6.90625" style="131" customWidth="1"/>
    <col min="8945" max="8946" width="9.453125" style="131" customWidth="1"/>
    <col min="8947" max="8947" width="8.7265625" style="131" customWidth="1"/>
    <col min="8948" max="9191" width="8" style="131"/>
    <col min="9192" max="9192" width="3.36328125" style="131" customWidth="1"/>
    <col min="9193" max="9193" width="8.36328125" style="131" customWidth="1"/>
    <col min="9194" max="9194" width="7" style="131" customWidth="1"/>
    <col min="9195" max="9195" width="5" style="131" customWidth="1"/>
    <col min="9196" max="9196" width="19.36328125" style="131" customWidth="1"/>
    <col min="9197" max="9197" width="5.26953125" style="131" bestFit="1" customWidth="1"/>
    <col min="9198" max="9198" width="5.26953125" style="131" customWidth="1"/>
    <col min="9199" max="9199" width="6.6328125" style="131" customWidth="1"/>
    <col min="9200" max="9200" width="6.90625" style="131" customWidth="1"/>
    <col min="9201" max="9202" width="9.453125" style="131" customWidth="1"/>
    <col min="9203" max="9203" width="8.7265625" style="131" customWidth="1"/>
    <col min="9204" max="9447" width="8" style="131"/>
    <col min="9448" max="9448" width="3.36328125" style="131" customWidth="1"/>
    <col min="9449" max="9449" width="8.36328125" style="131" customWidth="1"/>
    <col min="9450" max="9450" width="7" style="131" customWidth="1"/>
    <col min="9451" max="9451" width="5" style="131" customWidth="1"/>
    <col min="9452" max="9452" width="19.36328125" style="131" customWidth="1"/>
    <col min="9453" max="9453" width="5.26953125" style="131" bestFit="1" customWidth="1"/>
    <col min="9454" max="9454" width="5.26953125" style="131" customWidth="1"/>
    <col min="9455" max="9455" width="6.6328125" style="131" customWidth="1"/>
    <col min="9456" max="9456" width="6.90625" style="131" customWidth="1"/>
    <col min="9457" max="9458" width="9.453125" style="131" customWidth="1"/>
    <col min="9459" max="9459" width="8.7265625" style="131" customWidth="1"/>
    <col min="9460" max="9703" width="8" style="131"/>
    <col min="9704" max="9704" width="3.36328125" style="131" customWidth="1"/>
    <col min="9705" max="9705" width="8.36328125" style="131" customWidth="1"/>
    <col min="9706" max="9706" width="7" style="131" customWidth="1"/>
    <col min="9707" max="9707" width="5" style="131" customWidth="1"/>
    <col min="9708" max="9708" width="19.36328125" style="131" customWidth="1"/>
    <col min="9709" max="9709" width="5.26953125" style="131" bestFit="1" customWidth="1"/>
    <col min="9710" max="9710" width="5.26953125" style="131" customWidth="1"/>
    <col min="9711" max="9711" width="6.6328125" style="131" customWidth="1"/>
    <col min="9712" max="9712" width="6.90625" style="131" customWidth="1"/>
    <col min="9713" max="9714" width="9.453125" style="131" customWidth="1"/>
    <col min="9715" max="9715" width="8.7265625" style="131" customWidth="1"/>
    <col min="9716" max="9959" width="8" style="131"/>
    <col min="9960" max="9960" width="3.36328125" style="131" customWidth="1"/>
    <col min="9961" max="9961" width="8.36328125" style="131" customWidth="1"/>
    <col min="9962" max="9962" width="7" style="131" customWidth="1"/>
    <col min="9963" max="9963" width="5" style="131" customWidth="1"/>
    <col min="9964" max="9964" width="19.36328125" style="131" customWidth="1"/>
    <col min="9965" max="9965" width="5.26953125" style="131" bestFit="1" customWidth="1"/>
    <col min="9966" max="9966" width="5.26953125" style="131" customWidth="1"/>
    <col min="9967" max="9967" width="6.6328125" style="131" customWidth="1"/>
    <col min="9968" max="9968" width="6.90625" style="131" customWidth="1"/>
    <col min="9969" max="9970" width="9.453125" style="131" customWidth="1"/>
    <col min="9971" max="9971" width="8.7265625" style="131" customWidth="1"/>
    <col min="9972" max="10215" width="8" style="131"/>
    <col min="10216" max="10216" width="3.36328125" style="131" customWidth="1"/>
    <col min="10217" max="10217" width="8.36328125" style="131" customWidth="1"/>
    <col min="10218" max="10218" width="7" style="131" customWidth="1"/>
    <col min="10219" max="10219" width="5" style="131" customWidth="1"/>
    <col min="10220" max="10220" width="19.36328125" style="131" customWidth="1"/>
    <col min="10221" max="10221" width="5.26953125" style="131" bestFit="1" customWidth="1"/>
    <col min="10222" max="10222" width="5.26953125" style="131" customWidth="1"/>
    <col min="10223" max="10223" width="6.6328125" style="131" customWidth="1"/>
    <col min="10224" max="10224" width="6.90625" style="131" customWidth="1"/>
    <col min="10225" max="10226" width="9.453125" style="131" customWidth="1"/>
    <col min="10227" max="10227" width="8.7265625" style="131" customWidth="1"/>
    <col min="10228" max="10471" width="8" style="131"/>
    <col min="10472" max="10472" width="3.36328125" style="131" customWidth="1"/>
    <col min="10473" max="10473" width="8.36328125" style="131" customWidth="1"/>
    <col min="10474" max="10474" width="7" style="131" customWidth="1"/>
    <col min="10475" max="10475" width="5" style="131" customWidth="1"/>
    <col min="10476" max="10476" width="19.36328125" style="131" customWidth="1"/>
    <col min="10477" max="10477" width="5.26953125" style="131" bestFit="1" customWidth="1"/>
    <col min="10478" max="10478" width="5.26953125" style="131" customWidth="1"/>
    <col min="10479" max="10479" width="6.6328125" style="131" customWidth="1"/>
    <col min="10480" max="10480" width="6.90625" style="131" customWidth="1"/>
    <col min="10481" max="10482" width="9.453125" style="131" customWidth="1"/>
    <col min="10483" max="10483" width="8.7265625" style="131" customWidth="1"/>
    <col min="10484" max="10727" width="8" style="131"/>
    <col min="10728" max="10728" width="3.36328125" style="131" customWidth="1"/>
    <col min="10729" max="10729" width="8.36328125" style="131" customWidth="1"/>
    <col min="10730" max="10730" width="7" style="131" customWidth="1"/>
    <col min="10731" max="10731" width="5" style="131" customWidth="1"/>
    <col min="10732" max="10732" width="19.36328125" style="131" customWidth="1"/>
    <col min="10733" max="10733" width="5.26953125" style="131" bestFit="1" customWidth="1"/>
    <col min="10734" max="10734" width="5.26953125" style="131" customWidth="1"/>
    <col min="10735" max="10735" width="6.6328125" style="131" customWidth="1"/>
    <col min="10736" max="10736" width="6.90625" style="131" customWidth="1"/>
    <col min="10737" max="10738" width="9.453125" style="131" customWidth="1"/>
    <col min="10739" max="10739" width="8.7265625" style="131" customWidth="1"/>
    <col min="10740" max="10983" width="8" style="131"/>
    <col min="10984" max="10984" width="3.36328125" style="131" customWidth="1"/>
    <col min="10985" max="10985" width="8.36328125" style="131" customWidth="1"/>
    <col min="10986" max="10986" width="7" style="131" customWidth="1"/>
    <col min="10987" max="10987" width="5" style="131" customWidth="1"/>
    <col min="10988" max="10988" width="19.36328125" style="131" customWidth="1"/>
    <col min="10989" max="10989" width="5.26953125" style="131" bestFit="1" customWidth="1"/>
    <col min="10990" max="10990" width="5.26953125" style="131" customWidth="1"/>
    <col min="10991" max="10991" width="6.6328125" style="131" customWidth="1"/>
    <col min="10992" max="10992" width="6.90625" style="131" customWidth="1"/>
    <col min="10993" max="10994" width="9.453125" style="131" customWidth="1"/>
    <col min="10995" max="10995" width="8.7265625" style="131" customWidth="1"/>
    <col min="10996" max="11239" width="8" style="131"/>
    <col min="11240" max="11240" width="3.36328125" style="131" customWidth="1"/>
    <col min="11241" max="11241" width="8.36328125" style="131" customWidth="1"/>
    <col min="11242" max="11242" width="7" style="131" customWidth="1"/>
    <col min="11243" max="11243" width="5" style="131" customWidth="1"/>
    <col min="11244" max="11244" width="19.36328125" style="131" customWidth="1"/>
    <col min="11245" max="11245" width="5.26953125" style="131" bestFit="1" customWidth="1"/>
    <col min="11246" max="11246" width="5.26953125" style="131" customWidth="1"/>
    <col min="11247" max="11247" width="6.6328125" style="131" customWidth="1"/>
    <col min="11248" max="11248" width="6.90625" style="131" customWidth="1"/>
    <col min="11249" max="11250" width="9.453125" style="131" customWidth="1"/>
    <col min="11251" max="11251" width="8.7265625" style="131" customWidth="1"/>
    <col min="11252" max="11495" width="8" style="131"/>
    <col min="11496" max="11496" width="3.36328125" style="131" customWidth="1"/>
    <col min="11497" max="11497" width="8.36328125" style="131" customWidth="1"/>
    <col min="11498" max="11498" width="7" style="131" customWidth="1"/>
    <col min="11499" max="11499" width="5" style="131" customWidth="1"/>
    <col min="11500" max="11500" width="19.36328125" style="131" customWidth="1"/>
    <col min="11501" max="11501" width="5.26953125" style="131" bestFit="1" customWidth="1"/>
    <col min="11502" max="11502" width="5.26953125" style="131" customWidth="1"/>
    <col min="11503" max="11503" width="6.6328125" style="131" customWidth="1"/>
    <col min="11504" max="11504" width="6.90625" style="131" customWidth="1"/>
    <col min="11505" max="11506" width="9.453125" style="131" customWidth="1"/>
    <col min="11507" max="11507" width="8.7265625" style="131" customWidth="1"/>
    <col min="11508" max="11751" width="8" style="131"/>
    <col min="11752" max="11752" width="3.36328125" style="131" customWidth="1"/>
    <col min="11753" max="11753" width="8.36328125" style="131" customWidth="1"/>
    <col min="11754" max="11754" width="7" style="131" customWidth="1"/>
    <col min="11755" max="11755" width="5" style="131" customWidth="1"/>
    <col min="11756" max="11756" width="19.36328125" style="131" customWidth="1"/>
    <col min="11757" max="11757" width="5.26953125" style="131" bestFit="1" customWidth="1"/>
    <col min="11758" max="11758" width="5.26953125" style="131" customWidth="1"/>
    <col min="11759" max="11759" width="6.6328125" style="131" customWidth="1"/>
    <col min="11760" max="11760" width="6.90625" style="131" customWidth="1"/>
    <col min="11761" max="11762" width="9.453125" style="131" customWidth="1"/>
    <col min="11763" max="11763" width="8.7265625" style="131" customWidth="1"/>
    <col min="11764" max="12007" width="8" style="131"/>
    <col min="12008" max="12008" width="3.36328125" style="131" customWidth="1"/>
    <col min="12009" max="12009" width="8.36328125" style="131" customWidth="1"/>
    <col min="12010" max="12010" width="7" style="131" customWidth="1"/>
    <col min="12011" max="12011" width="5" style="131" customWidth="1"/>
    <col min="12012" max="12012" width="19.36328125" style="131" customWidth="1"/>
    <col min="12013" max="12013" width="5.26953125" style="131" bestFit="1" customWidth="1"/>
    <col min="12014" max="12014" width="5.26953125" style="131" customWidth="1"/>
    <col min="12015" max="12015" width="6.6328125" style="131" customWidth="1"/>
    <col min="12016" max="12016" width="6.90625" style="131" customWidth="1"/>
    <col min="12017" max="12018" width="9.453125" style="131" customWidth="1"/>
    <col min="12019" max="12019" width="8.7265625" style="131" customWidth="1"/>
    <col min="12020" max="12263" width="8" style="131"/>
    <col min="12264" max="12264" width="3.36328125" style="131" customWidth="1"/>
    <col min="12265" max="12265" width="8.36328125" style="131" customWidth="1"/>
    <col min="12266" max="12266" width="7" style="131" customWidth="1"/>
    <col min="12267" max="12267" width="5" style="131" customWidth="1"/>
    <col min="12268" max="12268" width="19.36328125" style="131" customWidth="1"/>
    <col min="12269" max="12269" width="5.26953125" style="131" bestFit="1" customWidth="1"/>
    <col min="12270" max="12270" width="5.26953125" style="131" customWidth="1"/>
    <col min="12271" max="12271" width="6.6328125" style="131" customWidth="1"/>
    <col min="12272" max="12272" width="6.90625" style="131" customWidth="1"/>
    <col min="12273" max="12274" width="9.453125" style="131" customWidth="1"/>
    <col min="12275" max="12275" width="8.7265625" style="131" customWidth="1"/>
    <col min="12276" max="12519" width="8" style="131"/>
    <col min="12520" max="12520" width="3.36328125" style="131" customWidth="1"/>
    <col min="12521" max="12521" width="8.36328125" style="131" customWidth="1"/>
    <col min="12522" max="12522" width="7" style="131" customWidth="1"/>
    <col min="12523" max="12523" width="5" style="131" customWidth="1"/>
    <col min="12524" max="12524" width="19.36328125" style="131" customWidth="1"/>
    <col min="12525" max="12525" width="5.26953125" style="131" bestFit="1" customWidth="1"/>
    <col min="12526" max="12526" width="5.26953125" style="131" customWidth="1"/>
    <col min="12527" max="12527" width="6.6328125" style="131" customWidth="1"/>
    <col min="12528" max="12528" width="6.90625" style="131" customWidth="1"/>
    <col min="12529" max="12530" width="9.453125" style="131" customWidth="1"/>
    <col min="12531" max="12531" width="8.7265625" style="131" customWidth="1"/>
    <col min="12532" max="12775" width="8" style="131"/>
    <col min="12776" max="12776" width="3.36328125" style="131" customWidth="1"/>
    <col min="12777" max="12777" width="8.36328125" style="131" customWidth="1"/>
    <col min="12778" max="12778" width="7" style="131" customWidth="1"/>
    <col min="12779" max="12779" width="5" style="131" customWidth="1"/>
    <col min="12780" max="12780" width="19.36328125" style="131" customWidth="1"/>
    <col min="12781" max="12781" width="5.26953125" style="131" bestFit="1" customWidth="1"/>
    <col min="12782" max="12782" width="5.26953125" style="131" customWidth="1"/>
    <col min="12783" max="12783" width="6.6328125" style="131" customWidth="1"/>
    <col min="12784" max="12784" width="6.90625" style="131" customWidth="1"/>
    <col min="12785" max="12786" width="9.453125" style="131" customWidth="1"/>
    <col min="12787" max="12787" width="8.7265625" style="131" customWidth="1"/>
    <col min="12788" max="13031" width="8" style="131"/>
    <col min="13032" max="13032" width="3.36328125" style="131" customWidth="1"/>
    <col min="13033" max="13033" width="8.36328125" style="131" customWidth="1"/>
    <col min="13034" max="13034" width="7" style="131" customWidth="1"/>
    <col min="13035" max="13035" width="5" style="131" customWidth="1"/>
    <col min="13036" max="13036" width="19.36328125" style="131" customWidth="1"/>
    <col min="13037" max="13037" width="5.26953125" style="131" bestFit="1" customWidth="1"/>
    <col min="13038" max="13038" width="5.26953125" style="131" customWidth="1"/>
    <col min="13039" max="13039" width="6.6328125" style="131" customWidth="1"/>
    <col min="13040" max="13040" width="6.90625" style="131" customWidth="1"/>
    <col min="13041" max="13042" width="9.453125" style="131" customWidth="1"/>
    <col min="13043" max="13043" width="8.7265625" style="131" customWidth="1"/>
    <col min="13044" max="13287" width="8" style="131"/>
    <col min="13288" max="13288" width="3.36328125" style="131" customWidth="1"/>
    <col min="13289" max="13289" width="8.36328125" style="131" customWidth="1"/>
    <col min="13290" max="13290" width="7" style="131" customWidth="1"/>
    <col min="13291" max="13291" width="5" style="131" customWidth="1"/>
    <col min="13292" max="13292" width="19.36328125" style="131" customWidth="1"/>
    <col min="13293" max="13293" width="5.26953125" style="131" bestFit="1" customWidth="1"/>
    <col min="13294" max="13294" width="5.26953125" style="131" customWidth="1"/>
    <col min="13295" max="13295" width="6.6328125" style="131" customWidth="1"/>
    <col min="13296" max="13296" width="6.90625" style="131" customWidth="1"/>
    <col min="13297" max="13298" width="9.453125" style="131" customWidth="1"/>
    <col min="13299" max="13299" width="8.7265625" style="131" customWidth="1"/>
    <col min="13300" max="13543" width="8" style="131"/>
    <col min="13544" max="13544" width="3.36328125" style="131" customWidth="1"/>
    <col min="13545" max="13545" width="8.36328125" style="131" customWidth="1"/>
    <col min="13546" max="13546" width="7" style="131" customWidth="1"/>
    <col min="13547" max="13547" width="5" style="131" customWidth="1"/>
    <col min="13548" max="13548" width="19.36328125" style="131" customWidth="1"/>
    <col min="13549" max="13549" width="5.26953125" style="131" bestFit="1" customWidth="1"/>
    <col min="13550" max="13550" width="5.26953125" style="131" customWidth="1"/>
    <col min="13551" max="13551" width="6.6328125" style="131" customWidth="1"/>
    <col min="13552" max="13552" width="6.90625" style="131" customWidth="1"/>
    <col min="13553" max="13554" width="9.453125" style="131" customWidth="1"/>
    <col min="13555" max="13555" width="8.7265625" style="131" customWidth="1"/>
    <col min="13556" max="13799" width="8" style="131"/>
    <col min="13800" max="13800" width="3.36328125" style="131" customWidth="1"/>
    <col min="13801" max="13801" width="8.36328125" style="131" customWidth="1"/>
    <col min="13802" max="13802" width="7" style="131" customWidth="1"/>
    <col min="13803" max="13803" width="5" style="131" customWidth="1"/>
    <col min="13804" max="13804" width="19.36328125" style="131" customWidth="1"/>
    <col min="13805" max="13805" width="5.26953125" style="131" bestFit="1" customWidth="1"/>
    <col min="13806" max="13806" width="5.26953125" style="131" customWidth="1"/>
    <col min="13807" max="13807" width="6.6328125" style="131" customWidth="1"/>
    <col min="13808" max="13808" width="6.90625" style="131" customWidth="1"/>
    <col min="13809" max="13810" width="9.453125" style="131" customWidth="1"/>
    <col min="13811" max="13811" width="8.7265625" style="131" customWidth="1"/>
    <col min="13812" max="14055" width="8" style="131"/>
    <col min="14056" max="14056" width="3.36328125" style="131" customWidth="1"/>
    <col min="14057" max="14057" width="8.36328125" style="131" customWidth="1"/>
    <col min="14058" max="14058" width="7" style="131" customWidth="1"/>
    <col min="14059" max="14059" width="5" style="131" customWidth="1"/>
    <col min="14060" max="14060" width="19.36328125" style="131" customWidth="1"/>
    <col min="14061" max="14061" width="5.26953125" style="131" bestFit="1" customWidth="1"/>
    <col min="14062" max="14062" width="5.26953125" style="131" customWidth="1"/>
    <col min="14063" max="14063" width="6.6328125" style="131" customWidth="1"/>
    <col min="14064" max="14064" width="6.90625" style="131" customWidth="1"/>
    <col min="14065" max="14066" width="9.453125" style="131" customWidth="1"/>
    <col min="14067" max="14067" width="8.7265625" style="131" customWidth="1"/>
    <col min="14068" max="14311" width="8" style="131"/>
    <col min="14312" max="14312" width="3.36328125" style="131" customWidth="1"/>
    <col min="14313" max="14313" width="8.36328125" style="131" customWidth="1"/>
    <col min="14314" max="14314" width="7" style="131" customWidth="1"/>
    <col min="14315" max="14315" width="5" style="131" customWidth="1"/>
    <col min="14316" max="14316" width="19.36328125" style="131" customWidth="1"/>
    <col min="14317" max="14317" width="5.26953125" style="131" bestFit="1" customWidth="1"/>
    <col min="14318" max="14318" width="5.26953125" style="131" customWidth="1"/>
    <col min="14319" max="14319" width="6.6328125" style="131" customWidth="1"/>
    <col min="14320" max="14320" width="6.90625" style="131" customWidth="1"/>
    <col min="14321" max="14322" width="9.453125" style="131" customWidth="1"/>
    <col min="14323" max="14323" width="8.7265625" style="131" customWidth="1"/>
    <col min="14324" max="14567" width="8" style="131"/>
    <col min="14568" max="14568" width="3.36328125" style="131" customWidth="1"/>
    <col min="14569" max="14569" width="8.36328125" style="131" customWidth="1"/>
    <col min="14570" max="14570" width="7" style="131" customWidth="1"/>
    <col min="14571" max="14571" width="5" style="131" customWidth="1"/>
    <col min="14572" max="14572" width="19.36328125" style="131" customWidth="1"/>
    <col min="14573" max="14573" width="5.26953125" style="131" bestFit="1" customWidth="1"/>
    <col min="14574" max="14574" width="5.26953125" style="131" customWidth="1"/>
    <col min="14575" max="14575" width="6.6328125" style="131" customWidth="1"/>
    <col min="14576" max="14576" width="6.90625" style="131" customWidth="1"/>
    <col min="14577" max="14578" width="9.453125" style="131" customWidth="1"/>
    <col min="14579" max="14579" width="8.7265625" style="131" customWidth="1"/>
    <col min="14580" max="14823" width="8" style="131"/>
    <col min="14824" max="14824" width="3.36328125" style="131" customWidth="1"/>
    <col min="14825" max="14825" width="8.36328125" style="131" customWidth="1"/>
    <col min="14826" max="14826" width="7" style="131" customWidth="1"/>
    <col min="14827" max="14827" width="5" style="131" customWidth="1"/>
    <col min="14828" max="14828" width="19.36328125" style="131" customWidth="1"/>
    <col min="14829" max="14829" width="5.26953125" style="131" bestFit="1" customWidth="1"/>
    <col min="14830" max="14830" width="5.26953125" style="131" customWidth="1"/>
    <col min="14831" max="14831" width="6.6328125" style="131" customWidth="1"/>
    <col min="14832" max="14832" width="6.90625" style="131" customWidth="1"/>
    <col min="14833" max="14834" width="9.453125" style="131" customWidth="1"/>
    <col min="14835" max="14835" width="8.7265625" style="131" customWidth="1"/>
    <col min="14836" max="15079" width="8" style="131"/>
    <col min="15080" max="15080" width="3.36328125" style="131" customWidth="1"/>
    <col min="15081" max="15081" width="8.36328125" style="131" customWidth="1"/>
    <col min="15082" max="15082" width="7" style="131" customWidth="1"/>
    <col min="15083" max="15083" width="5" style="131" customWidth="1"/>
    <col min="15084" max="15084" width="19.36328125" style="131" customWidth="1"/>
    <col min="15085" max="15085" width="5.26953125" style="131" bestFit="1" customWidth="1"/>
    <col min="15086" max="15086" width="5.26953125" style="131" customWidth="1"/>
    <col min="15087" max="15087" width="6.6328125" style="131" customWidth="1"/>
    <col min="15088" max="15088" width="6.90625" style="131" customWidth="1"/>
    <col min="15089" max="15090" width="9.453125" style="131" customWidth="1"/>
    <col min="15091" max="15091" width="8.7265625" style="131" customWidth="1"/>
    <col min="15092" max="15335" width="8" style="131"/>
    <col min="15336" max="15336" width="3.36328125" style="131" customWidth="1"/>
    <col min="15337" max="15337" width="8.36328125" style="131" customWidth="1"/>
    <col min="15338" max="15338" width="7" style="131" customWidth="1"/>
    <col min="15339" max="15339" width="5" style="131" customWidth="1"/>
    <col min="15340" max="15340" width="19.36328125" style="131" customWidth="1"/>
    <col min="15341" max="15341" width="5.26953125" style="131" bestFit="1" customWidth="1"/>
    <col min="15342" max="15342" width="5.26953125" style="131" customWidth="1"/>
    <col min="15343" max="15343" width="6.6328125" style="131" customWidth="1"/>
    <col min="15344" max="15344" width="6.90625" style="131" customWidth="1"/>
    <col min="15345" max="15346" width="9.453125" style="131" customWidth="1"/>
    <col min="15347" max="15347" width="8.7265625" style="131" customWidth="1"/>
    <col min="15348" max="15591" width="8" style="131"/>
    <col min="15592" max="15592" width="3.36328125" style="131" customWidth="1"/>
    <col min="15593" max="15593" width="8.36328125" style="131" customWidth="1"/>
    <col min="15594" max="15594" width="7" style="131" customWidth="1"/>
    <col min="15595" max="15595" width="5" style="131" customWidth="1"/>
    <col min="15596" max="15596" width="19.36328125" style="131" customWidth="1"/>
    <col min="15597" max="15597" width="5.26953125" style="131" bestFit="1" customWidth="1"/>
    <col min="15598" max="15598" width="5.26953125" style="131" customWidth="1"/>
    <col min="15599" max="15599" width="6.6328125" style="131" customWidth="1"/>
    <col min="15600" max="15600" width="6.90625" style="131" customWidth="1"/>
    <col min="15601" max="15602" width="9.453125" style="131" customWidth="1"/>
    <col min="15603" max="15603" width="8.7265625" style="131" customWidth="1"/>
    <col min="15604" max="15847" width="8" style="131"/>
    <col min="15848" max="15848" width="3.36328125" style="131" customWidth="1"/>
    <col min="15849" max="15849" width="8.36328125" style="131" customWidth="1"/>
    <col min="15850" max="15850" width="7" style="131" customWidth="1"/>
    <col min="15851" max="15851" width="5" style="131" customWidth="1"/>
    <col min="15852" max="15852" width="19.36328125" style="131" customWidth="1"/>
    <col min="15853" max="15853" width="5.26953125" style="131" bestFit="1" customWidth="1"/>
    <col min="15854" max="15854" width="5.26953125" style="131" customWidth="1"/>
    <col min="15855" max="15855" width="6.6328125" style="131" customWidth="1"/>
    <col min="15856" max="15856" width="6.90625" style="131" customWidth="1"/>
    <col min="15857" max="15858" width="9.453125" style="131" customWidth="1"/>
    <col min="15859" max="15859" width="8.7265625" style="131" customWidth="1"/>
    <col min="15860" max="16103" width="8" style="131"/>
    <col min="16104" max="16104" width="3.36328125" style="131" customWidth="1"/>
    <col min="16105" max="16105" width="8.36328125" style="131" customWidth="1"/>
    <col min="16106" max="16106" width="7" style="131" customWidth="1"/>
    <col min="16107" max="16107" width="5" style="131" customWidth="1"/>
    <col min="16108" max="16108" width="19.36328125" style="131" customWidth="1"/>
    <col min="16109" max="16109" width="5.26953125" style="131" bestFit="1" customWidth="1"/>
    <col min="16110" max="16110" width="5.26953125" style="131" customWidth="1"/>
    <col min="16111" max="16111" width="6.6328125" style="131" customWidth="1"/>
    <col min="16112" max="16112" width="6.90625" style="131" customWidth="1"/>
    <col min="16113" max="16114" width="9.453125" style="131" customWidth="1"/>
    <col min="16115" max="16115" width="8.7265625" style="131" customWidth="1"/>
    <col min="16116" max="16384" width="8" style="131"/>
  </cols>
  <sheetData>
    <row r="1" spans="1:16" s="156" customFormat="1" ht="52.5" customHeight="1">
      <c r="A1" s="551" t="s">
        <v>111</v>
      </c>
      <c r="B1" s="551"/>
      <c r="C1" s="551"/>
      <c r="D1" s="551"/>
      <c r="E1" s="551"/>
      <c r="F1" s="551"/>
      <c r="G1" s="551"/>
      <c r="H1" s="551"/>
      <c r="I1" s="551"/>
      <c r="J1" s="551"/>
      <c r="K1" s="551"/>
      <c r="L1" s="551"/>
      <c r="M1" s="551"/>
      <c r="N1" s="221"/>
      <c r="O1" s="221"/>
      <c r="P1" s="221"/>
    </row>
    <row r="2" spans="1:16" s="156" customFormat="1" ht="22.5" customHeight="1">
      <c r="A2" s="221"/>
      <c r="B2" s="221"/>
      <c r="C2" s="221"/>
      <c r="D2" s="221"/>
      <c r="E2" s="221"/>
      <c r="F2" s="221"/>
      <c r="G2" s="221"/>
      <c r="H2" s="221"/>
      <c r="I2" s="221"/>
      <c r="J2" s="221"/>
      <c r="K2" s="221"/>
      <c r="L2" s="221"/>
      <c r="M2" s="221"/>
      <c r="N2" s="221"/>
      <c r="O2" s="221"/>
      <c r="P2" s="221"/>
    </row>
    <row r="3" spans="1:16" ht="27.75" customHeight="1">
      <c r="A3" s="157" t="s">
        <v>1863</v>
      </c>
      <c r="B3" s="157"/>
      <c r="C3" s="157"/>
      <c r="D3" s="157"/>
      <c r="E3" s="158"/>
      <c r="F3" s="492"/>
      <c r="G3" s="492"/>
      <c r="H3" s="492"/>
      <c r="I3" s="159"/>
      <c r="J3" s="158"/>
      <c r="K3" s="158"/>
      <c r="L3" s="158"/>
      <c r="M3" s="158"/>
      <c r="N3" s="158"/>
      <c r="O3" s="158"/>
      <c r="P3" s="158"/>
    </row>
    <row r="4" spans="1:16" ht="18" customHeight="1">
      <c r="A4" s="157"/>
      <c r="B4" s="487"/>
      <c r="C4" s="487"/>
      <c r="D4" s="487"/>
      <c r="E4" s="487"/>
      <c r="F4" s="487"/>
      <c r="G4" s="487"/>
      <c r="H4" s="487"/>
      <c r="I4" s="487"/>
      <c r="J4" s="487"/>
      <c r="K4" s="161" t="s">
        <v>1426</v>
      </c>
      <c r="L4" s="488" t="s">
        <v>1514</v>
      </c>
      <c r="M4" s="488"/>
      <c r="N4" s="104"/>
      <c r="O4" s="104"/>
      <c r="P4" s="104"/>
    </row>
    <row r="5" spans="1:16" ht="18.75" customHeight="1" thickBot="1">
      <c r="A5" s="157"/>
      <c r="B5" s="157"/>
      <c r="C5" s="157"/>
      <c r="D5" s="157"/>
      <c r="E5" s="158"/>
      <c r="F5" s="163"/>
      <c r="G5" s="158"/>
      <c r="H5" s="158"/>
      <c r="I5" s="158"/>
      <c r="J5" s="158"/>
      <c r="K5" s="158"/>
      <c r="L5" s="158"/>
      <c r="M5" s="158"/>
      <c r="N5" s="158"/>
      <c r="O5" s="158"/>
      <c r="P5" s="158"/>
    </row>
    <row r="6" spans="1:16" s="165" customFormat="1" ht="18" customHeight="1">
      <c r="A6" s="499"/>
      <c r="B6" s="501" t="s">
        <v>2</v>
      </c>
      <c r="C6" s="501" t="s">
        <v>3</v>
      </c>
      <c r="D6" s="501"/>
      <c r="E6" s="501" t="s">
        <v>4</v>
      </c>
      <c r="F6" s="501" t="s">
        <v>5</v>
      </c>
      <c r="G6" s="501" t="s">
        <v>6</v>
      </c>
      <c r="H6" s="506" t="s">
        <v>7</v>
      </c>
      <c r="I6" s="501" t="s">
        <v>8</v>
      </c>
      <c r="J6" s="517" t="s">
        <v>58</v>
      </c>
      <c r="K6" s="501" t="s">
        <v>63</v>
      </c>
      <c r="L6" s="501" t="s">
        <v>30</v>
      </c>
      <c r="M6" s="520" t="s">
        <v>9</v>
      </c>
      <c r="N6" s="509" t="s">
        <v>176</v>
      </c>
      <c r="O6" s="512" t="s">
        <v>156</v>
      </c>
      <c r="P6" s="515" t="s">
        <v>61</v>
      </c>
    </row>
    <row r="7" spans="1:16" s="165" customFormat="1" ht="13.5" customHeight="1">
      <c r="A7" s="500"/>
      <c r="B7" s="502"/>
      <c r="C7" s="502"/>
      <c r="D7" s="502"/>
      <c r="E7" s="502"/>
      <c r="F7" s="502"/>
      <c r="G7" s="502"/>
      <c r="H7" s="507"/>
      <c r="I7" s="502"/>
      <c r="J7" s="518"/>
      <c r="K7" s="502"/>
      <c r="L7" s="502"/>
      <c r="M7" s="521"/>
      <c r="N7" s="510"/>
      <c r="O7" s="513"/>
      <c r="P7" s="516"/>
    </row>
    <row r="8" spans="1:16" s="165" customFormat="1">
      <c r="A8" s="500"/>
      <c r="B8" s="502"/>
      <c r="C8" s="502"/>
      <c r="D8" s="502"/>
      <c r="E8" s="502"/>
      <c r="F8" s="502"/>
      <c r="G8" s="502"/>
      <c r="H8" s="507"/>
      <c r="I8" s="502"/>
      <c r="J8" s="519"/>
      <c r="K8" s="502"/>
      <c r="L8" s="502"/>
      <c r="M8" s="521"/>
      <c r="N8" s="511"/>
      <c r="O8" s="514"/>
      <c r="P8" s="516"/>
    </row>
    <row r="9" spans="1:16" s="183" customFormat="1" ht="24" customHeight="1">
      <c r="A9" s="61">
        <v>1</v>
      </c>
      <c r="B9" s="14" t="s">
        <v>10</v>
      </c>
      <c r="C9" s="173" t="s">
        <v>43</v>
      </c>
      <c r="D9" s="174" t="s">
        <v>44</v>
      </c>
      <c r="E9" s="175" t="s">
        <v>75</v>
      </c>
      <c r="F9" s="176" t="s">
        <v>45</v>
      </c>
      <c r="G9" s="177">
        <v>50</v>
      </c>
      <c r="H9" s="178" t="s">
        <v>46</v>
      </c>
      <c r="I9" s="179"/>
      <c r="J9" s="180"/>
      <c r="K9" s="180">
        <v>41365</v>
      </c>
      <c r="L9" s="180"/>
      <c r="M9" s="181"/>
      <c r="N9" s="110"/>
      <c r="O9" s="182" t="s">
        <v>157</v>
      </c>
      <c r="P9" s="225" t="s">
        <v>62</v>
      </c>
    </row>
    <row r="10" spans="1:16" s="183" customFormat="1" ht="23.15" customHeight="1">
      <c r="A10" s="61">
        <v>2</v>
      </c>
      <c r="B10" s="14" t="s">
        <v>11</v>
      </c>
      <c r="C10" s="173" t="s">
        <v>47</v>
      </c>
      <c r="D10" s="174" t="s">
        <v>44</v>
      </c>
      <c r="E10" s="175" t="s">
        <v>76</v>
      </c>
      <c r="F10" s="176" t="s">
        <v>48</v>
      </c>
      <c r="G10" s="177">
        <v>40</v>
      </c>
      <c r="H10" s="178" t="s">
        <v>46</v>
      </c>
      <c r="I10" s="179"/>
      <c r="J10" s="180"/>
      <c r="K10" s="180">
        <v>42095</v>
      </c>
      <c r="L10" s="180"/>
      <c r="M10" s="181"/>
      <c r="N10" s="109"/>
      <c r="O10" s="182" t="s">
        <v>157</v>
      </c>
      <c r="P10" s="225" t="s">
        <v>62</v>
      </c>
    </row>
    <row r="11" spans="1:16" s="183" customFormat="1" ht="23.15" customHeight="1">
      <c r="A11" s="61">
        <v>3</v>
      </c>
      <c r="B11" s="14" t="s">
        <v>12</v>
      </c>
      <c r="C11" s="173" t="s">
        <v>47</v>
      </c>
      <c r="D11" s="174" t="s">
        <v>44</v>
      </c>
      <c r="E11" s="175" t="s">
        <v>77</v>
      </c>
      <c r="F11" s="176" t="s">
        <v>23</v>
      </c>
      <c r="G11" s="177">
        <v>40</v>
      </c>
      <c r="H11" s="178" t="s">
        <v>46</v>
      </c>
      <c r="I11" s="179"/>
      <c r="J11" s="180"/>
      <c r="K11" s="180">
        <v>42461</v>
      </c>
      <c r="L11" s="180"/>
      <c r="M11" s="181"/>
      <c r="N11" s="109" t="s">
        <v>174</v>
      </c>
      <c r="O11" s="182" t="s">
        <v>157</v>
      </c>
      <c r="P11" s="225" t="s">
        <v>62</v>
      </c>
    </row>
    <row r="12" spans="1:16" s="183" customFormat="1" ht="23.15" customHeight="1">
      <c r="A12" s="61">
        <v>4</v>
      </c>
      <c r="B12" s="14" t="s">
        <v>12</v>
      </c>
      <c r="C12" s="173" t="s">
        <v>47</v>
      </c>
      <c r="D12" s="174" t="s">
        <v>44</v>
      </c>
      <c r="E12" s="175" t="s">
        <v>78</v>
      </c>
      <c r="F12" s="176" t="s">
        <v>23</v>
      </c>
      <c r="G12" s="177">
        <v>40</v>
      </c>
      <c r="H12" s="178" t="s">
        <v>46</v>
      </c>
      <c r="I12" s="179"/>
      <c r="J12" s="180"/>
      <c r="K12" s="180">
        <v>42461</v>
      </c>
      <c r="L12" s="180"/>
      <c r="M12" s="181"/>
      <c r="N12" s="109"/>
      <c r="O12" s="182" t="s">
        <v>157</v>
      </c>
      <c r="P12" s="225" t="s">
        <v>62</v>
      </c>
    </row>
    <row r="13" spans="1:16" s="183" customFormat="1" ht="23.15" customHeight="1">
      <c r="A13" s="61">
        <v>5</v>
      </c>
      <c r="B13" s="14" t="s">
        <v>12</v>
      </c>
      <c r="C13" s="173" t="s">
        <v>47</v>
      </c>
      <c r="D13" s="174" t="s">
        <v>44</v>
      </c>
      <c r="E13" s="175" t="s">
        <v>79</v>
      </c>
      <c r="F13" s="176" t="s">
        <v>23</v>
      </c>
      <c r="G13" s="177">
        <v>40</v>
      </c>
      <c r="H13" s="178" t="s">
        <v>46</v>
      </c>
      <c r="I13" s="179"/>
      <c r="J13" s="180"/>
      <c r="K13" s="180">
        <v>42461</v>
      </c>
      <c r="L13" s="180"/>
      <c r="M13" s="181"/>
      <c r="N13" s="109"/>
      <c r="O13" s="182" t="s">
        <v>157</v>
      </c>
      <c r="P13" s="225" t="s">
        <v>62</v>
      </c>
    </row>
    <row r="14" spans="1:16" s="183" customFormat="1" ht="23.15" customHeight="1">
      <c r="A14" s="61">
        <v>6</v>
      </c>
      <c r="B14" s="14" t="s">
        <v>12</v>
      </c>
      <c r="C14" s="173" t="s">
        <v>47</v>
      </c>
      <c r="D14" s="174" t="s">
        <v>44</v>
      </c>
      <c r="E14" s="175" t="s">
        <v>80</v>
      </c>
      <c r="F14" s="176" t="s">
        <v>23</v>
      </c>
      <c r="G14" s="177">
        <v>40</v>
      </c>
      <c r="H14" s="178" t="s">
        <v>46</v>
      </c>
      <c r="I14" s="179"/>
      <c r="J14" s="180"/>
      <c r="K14" s="180">
        <v>42461</v>
      </c>
      <c r="L14" s="180"/>
      <c r="M14" s="181"/>
      <c r="N14" s="109"/>
      <c r="O14" s="182" t="s">
        <v>157</v>
      </c>
      <c r="P14" s="225" t="s">
        <v>62</v>
      </c>
    </row>
    <row r="15" spans="1:16" s="183" customFormat="1" ht="23.15" customHeight="1">
      <c r="A15" s="61">
        <v>7</v>
      </c>
      <c r="B15" s="14" t="s">
        <v>12</v>
      </c>
      <c r="C15" s="173" t="s">
        <v>47</v>
      </c>
      <c r="D15" s="174" t="s">
        <v>44</v>
      </c>
      <c r="E15" s="175" t="s">
        <v>81</v>
      </c>
      <c r="F15" s="176" t="s">
        <v>48</v>
      </c>
      <c r="G15" s="177">
        <v>40</v>
      </c>
      <c r="H15" s="178" t="s">
        <v>46</v>
      </c>
      <c r="I15" s="179"/>
      <c r="J15" s="180"/>
      <c r="K15" s="180">
        <v>42461</v>
      </c>
      <c r="L15" s="180">
        <v>43251</v>
      </c>
      <c r="M15" s="181"/>
      <c r="N15" s="109"/>
      <c r="O15" s="182"/>
      <c r="P15" s="225" t="s">
        <v>441</v>
      </c>
    </row>
    <row r="16" spans="1:16" s="183" customFormat="1" ht="23.15" customHeight="1">
      <c r="A16" s="61">
        <v>8</v>
      </c>
      <c r="B16" s="14" t="s">
        <v>12</v>
      </c>
      <c r="C16" s="173" t="s">
        <v>47</v>
      </c>
      <c r="D16" s="174" t="s">
        <v>44</v>
      </c>
      <c r="E16" s="175" t="s">
        <v>82</v>
      </c>
      <c r="F16" s="176" t="s">
        <v>21</v>
      </c>
      <c r="G16" s="177">
        <v>40</v>
      </c>
      <c r="H16" s="178" t="s">
        <v>46</v>
      </c>
      <c r="I16" s="179"/>
      <c r="J16" s="180"/>
      <c r="K16" s="180">
        <v>42461</v>
      </c>
      <c r="L16" s="180"/>
      <c r="M16" s="181"/>
      <c r="N16" s="109"/>
      <c r="O16" s="182" t="s">
        <v>157</v>
      </c>
      <c r="P16" s="225" t="s">
        <v>62</v>
      </c>
    </row>
    <row r="17" spans="1:16" s="183" customFormat="1" ht="23.15" customHeight="1">
      <c r="A17" s="61">
        <v>9</v>
      </c>
      <c r="B17" s="14" t="s">
        <v>12</v>
      </c>
      <c r="C17" s="173" t="s">
        <v>47</v>
      </c>
      <c r="D17" s="174" t="s">
        <v>44</v>
      </c>
      <c r="E17" s="175" t="s">
        <v>83</v>
      </c>
      <c r="F17" s="176" t="s">
        <v>23</v>
      </c>
      <c r="G17" s="177">
        <v>40</v>
      </c>
      <c r="H17" s="178" t="s">
        <v>46</v>
      </c>
      <c r="I17" s="179"/>
      <c r="J17" s="180"/>
      <c r="K17" s="180">
        <v>42461</v>
      </c>
      <c r="L17" s="180">
        <v>45565</v>
      </c>
      <c r="M17" s="181" t="s">
        <v>1730</v>
      </c>
      <c r="N17" s="109"/>
      <c r="O17" s="182" t="s">
        <v>157</v>
      </c>
      <c r="P17" s="225" t="s">
        <v>62</v>
      </c>
    </row>
    <row r="18" spans="1:16" s="183" customFormat="1" ht="23.15" customHeight="1">
      <c r="A18" s="61">
        <v>10</v>
      </c>
      <c r="B18" s="14" t="s">
        <v>0</v>
      </c>
      <c r="C18" s="173" t="s">
        <v>64</v>
      </c>
      <c r="D18" s="174" t="s">
        <v>44</v>
      </c>
      <c r="E18" s="175" t="s">
        <v>85</v>
      </c>
      <c r="F18" s="176" t="s">
        <v>23</v>
      </c>
      <c r="G18" s="177">
        <v>40</v>
      </c>
      <c r="H18" s="178" t="s">
        <v>46</v>
      </c>
      <c r="I18" s="179"/>
      <c r="J18" s="180"/>
      <c r="K18" s="180">
        <v>42461</v>
      </c>
      <c r="L18" s="180"/>
      <c r="M18" s="181"/>
      <c r="N18" s="109"/>
      <c r="O18" s="182" t="s">
        <v>158</v>
      </c>
      <c r="P18" s="225" t="s">
        <v>62</v>
      </c>
    </row>
    <row r="19" spans="1:16" s="183" customFormat="1" ht="23.15" customHeight="1">
      <c r="A19" s="61">
        <v>11</v>
      </c>
      <c r="B19" s="14" t="s">
        <v>0</v>
      </c>
      <c r="C19" s="173" t="s">
        <v>64</v>
      </c>
      <c r="D19" s="174" t="s">
        <v>44</v>
      </c>
      <c r="E19" s="175" t="s">
        <v>86</v>
      </c>
      <c r="F19" s="176" t="s">
        <v>23</v>
      </c>
      <c r="G19" s="177">
        <v>40</v>
      </c>
      <c r="H19" s="178" t="s">
        <v>46</v>
      </c>
      <c r="I19" s="179"/>
      <c r="J19" s="180"/>
      <c r="K19" s="180">
        <v>42461</v>
      </c>
      <c r="L19" s="180"/>
      <c r="M19" s="181"/>
      <c r="N19" s="109"/>
      <c r="O19" s="182" t="s">
        <v>158</v>
      </c>
      <c r="P19" s="225" t="s">
        <v>62</v>
      </c>
    </row>
    <row r="20" spans="1:16" s="183" customFormat="1" ht="23.15" customHeight="1">
      <c r="A20" s="61">
        <v>12</v>
      </c>
      <c r="B20" s="14" t="s">
        <v>0</v>
      </c>
      <c r="C20" s="173" t="s">
        <v>64</v>
      </c>
      <c r="D20" s="174" t="s">
        <v>44</v>
      </c>
      <c r="E20" s="175" t="s">
        <v>87</v>
      </c>
      <c r="F20" s="176" t="s">
        <v>23</v>
      </c>
      <c r="G20" s="177">
        <v>40</v>
      </c>
      <c r="H20" s="178" t="s">
        <v>46</v>
      </c>
      <c r="I20" s="179"/>
      <c r="J20" s="180"/>
      <c r="K20" s="180">
        <v>42461</v>
      </c>
      <c r="L20" s="180"/>
      <c r="M20" s="181"/>
      <c r="N20" s="109"/>
      <c r="O20" s="182" t="s">
        <v>158</v>
      </c>
      <c r="P20" s="225" t="s">
        <v>62</v>
      </c>
    </row>
    <row r="21" spans="1:16" s="183" customFormat="1" ht="23.15" customHeight="1">
      <c r="A21" s="61">
        <v>13</v>
      </c>
      <c r="B21" s="14" t="s">
        <v>0</v>
      </c>
      <c r="C21" s="173" t="s">
        <v>64</v>
      </c>
      <c r="D21" s="174" t="s">
        <v>44</v>
      </c>
      <c r="E21" s="175" t="s">
        <v>88</v>
      </c>
      <c r="F21" s="176" t="s">
        <v>23</v>
      </c>
      <c r="G21" s="177">
        <v>40</v>
      </c>
      <c r="H21" s="178" t="s">
        <v>46</v>
      </c>
      <c r="I21" s="179"/>
      <c r="J21" s="180"/>
      <c r="K21" s="180">
        <v>42461</v>
      </c>
      <c r="L21" s="180"/>
      <c r="M21" s="181"/>
      <c r="N21" s="109"/>
      <c r="O21" s="182" t="s">
        <v>158</v>
      </c>
      <c r="P21" s="225" t="s">
        <v>62</v>
      </c>
    </row>
    <row r="22" spans="1:16" s="183" customFormat="1" ht="23.15" customHeight="1">
      <c r="A22" s="61">
        <v>14</v>
      </c>
      <c r="B22" s="14" t="s">
        <v>0</v>
      </c>
      <c r="C22" s="173" t="s">
        <v>64</v>
      </c>
      <c r="D22" s="174" t="s">
        <v>44</v>
      </c>
      <c r="E22" s="175" t="s">
        <v>89</v>
      </c>
      <c r="F22" s="176" t="s">
        <v>23</v>
      </c>
      <c r="G22" s="177">
        <v>40</v>
      </c>
      <c r="H22" s="178" t="s">
        <v>46</v>
      </c>
      <c r="I22" s="179"/>
      <c r="J22" s="180"/>
      <c r="K22" s="180">
        <v>42461</v>
      </c>
      <c r="L22" s="180"/>
      <c r="M22" s="181"/>
      <c r="N22" s="109"/>
      <c r="O22" s="182" t="s">
        <v>158</v>
      </c>
      <c r="P22" s="225" t="s">
        <v>62</v>
      </c>
    </row>
    <row r="23" spans="1:16" s="183" customFormat="1" ht="23.15" customHeight="1">
      <c r="A23" s="61">
        <v>15</v>
      </c>
      <c r="B23" s="14" t="s">
        <v>0</v>
      </c>
      <c r="C23" s="173" t="s">
        <v>64</v>
      </c>
      <c r="D23" s="174" t="s">
        <v>44</v>
      </c>
      <c r="E23" s="175" t="s">
        <v>90</v>
      </c>
      <c r="F23" s="176" t="s">
        <v>23</v>
      </c>
      <c r="G23" s="177">
        <v>40</v>
      </c>
      <c r="H23" s="178" t="s">
        <v>46</v>
      </c>
      <c r="I23" s="179"/>
      <c r="J23" s="180"/>
      <c r="K23" s="180">
        <v>42461</v>
      </c>
      <c r="L23" s="180"/>
      <c r="M23" s="181"/>
      <c r="N23" s="109"/>
      <c r="O23" s="182" t="s">
        <v>158</v>
      </c>
      <c r="P23" s="225" t="s">
        <v>62</v>
      </c>
    </row>
    <row r="24" spans="1:16" s="183" customFormat="1" ht="23.15" customHeight="1">
      <c r="A24" s="61">
        <v>16</v>
      </c>
      <c r="B24" s="14" t="s">
        <v>1</v>
      </c>
      <c r="C24" s="173" t="s">
        <v>64</v>
      </c>
      <c r="D24" s="174" t="s">
        <v>20</v>
      </c>
      <c r="E24" s="175" t="s">
        <v>91</v>
      </c>
      <c r="F24" s="176" t="s">
        <v>23</v>
      </c>
      <c r="G24" s="177">
        <v>40</v>
      </c>
      <c r="H24" s="178" t="s">
        <v>46</v>
      </c>
      <c r="I24" s="179"/>
      <c r="J24" s="180"/>
      <c r="K24" s="180">
        <v>42826</v>
      </c>
      <c r="L24" s="180"/>
      <c r="M24" s="181"/>
      <c r="N24" s="109"/>
      <c r="O24" s="182" t="s">
        <v>158</v>
      </c>
      <c r="P24" s="225" t="s">
        <v>62</v>
      </c>
    </row>
    <row r="25" spans="1:16" s="183" customFormat="1" ht="23.15" customHeight="1">
      <c r="A25" s="61">
        <v>17</v>
      </c>
      <c r="B25" s="14" t="s">
        <v>1</v>
      </c>
      <c r="C25" s="173" t="s">
        <v>64</v>
      </c>
      <c r="D25" s="174" t="s">
        <v>25</v>
      </c>
      <c r="E25" s="175" t="s">
        <v>92</v>
      </c>
      <c r="F25" s="176" t="s">
        <v>23</v>
      </c>
      <c r="G25" s="177">
        <v>40</v>
      </c>
      <c r="H25" s="178" t="s">
        <v>46</v>
      </c>
      <c r="I25" s="179"/>
      <c r="J25" s="180"/>
      <c r="K25" s="180">
        <v>42826</v>
      </c>
      <c r="L25" s="180"/>
      <c r="M25" s="181"/>
      <c r="N25" s="109"/>
      <c r="O25" s="182"/>
      <c r="P25" s="225" t="s">
        <v>441</v>
      </c>
    </row>
    <row r="26" spans="1:16" s="183" customFormat="1" ht="23.15" customHeight="1">
      <c r="A26" s="61">
        <v>18</v>
      </c>
      <c r="B26" s="14" t="s">
        <v>1</v>
      </c>
      <c r="C26" s="173" t="s">
        <v>64</v>
      </c>
      <c r="D26" s="174" t="s">
        <v>25</v>
      </c>
      <c r="E26" s="175" t="s">
        <v>93</v>
      </c>
      <c r="F26" s="176" t="s">
        <v>23</v>
      </c>
      <c r="G26" s="177">
        <v>40</v>
      </c>
      <c r="H26" s="178" t="s">
        <v>46</v>
      </c>
      <c r="I26" s="179"/>
      <c r="J26" s="180"/>
      <c r="K26" s="180">
        <v>42826</v>
      </c>
      <c r="L26" s="180"/>
      <c r="M26" s="181"/>
      <c r="N26" s="109"/>
      <c r="O26" s="182"/>
      <c r="P26" s="225" t="s">
        <v>441</v>
      </c>
    </row>
    <row r="27" spans="1:16" s="183" customFormat="1" ht="23.15" customHeight="1">
      <c r="A27" s="61">
        <v>19</v>
      </c>
      <c r="B27" s="14" t="s">
        <v>60</v>
      </c>
      <c r="C27" s="173" t="s">
        <v>64</v>
      </c>
      <c r="D27" s="174" t="s">
        <v>20</v>
      </c>
      <c r="E27" s="175" t="s">
        <v>94</v>
      </c>
      <c r="F27" s="176" t="s">
        <v>23</v>
      </c>
      <c r="G27" s="177">
        <v>40</v>
      </c>
      <c r="H27" s="178" t="s">
        <v>24</v>
      </c>
      <c r="I27" s="179" t="s">
        <v>100</v>
      </c>
      <c r="J27" s="180">
        <v>42826</v>
      </c>
      <c r="K27" s="180">
        <v>42826</v>
      </c>
      <c r="L27" s="180"/>
      <c r="M27" s="181"/>
      <c r="N27" s="109"/>
      <c r="O27" s="182" t="s">
        <v>158</v>
      </c>
      <c r="P27" s="225" t="s">
        <v>62</v>
      </c>
    </row>
    <row r="28" spans="1:16" s="183" customFormat="1" ht="23.15" customHeight="1">
      <c r="A28" s="61">
        <v>20</v>
      </c>
      <c r="B28" s="14" t="s">
        <v>60</v>
      </c>
      <c r="C28" s="173" t="s">
        <v>64</v>
      </c>
      <c r="D28" s="174" t="s">
        <v>20</v>
      </c>
      <c r="E28" s="175" t="s">
        <v>95</v>
      </c>
      <c r="F28" s="176" t="s">
        <v>23</v>
      </c>
      <c r="G28" s="177">
        <v>40</v>
      </c>
      <c r="H28" s="178" t="s">
        <v>24</v>
      </c>
      <c r="I28" s="179"/>
      <c r="J28" s="180">
        <v>42826</v>
      </c>
      <c r="K28" s="180">
        <v>42826</v>
      </c>
      <c r="L28" s="180"/>
      <c r="M28" s="181"/>
      <c r="N28" s="109"/>
      <c r="O28" s="182" t="s">
        <v>158</v>
      </c>
      <c r="P28" s="225" t="s">
        <v>62</v>
      </c>
    </row>
    <row r="29" spans="1:16" s="183" customFormat="1" ht="23.15" customHeight="1">
      <c r="A29" s="61">
        <v>21</v>
      </c>
      <c r="B29" s="14" t="s">
        <v>60</v>
      </c>
      <c r="C29" s="173" t="s">
        <v>64</v>
      </c>
      <c r="D29" s="174" t="s">
        <v>25</v>
      </c>
      <c r="E29" s="175" t="s">
        <v>96</v>
      </c>
      <c r="F29" s="176" t="s">
        <v>23</v>
      </c>
      <c r="G29" s="177">
        <v>40</v>
      </c>
      <c r="H29" s="178" t="s">
        <v>24</v>
      </c>
      <c r="I29" s="179"/>
      <c r="J29" s="180">
        <v>42826</v>
      </c>
      <c r="K29" s="180">
        <v>42826</v>
      </c>
      <c r="L29" s="180"/>
      <c r="M29" s="181"/>
      <c r="N29" s="109"/>
      <c r="O29" s="182"/>
      <c r="P29" s="225" t="s">
        <v>441</v>
      </c>
    </row>
    <row r="30" spans="1:16" s="183" customFormat="1" ht="23.15" customHeight="1">
      <c r="A30" s="61">
        <v>22</v>
      </c>
      <c r="B30" s="14" t="s">
        <v>13</v>
      </c>
      <c r="C30" s="173" t="s">
        <v>64</v>
      </c>
      <c r="D30" s="174" t="s">
        <v>25</v>
      </c>
      <c r="E30" s="175" t="s">
        <v>97</v>
      </c>
      <c r="F30" s="176" t="s">
        <v>23</v>
      </c>
      <c r="G30" s="177">
        <v>40</v>
      </c>
      <c r="H30" s="178" t="s">
        <v>24</v>
      </c>
      <c r="I30" s="179"/>
      <c r="J30" s="180"/>
      <c r="K30" s="180">
        <v>42826</v>
      </c>
      <c r="L30" s="180"/>
      <c r="M30" s="181"/>
      <c r="N30" s="109"/>
      <c r="O30" s="182"/>
      <c r="P30" s="225" t="s">
        <v>441</v>
      </c>
    </row>
    <row r="31" spans="1:16" s="183" customFormat="1" ht="23.15" customHeight="1">
      <c r="A31" s="61">
        <v>23</v>
      </c>
      <c r="B31" s="14" t="s">
        <v>102</v>
      </c>
      <c r="C31" s="173" t="s">
        <v>19</v>
      </c>
      <c r="D31" s="174" t="s">
        <v>20</v>
      </c>
      <c r="E31" s="175" t="s">
        <v>97</v>
      </c>
      <c r="F31" s="176" t="s">
        <v>23</v>
      </c>
      <c r="G31" s="177">
        <v>40</v>
      </c>
      <c r="H31" s="178" t="s">
        <v>24</v>
      </c>
      <c r="I31" s="179" t="s">
        <v>84</v>
      </c>
      <c r="J31" s="180"/>
      <c r="K31" s="180">
        <v>42826</v>
      </c>
      <c r="L31" s="180"/>
      <c r="M31" s="181"/>
      <c r="N31" s="109"/>
      <c r="O31" s="182" t="s">
        <v>157</v>
      </c>
      <c r="P31" s="225" t="s">
        <v>62</v>
      </c>
    </row>
    <row r="32" spans="1:16" s="183" customFormat="1" ht="23.15" customHeight="1">
      <c r="A32" s="61">
        <v>24</v>
      </c>
      <c r="B32" s="14" t="s">
        <v>106</v>
      </c>
      <c r="C32" s="173" t="s">
        <v>47</v>
      </c>
      <c r="D32" s="174" t="s">
        <v>44</v>
      </c>
      <c r="E32" s="175" t="s">
        <v>98</v>
      </c>
      <c r="F32" s="176" t="s">
        <v>45</v>
      </c>
      <c r="G32" s="177">
        <v>40</v>
      </c>
      <c r="H32" s="178" t="s">
        <v>49</v>
      </c>
      <c r="I32" s="179" t="s">
        <v>108</v>
      </c>
      <c r="J32" s="180"/>
      <c r="K32" s="180">
        <v>42826</v>
      </c>
      <c r="L32" s="180"/>
      <c r="M32" s="181"/>
      <c r="N32" s="109"/>
      <c r="O32" s="182"/>
      <c r="P32" s="225" t="s">
        <v>441</v>
      </c>
    </row>
    <row r="33" spans="1:16" s="183" customFormat="1" ht="23.15" customHeight="1">
      <c r="A33" s="61">
        <v>25</v>
      </c>
      <c r="B33" s="14" t="s">
        <v>15</v>
      </c>
      <c r="C33" s="173" t="s">
        <v>64</v>
      </c>
      <c r="D33" s="174" t="s">
        <v>44</v>
      </c>
      <c r="E33" s="175" t="s">
        <v>99</v>
      </c>
      <c r="F33" s="176" t="s">
        <v>48</v>
      </c>
      <c r="G33" s="177">
        <v>40</v>
      </c>
      <c r="H33" s="178" t="s">
        <v>49</v>
      </c>
      <c r="I33" s="179"/>
      <c r="J33" s="180"/>
      <c r="K33" s="180">
        <v>42826</v>
      </c>
      <c r="L33" s="180"/>
      <c r="M33" s="181"/>
      <c r="N33" s="109"/>
      <c r="O33" s="182"/>
      <c r="P33" s="225" t="s">
        <v>441</v>
      </c>
    </row>
    <row r="34" spans="1:16" s="183" customFormat="1" ht="23.15" customHeight="1">
      <c r="A34" s="61">
        <v>26</v>
      </c>
      <c r="B34" s="14"/>
      <c r="C34" s="173"/>
      <c r="D34" s="174"/>
      <c r="E34" s="175"/>
      <c r="F34" s="176"/>
      <c r="G34" s="177"/>
      <c r="H34" s="178"/>
      <c r="I34" s="179"/>
      <c r="J34" s="180"/>
      <c r="K34" s="180"/>
      <c r="L34" s="180"/>
      <c r="M34" s="181"/>
      <c r="N34" s="110"/>
      <c r="O34" s="182"/>
      <c r="P34" s="225"/>
    </row>
    <row r="35" spans="1:16" s="183" customFormat="1" ht="23.15" customHeight="1">
      <c r="A35" s="61">
        <v>27</v>
      </c>
      <c r="B35" s="14"/>
      <c r="C35" s="173"/>
      <c r="D35" s="174"/>
      <c r="E35" s="175"/>
      <c r="F35" s="176"/>
      <c r="G35" s="177"/>
      <c r="H35" s="178"/>
      <c r="I35" s="179"/>
      <c r="J35" s="180"/>
      <c r="K35" s="180"/>
      <c r="L35" s="180"/>
      <c r="M35" s="181"/>
      <c r="N35" s="109"/>
      <c r="O35" s="182"/>
      <c r="P35" s="225"/>
    </row>
    <row r="36" spans="1:16" s="183" customFormat="1" ht="23.15" customHeight="1">
      <c r="A36" s="61">
        <v>28</v>
      </c>
      <c r="B36" s="14"/>
      <c r="C36" s="173"/>
      <c r="D36" s="174"/>
      <c r="E36" s="175"/>
      <c r="F36" s="176"/>
      <c r="G36" s="177"/>
      <c r="H36" s="178"/>
      <c r="I36" s="179"/>
      <c r="J36" s="180"/>
      <c r="K36" s="180"/>
      <c r="L36" s="180"/>
      <c r="M36" s="181"/>
      <c r="N36" s="109"/>
      <c r="O36" s="182"/>
      <c r="P36" s="225"/>
    </row>
    <row r="37" spans="1:16" s="183" customFormat="1" ht="23.15" customHeight="1">
      <c r="A37" s="61">
        <v>29</v>
      </c>
      <c r="B37" s="14"/>
      <c r="C37" s="173"/>
      <c r="D37" s="174"/>
      <c r="E37" s="175"/>
      <c r="F37" s="176"/>
      <c r="G37" s="177"/>
      <c r="H37" s="178"/>
      <c r="I37" s="179"/>
      <c r="J37" s="180"/>
      <c r="K37" s="180"/>
      <c r="L37" s="180"/>
      <c r="M37" s="181"/>
      <c r="N37" s="109"/>
      <c r="O37" s="182"/>
      <c r="P37" s="225"/>
    </row>
    <row r="38" spans="1:16" s="183" customFormat="1" ht="23.15" customHeight="1">
      <c r="A38" s="61">
        <v>30</v>
      </c>
      <c r="B38" s="14"/>
      <c r="C38" s="173"/>
      <c r="D38" s="174"/>
      <c r="E38" s="175"/>
      <c r="F38" s="176"/>
      <c r="G38" s="177"/>
      <c r="H38" s="178"/>
      <c r="I38" s="179"/>
      <c r="J38" s="180"/>
      <c r="K38" s="180"/>
      <c r="L38" s="180"/>
      <c r="M38" s="181"/>
      <c r="N38" s="109"/>
      <c r="O38" s="182"/>
      <c r="P38" s="225"/>
    </row>
    <row r="39" spans="1:16" s="183" customFormat="1" ht="22.5" customHeight="1" thickBot="1">
      <c r="A39" s="503" t="s">
        <v>16</v>
      </c>
      <c r="B39" s="504"/>
      <c r="C39" s="1"/>
      <c r="D39" s="2"/>
      <c r="E39" s="3"/>
      <c r="F39" s="3"/>
      <c r="G39" s="4"/>
      <c r="H39" s="3"/>
      <c r="I39" s="4"/>
      <c r="J39" s="4"/>
      <c r="K39" s="5"/>
      <c r="L39" s="6"/>
      <c r="M39" s="111"/>
      <c r="N39" s="184"/>
      <c r="O39" s="185"/>
      <c r="P39" s="226"/>
    </row>
    <row r="40" spans="1:16" ht="13.5" customHeight="1">
      <c r="A40" s="158"/>
      <c r="B40" s="552" t="s">
        <v>1515</v>
      </c>
      <c r="C40" s="552"/>
      <c r="D40" s="552"/>
      <c r="E40" s="552"/>
      <c r="F40" s="552"/>
      <c r="G40" s="552"/>
      <c r="H40" s="552"/>
      <c r="I40" s="552"/>
      <c r="J40" s="552"/>
      <c r="K40" s="552"/>
      <c r="L40" s="552"/>
      <c r="M40" s="552"/>
      <c r="N40" s="552"/>
      <c r="O40" s="552"/>
      <c r="P40" s="552"/>
    </row>
    <row r="41" spans="1:16">
      <c r="A41" s="158"/>
      <c r="B41" s="553"/>
      <c r="C41" s="553"/>
      <c r="D41" s="553"/>
      <c r="E41" s="553"/>
      <c r="F41" s="553"/>
      <c r="G41" s="553"/>
      <c r="H41" s="553"/>
      <c r="I41" s="553"/>
      <c r="J41" s="553"/>
      <c r="K41" s="553"/>
      <c r="L41" s="553"/>
      <c r="M41" s="553"/>
      <c r="N41" s="553"/>
      <c r="O41" s="553"/>
      <c r="P41" s="553"/>
    </row>
    <row r="42" spans="1:16" ht="12" customHeight="1">
      <c r="A42" s="158"/>
      <c r="B42" s="553"/>
      <c r="C42" s="553"/>
      <c r="D42" s="553"/>
      <c r="E42" s="553"/>
      <c r="F42" s="553"/>
      <c r="G42" s="553"/>
      <c r="H42" s="553"/>
      <c r="I42" s="553"/>
      <c r="J42" s="553"/>
      <c r="K42" s="553"/>
      <c r="L42" s="553"/>
      <c r="M42" s="553"/>
      <c r="N42" s="553"/>
      <c r="O42" s="553"/>
      <c r="P42" s="553"/>
    </row>
    <row r="43" spans="1:16" ht="12" customHeight="1">
      <c r="A43" s="158"/>
      <c r="B43" s="553"/>
      <c r="C43" s="553"/>
      <c r="D43" s="553"/>
      <c r="E43" s="553"/>
      <c r="F43" s="553"/>
      <c r="G43" s="553"/>
      <c r="H43" s="553"/>
      <c r="I43" s="553"/>
      <c r="J43" s="553"/>
      <c r="K43" s="553"/>
      <c r="L43" s="553"/>
      <c r="M43" s="553"/>
      <c r="N43" s="553"/>
      <c r="O43" s="553"/>
      <c r="P43" s="553"/>
    </row>
    <row r="44" spans="1:16" ht="12" customHeight="1">
      <c r="A44" s="158"/>
      <c r="B44" s="553"/>
      <c r="C44" s="553"/>
      <c r="D44" s="553"/>
      <c r="E44" s="553"/>
      <c r="F44" s="553"/>
      <c r="G44" s="553"/>
      <c r="H44" s="553"/>
      <c r="I44" s="553"/>
      <c r="J44" s="553"/>
      <c r="K44" s="553"/>
      <c r="L44" s="553"/>
      <c r="M44" s="553"/>
      <c r="N44" s="553"/>
      <c r="O44" s="553"/>
      <c r="P44" s="553"/>
    </row>
    <row r="45" spans="1:16" ht="12" customHeight="1">
      <c r="A45" s="158"/>
      <c r="B45" s="553"/>
      <c r="C45" s="553"/>
      <c r="D45" s="553"/>
      <c r="E45" s="553"/>
      <c r="F45" s="553"/>
      <c r="G45" s="553"/>
      <c r="H45" s="553"/>
      <c r="I45" s="553"/>
      <c r="J45" s="553"/>
      <c r="K45" s="553"/>
      <c r="L45" s="553"/>
      <c r="M45" s="553"/>
      <c r="N45" s="553"/>
      <c r="O45" s="553"/>
      <c r="P45" s="553"/>
    </row>
    <row r="46" spans="1:16" ht="12" customHeight="1">
      <c r="A46" s="158"/>
      <c r="B46" s="553"/>
      <c r="C46" s="553"/>
      <c r="D46" s="553"/>
      <c r="E46" s="553"/>
      <c r="F46" s="553"/>
      <c r="G46" s="553"/>
      <c r="H46" s="553"/>
      <c r="I46" s="553"/>
      <c r="J46" s="553"/>
      <c r="K46" s="553"/>
      <c r="L46" s="553"/>
      <c r="M46" s="553"/>
      <c r="N46" s="553"/>
      <c r="O46" s="553"/>
      <c r="P46" s="553"/>
    </row>
    <row r="47" spans="1:16">
      <c r="A47" s="158"/>
      <c r="B47" s="553"/>
      <c r="C47" s="553"/>
      <c r="D47" s="553"/>
      <c r="E47" s="553"/>
      <c r="F47" s="553"/>
      <c r="G47" s="553"/>
      <c r="H47" s="553"/>
      <c r="I47" s="553"/>
      <c r="J47" s="553"/>
      <c r="K47" s="553"/>
      <c r="L47" s="553"/>
      <c r="M47" s="553"/>
      <c r="N47" s="553"/>
      <c r="O47" s="553"/>
      <c r="P47" s="553"/>
    </row>
    <row r="48" spans="1:16">
      <c r="B48" s="553"/>
      <c r="C48" s="553"/>
      <c r="D48" s="553"/>
      <c r="E48" s="553"/>
      <c r="F48" s="553"/>
      <c r="G48" s="553"/>
      <c r="H48" s="553"/>
      <c r="I48" s="553"/>
      <c r="J48" s="553"/>
      <c r="K48" s="553"/>
      <c r="L48" s="553"/>
      <c r="M48" s="553"/>
      <c r="N48" s="553"/>
      <c r="O48" s="553"/>
      <c r="P48" s="553"/>
    </row>
    <row r="51" spans="1:16">
      <c r="N51" s="158"/>
      <c r="O51" s="158"/>
      <c r="P51" s="158"/>
    </row>
    <row r="52" spans="1:16">
      <c r="A52" s="158"/>
    </row>
  </sheetData>
  <sheetProtection algorithmName="SHA-512" hashValue="SnapBk43Imc2WbQoyqzOyIp3k1QjkL0rGSscYeYiQQn9G4ru4rGvihu6LjStUOW9yA1PSXi4K7dptc7sKq3grQ==" saltValue="UvO2/pPEUaR4upIkqlk3rA==" spinCount="100000" sheet="1" selectLockedCells="1" selectUnlockedCells="1"/>
  <mergeCells count="21">
    <mergeCell ref="A1:M1"/>
    <mergeCell ref="F3:H3"/>
    <mergeCell ref="B4:J4"/>
    <mergeCell ref="L4:M4"/>
    <mergeCell ref="B40:P48"/>
    <mergeCell ref="A39:B39"/>
    <mergeCell ref="H6:H8"/>
    <mergeCell ref="I6:I8"/>
    <mergeCell ref="A6:A8"/>
    <mergeCell ref="B6:B8"/>
    <mergeCell ref="C6:D8"/>
    <mergeCell ref="E6:E8"/>
    <mergeCell ref="F6:F8"/>
    <mergeCell ref="G6:G8"/>
    <mergeCell ref="N6:N8"/>
    <mergeCell ref="O6:O8"/>
    <mergeCell ref="P6:P8"/>
    <mergeCell ref="J6:J8"/>
    <mergeCell ref="K6:K8"/>
    <mergeCell ref="L6:L8"/>
    <mergeCell ref="M6:M8"/>
  </mergeCells>
  <phoneticPr fontId="1"/>
  <conditionalFormatting sqref="F3:H3">
    <cfRule type="cellIs" dxfId="9" priority="1" operator="equal">
      <formula>"退職日変更あり"</formula>
    </cfRule>
  </conditionalFormatting>
  <dataValidations xWindow="1086" yWindow="367" count="8">
    <dataValidation type="list" allowBlank="1" showInputMessage="1" sqref="N9:O38" xr:uid="{A5087C4F-94E2-4ED9-8937-313625B0C5AB}">
      <formula1>"派遣"</formula1>
    </dataValidation>
    <dataValidation imeMode="halfAlpha" allowBlank="1" showInputMessage="1" showErrorMessage="1" prompt="「R●.8.9」の形式で入力してください。_x000a__x000a_【駄目な例】_x000a_「R.●.8.9」、「R●.8.9.」、「R●0809」、「●0809」、「● 8 9」_x000a_「,」カンマ入力は駄目です。「.」ドットで入力してください。_x000a_今年度は4,5月は「H31」表記、6月以降は「R1」表記でお願いします。_x000a_「r」で入力しても「R」に変換されるのでOKです。" sqref="J9:L38" xr:uid="{96217531-E25A-48E7-AE88-3E690076A502}"/>
    <dataValidation type="list" allowBlank="1" showInputMessage="1" sqref="O9:O38" xr:uid="{76F8D61A-67DC-43BC-BAD4-8919AD87BF2C}">
      <formula1>"同月払,翌月払"</formula1>
    </dataValidation>
    <dataValidation type="list" errorStyle="warning" allowBlank="1" showInputMessage="1" showErrorMessage="1" sqref="WUK9:WUK33 HY9:HY33 RU9:RU33 ABQ9:ABQ33 ALM9:ALM33 AVI9:AVI33 BFE9:BFE33 BPA9:BPA33 BYW9:BYW33 CIS9:CIS33 CSO9:CSO33 DCK9:DCK33 DMG9:DMG33 DWC9:DWC33 EFY9:EFY33 EPU9:EPU33 EZQ9:EZQ33 FJM9:FJM33 FTI9:FTI33 GDE9:GDE33 GNA9:GNA33 GWW9:GWW33 HGS9:HGS33 HQO9:HQO33 IAK9:IAK33 IKG9:IKG33 IUC9:IUC33 JDY9:JDY33 JNU9:JNU33 JXQ9:JXQ33 KHM9:KHM33 KRI9:KRI33 LBE9:LBE33 LLA9:LLA33 LUW9:LUW33 MES9:MES33 MOO9:MOO33 MYK9:MYK33 NIG9:NIG33 NSC9:NSC33 OBY9:OBY33 OLU9:OLU33 OVQ9:OVQ33 PFM9:PFM33 PPI9:PPI33 PZE9:PZE33 QJA9:QJA33 QSW9:QSW33 RCS9:RCS33 RMO9:RMO33 RWK9:RWK33 SGG9:SGG33 SQC9:SQC33 SZY9:SZY33 TJU9:TJU33 TTQ9:TTQ33 UDM9:UDM33 UNI9:UNI33 UXE9:UXE33 VHA9:VHA33 VQW9:VQW33 WAS9:WAS33 WKO9:WKO33 WUQ983040:WUQ983064 WUQ9:WUQ38 IE9:IE38 SA9:SA38 ABW9:ABW38 ALS9:ALS38 AVO9:AVO38 BFK9:BFK38 BPG9:BPG38 BZC9:BZC38 CIY9:CIY38 CSU9:CSU38 DCQ9:DCQ38 DMM9:DMM38 DWI9:DWI38 EGE9:EGE38 EQA9:EQA38 EZW9:EZW38 FJS9:FJS38 FTO9:FTO38 GDK9:GDK38 GNG9:GNG38 GXC9:GXC38 HGY9:HGY38 HQU9:HQU38 IAQ9:IAQ38 IKM9:IKM38 IUI9:IUI38 JEE9:JEE38 JOA9:JOA38 JXW9:JXW38 KHS9:KHS38 KRO9:KRO38 LBK9:LBK38 LLG9:LLG38 LVC9:LVC38 MEY9:MEY38 MOU9:MOU38 MYQ9:MYQ38 NIM9:NIM38 NSI9:NSI38 OCE9:OCE38 OMA9:OMA38 OVW9:OVW38 PFS9:PFS38 PPO9:PPO38 PZK9:PZK38 QJG9:QJG38 QTC9:QTC38 RCY9:RCY38 RMU9:RMU38 RWQ9:RWQ38 SGM9:SGM38 SQI9:SQI38 TAE9:TAE38 TKA9:TKA38 TTW9:TTW38 UDS9:UDS38 UNO9:UNO38 UXK9:UXK38 VHG9:VHG38 VRC9:VRC38 WAY9:WAY38 WKU9:WKU38 H65536:H65560 IE65536:IE65560 SA65536:SA65560 ABW65536:ABW65560 ALS65536:ALS65560 AVO65536:AVO65560 BFK65536:BFK65560 BPG65536:BPG65560 BZC65536:BZC65560 CIY65536:CIY65560 CSU65536:CSU65560 DCQ65536:DCQ65560 DMM65536:DMM65560 DWI65536:DWI65560 EGE65536:EGE65560 EQA65536:EQA65560 EZW65536:EZW65560 FJS65536:FJS65560 FTO65536:FTO65560 GDK65536:GDK65560 GNG65536:GNG65560 GXC65536:GXC65560 HGY65536:HGY65560 HQU65536:HQU65560 IAQ65536:IAQ65560 IKM65536:IKM65560 IUI65536:IUI65560 JEE65536:JEE65560 JOA65536:JOA65560 JXW65536:JXW65560 KHS65536:KHS65560 KRO65536:KRO65560 LBK65536:LBK65560 LLG65536:LLG65560 LVC65536:LVC65560 MEY65536:MEY65560 MOU65536:MOU65560 MYQ65536:MYQ65560 NIM65536:NIM65560 NSI65536:NSI65560 OCE65536:OCE65560 OMA65536:OMA65560 OVW65536:OVW65560 PFS65536:PFS65560 PPO65536:PPO65560 PZK65536:PZK65560 QJG65536:QJG65560 QTC65536:QTC65560 RCY65536:RCY65560 RMU65536:RMU65560 RWQ65536:RWQ65560 SGM65536:SGM65560 SQI65536:SQI65560 TAE65536:TAE65560 TKA65536:TKA65560 TTW65536:TTW65560 UDS65536:UDS65560 UNO65536:UNO65560 UXK65536:UXK65560 VHG65536:VHG65560 VRC65536:VRC65560 WAY65536:WAY65560 WKU65536:WKU65560 WUQ65536:WUQ65560 H131072:H131096 IE131072:IE131096 SA131072:SA131096 ABW131072:ABW131096 ALS131072:ALS131096 AVO131072:AVO131096 BFK131072:BFK131096 BPG131072:BPG131096 BZC131072:BZC131096 CIY131072:CIY131096 CSU131072:CSU131096 DCQ131072:DCQ131096 DMM131072:DMM131096 DWI131072:DWI131096 EGE131072:EGE131096 EQA131072:EQA131096 EZW131072:EZW131096 FJS131072:FJS131096 FTO131072:FTO131096 GDK131072:GDK131096 GNG131072:GNG131096 GXC131072:GXC131096 HGY131072:HGY131096 HQU131072:HQU131096 IAQ131072:IAQ131096 IKM131072:IKM131096 IUI131072:IUI131096 JEE131072:JEE131096 JOA131072:JOA131096 JXW131072:JXW131096 KHS131072:KHS131096 KRO131072:KRO131096 LBK131072:LBK131096 LLG131072:LLG131096 LVC131072:LVC131096 MEY131072:MEY131096 MOU131072:MOU131096 MYQ131072:MYQ131096 NIM131072:NIM131096 NSI131072:NSI131096 OCE131072:OCE131096 OMA131072:OMA131096 OVW131072:OVW131096 PFS131072:PFS131096 PPO131072:PPO131096 PZK131072:PZK131096 QJG131072:QJG131096 QTC131072:QTC131096 RCY131072:RCY131096 RMU131072:RMU131096 RWQ131072:RWQ131096 SGM131072:SGM131096 SQI131072:SQI131096 TAE131072:TAE131096 TKA131072:TKA131096 TTW131072:TTW131096 UDS131072:UDS131096 UNO131072:UNO131096 UXK131072:UXK131096 VHG131072:VHG131096 VRC131072:VRC131096 WAY131072:WAY131096 WKU131072:WKU131096 WUQ131072:WUQ131096 H196608:H196632 IE196608:IE196632 SA196608:SA196632 ABW196608:ABW196632 ALS196608:ALS196632 AVO196608:AVO196632 BFK196608:BFK196632 BPG196608:BPG196632 BZC196608:BZC196632 CIY196608:CIY196632 CSU196608:CSU196632 DCQ196608:DCQ196632 DMM196608:DMM196632 DWI196608:DWI196632 EGE196608:EGE196632 EQA196608:EQA196632 EZW196608:EZW196632 FJS196608:FJS196632 FTO196608:FTO196632 GDK196608:GDK196632 GNG196608:GNG196632 GXC196608:GXC196632 HGY196608:HGY196632 HQU196608:HQU196632 IAQ196608:IAQ196632 IKM196608:IKM196632 IUI196608:IUI196632 JEE196608:JEE196632 JOA196608:JOA196632 JXW196608:JXW196632 KHS196608:KHS196632 KRO196608:KRO196632 LBK196608:LBK196632 LLG196608:LLG196632 LVC196608:LVC196632 MEY196608:MEY196632 MOU196608:MOU196632 MYQ196608:MYQ196632 NIM196608:NIM196632 NSI196608:NSI196632 OCE196608:OCE196632 OMA196608:OMA196632 OVW196608:OVW196632 PFS196608:PFS196632 PPO196608:PPO196632 PZK196608:PZK196632 QJG196608:QJG196632 QTC196608:QTC196632 RCY196608:RCY196632 RMU196608:RMU196632 RWQ196608:RWQ196632 SGM196608:SGM196632 SQI196608:SQI196632 TAE196608:TAE196632 TKA196608:TKA196632 TTW196608:TTW196632 UDS196608:UDS196632 UNO196608:UNO196632 UXK196608:UXK196632 VHG196608:VHG196632 VRC196608:VRC196632 WAY196608:WAY196632 WKU196608:WKU196632 WUQ196608:WUQ196632 H262144:H262168 IE262144:IE262168 SA262144:SA262168 ABW262144:ABW262168 ALS262144:ALS262168 AVO262144:AVO262168 BFK262144:BFK262168 BPG262144:BPG262168 BZC262144:BZC262168 CIY262144:CIY262168 CSU262144:CSU262168 DCQ262144:DCQ262168 DMM262144:DMM262168 DWI262144:DWI262168 EGE262144:EGE262168 EQA262144:EQA262168 EZW262144:EZW262168 FJS262144:FJS262168 FTO262144:FTO262168 GDK262144:GDK262168 GNG262144:GNG262168 GXC262144:GXC262168 HGY262144:HGY262168 HQU262144:HQU262168 IAQ262144:IAQ262168 IKM262144:IKM262168 IUI262144:IUI262168 JEE262144:JEE262168 JOA262144:JOA262168 JXW262144:JXW262168 KHS262144:KHS262168 KRO262144:KRO262168 LBK262144:LBK262168 LLG262144:LLG262168 LVC262144:LVC262168 MEY262144:MEY262168 MOU262144:MOU262168 MYQ262144:MYQ262168 NIM262144:NIM262168 NSI262144:NSI262168 OCE262144:OCE262168 OMA262144:OMA262168 OVW262144:OVW262168 PFS262144:PFS262168 PPO262144:PPO262168 PZK262144:PZK262168 QJG262144:QJG262168 QTC262144:QTC262168 RCY262144:RCY262168 RMU262144:RMU262168 RWQ262144:RWQ262168 SGM262144:SGM262168 SQI262144:SQI262168 TAE262144:TAE262168 TKA262144:TKA262168 TTW262144:TTW262168 UDS262144:UDS262168 UNO262144:UNO262168 UXK262144:UXK262168 VHG262144:VHG262168 VRC262144:VRC262168 WAY262144:WAY262168 WKU262144:WKU262168 WUQ262144:WUQ262168 H327680:H327704 IE327680:IE327704 SA327680:SA327704 ABW327680:ABW327704 ALS327680:ALS327704 AVO327680:AVO327704 BFK327680:BFK327704 BPG327680:BPG327704 BZC327680:BZC327704 CIY327680:CIY327704 CSU327680:CSU327704 DCQ327680:DCQ327704 DMM327680:DMM327704 DWI327680:DWI327704 EGE327680:EGE327704 EQA327680:EQA327704 EZW327680:EZW327704 FJS327680:FJS327704 FTO327680:FTO327704 GDK327680:GDK327704 GNG327680:GNG327704 GXC327680:GXC327704 HGY327680:HGY327704 HQU327680:HQU327704 IAQ327680:IAQ327704 IKM327680:IKM327704 IUI327680:IUI327704 JEE327680:JEE327704 JOA327680:JOA327704 JXW327680:JXW327704 KHS327680:KHS327704 KRO327680:KRO327704 LBK327680:LBK327704 LLG327680:LLG327704 LVC327680:LVC327704 MEY327680:MEY327704 MOU327680:MOU327704 MYQ327680:MYQ327704 NIM327680:NIM327704 NSI327680:NSI327704 OCE327680:OCE327704 OMA327680:OMA327704 OVW327680:OVW327704 PFS327680:PFS327704 PPO327680:PPO327704 PZK327680:PZK327704 QJG327680:QJG327704 QTC327680:QTC327704 RCY327680:RCY327704 RMU327680:RMU327704 RWQ327680:RWQ327704 SGM327680:SGM327704 SQI327680:SQI327704 TAE327680:TAE327704 TKA327680:TKA327704 TTW327680:TTW327704 UDS327680:UDS327704 UNO327680:UNO327704 UXK327680:UXK327704 VHG327680:VHG327704 VRC327680:VRC327704 WAY327680:WAY327704 WKU327680:WKU327704 WUQ327680:WUQ327704 H393216:H393240 IE393216:IE393240 SA393216:SA393240 ABW393216:ABW393240 ALS393216:ALS393240 AVO393216:AVO393240 BFK393216:BFK393240 BPG393216:BPG393240 BZC393216:BZC393240 CIY393216:CIY393240 CSU393216:CSU393240 DCQ393216:DCQ393240 DMM393216:DMM393240 DWI393216:DWI393240 EGE393216:EGE393240 EQA393216:EQA393240 EZW393216:EZW393240 FJS393216:FJS393240 FTO393216:FTO393240 GDK393216:GDK393240 GNG393216:GNG393240 GXC393216:GXC393240 HGY393216:HGY393240 HQU393216:HQU393240 IAQ393216:IAQ393240 IKM393216:IKM393240 IUI393216:IUI393240 JEE393216:JEE393240 JOA393216:JOA393240 JXW393216:JXW393240 KHS393216:KHS393240 KRO393216:KRO393240 LBK393216:LBK393240 LLG393216:LLG393240 LVC393216:LVC393240 MEY393216:MEY393240 MOU393216:MOU393240 MYQ393216:MYQ393240 NIM393216:NIM393240 NSI393216:NSI393240 OCE393216:OCE393240 OMA393216:OMA393240 OVW393216:OVW393240 PFS393216:PFS393240 PPO393216:PPO393240 PZK393216:PZK393240 QJG393216:QJG393240 QTC393216:QTC393240 RCY393216:RCY393240 RMU393216:RMU393240 RWQ393216:RWQ393240 SGM393216:SGM393240 SQI393216:SQI393240 TAE393216:TAE393240 TKA393216:TKA393240 TTW393216:TTW393240 UDS393216:UDS393240 UNO393216:UNO393240 UXK393216:UXK393240 VHG393216:VHG393240 VRC393216:VRC393240 WAY393216:WAY393240 WKU393216:WKU393240 WUQ393216:WUQ393240 H458752:H458776 IE458752:IE458776 SA458752:SA458776 ABW458752:ABW458776 ALS458752:ALS458776 AVO458752:AVO458776 BFK458752:BFK458776 BPG458752:BPG458776 BZC458752:BZC458776 CIY458752:CIY458776 CSU458752:CSU458776 DCQ458752:DCQ458776 DMM458752:DMM458776 DWI458752:DWI458776 EGE458752:EGE458776 EQA458752:EQA458776 EZW458752:EZW458776 FJS458752:FJS458776 FTO458752:FTO458776 GDK458752:GDK458776 GNG458752:GNG458776 GXC458752:GXC458776 HGY458752:HGY458776 HQU458752:HQU458776 IAQ458752:IAQ458776 IKM458752:IKM458776 IUI458752:IUI458776 JEE458752:JEE458776 JOA458752:JOA458776 JXW458752:JXW458776 KHS458752:KHS458776 KRO458752:KRO458776 LBK458752:LBK458776 LLG458752:LLG458776 LVC458752:LVC458776 MEY458752:MEY458776 MOU458752:MOU458776 MYQ458752:MYQ458776 NIM458752:NIM458776 NSI458752:NSI458776 OCE458752:OCE458776 OMA458752:OMA458776 OVW458752:OVW458776 PFS458752:PFS458776 PPO458752:PPO458776 PZK458752:PZK458776 QJG458752:QJG458776 QTC458752:QTC458776 RCY458752:RCY458776 RMU458752:RMU458776 RWQ458752:RWQ458776 SGM458752:SGM458776 SQI458752:SQI458776 TAE458752:TAE458776 TKA458752:TKA458776 TTW458752:TTW458776 UDS458752:UDS458776 UNO458752:UNO458776 UXK458752:UXK458776 VHG458752:VHG458776 VRC458752:VRC458776 WAY458752:WAY458776 WKU458752:WKU458776 WUQ458752:WUQ458776 H524288:H524312 IE524288:IE524312 SA524288:SA524312 ABW524288:ABW524312 ALS524288:ALS524312 AVO524288:AVO524312 BFK524288:BFK524312 BPG524288:BPG524312 BZC524288:BZC524312 CIY524288:CIY524312 CSU524288:CSU524312 DCQ524288:DCQ524312 DMM524288:DMM524312 DWI524288:DWI524312 EGE524288:EGE524312 EQA524288:EQA524312 EZW524288:EZW524312 FJS524288:FJS524312 FTO524288:FTO524312 GDK524288:GDK524312 GNG524288:GNG524312 GXC524288:GXC524312 HGY524288:HGY524312 HQU524288:HQU524312 IAQ524288:IAQ524312 IKM524288:IKM524312 IUI524288:IUI524312 JEE524288:JEE524312 JOA524288:JOA524312 JXW524288:JXW524312 KHS524288:KHS524312 KRO524288:KRO524312 LBK524288:LBK524312 LLG524288:LLG524312 LVC524288:LVC524312 MEY524288:MEY524312 MOU524288:MOU524312 MYQ524288:MYQ524312 NIM524288:NIM524312 NSI524288:NSI524312 OCE524288:OCE524312 OMA524288:OMA524312 OVW524288:OVW524312 PFS524288:PFS524312 PPO524288:PPO524312 PZK524288:PZK524312 QJG524288:QJG524312 QTC524288:QTC524312 RCY524288:RCY524312 RMU524288:RMU524312 RWQ524288:RWQ524312 SGM524288:SGM524312 SQI524288:SQI524312 TAE524288:TAE524312 TKA524288:TKA524312 TTW524288:TTW524312 UDS524288:UDS524312 UNO524288:UNO524312 UXK524288:UXK524312 VHG524288:VHG524312 VRC524288:VRC524312 WAY524288:WAY524312 WKU524288:WKU524312 WUQ524288:WUQ524312 H589824:H589848 IE589824:IE589848 SA589824:SA589848 ABW589824:ABW589848 ALS589824:ALS589848 AVO589824:AVO589848 BFK589824:BFK589848 BPG589824:BPG589848 BZC589824:BZC589848 CIY589824:CIY589848 CSU589824:CSU589848 DCQ589824:DCQ589848 DMM589824:DMM589848 DWI589824:DWI589848 EGE589824:EGE589848 EQA589824:EQA589848 EZW589824:EZW589848 FJS589824:FJS589848 FTO589824:FTO589848 GDK589824:GDK589848 GNG589824:GNG589848 GXC589824:GXC589848 HGY589824:HGY589848 HQU589824:HQU589848 IAQ589824:IAQ589848 IKM589824:IKM589848 IUI589824:IUI589848 JEE589824:JEE589848 JOA589824:JOA589848 JXW589824:JXW589848 KHS589824:KHS589848 KRO589824:KRO589848 LBK589824:LBK589848 LLG589824:LLG589848 LVC589824:LVC589848 MEY589824:MEY589848 MOU589824:MOU589848 MYQ589824:MYQ589848 NIM589824:NIM589848 NSI589824:NSI589848 OCE589824:OCE589848 OMA589824:OMA589848 OVW589824:OVW589848 PFS589824:PFS589848 PPO589824:PPO589848 PZK589824:PZK589848 QJG589824:QJG589848 QTC589824:QTC589848 RCY589824:RCY589848 RMU589824:RMU589848 RWQ589824:RWQ589848 SGM589824:SGM589848 SQI589824:SQI589848 TAE589824:TAE589848 TKA589824:TKA589848 TTW589824:TTW589848 UDS589824:UDS589848 UNO589824:UNO589848 UXK589824:UXK589848 VHG589824:VHG589848 VRC589824:VRC589848 WAY589824:WAY589848 WKU589824:WKU589848 WUQ589824:WUQ589848 H655360:H655384 IE655360:IE655384 SA655360:SA655384 ABW655360:ABW655384 ALS655360:ALS655384 AVO655360:AVO655384 BFK655360:BFK655384 BPG655360:BPG655384 BZC655360:BZC655384 CIY655360:CIY655384 CSU655360:CSU655384 DCQ655360:DCQ655384 DMM655360:DMM655384 DWI655360:DWI655384 EGE655360:EGE655384 EQA655360:EQA655384 EZW655360:EZW655384 FJS655360:FJS655384 FTO655360:FTO655384 GDK655360:GDK655384 GNG655360:GNG655384 GXC655360:GXC655384 HGY655360:HGY655384 HQU655360:HQU655384 IAQ655360:IAQ655384 IKM655360:IKM655384 IUI655360:IUI655384 JEE655360:JEE655384 JOA655360:JOA655384 JXW655360:JXW655384 KHS655360:KHS655384 KRO655360:KRO655384 LBK655360:LBK655384 LLG655360:LLG655384 LVC655360:LVC655384 MEY655360:MEY655384 MOU655360:MOU655384 MYQ655360:MYQ655384 NIM655360:NIM655384 NSI655360:NSI655384 OCE655360:OCE655384 OMA655360:OMA655384 OVW655360:OVW655384 PFS655360:PFS655384 PPO655360:PPO655384 PZK655360:PZK655384 QJG655360:QJG655384 QTC655360:QTC655384 RCY655360:RCY655384 RMU655360:RMU655384 RWQ655360:RWQ655384 SGM655360:SGM655384 SQI655360:SQI655384 TAE655360:TAE655384 TKA655360:TKA655384 TTW655360:TTW655384 UDS655360:UDS655384 UNO655360:UNO655384 UXK655360:UXK655384 VHG655360:VHG655384 VRC655360:VRC655384 WAY655360:WAY655384 WKU655360:WKU655384 WUQ655360:WUQ655384 H720896:H720920 IE720896:IE720920 SA720896:SA720920 ABW720896:ABW720920 ALS720896:ALS720920 AVO720896:AVO720920 BFK720896:BFK720920 BPG720896:BPG720920 BZC720896:BZC720920 CIY720896:CIY720920 CSU720896:CSU720920 DCQ720896:DCQ720920 DMM720896:DMM720920 DWI720896:DWI720920 EGE720896:EGE720920 EQA720896:EQA720920 EZW720896:EZW720920 FJS720896:FJS720920 FTO720896:FTO720920 GDK720896:GDK720920 GNG720896:GNG720920 GXC720896:GXC720920 HGY720896:HGY720920 HQU720896:HQU720920 IAQ720896:IAQ720920 IKM720896:IKM720920 IUI720896:IUI720920 JEE720896:JEE720920 JOA720896:JOA720920 JXW720896:JXW720920 KHS720896:KHS720920 KRO720896:KRO720920 LBK720896:LBK720920 LLG720896:LLG720920 LVC720896:LVC720920 MEY720896:MEY720920 MOU720896:MOU720920 MYQ720896:MYQ720920 NIM720896:NIM720920 NSI720896:NSI720920 OCE720896:OCE720920 OMA720896:OMA720920 OVW720896:OVW720920 PFS720896:PFS720920 PPO720896:PPO720920 PZK720896:PZK720920 QJG720896:QJG720920 QTC720896:QTC720920 RCY720896:RCY720920 RMU720896:RMU720920 RWQ720896:RWQ720920 SGM720896:SGM720920 SQI720896:SQI720920 TAE720896:TAE720920 TKA720896:TKA720920 TTW720896:TTW720920 UDS720896:UDS720920 UNO720896:UNO720920 UXK720896:UXK720920 VHG720896:VHG720920 VRC720896:VRC720920 WAY720896:WAY720920 WKU720896:WKU720920 WUQ720896:WUQ720920 H786432:H786456 IE786432:IE786456 SA786432:SA786456 ABW786432:ABW786456 ALS786432:ALS786456 AVO786432:AVO786456 BFK786432:BFK786456 BPG786432:BPG786456 BZC786432:BZC786456 CIY786432:CIY786456 CSU786432:CSU786456 DCQ786432:DCQ786456 DMM786432:DMM786456 DWI786432:DWI786456 EGE786432:EGE786456 EQA786432:EQA786456 EZW786432:EZW786456 FJS786432:FJS786456 FTO786432:FTO786456 GDK786432:GDK786456 GNG786432:GNG786456 GXC786432:GXC786456 HGY786432:HGY786456 HQU786432:HQU786456 IAQ786432:IAQ786456 IKM786432:IKM786456 IUI786432:IUI786456 JEE786432:JEE786456 JOA786432:JOA786456 JXW786432:JXW786456 KHS786432:KHS786456 KRO786432:KRO786456 LBK786432:LBK786456 LLG786432:LLG786456 LVC786432:LVC786456 MEY786432:MEY786456 MOU786432:MOU786456 MYQ786432:MYQ786456 NIM786432:NIM786456 NSI786432:NSI786456 OCE786432:OCE786456 OMA786432:OMA786456 OVW786432:OVW786456 PFS786432:PFS786456 PPO786432:PPO786456 PZK786432:PZK786456 QJG786432:QJG786456 QTC786432:QTC786456 RCY786432:RCY786456 RMU786432:RMU786456 RWQ786432:RWQ786456 SGM786432:SGM786456 SQI786432:SQI786456 TAE786432:TAE786456 TKA786432:TKA786456 TTW786432:TTW786456 UDS786432:UDS786456 UNO786432:UNO786456 UXK786432:UXK786456 VHG786432:VHG786456 VRC786432:VRC786456 WAY786432:WAY786456 WKU786432:WKU786456 WUQ786432:WUQ786456 H851968:H851992 IE851968:IE851992 SA851968:SA851992 ABW851968:ABW851992 ALS851968:ALS851992 AVO851968:AVO851992 BFK851968:BFK851992 BPG851968:BPG851992 BZC851968:BZC851992 CIY851968:CIY851992 CSU851968:CSU851992 DCQ851968:DCQ851992 DMM851968:DMM851992 DWI851968:DWI851992 EGE851968:EGE851992 EQA851968:EQA851992 EZW851968:EZW851992 FJS851968:FJS851992 FTO851968:FTO851992 GDK851968:GDK851992 GNG851968:GNG851992 GXC851968:GXC851992 HGY851968:HGY851992 HQU851968:HQU851992 IAQ851968:IAQ851992 IKM851968:IKM851992 IUI851968:IUI851992 JEE851968:JEE851992 JOA851968:JOA851992 JXW851968:JXW851992 KHS851968:KHS851992 KRO851968:KRO851992 LBK851968:LBK851992 LLG851968:LLG851992 LVC851968:LVC851992 MEY851968:MEY851992 MOU851968:MOU851992 MYQ851968:MYQ851992 NIM851968:NIM851992 NSI851968:NSI851992 OCE851968:OCE851992 OMA851968:OMA851992 OVW851968:OVW851992 PFS851968:PFS851992 PPO851968:PPO851992 PZK851968:PZK851992 QJG851968:QJG851992 QTC851968:QTC851992 RCY851968:RCY851992 RMU851968:RMU851992 RWQ851968:RWQ851992 SGM851968:SGM851992 SQI851968:SQI851992 TAE851968:TAE851992 TKA851968:TKA851992 TTW851968:TTW851992 UDS851968:UDS851992 UNO851968:UNO851992 UXK851968:UXK851992 VHG851968:VHG851992 VRC851968:VRC851992 WAY851968:WAY851992 WKU851968:WKU851992 WUQ851968:WUQ851992 H917504:H917528 IE917504:IE917528 SA917504:SA917528 ABW917504:ABW917528 ALS917504:ALS917528 AVO917504:AVO917528 BFK917504:BFK917528 BPG917504:BPG917528 BZC917504:BZC917528 CIY917504:CIY917528 CSU917504:CSU917528 DCQ917504:DCQ917528 DMM917504:DMM917528 DWI917504:DWI917528 EGE917504:EGE917528 EQA917504:EQA917528 EZW917504:EZW917528 FJS917504:FJS917528 FTO917504:FTO917528 GDK917504:GDK917528 GNG917504:GNG917528 GXC917504:GXC917528 HGY917504:HGY917528 HQU917504:HQU917528 IAQ917504:IAQ917528 IKM917504:IKM917528 IUI917504:IUI917528 JEE917504:JEE917528 JOA917504:JOA917528 JXW917504:JXW917528 KHS917504:KHS917528 KRO917504:KRO917528 LBK917504:LBK917528 LLG917504:LLG917528 LVC917504:LVC917528 MEY917504:MEY917528 MOU917504:MOU917528 MYQ917504:MYQ917528 NIM917504:NIM917528 NSI917504:NSI917528 OCE917504:OCE917528 OMA917504:OMA917528 OVW917504:OVW917528 PFS917504:PFS917528 PPO917504:PPO917528 PZK917504:PZK917528 QJG917504:QJG917528 QTC917504:QTC917528 RCY917504:RCY917528 RMU917504:RMU917528 RWQ917504:RWQ917528 SGM917504:SGM917528 SQI917504:SQI917528 TAE917504:TAE917528 TKA917504:TKA917528 TTW917504:TTW917528 UDS917504:UDS917528 UNO917504:UNO917528 UXK917504:UXK917528 VHG917504:VHG917528 VRC917504:VRC917528 WAY917504:WAY917528 WKU917504:WKU917528 WUQ917504:WUQ917528 H983040:H983064 IE983040:IE983064 SA983040:SA983064 ABW983040:ABW983064 ALS983040:ALS983064 AVO983040:AVO983064 BFK983040:BFK983064 BPG983040:BPG983064 BZC983040:BZC983064 CIY983040:CIY983064 CSU983040:CSU983064 DCQ983040:DCQ983064 DMM983040:DMM983064 DWI983040:DWI983064 EGE983040:EGE983064 EQA983040:EQA983064 EZW983040:EZW983064 FJS983040:FJS983064 FTO983040:FTO983064 GDK983040:GDK983064 GNG983040:GNG983064 GXC983040:GXC983064 HGY983040:HGY983064 HQU983040:HQU983064 IAQ983040:IAQ983064 IKM983040:IKM983064 IUI983040:IUI983064 JEE983040:JEE983064 JOA983040:JOA983064 JXW983040:JXW983064 KHS983040:KHS983064 KRO983040:KRO983064 LBK983040:LBK983064 LLG983040:LLG983064 LVC983040:LVC983064 MEY983040:MEY983064 MOU983040:MOU983064 MYQ983040:MYQ983064 NIM983040:NIM983064 NSI983040:NSI983064 OCE983040:OCE983064 OMA983040:OMA983064 OVW983040:OVW983064 PFS983040:PFS983064 PPO983040:PPO983064 PZK983040:PZK983064 QJG983040:QJG983064 QTC983040:QTC983064 RCY983040:RCY983064 RMU983040:RMU983064 RWQ983040:RWQ983064 SGM983040:SGM983064 SQI983040:SQI983064 TAE983040:TAE983064 TKA983040:TKA983064 TTW983040:TTW983064 UDS983040:UDS983064 UNO983040:UNO983064 UXK983040:UXK983064 VHG983040:VHG983064 VRC983040:VRC983064 WAY983040:WAY983064 WKU983040:WKU983064 WUO983040:WUO983064 WUO9:WUO38 IC9:IC38 RY9:RY38 ABU9:ABU38 ALQ9:ALQ38 AVM9:AVM38 BFI9:BFI38 BPE9:BPE38 BZA9:BZA38 CIW9:CIW38 CSS9:CSS38 DCO9:DCO38 DMK9:DMK38 DWG9:DWG38 EGC9:EGC38 EPY9:EPY38 EZU9:EZU38 FJQ9:FJQ38 FTM9:FTM38 GDI9:GDI38 GNE9:GNE38 GXA9:GXA38 HGW9:HGW38 HQS9:HQS38 IAO9:IAO38 IKK9:IKK38 IUG9:IUG38 JEC9:JEC38 JNY9:JNY38 JXU9:JXU38 KHQ9:KHQ38 KRM9:KRM38 LBI9:LBI38 LLE9:LLE38 LVA9:LVA38 MEW9:MEW38 MOS9:MOS38 MYO9:MYO38 NIK9:NIK38 NSG9:NSG38 OCC9:OCC38 OLY9:OLY38 OVU9:OVU38 PFQ9:PFQ38 PPM9:PPM38 PZI9:PZI38 QJE9:QJE38 QTA9:QTA38 RCW9:RCW38 RMS9:RMS38 RWO9:RWO38 SGK9:SGK38 SQG9:SQG38 TAC9:TAC38 TJY9:TJY38 TTU9:TTU38 UDQ9:UDQ38 UNM9:UNM38 UXI9:UXI38 VHE9:VHE38 VRA9:VRA38 WAW9:WAW38 WKS9:WKS38 F65536:F65560 IC65536:IC65560 RY65536:RY65560 ABU65536:ABU65560 ALQ65536:ALQ65560 AVM65536:AVM65560 BFI65536:BFI65560 BPE65536:BPE65560 BZA65536:BZA65560 CIW65536:CIW65560 CSS65536:CSS65560 DCO65536:DCO65560 DMK65536:DMK65560 DWG65536:DWG65560 EGC65536:EGC65560 EPY65536:EPY65560 EZU65536:EZU65560 FJQ65536:FJQ65560 FTM65536:FTM65560 GDI65536:GDI65560 GNE65536:GNE65560 GXA65536:GXA65560 HGW65536:HGW65560 HQS65536:HQS65560 IAO65536:IAO65560 IKK65536:IKK65560 IUG65536:IUG65560 JEC65536:JEC65560 JNY65536:JNY65560 JXU65536:JXU65560 KHQ65536:KHQ65560 KRM65536:KRM65560 LBI65536:LBI65560 LLE65536:LLE65560 LVA65536:LVA65560 MEW65536:MEW65560 MOS65536:MOS65560 MYO65536:MYO65560 NIK65536:NIK65560 NSG65536:NSG65560 OCC65536:OCC65560 OLY65536:OLY65560 OVU65536:OVU65560 PFQ65536:PFQ65560 PPM65536:PPM65560 PZI65536:PZI65560 QJE65536:QJE65560 QTA65536:QTA65560 RCW65536:RCW65560 RMS65536:RMS65560 RWO65536:RWO65560 SGK65536:SGK65560 SQG65536:SQG65560 TAC65536:TAC65560 TJY65536:TJY65560 TTU65536:TTU65560 UDQ65536:UDQ65560 UNM65536:UNM65560 UXI65536:UXI65560 VHE65536:VHE65560 VRA65536:VRA65560 WAW65536:WAW65560 WKS65536:WKS65560 WUO65536:WUO65560 F131072:F131096 IC131072:IC131096 RY131072:RY131096 ABU131072:ABU131096 ALQ131072:ALQ131096 AVM131072:AVM131096 BFI131072:BFI131096 BPE131072:BPE131096 BZA131072:BZA131096 CIW131072:CIW131096 CSS131072:CSS131096 DCO131072:DCO131096 DMK131072:DMK131096 DWG131072:DWG131096 EGC131072:EGC131096 EPY131072:EPY131096 EZU131072:EZU131096 FJQ131072:FJQ131096 FTM131072:FTM131096 GDI131072:GDI131096 GNE131072:GNE131096 GXA131072:GXA131096 HGW131072:HGW131096 HQS131072:HQS131096 IAO131072:IAO131096 IKK131072:IKK131096 IUG131072:IUG131096 JEC131072:JEC131096 JNY131072:JNY131096 JXU131072:JXU131096 KHQ131072:KHQ131096 KRM131072:KRM131096 LBI131072:LBI131096 LLE131072:LLE131096 LVA131072:LVA131096 MEW131072:MEW131096 MOS131072:MOS131096 MYO131072:MYO131096 NIK131072:NIK131096 NSG131072:NSG131096 OCC131072:OCC131096 OLY131072:OLY131096 OVU131072:OVU131096 PFQ131072:PFQ131096 PPM131072:PPM131096 PZI131072:PZI131096 QJE131072:QJE131096 QTA131072:QTA131096 RCW131072:RCW131096 RMS131072:RMS131096 RWO131072:RWO131096 SGK131072:SGK131096 SQG131072:SQG131096 TAC131072:TAC131096 TJY131072:TJY131096 TTU131072:TTU131096 UDQ131072:UDQ131096 UNM131072:UNM131096 UXI131072:UXI131096 VHE131072:VHE131096 VRA131072:VRA131096 WAW131072:WAW131096 WKS131072:WKS131096 WUO131072:WUO131096 F196608:F196632 IC196608:IC196632 RY196608:RY196632 ABU196608:ABU196632 ALQ196608:ALQ196632 AVM196608:AVM196632 BFI196608:BFI196632 BPE196608:BPE196632 BZA196608:BZA196632 CIW196608:CIW196632 CSS196608:CSS196632 DCO196608:DCO196632 DMK196608:DMK196632 DWG196608:DWG196632 EGC196608:EGC196632 EPY196608:EPY196632 EZU196608:EZU196632 FJQ196608:FJQ196632 FTM196608:FTM196632 GDI196608:GDI196632 GNE196608:GNE196632 GXA196608:GXA196632 HGW196608:HGW196632 HQS196608:HQS196632 IAO196608:IAO196632 IKK196608:IKK196632 IUG196608:IUG196632 JEC196608:JEC196632 JNY196608:JNY196632 JXU196608:JXU196632 KHQ196608:KHQ196632 KRM196608:KRM196632 LBI196608:LBI196632 LLE196608:LLE196632 LVA196608:LVA196632 MEW196608:MEW196632 MOS196608:MOS196632 MYO196608:MYO196632 NIK196608:NIK196632 NSG196608:NSG196632 OCC196608:OCC196632 OLY196608:OLY196632 OVU196608:OVU196632 PFQ196608:PFQ196632 PPM196608:PPM196632 PZI196608:PZI196632 QJE196608:QJE196632 QTA196608:QTA196632 RCW196608:RCW196632 RMS196608:RMS196632 RWO196608:RWO196632 SGK196608:SGK196632 SQG196608:SQG196632 TAC196608:TAC196632 TJY196608:TJY196632 TTU196608:TTU196632 UDQ196608:UDQ196632 UNM196608:UNM196632 UXI196608:UXI196632 VHE196608:VHE196632 VRA196608:VRA196632 WAW196608:WAW196632 WKS196608:WKS196632 WUO196608:WUO196632 F262144:F262168 IC262144:IC262168 RY262144:RY262168 ABU262144:ABU262168 ALQ262144:ALQ262168 AVM262144:AVM262168 BFI262144:BFI262168 BPE262144:BPE262168 BZA262144:BZA262168 CIW262144:CIW262168 CSS262144:CSS262168 DCO262144:DCO262168 DMK262144:DMK262168 DWG262144:DWG262168 EGC262144:EGC262168 EPY262144:EPY262168 EZU262144:EZU262168 FJQ262144:FJQ262168 FTM262144:FTM262168 GDI262144:GDI262168 GNE262144:GNE262168 GXA262144:GXA262168 HGW262144:HGW262168 HQS262144:HQS262168 IAO262144:IAO262168 IKK262144:IKK262168 IUG262144:IUG262168 JEC262144:JEC262168 JNY262144:JNY262168 JXU262144:JXU262168 KHQ262144:KHQ262168 KRM262144:KRM262168 LBI262144:LBI262168 LLE262144:LLE262168 LVA262144:LVA262168 MEW262144:MEW262168 MOS262144:MOS262168 MYO262144:MYO262168 NIK262144:NIK262168 NSG262144:NSG262168 OCC262144:OCC262168 OLY262144:OLY262168 OVU262144:OVU262168 PFQ262144:PFQ262168 PPM262144:PPM262168 PZI262144:PZI262168 QJE262144:QJE262168 QTA262144:QTA262168 RCW262144:RCW262168 RMS262144:RMS262168 RWO262144:RWO262168 SGK262144:SGK262168 SQG262144:SQG262168 TAC262144:TAC262168 TJY262144:TJY262168 TTU262144:TTU262168 UDQ262144:UDQ262168 UNM262144:UNM262168 UXI262144:UXI262168 VHE262144:VHE262168 VRA262144:VRA262168 WAW262144:WAW262168 WKS262144:WKS262168 WUO262144:WUO262168 F327680:F327704 IC327680:IC327704 RY327680:RY327704 ABU327680:ABU327704 ALQ327680:ALQ327704 AVM327680:AVM327704 BFI327680:BFI327704 BPE327680:BPE327704 BZA327680:BZA327704 CIW327680:CIW327704 CSS327680:CSS327704 DCO327680:DCO327704 DMK327680:DMK327704 DWG327680:DWG327704 EGC327680:EGC327704 EPY327680:EPY327704 EZU327680:EZU327704 FJQ327680:FJQ327704 FTM327680:FTM327704 GDI327680:GDI327704 GNE327680:GNE327704 GXA327680:GXA327704 HGW327680:HGW327704 HQS327680:HQS327704 IAO327680:IAO327704 IKK327680:IKK327704 IUG327680:IUG327704 JEC327680:JEC327704 JNY327680:JNY327704 JXU327680:JXU327704 KHQ327680:KHQ327704 KRM327680:KRM327704 LBI327680:LBI327704 LLE327680:LLE327704 LVA327680:LVA327704 MEW327680:MEW327704 MOS327680:MOS327704 MYO327680:MYO327704 NIK327680:NIK327704 NSG327680:NSG327704 OCC327680:OCC327704 OLY327680:OLY327704 OVU327680:OVU327704 PFQ327680:PFQ327704 PPM327680:PPM327704 PZI327680:PZI327704 QJE327680:QJE327704 QTA327680:QTA327704 RCW327680:RCW327704 RMS327680:RMS327704 RWO327680:RWO327704 SGK327680:SGK327704 SQG327680:SQG327704 TAC327680:TAC327704 TJY327680:TJY327704 TTU327680:TTU327704 UDQ327680:UDQ327704 UNM327680:UNM327704 UXI327680:UXI327704 VHE327680:VHE327704 VRA327680:VRA327704 WAW327680:WAW327704 WKS327680:WKS327704 WUO327680:WUO327704 F393216:F393240 IC393216:IC393240 RY393216:RY393240 ABU393216:ABU393240 ALQ393216:ALQ393240 AVM393216:AVM393240 BFI393216:BFI393240 BPE393216:BPE393240 BZA393216:BZA393240 CIW393216:CIW393240 CSS393216:CSS393240 DCO393216:DCO393240 DMK393216:DMK393240 DWG393216:DWG393240 EGC393216:EGC393240 EPY393216:EPY393240 EZU393216:EZU393240 FJQ393216:FJQ393240 FTM393216:FTM393240 GDI393216:GDI393240 GNE393216:GNE393240 GXA393216:GXA393240 HGW393216:HGW393240 HQS393216:HQS393240 IAO393216:IAO393240 IKK393216:IKK393240 IUG393216:IUG393240 JEC393216:JEC393240 JNY393216:JNY393240 JXU393216:JXU393240 KHQ393216:KHQ393240 KRM393216:KRM393240 LBI393216:LBI393240 LLE393216:LLE393240 LVA393216:LVA393240 MEW393216:MEW393240 MOS393216:MOS393240 MYO393216:MYO393240 NIK393216:NIK393240 NSG393216:NSG393240 OCC393216:OCC393240 OLY393216:OLY393240 OVU393216:OVU393240 PFQ393216:PFQ393240 PPM393216:PPM393240 PZI393216:PZI393240 QJE393216:QJE393240 QTA393216:QTA393240 RCW393216:RCW393240 RMS393216:RMS393240 RWO393216:RWO393240 SGK393216:SGK393240 SQG393216:SQG393240 TAC393216:TAC393240 TJY393216:TJY393240 TTU393216:TTU393240 UDQ393216:UDQ393240 UNM393216:UNM393240 UXI393216:UXI393240 VHE393216:VHE393240 VRA393216:VRA393240 WAW393216:WAW393240 WKS393216:WKS393240 WUO393216:WUO393240 F458752:F458776 IC458752:IC458776 RY458752:RY458776 ABU458752:ABU458776 ALQ458752:ALQ458776 AVM458752:AVM458776 BFI458752:BFI458776 BPE458752:BPE458776 BZA458752:BZA458776 CIW458752:CIW458776 CSS458752:CSS458776 DCO458752:DCO458776 DMK458752:DMK458776 DWG458752:DWG458776 EGC458752:EGC458776 EPY458752:EPY458776 EZU458752:EZU458776 FJQ458752:FJQ458776 FTM458752:FTM458776 GDI458752:GDI458776 GNE458752:GNE458776 GXA458752:GXA458776 HGW458752:HGW458776 HQS458752:HQS458776 IAO458752:IAO458776 IKK458752:IKK458776 IUG458752:IUG458776 JEC458752:JEC458776 JNY458752:JNY458776 JXU458752:JXU458776 KHQ458752:KHQ458776 KRM458752:KRM458776 LBI458752:LBI458776 LLE458752:LLE458776 LVA458752:LVA458776 MEW458752:MEW458776 MOS458752:MOS458776 MYO458752:MYO458776 NIK458752:NIK458776 NSG458752:NSG458776 OCC458752:OCC458776 OLY458752:OLY458776 OVU458752:OVU458776 PFQ458752:PFQ458776 PPM458752:PPM458776 PZI458752:PZI458776 QJE458752:QJE458776 QTA458752:QTA458776 RCW458752:RCW458776 RMS458752:RMS458776 RWO458752:RWO458776 SGK458752:SGK458776 SQG458752:SQG458776 TAC458752:TAC458776 TJY458752:TJY458776 TTU458752:TTU458776 UDQ458752:UDQ458776 UNM458752:UNM458776 UXI458752:UXI458776 VHE458752:VHE458776 VRA458752:VRA458776 WAW458752:WAW458776 WKS458752:WKS458776 WUO458752:WUO458776 F524288:F524312 IC524288:IC524312 RY524288:RY524312 ABU524288:ABU524312 ALQ524288:ALQ524312 AVM524288:AVM524312 BFI524288:BFI524312 BPE524288:BPE524312 BZA524288:BZA524312 CIW524288:CIW524312 CSS524288:CSS524312 DCO524288:DCO524312 DMK524288:DMK524312 DWG524288:DWG524312 EGC524288:EGC524312 EPY524288:EPY524312 EZU524288:EZU524312 FJQ524288:FJQ524312 FTM524288:FTM524312 GDI524288:GDI524312 GNE524288:GNE524312 GXA524288:GXA524312 HGW524288:HGW524312 HQS524288:HQS524312 IAO524288:IAO524312 IKK524288:IKK524312 IUG524288:IUG524312 JEC524288:JEC524312 JNY524288:JNY524312 JXU524288:JXU524312 KHQ524288:KHQ524312 KRM524288:KRM524312 LBI524288:LBI524312 LLE524288:LLE524312 LVA524288:LVA524312 MEW524288:MEW524312 MOS524288:MOS524312 MYO524288:MYO524312 NIK524288:NIK524312 NSG524288:NSG524312 OCC524288:OCC524312 OLY524288:OLY524312 OVU524288:OVU524312 PFQ524288:PFQ524312 PPM524288:PPM524312 PZI524288:PZI524312 QJE524288:QJE524312 QTA524288:QTA524312 RCW524288:RCW524312 RMS524288:RMS524312 RWO524288:RWO524312 SGK524288:SGK524312 SQG524288:SQG524312 TAC524288:TAC524312 TJY524288:TJY524312 TTU524288:TTU524312 UDQ524288:UDQ524312 UNM524288:UNM524312 UXI524288:UXI524312 VHE524288:VHE524312 VRA524288:VRA524312 WAW524288:WAW524312 WKS524288:WKS524312 WUO524288:WUO524312 F589824:F589848 IC589824:IC589848 RY589824:RY589848 ABU589824:ABU589848 ALQ589824:ALQ589848 AVM589824:AVM589848 BFI589824:BFI589848 BPE589824:BPE589848 BZA589824:BZA589848 CIW589824:CIW589848 CSS589824:CSS589848 DCO589824:DCO589848 DMK589824:DMK589848 DWG589824:DWG589848 EGC589824:EGC589848 EPY589824:EPY589848 EZU589824:EZU589848 FJQ589824:FJQ589848 FTM589824:FTM589848 GDI589824:GDI589848 GNE589824:GNE589848 GXA589824:GXA589848 HGW589824:HGW589848 HQS589824:HQS589848 IAO589824:IAO589848 IKK589824:IKK589848 IUG589824:IUG589848 JEC589824:JEC589848 JNY589824:JNY589848 JXU589824:JXU589848 KHQ589824:KHQ589848 KRM589824:KRM589848 LBI589824:LBI589848 LLE589824:LLE589848 LVA589824:LVA589848 MEW589824:MEW589848 MOS589824:MOS589848 MYO589824:MYO589848 NIK589824:NIK589848 NSG589824:NSG589848 OCC589824:OCC589848 OLY589824:OLY589848 OVU589824:OVU589848 PFQ589824:PFQ589848 PPM589824:PPM589848 PZI589824:PZI589848 QJE589824:QJE589848 QTA589824:QTA589848 RCW589824:RCW589848 RMS589824:RMS589848 RWO589824:RWO589848 SGK589824:SGK589848 SQG589824:SQG589848 TAC589824:TAC589848 TJY589824:TJY589848 TTU589824:TTU589848 UDQ589824:UDQ589848 UNM589824:UNM589848 UXI589824:UXI589848 VHE589824:VHE589848 VRA589824:VRA589848 WAW589824:WAW589848 WKS589824:WKS589848 WUO589824:WUO589848 F655360:F655384 IC655360:IC655384 RY655360:RY655384 ABU655360:ABU655384 ALQ655360:ALQ655384 AVM655360:AVM655384 BFI655360:BFI655384 BPE655360:BPE655384 BZA655360:BZA655384 CIW655360:CIW655384 CSS655360:CSS655384 DCO655360:DCO655384 DMK655360:DMK655384 DWG655360:DWG655384 EGC655360:EGC655384 EPY655360:EPY655384 EZU655360:EZU655384 FJQ655360:FJQ655384 FTM655360:FTM655384 GDI655360:GDI655384 GNE655360:GNE655384 GXA655360:GXA655384 HGW655360:HGW655384 HQS655360:HQS655384 IAO655360:IAO655384 IKK655360:IKK655384 IUG655360:IUG655384 JEC655360:JEC655384 JNY655360:JNY655384 JXU655360:JXU655384 KHQ655360:KHQ655384 KRM655360:KRM655384 LBI655360:LBI655384 LLE655360:LLE655384 LVA655360:LVA655384 MEW655360:MEW655384 MOS655360:MOS655384 MYO655360:MYO655384 NIK655360:NIK655384 NSG655360:NSG655384 OCC655360:OCC655384 OLY655360:OLY655384 OVU655360:OVU655384 PFQ655360:PFQ655384 PPM655360:PPM655384 PZI655360:PZI655384 QJE655360:QJE655384 QTA655360:QTA655384 RCW655360:RCW655384 RMS655360:RMS655384 RWO655360:RWO655384 SGK655360:SGK655384 SQG655360:SQG655384 TAC655360:TAC655384 TJY655360:TJY655384 TTU655360:TTU655384 UDQ655360:UDQ655384 UNM655360:UNM655384 UXI655360:UXI655384 VHE655360:VHE655384 VRA655360:VRA655384 WAW655360:WAW655384 WKS655360:WKS655384 WUO655360:WUO655384 F720896:F720920 IC720896:IC720920 RY720896:RY720920 ABU720896:ABU720920 ALQ720896:ALQ720920 AVM720896:AVM720920 BFI720896:BFI720920 BPE720896:BPE720920 BZA720896:BZA720920 CIW720896:CIW720920 CSS720896:CSS720920 DCO720896:DCO720920 DMK720896:DMK720920 DWG720896:DWG720920 EGC720896:EGC720920 EPY720896:EPY720920 EZU720896:EZU720920 FJQ720896:FJQ720920 FTM720896:FTM720920 GDI720896:GDI720920 GNE720896:GNE720920 GXA720896:GXA720920 HGW720896:HGW720920 HQS720896:HQS720920 IAO720896:IAO720920 IKK720896:IKK720920 IUG720896:IUG720920 JEC720896:JEC720920 JNY720896:JNY720920 JXU720896:JXU720920 KHQ720896:KHQ720920 KRM720896:KRM720920 LBI720896:LBI720920 LLE720896:LLE720920 LVA720896:LVA720920 MEW720896:MEW720920 MOS720896:MOS720920 MYO720896:MYO720920 NIK720896:NIK720920 NSG720896:NSG720920 OCC720896:OCC720920 OLY720896:OLY720920 OVU720896:OVU720920 PFQ720896:PFQ720920 PPM720896:PPM720920 PZI720896:PZI720920 QJE720896:QJE720920 QTA720896:QTA720920 RCW720896:RCW720920 RMS720896:RMS720920 RWO720896:RWO720920 SGK720896:SGK720920 SQG720896:SQG720920 TAC720896:TAC720920 TJY720896:TJY720920 TTU720896:TTU720920 UDQ720896:UDQ720920 UNM720896:UNM720920 UXI720896:UXI720920 VHE720896:VHE720920 VRA720896:VRA720920 WAW720896:WAW720920 WKS720896:WKS720920 WUO720896:WUO720920 F786432:F786456 IC786432:IC786456 RY786432:RY786456 ABU786432:ABU786456 ALQ786432:ALQ786456 AVM786432:AVM786456 BFI786432:BFI786456 BPE786432:BPE786456 BZA786432:BZA786456 CIW786432:CIW786456 CSS786432:CSS786456 DCO786432:DCO786456 DMK786432:DMK786456 DWG786432:DWG786456 EGC786432:EGC786456 EPY786432:EPY786456 EZU786432:EZU786456 FJQ786432:FJQ786456 FTM786432:FTM786456 GDI786432:GDI786456 GNE786432:GNE786456 GXA786432:GXA786456 HGW786432:HGW786456 HQS786432:HQS786456 IAO786432:IAO786456 IKK786432:IKK786456 IUG786432:IUG786456 JEC786432:JEC786456 JNY786432:JNY786456 JXU786432:JXU786456 KHQ786432:KHQ786456 KRM786432:KRM786456 LBI786432:LBI786456 LLE786432:LLE786456 LVA786432:LVA786456 MEW786432:MEW786456 MOS786432:MOS786456 MYO786432:MYO786456 NIK786432:NIK786456 NSG786432:NSG786456 OCC786432:OCC786456 OLY786432:OLY786456 OVU786432:OVU786456 PFQ786432:PFQ786456 PPM786432:PPM786456 PZI786432:PZI786456 QJE786432:QJE786456 QTA786432:QTA786456 RCW786432:RCW786456 RMS786432:RMS786456 RWO786432:RWO786456 SGK786432:SGK786456 SQG786432:SQG786456 TAC786432:TAC786456 TJY786432:TJY786456 TTU786432:TTU786456 UDQ786432:UDQ786456 UNM786432:UNM786456 UXI786432:UXI786456 VHE786432:VHE786456 VRA786432:VRA786456 WAW786432:WAW786456 WKS786432:WKS786456 WUO786432:WUO786456 F851968:F851992 IC851968:IC851992 RY851968:RY851992 ABU851968:ABU851992 ALQ851968:ALQ851992 AVM851968:AVM851992 BFI851968:BFI851992 BPE851968:BPE851992 BZA851968:BZA851992 CIW851968:CIW851992 CSS851968:CSS851992 DCO851968:DCO851992 DMK851968:DMK851992 DWG851968:DWG851992 EGC851968:EGC851992 EPY851968:EPY851992 EZU851968:EZU851992 FJQ851968:FJQ851992 FTM851968:FTM851992 GDI851968:GDI851992 GNE851968:GNE851992 GXA851968:GXA851992 HGW851968:HGW851992 HQS851968:HQS851992 IAO851968:IAO851992 IKK851968:IKK851992 IUG851968:IUG851992 JEC851968:JEC851992 JNY851968:JNY851992 JXU851968:JXU851992 KHQ851968:KHQ851992 KRM851968:KRM851992 LBI851968:LBI851992 LLE851968:LLE851992 LVA851968:LVA851992 MEW851968:MEW851992 MOS851968:MOS851992 MYO851968:MYO851992 NIK851968:NIK851992 NSG851968:NSG851992 OCC851968:OCC851992 OLY851968:OLY851992 OVU851968:OVU851992 PFQ851968:PFQ851992 PPM851968:PPM851992 PZI851968:PZI851992 QJE851968:QJE851992 QTA851968:QTA851992 RCW851968:RCW851992 RMS851968:RMS851992 RWO851968:RWO851992 SGK851968:SGK851992 SQG851968:SQG851992 TAC851968:TAC851992 TJY851968:TJY851992 TTU851968:TTU851992 UDQ851968:UDQ851992 UNM851968:UNM851992 UXI851968:UXI851992 VHE851968:VHE851992 VRA851968:VRA851992 WAW851968:WAW851992 WKS851968:WKS851992 WUO851968:WUO851992 F917504:F917528 IC917504:IC917528 RY917504:RY917528 ABU917504:ABU917528 ALQ917504:ALQ917528 AVM917504:AVM917528 BFI917504:BFI917528 BPE917504:BPE917528 BZA917504:BZA917528 CIW917504:CIW917528 CSS917504:CSS917528 DCO917504:DCO917528 DMK917504:DMK917528 DWG917504:DWG917528 EGC917504:EGC917528 EPY917504:EPY917528 EZU917504:EZU917528 FJQ917504:FJQ917528 FTM917504:FTM917528 GDI917504:GDI917528 GNE917504:GNE917528 GXA917504:GXA917528 HGW917504:HGW917528 HQS917504:HQS917528 IAO917504:IAO917528 IKK917504:IKK917528 IUG917504:IUG917528 JEC917504:JEC917528 JNY917504:JNY917528 JXU917504:JXU917528 KHQ917504:KHQ917528 KRM917504:KRM917528 LBI917504:LBI917528 LLE917504:LLE917528 LVA917504:LVA917528 MEW917504:MEW917528 MOS917504:MOS917528 MYO917504:MYO917528 NIK917504:NIK917528 NSG917504:NSG917528 OCC917504:OCC917528 OLY917504:OLY917528 OVU917504:OVU917528 PFQ917504:PFQ917528 PPM917504:PPM917528 PZI917504:PZI917528 QJE917504:QJE917528 QTA917504:QTA917528 RCW917504:RCW917528 RMS917504:RMS917528 RWO917504:RWO917528 SGK917504:SGK917528 SQG917504:SQG917528 TAC917504:TAC917528 TJY917504:TJY917528 TTU917504:TTU917528 UDQ917504:UDQ917528 UNM917504:UNM917528 UXI917504:UXI917528 VHE917504:VHE917528 VRA917504:VRA917528 WAW917504:WAW917528 WKS917504:WKS917528 WUO917504:WUO917528 F983040:F983064 IC983040:IC983064 RY983040:RY983064 ABU983040:ABU983064 ALQ983040:ALQ983064 AVM983040:AVM983064 BFI983040:BFI983064 BPE983040:BPE983064 BZA983040:BZA983064 CIW983040:CIW983064 CSS983040:CSS983064 DCO983040:DCO983064 DMK983040:DMK983064 DWG983040:DWG983064 EGC983040:EGC983064 EPY983040:EPY983064 EZU983040:EZU983064 FJQ983040:FJQ983064 FTM983040:FTM983064 GDI983040:GDI983064 GNE983040:GNE983064 GXA983040:GXA983064 HGW983040:HGW983064 HQS983040:HQS983064 IAO983040:IAO983064 IKK983040:IKK983064 IUG983040:IUG983064 JEC983040:JEC983064 JNY983040:JNY983064 JXU983040:JXU983064 KHQ983040:KHQ983064 KRM983040:KRM983064 LBI983040:LBI983064 LLE983040:LLE983064 LVA983040:LVA983064 MEW983040:MEW983064 MOS983040:MOS983064 MYO983040:MYO983064 NIK983040:NIK983064 NSG983040:NSG983064 OCC983040:OCC983064 OLY983040:OLY983064 OVU983040:OVU983064 PFQ983040:PFQ983064 PPM983040:PPM983064 PZI983040:PZI983064 QJE983040:QJE983064 QTA983040:QTA983064 RCW983040:RCW983064 RMS983040:RMS983064 RWO983040:RWO983064 SGK983040:SGK983064 SQG983040:SQG983064 TAC983040:TAC983064 TJY983040:TJY983064 TTU983040:TTU983064 UDQ983040:UDQ983064 UNM983040:UNM983064 UXI983040:UXI983064 VHE983040:VHE983064 VRA983040:VRA983064 WAW983040:WAW983064 WKS983040:WKS983064 F9:F38 WUK983040:WUM983064 WUL9:WUM38 HZ9:IA38 RV9:RW38 ABR9:ABS38 ALN9:ALO38 AVJ9:AVK38 BFF9:BFG38 BPB9:BPC38 BYX9:BYY38 CIT9:CIU38 CSP9:CSQ38 DCL9:DCM38 DMH9:DMI38 DWD9:DWE38 EFZ9:EGA38 EPV9:EPW38 EZR9:EZS38 FJN9:FJO38 FTJ9:FTK38 GDF9:GDG38 GNB9:GNC38 GWX9:GWY38 HGT9:HGU38 HQP9:HQQ38 IAL9:IAM38 IKH9:IKI38 IUD9:IUE38 JDZ9:JEA38 JNV9:JNW38 JXR9:JXS38 KHN9:KHO38 KRJ9:KRK38 LBF9:LBG38 LLB9:LLC38 LUX9:LUY38 MET9:MEU38 MOP9:MOQ38 MYL9:MYM38 NIH9:NII38 NSD9:NSE38 OBZ9:OCA38 OLV9:OLW38 OVR9:OVS38 PFN9:PFO38 PPJ9:PPK38 PZF9:PZG38 QJB9:QJC38 QSX9:QSY38 RCT9:RCU38 RMP9:RMQ38 RWL9:RWM38 SGH9:SGI38 SQD9:SQE38 SZZ9:TAA38 TJV9:TJW38 TTR9:TTS38 UDN9:UDO38 UNJ9:UNK38 UXF9:UXG38 VHB9:VHC38 VQX9:VQY38 WAT9:WAU38 WKP9:WKQ38 B65536:D65560 HY65536:IA65560 RU65536:RW65560 ABQ65536:ABS65560 ALM65536:ALO65560 AVI65536:AVK65560 BFE65536:BFG65560 BPA65536:BPC65560 BYW65536:BYY65560 CIS65536:CIU65560 CSO65536:CSQ65560 DCK65536:DCM65560 DMG65536:DMI65560 DWC65536:DWE65560 EFY65536:EGA65560 EPU65536:EPW65560 EZQ65536:EZS65560 FJM65536:FJO65560 FTI65536:FTK65560 GDE65536:GDG65560 GNA65536:GNC65560 GWW65536:GWY65560 HGS65536:HGU65560 HQO65536:HQQ65560 IAK65536:IAM65560 IKG65536:IKI65560 IUC65536:IUE65560 JDY65536:JEA65560 JNU65536:JNW65560 JXQ65536:JXS65560 KHM65536:KHO65560 KRI65536:KRK65560 LBE65536:LBG65560 LLA65536:LLC65560 LUW65536:LUY65560 MES65536:MEU65560 MOO65536:MOQ65560 MYK65536:MYM65560 NIG65536:NII65560 NSC65536:NSE65560 OBY65536:OCA65560 OLU65536:OLW65560 OVQ65536:OVS65560 PFM65536:PFO65560 PPI65536:PPK65560 PZE65536:PZG65560 QJA65536:QJC65560 QSW65536:QSY65560 RCS65536:RCU65560 RMO65536:RMQ65560 RWK65536:RWM65560 SGG65536:SGI65560 SQC65536:SQE65560 SZY65536:TAA65560 TJU65536:TJW65560 TTQ65536:TTS65560 UDM65536:UDO65560 UNI65536:UNK65560 UXE65536:UXG65560 VHA65536:VHC65560 VQW65536:VQY65560 WAS65536:WAU65560 WKO65536:WKQ65560 WUK65536:WUM65560 B131072:D131096 HY131072:IA131096 RU131072:RW131096 ABQ131072:ABS131096 ALM131072:ALO131096 AVI131072:AVK131096 BFE131072:BFG131096 BPA131072:BPC131096 BYW131072:BYY131096 CIS131072:CIU131096 CSO131072:CSQ131096 DCK131072:DCM131096 DMG131072:DMI131096 DWC131072:DWE131096 EFY131072:EGA131096 EPU131072:EPW131096 EZQ131072:EZS131096 FJM131072:FJO131096 FTI131072:FTK131096 GDE131072:GDG131096 GNA131072:GNC131096 GWW131072:GWY131096 HGS131072:HGU131096 HQO131072:HQQ131096 IAK131072:IAM131096 IKG131072:IKI131096 IUC131072:IUE131096 JDY131072:JEA131096 JNU131072:JNW131096 JXQ131072:JXS131096 KHM131072:KHO131096 KRI131072:KRK131096 LBE131072:LBG131096 LLA131072:LLC131096 LUW131072:LUY131096 MES131072:MEU131096 MOO131072:MOQ131096 MYK131072:MYM131096 NIG131072:NII131096 NSC131072:NSE131096 OBY131072:OCA131096 OLU131072:OLW131096 OVQ131072:OVS131096 PFM131072:PFO131096 PPI131072:PPK131096 PZE131072:PZG131096 QJA131072:QJC131096 QSW131072:QSY131096 RCS131072:RCU131096 RMO131072:RMQ131096 RWK131072:RWM131096 SGG131072:SGI131096 SQC131072:SQE131096 SZY131072:TAA131096 TJU131072:TJW131096 TTQ131072:TTS131096 UDM131072:UDO131096 UNI131072:UNK131096 UXE131072:UXG131096 VHA131072:VHC131096 VQW131072:VQY131096 WAS131072:WAU131096 WKO131072:WKQ131096 WUK131072:WUM131096 B196608:D196632 HY196608:IA196632 RU196608:RW196632 ABQ196608:ABS196632 ALM196608:ALO196632 AVI196608:AVK196632 BFE196608:BFG196632 BPA196608:BPC196632 BYW196608:BYY196632 CIS196608:CIU196632 CSO196608:CSQ196632 DCK196608:DCM196632 DMG196608:DMI196632 DWC196608:DWE196632 EFY196608:EGA196632 EPU196608:EPW196632 EZQ196608:EZS196632 FJM196608:FJO196632 FTI196608:FTK196632 GDE196608:GDG196632 GNA196608:GNC196632 GWW196608:GWY196632 HGS196608:HGU196632 HQO196608:HQQ196632 IAK196608:IAM196632 IKG196608:IKI196632 IUC196608:IUE196632 JDY196608:JEA196632 JNU196608:JNW196632 JXQ196608:JXS196632 KHM196608:KHO196632 KRI196608:KRK196632 LBE196608:LBG196632 LLA196608:LLC196632 LUW196608:LUY196632 MES196608:MEU196632 MOO196608:MOQ196632 MYK196608:MYM196632 NIG196608:NII196632 NSC196608:NSE196632 OBY196608:OCA196632 OLU196608:OLW196632 OVQ196608:OVS196632 PFM196608:PFO196632 PPI196608:PPK196632 PZE196608:PZG196632 QJA196608:QJC196632 QSW196608:QSY196632 RCS196608:RCU196632 RMO196608:RMQ196632 RWK196608:RWM196632 SGG196608:SGI196632 SQC196608:SQE196632 SZY196608:TAA196632 TJU196608:TJW196632 TTQ196608:TTS196632 UDM196608:UDO196632 UNI196608:UNK196632 UXE196608:UXG196632 VHA196608:VHC196632 VQW196608:VQY196632 WAS196608:WAU196632 WKO196608:WKQ196632 WUK196608:WUM196632 B262144:D262168 HY262144:IA262168 RU262144:RW262168 ABQ262144:ABS262168 ALM262144:ALO262168 AVI262144:AVK262168 BFE262144:BFG262168 BPA262144:BPC262168 BYW262144:BYY262168 CIS262144:CIU262168 CSO262144:CSQ262168 DCK262144:DCM262168 DMG262144:DMI262168 DWC262144:DWE262168 EFY262144:EGA262168 EPU262144:EPW262168 EZQ262144:EZS262168 FJM262144:FJO262168 FTI262144:FTK262168 GDE262144:GDG262168 GNA262144:GNC262168 GWW262144:GWY262168 HGS262144:HGU262168 HQO262144:HQQ262168 IAK262144:IAM262168 IKG262144:IKI262168 IUC262144:IUE262168 JDY262144:JEA262168 JNU262144:JNW262168 JXQ262144:JXS262168 KHM262144:KHO262168 KRI262144:KRK262168 LBE262144:LBG262168 LLA262144:LLC262168 LUW262144:LUY262168 MES262144:MEU262168 MOO262144:MOQ262168 MYK262144:MYM262168 NIG262144:NII262168 NSC262144:NSE262168 OBY262144:OCA262168 OLU262144:OLW262168 OVQ262144:OVS262168 PFM262144:PFO262168 PPI262144:PPK262168 PZE262144:PZG262168 QJA262144:QJC262168 QSW262144:QSY262168 RCS262144:RCU262168 RMO262144:RMQ262168 RWK262144:RWM262168 SGG262144:SGI262168 SQC262144:SQE262168 SZY262144:TAA262168 TJU262144:TJW262168 TTQ262144:TTS262168 UDM262144:UDO262168 UNI262144:UNK262168 UXE262144:UXG262168 VHA262144:VHC262168 VQW262144:VQY262168 WAS262144:WAU262168 WKO262144:WKQ262168 WUK262144:WUM262168 B327680:D327704 HY327680:IA327704 RU327680:RW327704 ABQ327680:ABS327704 ALM327680:ALO327704 AVI327680:AVK327704 BFE327680:BFG327704 BPA327680:BPC327704 BYW327680:BYY327704 CIS327680:CIU327704 CSO327680:CSQ327704 DCK327680:DCM327704 DMG327680:DMI327704 DWC327680:DWE327704 EFY327680:EGA327704 EPU327680:EPW327704 EZQ327680:EZS327704 FJM327680:FJO327704 FTI327680:FTK327704 GDE327680:GDG327704 GNA327680:GNC327704 GWW327680:GWY327704 HGS327680:HGU327704 HQO327680:HQQ327704 IAK327680:IAM327704 IKG327680:IKI327704 IUC327680:IUE327704 JDY327680:JEA327704 JNU327680:JNW327704 JXQ327680:JXS327704 KHM327680:KHO327704 KRI327680:KRK327704 LBE327680:LBG327704 LLA327680:LLC327704 LUW327680:LUY327704 MES327680:MEU327704 MOO327680:MOQ327704 MYK327680:MYM327704 NIG327680:NII327704 NSC327680:NSE327704 OBY327680:OCA327704 OLU327680:OLW327704 OVQ327680:OVS327704 PFM327680:PFO327704 PPI327680:PPK327704 PZE327680:PZG327704 QJA327680:QJC327704 QSW327680:QSY327704 RCS327680:RCU327704 RMO327680:RMQ327704 RWK327680:RWM327704 SGG327680:SGI327704 SQC327680:SQE327704 SZY327680:TAA327704 TJU327680:TJW327704 TTQ327680:TTS327704 UDM327680:UDO327704 UNI327680:UNK327704 UXE327680:UXG327704 VHA327680:VHC327704 VQW327680:VQY327704 WAS327680:WAU327704 WKO327680:WKQ327704 WUK327680:WUM327704 B393216:D393240 HY393216:IA393240 RU393216:RW393240 ABQ393216:ABS393240 ALM393216:ALO393240 AVI393216:AVK393240 BFE393216:BFG393240 BPA393216:BPC393240 BYW393216:BYY393240 CIS393216:CIU393240 CSO393216:CSQ393240 DCK393216:DCM393240 DMG393216:DMI393240 DWC393216:DWE393240 EFY393216:EGA393240 EPU393216:EPW393240 EZQ393216:EZS393240 FJM393216:FJO393240 FTI393216:FTK393240 GDE393216:GDG393240 GNA393216:GNC393240 GWW393216:GWY393240 HGS393216:HGU393240 HQO393216:HQQ393240 IAK393216:IAM393240 IKG393216:IKI393240 IUC393216:IUE393240 JDY393216:JEA393240 JNU393216:JNW393240 JXQ393216:JXS393240 KHM393216:KHO393240 KRI393216:KRK393240 LBE393216:LBG393240 LLA393216:LLC393240 LUW393216:LUY393240 MES393216:MEU393240 MOO393216:MOQ393240 MYK393216:MYM393240 NIG393216:NII393240 NSC393216:NSE393240 OBY393216:OCA393240 OLU393216:OLW393240 OVQ393216:OVS393240 PFM393216:PFO393240 PPI393216:PPK393240 PZE393216:PZG393240 QJA393216:QJC393240 QSW393216:QSY393240 RCS393216:RCU393240 RMO393216:RMQ393240 RWK393216:RWM393240 SGG393216:SGI393240 SQC393216:SQE393240 SZY393216:TAA393240 TJU393216:TJW393240 TTQ393216:TTS393240 UDM393216:UDO393240 UNI393216:UNK393240 UXE393216:UXG393240 VHA393216:VHC393240 VQW393216:VQY393240 WAS393216:WAU393240 WKO393216:WKQ393240 WUK393216:WUM393240 B458752:D458776 HY458752:IA458776 RU458752:RW458776 ABQ458752:ABS458776 ALM458752:ALO458776 AVI458752:AVK458776 BFE458752:BFG458776 BPA458752:BPC458776 BYW458752:BYY458776 CIS458752:CIU458776 CSO458752:CSQ458776 DCK458752:DCM458776 DMG458752:DMI458776 DWC458752:DWE458776 EFY458752:EGA458776 EPU458752:EPW458776 EZQ458752:EZS458776 FJM458752:FJO458776 FTI458752:FTK458776 GDE458752:GDG458776 GNA458752:GNC458776 GWW458752:GWY458776 HGS458752:HGU458776 HQO458752:HQQ458776 IAK458752:IAM458776 IKG458752:IKI458776 IUC458752:IUE458776 JDY458752:JEA458776 JNU458752:JNW458776 JXQ458752:JXS458776 KHM458752:KHO458776 KRI458752:KRK458776 LBE458752:LBG458776 LLA458752:LLC458776 LUW458752:LUY458776 MES458752:MEU458776 MOO458752:MOQ458776 MYK458752:MYM458776 NIG458752:NII458776 NSC458752:NSE458776 OBY458752:OCA458776 OLU458752:OLW458776 OVQ458752:OVS458776 PFM458752:PFO458776 PPI458752:PPK458776 PZE458752:PZG458776 QJA458752:QJC458776 QSW458752:QSY458776 RCS458752:RCU458776 RMO458752:RMQ458776 RWK458752:RWM458776 SGG458752:SGI458776 SQC458752:SQE458776 SZY458752:TAA458776 TJU458752:TJW458776 TTQ458752:TTS458776 UDM458752:UDO458776 UNI458752:UNK458776 UXE458752:UXG458776 VHA458752:VHC458776 VQW458752:VQY458776 WAS458752:WAU458776 WKO458752:WKQ458776 WUK458752:WUM458776 B524288:D524312 HY524288:IA524312 RU524288:RW524312 ABQ524288:ABS524312 ALM524288:ALO524312 AVI524288:AVK524312 BFE524288:BFG524312 BPA524288:BPC524312 BYW524288:BYY524312 CIS524288:CIU524312 CSO524288:CSQ524312 DCK524288:DCM524312 DMG524288:DMI524312 DWC524288:DWE524312 EFY524288:EGA524312 EPU524288:EPW524312 EZQ524288:EZS524312 FJM524288:FJO524312 FTI524288:FTK524312 GDE524288:GDG524312 GNA524288:GNC524312 GWW524288:GWY524312 HGS524288:HGU524312 HQO524288:HQQ524312 IAK524288:IAM524312 IKG524288:IKI524312 IUC524288:IUE524312 JDY524288:JEA524312 JNU524288:JNW524312 JXQ524288:JXS524312 KHM524288:KHO524312 KRI524288:KRK524312 LBE524288:LBG524312 LLA524288:LLC524312 LUW524288:LUY524312 MES524288:MEU524312 MOO524288:MOQ524312 MYK524288:MYM524312 NIG524288:NII524312 NSC524288:NSE524312 OBY524288:OCA524312 OLU524288:OLW524312 OVQ524288:OVS524312 PFM524288:PFO524312 PPI524288:PPK524312 PZE524288:PZG524312 QJA524288:QJC524312 QSW524288:QSY524312 RCS524288:RCU524312 RMO524288:RMQ524312 RWK524288:RWM524312 SGG524288:SGI524312 SQC524288:SQE524312 SZY524288:TAA524312 TJU524288:TJW524312 TTQ524288:TTS524312 UDM524288:UDO524312 UNI524288:UNK524312 UXE524288:UXG524312 VHA524288:VHC524312 VQW524288:VQY524312 WAS524288:WAU524312 WKO524288:WKQ524312 WUK524288:WUM524312 B589824:D589848 HY589824:IA589848 RU589824:RW589848 ABQ589824:ABS589848 ALM589824:ALO589848 AVI589824:AVK589848 BFE589824:BFG589848 BPA589824:BPC589848 BYW589824:BYY589848 CIS589824:CIU589848 CSO589824:CSQ589848 DCK589824:DCM589848 DMG589824:DMI589848 DWC589824:DWE589848 EFY589824:EGA589848 EPU589824:EPW589848 EZQ589824:EZS589848 FJM589824:FJO589848 FTI589824:FTK589848 GDE589824:GDG589848 GNA589824:GNC589848 GWW589824:GWY589848 HGS589824:HGU589848 HQO589824:HQQ589848 IAK589824:IAM589848 IKG589824:IKI589848 IUC589824:IUE589848 JDY589824:JEA589848 JNU589824:JNW589848 JXQ589824:JXS589848 KHM589824:KHO589848 KRI589824:KRK589848 LBE589824:LBG589848 LLA589824:LLC589848 LUW589824:LUY589848 MES589824:MEU589848 MOO589824:MOQ589848 MYK589824:MYM589848 NIG589824:NII589848 NSC589824:NSE589848 OBY589824:OCA589848 OLU589824:OLW589848 OVQ589824:OVS589848 PFM589824:PFO589848 PPI589824:PPK589848 PZE589824:PZG589848 QJA589824:QJC589848 QSW589824:QSY589848 RCS589824:RCU589848 RMO589824:RMQ589848 RWK589824:RWM589848 SGG589824:SGI589848 SQC589824:SQE589848 SZY589824:TAA589848 TJU589824:TJW589848 TTQ589824:TTS589848 UDM589824:UDO589848 UNI589824:UNK589848 UXE589824:UXG589848 VHA589824:VHC589848 VQW589824:VQY589848 WAS589824:WAU589848 WKO589824:WKQ589848 WUK589824:WUM589848 B655360:D655384 HY655360:IA655384 RU655360:RW655384 ABQ655360:ABS655384 ALM655360:ALO655384 AVI655360:AVK655384 BFE655360:BFG655384 BPA655360:BPC655384 BYW655360:BYY655384 CIS655360:CIU655384 CSO655360:CSQ655384 DCK655360:DCM655384 DMG655360:DMI655384 DWC655360:DWE655384 EFY655360:EGA655384 EPU655360:EPW655384 EZQ655360:EZS655384 FJM655360:FJO655384 FTI655360:FTK655384 GDE655360:GDG655384 GNA655360:GNC655384 GWW655360:GWY655384 HGS655360:HGU655384 HQO655360:HQQ655384 IAK655360:IAM655384 IKG655360:IKI655384 IUC655360:IUE655384 JDY655360:JEA655384 JNU655360:JNW655384 JXQ655360:JXS655384 KHM655360:KHO655384 KRI655360:KRK655384 LBE655360:LBG655384 LLA655360:LLC655384 LUW655360:LUY655384 MES655360:MEU655384 MOO655360:MOQ655384 MYK655360:MYM655384 NIG655360:NII655384 NSC655360:NSE655384 OBY655360:OCA655384 OLU655360:OLW655384 OVQ655360:OVS655384 PFM655360:PFO655384 PPI655360:PPK655384 PZE655360:PZG655384 QJA655360:QJC655384 QSW655360:QSY655384 RCS655360:RCU655384 RMO655360:RMQ655384 RWK655360:RWM655384 SGG655360:SGI655384 SQC655360:SQE655384 SZY655360:TAA655384 TJU655360:TJW655384 TTQ655360:TTS655384 UDM655360:UDO655384 UNI655360:UNK655384 UXE655360:UXG655384 VHA655360:VHC655384 VQW655360:VQY655384 WAS655360:WAU655384 WKO655360:WKQ655384 WUK655360:WUM655384 B720896:D720920 HY720896:IA720920 RU720896:RW720920 ABQ720896:ABS720920 ALM720896:ALO720920 AVI720896:AVK720920 BFE720896:BFG720920 BPA720896:BPC720920 BYW720896:BYY720920 CIS720896:CIU720920 CSO720896:CSQ720920 DCK720896:DCM720920 DMG720896:DMI720920 DWC720896:DWE720920 EFY720896:EGA720920 EPU720896:EPW720920 EZQ720896:EZS720920 FJM720896:FJO720920 FTI720896:FTK720920 GDE720896:GDG720920 GNA720896:GNC720920 GWW720896:GWY720920 HGS720896:HGU720920 HQO720896:HQQ720920 IAK720896:IAM720920 IKG720896:IKI720920 IUC720896:IUE720920 JDY720896:JEA720920 JNU720896:JNW720920 JXQ720896:JXS720920 KHM720896:KHO720920 KRI720896:KRK720920 LBE720896:LBG720920 LLA720896:LLC720920 LUW720896:LUY720920 MES720896:MEU720920 MOO720896:MOQ720920 MYK720896:MYM720920 NIG720896:NII720920 NSC720896:NSE720920 OBY720896:OCA720920 OLU720896:OLW720920 OVQ720896:OVS720920 PFM720896:PFO720920 PPI720896:PPK720920 PZE720896:PZG720920 QJA720896:QJC720920 QSW720896:QSY720920 RCS720896:RCU720920 RMO720896:RMQ720920 RWK720896:RWM720920 SGG720896:SGI720920 SQC720896:SQE720920 SZY720896:TAA720920 TJU720896:TJW720920 TTQ720896:TTS720920 UDM720896:UDO720920 UNI720896:UNK720920 UXE720896:UXG720920 VHA720896:VHC720920 VQW720896:VQY720920 WAS720896:WAU720920 WKO720896:WKQ720920 WUK720896:WUM720920 B786432:D786456 HY786432:IA786456 RU786432:RW786456 ABQ786432:ABS786456 ALM786432:ALO786456 AVI786432:AVK786456 BFE786432:BFG786456 BPA786432:BPC786456 BYW786432:BYY786456 CIS786432:CIU786456 CSO786432:CSQ786456 DCK786432:DCM786456 DMG786432:DMI786456 DWC786432:DWE786456 EFY786432:EGA786456 EPU786432:EPW786456 EZQ786432:EZS786456 FJM786432:FJO786456 FTI786432:FTK786456 GDE786432:GDG786456 GNA786432:GNC786456 GWW786432:GWY786456 HGS786432:HGU786456 HQO786432:HQQ786456 IAK786432:IAM786456 IKG786432:IKI786456 IUC786432:IUE786456 JDY786432:JEA786456 JNU786432:JNW786456 JXQ786432:JXS786456 KHM786432:KHO786456 KRI786432:KRK786456 LBE786432:LBG786456 LLA786432:LLC786456 LUW786432:LUY786456 MES786432:MEU786456 MOO786432:MOQ786456 MYK786432:MYM786456 NIG786432:NII786456 NSC786432:NSE786456 OBY786432:OCA786456 OLU786432:OLW786456 OVQ786432:OVS786456 PFM786432:PFO786456 PPI786432:PPK786456 PZE786432:PZG786456 QJA786432:QJC786456 QSW786432:QSY786456 RCS786432:RCU786456 RMO786432:RMQ786456 RWK786432:RWM786456 SGG786432:SGI786456 SQC786432:SQE786456 SZY786432:TAA786456 TJU786432:TJW786456 TTQ786432:TTS786456 UDM786432:UDO786456 UNI786432:UNK786456 UXE786432:UXG786456 VHA786432:VHC786456 VQW786432:VQY786456 WAS786432:WAU786456 WKO786432:WKQ786456 WUK786432:WUM786456 B851968:D851992 HY851968:IA851992 RU851968:RW851992 ABQ851968:ABS851992 ALM851968:ALO851992 AVI851968:AVK851992 BFE851968:BFG851992 BPA851968:BPC851992 BYW851968:BYY851992 CIS851968:CIU851992 CSO851968:CSQ851992 DCK851968:DCM851992 DMG851968:DMI851992 DWC851968:DWE851992 EFY851968:EGA851992 EPU851968:EPW851992 EZQ851968:EZS851992 FJM851968:FJO851992 FTI851968:FTK851992 GDE851968:GDG851992 GNA851968:GNC851992 GWW851968:GWY851992 HGS851968:HGU851992 HQO851968:HQQ851992 IAK851968:IAM851992 IKG851968:IKI851992 IUC851968:IUE851992 JDY851968:JEA851992 JNU851968:JNW851992 JXQ851968:JXS851992 KHM851968:KHO851992 KRI851968:KRK851992 LBE851968:LBG851992 LLA851968:LLC851992 LUW851968:LUY851992 MES851968:MEU851992 MOO851968:MOQ851992 MYK851968:MYM851992 NIG851968:NII851992 NSC851968:NSE851992 OBY851968:OCA851992 OLU851968:OLW851992 OVQ851968:OVS851992 PFM851968:PFO851992 PPI851968:PPK851992 PZE851968:PZG851992 QJA851968:QJC851992 QSW851968:QSY851992 RCS851968:RCU851992 RMO851968:RMQ851992 RWK851968:RWM851992 SGG851968:SGI851992 SQC851968:SQE851992 SZY851968:TAA851992 TJU851968:TJW851992 TTQ851968:TTS851992 UDM851968:UDO851992 UNI851968:UNK851992 UXE851968:UXG851992 VHA851968:VHC851992 VQW851968:VQY851992 WAS851968:WAU851992 WKO851968:WKQ851992 WUK851968:WUM851992 B917504:D917528 HY917504:IA917528 RU917504:RW917528 ABQ917504:ABS917528 ALM917504:ALO917528 AVI917504:AVK917528 BFE917504:BFG917528 BPA917504:BPC917528 BYW917504:BYY917528 CIS917504:CIU917528 CSO917504:CSQ917528 DCK917504:DCM917528 DMG917504:DMI917528 DWC917504:DWE917528 EFY917504:EGA917528 EPU917504:EPW917528 EZQ917504:EZS917528 FJM917504:FJO917528 FTI917504:FTK917528 GDE917504:GDG917528 GNA917504:GNC917528 GWW917504:GWY917528 HGS917504:HGU917528 HQO917504:HQQ917528 IAK917504:IAM917528 IKG917504:IKI917528 IUC917504:IUE917528 JDY917504:JEA917528 JNU917504:JNW917528 JXQ917504:JXS917528 KHM917504:KHO917528 KRI917504:KRK917528 LBE917504:LBG917528 LLA917504:LLC917528 LUW917504:LUY917528 MES917504:MEU917528 MOO917504:MOQ917528 MYK917504:MYM917528 NIG917504:NII917528 NSC917504:NSE917528 OBY917504:OCA917528 OLU917504:OLW917528 OVQ917504:OVS917528 PFM917504:PFO917528 PPI917504:PPK917528 PZE917504:PZG917528 QJA917504:QJC917528 QSW917504:QSY917528 RCS917504:RCU917528 RMO917504:RMQ917528 RWK917504:RWM917528 SGG917504:SGI917528 SQC917504:SQE917528 SZY917504:TAA917528 TJU917504:TJW917528 TTQ917504:TTS917528 UDM917504:UDO917528 UNI917504:UNK917528 UXE917504:UXG917528 VHA917504:VHC917528 VQW917504:VQY917528 WAS917504:WAU917528 WKO917504:WKQ917528 WUK917504:WUM917528 B983040:D983064 HY983040:IA983064 RU983040:RW983064 ABQ983040:ABS983064 ALM983040:ALO983064 AVI983040:AVK983064 BFE983040:BFG983064 BPA983040:BPC983064 BYW983040:BYY983064 CIS983040:CIU983064 CSO983040:CSQ983064 DCK983040:DCM983064 DMG983040:DMI983064 DWC983040:DWE983064 EFY983040:EGA983064 EPU983040:EPW983064 EZQ983040:EZS983064 FJM983040:FJO983064 FTI983040:FTK983064 GDE983040:GDG983064 GNA983040:GNC983064 GWW983040:GWY983064 HGS983040:HGU983064 HQO983040:HQQ983064 IAK983040:IAM983064 IKG983040:IKI983064 IUC983040:IUE983064 JDY983040:JEA983064 JNU983040:JNW983064 JXQ983040:JXS983064 KHM983040:KHO983064 KRI983040:KRK983064 LBE983040:LBG983064 LLA983040:LLC983064 LUW983040:LUY983064 MES983040:MEU983064 MOO983040:MOQ983064 MYK983040:MYM983064 NIG983040:NII983064 NSC983040:NSE983064 OBY983040:OCA983064 OLU983040:OLW983064 OVQ983040:OVS983064 PFM983040:PFO983064 PPI983040:PPK983064 PZE983040:PZG983064 QJA983040:QJC983064 QSW983040:QSY983064 RCS983040:RCU983064 RMO983040:RMQ983064 RWK983040:RWM983064 SGG983040:SGI983064 SQC983040:SQE983064 SZY983040:TAA983064 TJU983040:TJW983064 TTQ983040:TTS983064 UDM983040:UDO983064 UNI983040:UNK983064 UXE983040:UXG983064 VHA983040:VHC983064 VQW983040:VQY983064 WAS983040:WAU983064 WKO983040:WKQ983064" xr:uid="{B44A809A-B0A1-4C0F-B911-6B75C5C3E56F}">
      <formula1>#REF!</formula1>
    </dataValidation>
    <dataValidation type="list" errorStyle="warning" allowBlank="1" showInputMessage="1" showErrorMessage="1" sqref="WUK34:WUK38 WKO34:WKO38 WAS34:WAS38 VQW34:VQW38 VHA34:VHA38 UXE34:UXE38 UNI34:UNI38 UDM34:UDM38 TTQ34:TTQ38 TJU34:TJU38 SZY34:SZY38 SQC34:SQC38 SGG34:SGG38 RWK34:RWK38 RMO34:RMO38 RCS34:RCS38 QSW34:QSW38 QJA34:QJA38 PZE34:PZE38 PPI34:PPI38 PFM34:PFM38 OVQ34:OVQ38 OLU34:OLU38 OBY34:OBY38 NSC34:NSC38 NIG34:NIG38 MYK34:MYK38 MOO34:MOO38 MES34:MES38 LUW34:LUW38 LLA34:LLA38 LBE34:LBE38 KRI34:KRI38 KHM34:KHM38 JXQ34:JXQ38 JNU34:JNU38 JDY34:JDY38 IUC34:IUC38 IKG34:IKG38 IAK34:IAK38 HQO34:HQO38 HGS34:HGS38 GWW34:GWW38 GNA34:GNA38 GDE34:GDE38 FTI34:FTI38 FJM34:FJM38 EZQ34:EZQ38 EPU34:EPU38 EFY34:EFY38 DWC34:DWC38 DMG34:DMG38 DCK34:DCK38 CSO34:CSO38 CIS34:CIS38 BYW34:BYW38 BPA34:BPA38 BFE34:BFE38 AVI34:AVI38 ALM34:ALM38 ABQ34:ABQ38 RU34:RU38 HY34:HY38" xr:uid="{E2A56F20-96F0-4BD6-A68C-0137B3FD4765}">
      <formula1>$A$39:$A$47</formula1>
    </dataValidation>
    <dataValidation type="list" allowBlank="1" showInputMessage="1" showErrorMessage="1" sqref="B9:B38 H9:H38" xr:uid="{C0276814-9A4E-4BB7-8A49-123A1CED2B5F}">
      <formula1>#REF!</formula1>
    </dataValidation>
    <dataValidation type="list" allowBlank="1" showInputMessage="1" showErrorMessage="1" prompt="「正」は正規職員、「パート」は正規職員以外（他のエクセルファイルからの貼り付けの際は、「パート」は全角でお願いします。）" sqref="C9:C38" xr:uid="{1A5921A7-A807-4DA3-AFDF-C509F00D6409}">
      <formula1>#REF!</formula1>
    </dataValidation>
    <dataValidation type="list" allowBlank="1" showInputMessage="1" showErrorMessage="1" prompt="「常」⇒1日6時間以上かつ1ヶ月20日以上_x000a__x000a_「非」⇒1日6時間未満又は1ヶ月20日未満" sqref="D9:D38" xr:uid="{72317A8C-CCD1-4122-8703-3BAA3F5AB8D2}">
      <formula1>#REF!</formula1>
    </dataValidation>
  </dataValidations>
  <pageMargins left="0.59055118110236227" right="0.31496062992125984" top="0.43307086614173229" bottom="0.35433070866141736" header="0.39370078740157483" footer="0.31496062992125984"/>
  <pageSetup paperSize="9" scale="61" fitToHeight="0" orientation="landscape" r:id="rId1"/>
  <headerFooter alignWithMargins="0"/>
  <rowBreaks count="1" manualBreakCount="1">
    <brk id="45" max="30"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002060"/>
    <pageSetUpPr fitToPage="1"/>
  </sheetPr>
  <dimension ref="A1:CA151"/>
  <sheetViews>
    <sheetView view="pageBreakPreview" topLeftCell="A7" zoomScale="65" zoomScaleNormal="100" zoomScaleSheetLayoutView="65" workbookViewId="0">
      <selection activeCell="B17" sqref="B17"/>
    </sheetView>
  </sheetViews>
  <sheetFormatPr defaultColWidth="8" defaultRowHeight="13"/>
  <cols>
    <col min="1" max="1" width="2.08984375" customWidth="1"/>
    <col min="2" max="2" width="11.36328125" customWidth="1"/>
    <col min="3" max="3" width="5.7265625" customWidth="1"/>
    <col min="4" max="4" width="5" customWidth="1"/>
    <col min="5" max="5" width="12.26953125" customWidth="1"/>
    <col min="6" max="6" width="5" customWidth="1"/>
    <col min="7" max="7" width="5.26953125" customWidth="1"/>
    <col min="8" max="8" width="6.6328125" customWidth="1"/>
    <col min="9" max="9" width="6.90625" customWidth="1"/>
    <col min="10" max="12" width="7.6328125" customWidth="1"/>
    <col min="13" max="13" width="8.7265625" customWidth="1"/>
    <col min="14" max="20" width="5.36328125" customWidth="1"/>
    <col min="21" max="21" width="8.1796875" customWidth="1"/>
    <col min="22" max="33" width="6.26953125" customWidth="1"/>
    <col min="34" max="34" width="6.7265625" style="254" customWidth="1"/>
    <col min="35" max="35" width="4.90625" style="254" customWidth="1"/>
    <col min="36" max="36" width="6.08984375" style="254" hidden="1" customWidth="1"/>
    <col min="37" max="37" width="6.08984375" style="254" customWidth="1"/>
    <col min="38" max="50" width="6.26953125" style="254" customWidth="1"/>
    <col min="51" max="62" width="6.26953125" customWidth="1"/>
    <col min="63" max="64" width="6.08984375" customWidth="1"/>
    <col min="65" max="65" width="6.90625" customWidth="1"/>
    <col min="79" max="79" width="14.7265625" customWidth="1"/>
    <col min="295" max="295" width="3.36328125" customWidth="1"/>
    <col min="296" max="296" width="8.36328125" customWidth="1"/>
    <col min="297" max="297" width="7" customWidth="1"/>
    <col min="298" max="298" width="5" customWidth="1"/>
    <col min="299" max="299" width="19.36328125" customWidth="1"/>
    <col min="300" max="300" width="5.26953125" bestFit="1" customWidth="1"/>
    <col min="301" max="301" width="5.26953125" customWidth="1"/>
    <col min="302" max="302" width="6.6328125" customWidth="1"/>
    <col min="303" max="303" width="6.90625" customWidth="1"/>
    <col min="304" max="305" width="9.453125" customWidth="1"/>
    <col min="306" max="306" width="8.7265625" customWidth="1"/>
    <col min="551" max="551" width="3.36328125" customWidth="1"/>
    <col min="552" max="552" width="8.36328125" customWidth="1"/>
    <col min="553" max="553" width="7" customWidth="1"/>
    <col min="554" max="554" width="5" customWidth="1"/>
    <col min="555" max="555" width="19.36328125" customWidth="1"/>
    <col min="556" max="556" width="5.26953125" bestFit="1" customWidth="1"/>
    <col min="557" max="557" width="5.26953125" customWidth="1"/>
    <col min="558" max="558" width="6.6328125" customWidth="1"/>
    <col min="559" max="559" width="6.90625" customWidth="1"/>
    <col min="560" max="561" width="9.453125" customWidth="1"/>
    <col min="562" max="562" width="8.7265625" customWidth="1"/>
    <col min="807" max="807" width="3.36328125" customWidth="1"/>
    <col min="808" max="808" width="8.36328125" customWidth="1"/>
    <col min="809" max="809" width="7" customWidth="1"/>
    <col min="810" max="810" width="5" customWidth="1"/>
    <col min="811" max="811" width="19.36328125" customWidth="1"/>
    <col min="812" max="812" width="5.26953125" bestFit="1" customWidth="1"/>
    <col min="813" max="813" width="5.26953125" customWidth="1"/>
    <col min="814" max="814" width="6.6328125" customWidth="1"/>
    <col min="815" max="815" width="6.90625" customWidth="1"/>
    <col min="816" max="817" width="9.453125" customWidth="1"/>
    <col min="818" max="818" width="8.7265625" customWidth="1"/>
    <col min="1063" max="1063" width="3.36328125" customWidth="1"/>
    <col min="1064" max="1064" width="8.36328125" customWidth="1"/>
    <col min="1065" max="1065" width="7" customWidth="1"/>
    <col min="1066" max="1066" width="5" customWidth="1"/>
    <col min="1067" max="1067" width="19.36328125" customWidth="1"/>
    <col min="1068" max="1068" width="5.26953125" bestFit="1" customWidth="1"/>
    <col min="1069" max="1069" width="5.26953125" customWidth="1"/>
    <col min="1070" max="1070" width="6.6328125" customWidth="1"/>
    <col min="1071" max="1071" width="6.90625" customWidth="1"/>
    <col min="1072" max="1073" width="9.453125" customWidth="1"/>
    <col min="1074" max="1074" width="8.7265625" customWidth="1"/>
    <col min="1319" max="1319" width="3.36328125" customWidth="1"/>
    <col min="1320" max="1320" width="8.36328125" customWidth="1"/>
    <col min="1321" max="1321" width="7" customWidth="1"/>
    <col min="1322" max="1322" width="5" customWidth="1"/>
    <col min="1323" max="1323" width="19.36328125" customWidth="1"/>
    <col min="1324" max="1324" width="5.26953125" bestFit="1" customWidth="1"/>
    <col min="1325" max="1325" width="5.26953125" customWidth="1"/>
    <col min="1326" max="1326" width="6.6328125" customWidth="1"/>
    <col min="1327" max="1327" width="6.90625" customWidth="1"/>
    <col min="1328" max="1329" width="9.453125" customWidth="1"/>
    <col min="1330" max="1330" width="8.7265625" customWidth="1"/>
    <col min="1575" max="1575" width="3.36328125" customWidth="1"/>
    <col min="1576" max="1576" width="8.36328125" customWidth="1"/>
    <col min="1577" max="1577" width="7" customWidth="1"/>
    <col min="1578" max="1578" width="5" customWidth="1"/>
    <col min="1579" max="1579" width="19.36328125" customWidth="1"/>
    <col min="1580" max="1580" width="5.26953125" bestFit="1" customWidth="1"/>
    <col min="1581" max="1581" width="5.26953125" customWidth="1"/>
    <col min="1582" max="1582" width="6.6328125" customWidth="1"/>
    <col min="1583" max="1583" width="6.90625" customWidth="1"/>
    <col min="1584" max="1585" width="9.453125" customWidth="1"/>
    <col min="1586" max="1586" width="8.7265625" customWidth="1"/>
    <col min="1831" max="1831" width="3.36328125" customWidth="1"/>
    <col min="1832" max="1832" width="8.36328125" customWidth="1"/>
    <col min="1833" max="1833" width="7" customWidth="1"/>
    <col min="1834" max="1834" width="5" customWidth="1"/>
    <col min="1835" max="1835" width="19.36328125" customWidth="1"/>
    <col min="1836" max="1836" width="5.26953125" bestFit="1" customWidth="1"/>
    <col min="1837" max="1837" width="5.26953125" customWidth="1"/>
    <col min="1838" max="1838" width="6.6328125" customWidth="1"/>
    <col min="1839" max="1839" width="6.90625" customWidth="1"/>
    <col min="1840" max="1841" width="9.453125" customWidth="1"/>
    <col min="1842" max="1842" width="8.7265625" customWidth="1"/>
    <col min="2087" max="2087" width="3.36328125" customWidth="1"/>
    <col min="2088" max="2088" width="8.36328125" customWidth="1"/>
    <col min="2089" max="2089" width="7" customWidth="1"/>
    <col min="2090" max="2090" width="5" customWidth="1"/>
    <col min="2091" max="2091" width="19.36328125" customWidth="1"/>
    <col min="2092" max="2092" width="5.26953125" bestFit="1" customWidth="1"/>
    <col min="2093" max="2093" width="5.26953125" customWidth="1"/>
    <col min="2094" max="2094" width="6.6328125" customWidth="1"/>
    <col min="2095" max="2095" width="6.90625" customWidth="1"/>
    <col min="2096" max="2097" width="9.453125" customWidth="1"/>
    <col min="2098" max="2098" width="8.7265625" customWidth="1"/>
    <col min="2343" max="2343" width="3.36328125" customWidth="1"/>
    <col min="2344" max="2344" width="8.36328125" customWidth="1"/>
    <col min="2345" max="2345" width="7" customWidth="1"/>
    <col min="2346" max="2346" width="5" customWidth="1"/>
    <col min="2347" max="2347" width="19.36328125" customWidth="1"/>
    <col min="2348" max="2348" width="5.26953125" bestFit="1" customWidth="1"/>
    <col min="2349" max="2349" width="5.26953125" customWidth="1"/>
    <col min="2350" max="2350" width="6.6328125" customWidth="1"/>
    <col min="2351" max="2351" width="6.90625" customWidth="1"/>
    <col min="2352" max="2353" width="9.453125" customWidth="1"/>
    <col min="2354" max="2354" width="8.7265625" customWidth="1"/>
    <col min="2599" max="2599" width="3.36328125" customWidth="1"/>
    <col min="2600" max="2600" width="8.36328125" customWidth="1"/>
    <col min="2601" max="2601" width="7" customWidth="1"/>
    <col min="2602" max="2602" width="5" customWidth="1"/>
    <col min="2603" max="2603" width="19.36328125" customWidth="1"/>
    <col min="2604" max="2604" width="5.26953125" bestFit="1" customWidth="1"/>
    <col min="2605" max="2605" width="5.26953125" customWidth="1"/>
    <col min="2606" max="2606" width="6.6328125" customWidth="1"/>
    <col min="2607" max="2607" width="6.90625" customWidth="1"/>
    <col min="2608" max="2609" width="9.453125" customWidth="1"/>
    <col min="2610" max="2610" width="8.7265625" customWidth="1"/>
    <col min="2855" max="2855" width="3.36328125" customWidth="1"/>
    <col min="2856" max="2856" width="8.36328125" customWidth="1"/>
    <col min="2857" max="2857" width="7" customWidth="1"/>
    <col min="2858" max="2858" width="5" customWidth="1"/>
    <col min="2859" max="2859" width="19.36328125" customWidth="1"/>
    <col min="2860" max="2860" width="5.26953125" bestFit="1" customWidth="1"/>
    <col min="2861" max="2861" width="5.26953125" customWidth="1"/>
    <col min="2862" max="2862" width="6.6328125" customWidth="1"/>
    <col min="2863" max="2863" width="6.90625" customWidth="1"/>
    <col min="2864" max="2865" width="9.453125" customWidth="1"/>
    <col min="2866" max="2866" width="8.7265625" customWidth="1"/>
    <col min="3111" max="3111" width="3.36328125" customWidth="1"/>
    <col min="3112" max="3112" width="8.36328125" customWidth="1"/>
    <col min="3113" max="3113" width="7" customWidth="1"/>
    <col min="3114" max="3114" width="5" customWidth="1"/>
    <col min="3115" max="3115" width="19.36328125" customWidth="1"/>
    <col min="3116" max="3116" width="5.26953125" bestFit="1" customWidth="1"/>
    <col min="3117" max="3117" width="5.26953125" customWidth="1"/>
    <col min="3118" max="3118" width="6.6328125" customWidth="1"/>
    <col min="3119" max="3119" width="6.90625" customWidth="1"/>
    <col min="3120" max="3121" width="9.453125" customWidth="1"/>
    <col min="3122" max="3122" width="8.7265625" customWidth="1"/>
    <col min="3367" max="3367" width="3.36328125" customWidth="1"/>
    <col min="3368" max="3368" width="8.36328125" customWidth="1"/>
    <col min="3369" max="3369" width="7" customWidth="1"/>
    <col min="3370" max="3370" width="5" customWidth="1"/>
    <col min="3371" max="3371" width="19.36328125" customWidth="1"/>
    <col min="3372" max="3372" width="5.26953125" bestFit="1" customWidth="1"/>
    <col min="3373" max="3373" width="5.26953125" customWidth="1"/>
    <col min="3374" max="3374" width="6.6328125" customWidth="1"/>
    <col min="3375" max="3375" width="6.90625" customWidth="1"/>
    <col min="3376" max="3377" width="9.453125" customWidth="1"/>
    <col min="3378" max="3378" width="8.7265625" customWidth="1"/>
    <col min="3623" max="3623" width="3.36328125" customWidth="1"/>
    <col min="3624" max="3624" width="8.36328125" customWidth="1"/>
    <col min="3625" max="3625" width="7" customWidth="1"/>
    <col min="3626" max="3626" width="5" customWidth="1"/>
    <col min="3627" max="3627" width="19.36328125" customWidth="1"/>
    <col min="3628" max="3628" width="5.26953125" bestFit="1" customWidth="1"/>
    <col min="3629" max="3629" width="5.26953125" customWidth="1"/>
    <col min="3630" max="3630" width="6.6328125" customWidth="1"/>
    <col min="3631" max="3631" width="6.90625" customWidth="1"/>
    <col min="3632" max="3633" width="9.453125" customWidth="1"/>
    <col min="3634" max="3634" width="8.7265625" customWidth="1"/>
    <col min="3879" max="3879" width="3.36328125" customWidth="1"/>
    <col min="3880" max="3880" width="8.36328125" customWidth="1"/>
    <col min="3881" max="3881" width="7" customWidth="1"/>
    <col min="3882" max="3882" width="5" customWidth="1"/>
    <col min="3883" max="3883" width="19.36328125" customWidth="1"/>
    <col min="3884" max="3884" width="5.26953125" bestFit="1" customWidth="1"/>
    <col min="3885" max="3885" width="5.26953125" customWidth="1"/>
    <col min="3886" max="3886" width="6.6328125" customWidth="1"/>
    <col min="3887" max="3887" width="6.90625" customWidth="1"/>
    <col min="3888" max="3889" width="9.453125" customWidth="1"/>
    <col min="3890" max="3890" width="8.7265625" customWidth="1"/>
    <col min="4135" max="4135" width="3.36328125" customWidth="1"/>
    <col min="4136" max="4136" width="8.36328125" customWidth="1"/>
    <col min="4137" max="4137" width="7" customWidth="1"/>
    <col min="4138" max="4138" width="5" customWidth="1"/>
    <col min="4139" max="4139" width="19.36328125" customWidth="1"/>
    <col min="4140" max="4140" width="5.26953125" bestFit="1" customWidth="1"/>
    <col min="4141" max="4141" width="5.26953125" customWidth="1"/>
    <col min="4142" max="4142" width="6.6328125" customWidth="1"/>
    <col min="4143" max="4143" width="6.90625" customWidth="1"/>
    <col min="4144" max="4145" width="9.453125" customWidth="1"/>
    <col min="4146" max="4146" width="8.7265625" customWidth="1"/>
    <col min="4391" max="4391" width="3.36328125" customWidth="1"/>
    <col min="4392" max="4392" width="8.36328125" customWidth="1"/>
    <col min="4393" max="4393" width="7" customWidth="1"/>
    <col min="4394" max="4394" width="5" customWidth="1"/>
    <col min="4395" max="4395" width="19.36328125" customWidth="1"/>
    <col min="4396" max="4396" width="5.26953125" bestFit="1" customWidth="1"/>
    <col min="4397" max="4397" width="5.26953125" customWidth="1"/>
    <col min="4398" max="4398" width="6.6328125" customWidth="1"/>
    <col min="4399" max="4399" width="6.90625" customWidth="1"/>
    <col min="4400" max="4401" width="9.453125" customWidth="1"/>
    <col min="4402" max="4402" width="8.7265625" customWidth="1"/>
    <col min="4647" max="4647" width="3.36328125" customWidth="1"/>
    <col min="4648" max="4648" width="8.36328125" customWidth="1"/>
    <col min="4649" max="4649" width="7" customWidth="1"/>
    <col min="4650" max="4650" width="5" customWidth="1"/>
    <col min="4651" max="4651" width="19.36328125" customWidth="1"/>
    <col min="4652" max="4652" width="5.26953125" bestFit="1" customWidth="1"/>
    <col min="4653" max="4653" width="5.26953125" customWidth="1"/>
    <col min="4654" max="4654" width="6.6328125" customWidth="1"/>
    <col min="4655" max="4655" width="6.90625" customWidth="1"/>
    <col min="4656" max="4657" width="9.453125" customWidth="1"/>
    <col min="4658" max="4658" width="8.7265625" customWidth="1"/>
    <col min="4903" max="4903" width="3.36328125" customWidth="1"/>
    <col min="4904" max="4904" width="8.36328125" customWidth="1"/>
    <col min="4905" max="4905" width="7" customWidth="1"/>
    <col min="4906" max="4906" width="5" customWidth="1"/>
    <col min="4907" max="4907" width="19.36328125" customWidth="1"/>
    <col min="4908" max="4908" width="5.26953125" bestFit="1" customWidth="1"/>
    <col min="4909" max="4909" width="5.26953125" customWidth="1"/>
    <col min="4910" max="4910" width="6.6328125" customWidth="1"/>
    <col min="4911" max="4911" width="6.90625" customWidth="1"/>
    <col min="4912" max="4913" width="9.453125" customWidth="1"/>
    <col min="4914" max="4914" width="8.7265625" customWidth="1"/>
    <col min="5159" max="5159" width="3.36328125" customWidth="1"/>
    <col min="5160" max="5160" width="8.36328125" customWidth="1"/>
    <col min="5161" max="5161" width="7" customWidth="1"/>
    <col min="5162" max="5162" width="5" customWidth="1"/>
    <col min="5163" max="5163" width="19.36328125" customWidth="1"/>
    <col min="5164" max="5164" width="5.26953125" bestFit="1" customWidth="1"/>
    <col min="5165" max="5165" width="5.26953125" customWidth="1"/>
    <col min="5166" max="5166" width="6.6328125" customWidth="1"/>
    <col min="5167" max="5167" width="6.90625" customWidth="1"/>
    <col min="5168" max="5169" width="9.453125" customWidth="1"/>
    <col min="5170" max="5170" width="8.7265625" customWidth="1"/>
    <col min="5415" max="5415" width="3.36328125" customWidth="1"/>
    <col min="5416" max="5416" width="8.36328125" customWidth="1"/>
    <col min="5417" max="5417" width="7" customWidth="1"/>
    <col min="5418" max="5418" width="5" customWidth="1"/>
    <col min="5419" max="5419" width="19.36328125" customWidth="1"/>
    <col min="5420" max="5420" width="5.26953125" bestFit="1" customWidth="1"/>
    <col min="5421" max="5421" width="5.26953125" customWidth="1"/>
    <col min="5422" max="5422" width="6.6328125" customWidth="1"/>
    <col min="5423" max="5423" width="6.90625" customWidth="1"/>
    <col min="5424" max="5425" width="9.453125" customWidth="1"/>
    <col min="5426" max="5426" width="8.7265625" customWidth="1"/>
    <col min="5671" max="5671" width="3.36328125" customWidth="1"/>
    <col min="5672" max="5672" width="8.36328125" customWidth="1"/>
    <col min="5673" max="5673" width="7" customWidth="1"/>
    <col min="5674" max="5674" width="5" customWidth="1"/>
    <col min="5675" max="5675" width="19.36328125" customWidth="1"/>
    <col min="5676" max="5676" width="5.26953125" bestFit="1" customWidth="1"/>
    <col min="5677" max="5677" width="5.26953125" customWidth="1"/>
    <col min="5678" max="5678" width="6.6328125" customWidth="1"/>
    <col min="5679" max="5679" width="6.90625" customWidth="1"/>
    <col min="5680" max="5681" width="9.453125" customWidth="1"/>
    <col min="5682" max="5682" width="8.7265625" customWidth="1"/>
    <col min="5927" max="5927" width="3.36328125" customWidth="1"/>
    <col min="5928" max="5928" width="8.36328125" customWidth="1"/>
    <col min="5929" max="5929" width="7" customWidth="1"/>
    <col min="5930" max="5930" width="5" customWidth="1"/>
    <col min="5931" max="5931" width="19.36328125" customWidth="1"/>
    <col min="5932" max="5932" width="5.26953125" bestFit="1" customWidth="1"/>
    <col min="5933" max="5933" width="5.26953125" customWidth="1"/>
    <col min="5934" max="5934" width="6.6328125" customWidth="1"/>
    <col min="5935" max="5935" width="6.90625" customWidth="1"/>
    <col min="5936" max="5937" width="9.453125" customWidth="1"/>
    <col min="5938" max="5938" width="8.7265625" customWidth="1"/>
    <col min="6183" max="6183" width="3.36328125" customWidth="1"/>
    <col min="6184" max="6184" width="8.36328125" customWidth="1"/>
    <col min="6185" max="6185" width="7" customWidth="1"/>
    <col min="6186" max="6186" width="5" customWidth="1"/>
    <col min="6187" max="6187" width="19.36328125" customWidth="1"/>
    <col min="6188" max="6188" width="5.26953125" bestFit="1" customWidth="1"/>
    <col min="6189" max="6189" width="5.26953125" customWidth="1"/>
    <col min="6190" max="6190" width="6.6328125" customWidth="1"/>
    <col min="6191" max="6191" width="6.90625" customWidth="1"/>
    <col min="6192" max="6193" width="9.453125" customWidth="1"/>
    <col min="6194" max="6194" width="8.7265625" customWidth="1"/>
    <col min="6439" max="6439" width="3.36328125" customWidth="1"/>
    <col min="6440" max="6440" width="8.36328125" customWidth="1"/>
    <col min="6441" max="6441" width="7" customWidth="1"/>
    <col min="6442" max="6442" width="5" customWidth="1"/>
    <col min="6443" max="6443" width="19.36328125" customWidth="1"/>
    <col min="6444" max="6444" width="5.26953125" bestFit="1" customWidth="1"/>
    <col min="6445" max="6445" width="5.26953125" customWidth="1"/>
    <col min="6446" max="6446" width="6.6328125" customWidth="1"/>
    <col min="6447" max="6447" width="6.90625" customWidth="1"/>
    <col min="6448" max="6449" width="9.453125" customWidth="1"/>
    <col min="6450" max="6450" width="8.7265625" customWidth="1"/>
    <col min="6695" max="6695" width="3.36328125" customWidth="1"/>
    <col min="6696" max="6696" width="8.36328125" customWidth="1"/>
    <col min="6697" max="6697" width="7" customWidth="1"/>
    <col min="6698" max="6698" width="5" customWidth="1"/>
    <col min="6699" max="6699" width="19.36328125" customWidth="1"/>
    <col min="6700" max="6700" width="5.26953125" bestFit="1" customWidth="1"/>
    <col min="6701" max="6701" width="5.26953125" customWidth="1"/>
    <col min="6702" max="6702" width="6.6328125" customWidth="1"/>
    <col min="6703" max="6703" width="6.90625" customWidth="1"/>
    <col min="6704" max="6705" width="9.453125" customWidth="1"/>
    <col min="6706" max="6706" width="8.7265625" customWidth="1"/>
    <col min="6951" max="6951" width="3.36328125" customWidth="1"/>
    <col min="6952" max="6952" width="8.36328125" customWidth="1"/>
    <col min="6953" max="6953" width="7" customWidth="1"/>
    <col min="6954" max="6954" width="5" customWidth="1"/>
    <col min="6955" max="6955" width="19.36328125" customWidth="1"/>
    <col min="6956" max="6956" width="5.26953125" bestFit="1" customWidth="1"/>
    <col min="6957" max="6957" width="5.26953125" customWidth="1"/>
    <col min="6958" max="6958" width="6.6328125" customWidth="1"/>
    <col min="6959" max="6959" width="6.90625" customWidth="1"/>
    <col min="6960" max="6961" width="9.453125" customWidth="1"/>
    <col min="6962" max="6962" width="8.7265625" customWidth="1"/>
    <col min="7207" max="7207" width="3.36328125" customWidth="1"/>
    <col min="7208" max="7208" width="8.36328125" customWidth="1"/>
    <col min="7209" max="7209" width="7" customWidth="1"/>
    <col min="7210" max="7210" width="5" customWidth="1"/>
    <col min="7211" max="7211" width="19.36328125" customWidth="1"/>
    <col min="7212" max="7212" width="5.26953125" bestFit="1" customWidth="1"/>
    <col min="7213" max="7213" width="5.26953125" customWidth="1"/>
    <col min="7214" max="7214" width="6.6328125" customWidth="1"/>
    <col min="7215" max="7215" width="6.90625" customWidth="1"/>
    <col min="7216" max="7217" width="9.453125" customWidth="1"/>
    <col min="7218" max="7218" width="8.7265625" customWidth="1"/>
    <col min="7463" max="7463" width="3.36328125" customWidth="1"/>
    <col min="7464" max="7464" width="8.36328125" customWidth="1"/>
    <col min="7465" max="7465" width="7" customWidth="1"/>
    <col min="7466" max="7466" width="5" customWidth="1"/>
    <col min="7467" max="7467" width="19.36328125" customWidth="1"/>
    <col min="7468" max="7468" width="5.26953125" bestFit="1" customWidth="1"/>
    <col min="7469" max="7469" width="5.26953125" customWidth="1"/>
    <col min="7470" max="7470" width="6.6328125" customWidth="1"/>
    <col min="7471" max="7471" width="6.90625" customWidth="1"/>
    <col min="7472" max="7473" width="9.453125" customWidth="1"/>
    <col min="7474" max="7474" width="8.7265625" customWidth="1"/>
    <col min="7719" max="7719" width="3.36328125" customWidth="1"/>
    <col min="7720" max="7720" width="8.36328125" customWidth="1"/>
    <col min="7721" max="7721" width="7" customWidth="1"/>
    <col min="7722" max="7722" width="5" customWidth="1"/>
    <col min="7723" max="7723" width="19.36328125" customWidth="1"/>
    <col min="7724" max="7724" width="5.26953125" bestFit="1" customWidth="1"/>
    <col min="7725" max="7725" width="5.26953125" customWidth="1"/>
    <col min="7726" max="7726" width="6.6328125" customWidth="1"/>
    <col min="7727" max="7727" width="6.90625" customWidth="1"/>
    <col min="7728" max="7729" width="9.453125" customWidth="1"/>
    <col min="7730" max="7730" width="8.7265625" customWidth="1"/>
    <col min="7975" max="7975" width="3.36328125" customWidth="1"/>
    <col min="7976" max="7976" width="8.36328125" customWidth="1"/>
    <col min="7977" max="7977" width="7" customWidth="1"/>
    <col min="7978" max="7978" width="5" customWidth="1"/>
    <col min="7979" max="7979" width="19.36328125" customWidth="1"/>
    <col min="7980" max="7980" width="5.26953125" bestFit="1" customWidth="1"/>
    <col min="7981" max="7981" width="5.26953125" customWidth="1"/>
    <col min="7982" max="7982" width="6.6328125" customWidth="1"/>
    <col min="7983" max="7983" width="6.90625" customWidth="1"/>
    <col min="7984" max="7985" width="9.453125" customWidth="1"/>
    <col min="7986" max="7986" width="8.7265625" customWidth="1"/>
    <col min="8231" max="8231" width="3.36328125" customWidth="1"/>
    <col min="8232" max="8232" width="8.36328125" customWidth="1"/>
    <col min="8233" max="8233" width="7" customWidth="1"/>
    <col min="8234" max="8234" width="5" customWidth="1"/>
    <col min="8235" max="8235" width="19.36328125" customWidth="1"/>
    <col min="8236" max="8236" width="5.26953125" bestFit="1" customWidth="1"/>
    <col min="8237" max="8237" width="5.26953125" customWidth="1"/>
    <col min="8238" max="8238" width="6.6328125" customWidth="1"/>
    <col min="8239" max="8239" width="6.90625" customWidth="1"/>
    <col min="8240" max="8241" width="9.453125" customWidth="1"/>
    <col min="8242" max="8242" width="8.7265625" customWidth="1"/>
    <col min="8487" max="8487" width="3.36328125" customWidth="1"/>
    <col min="8488" max="8488" width="8.36328125" customWidth="1"/>
    <col min="8489" max="8489" width="7" customWidth="1"/>
    <col min="8490" max="8490" width="5" customWidth="1"/>
    <col min="8491" max="8491" width="19.36328125" customWidth="1"/>
    <col min="8492" max="8492" width="5.26953125" bestFit="1" customWidth="1"/>
    <col min="8493" max="8493" width="5.26953125" customWidth="1"/>
    <col min="8494" max="8494" width="6.6328125" customWidth="1"/>
    <col min="8495" max="8495" width="6.90625" customWidth="1"/>
    <col min="8496" max="8497" width="9.453125" customWidth="1"/>
    <col min="8498" max="8498" width="8.7265625" customWidth="1"/>
    <col min="8743" max="8743" width="3.36328125" customWidth="1"/>
    <col min="8744" max="8744" width="8.36328125" customWidth="1"/>
    <col min="8745" max="8745" width="7" customWidth="1"/>
    <col min="8746" max="8746" width="5" customWidth="1"/>
    <col min="8747" max="8747" width="19.36328125" customWidth="1"/>
    <col min="8748" max="8748" width="5.26953125" bestFit="1" customWidth="1"/>
    <col min="8749" max="8749" width="5.26953125" customWidth="1"/>
    <col min="8750" max="8750" width="6.6328125" customWidth="1"/>
    <col min="8751" max="8751" width="6.90625" customWidth="1"/>
    <col min="8752" max="8753" width="9.453125" customWidth="1"/>
    <col min="8754" max="8754" width="8.7265625" customWidth="1"/>
    <col min="8999" max="8999" width="3.36328125" customWidth="1"/>
    <col min="9000" max="9000" width="8.36328125" customWidth="1"/>
    <col min="9001" max="9001" width="7" customWidth="1"/>
    <col min="9002" max="9002" width="5" customWidth="1"/>
    <col min="9003" max="9003" width="19.36328125" customWidth="1"/>
    <col min="9004" max="9004" width="5.26953125" bestFit="1" customWidth="1"/>
    <col min="9005" max="9005" width="5.26953125" customWidth="1"/>
    <col min="9006" max="9006" width="6.6328125" customWidth="1"/>
    <col min="9007" max="9007" width="6.90625" customWidth="1"/>
    <col min="9008" max="9009" width="9.453125" customWidth="1"/>
    <col min="9010" max="9010" width="8.7265625" customWidth="1"/>
    <col min="9255" max="9255" width="3.36328125" customWidth="1"/>
    <col min="9256" max="9256" width="8.36328125" customWidth="1"/>
    <col min="9257" max="9257" width="7" customWidth="1"/>
    <col min="9258" max="9258" width="5" customWidth="1"/>
    <col min="9259" max="9259" width="19.36328125" customWidth="1"/>
    <col min="9260" max="9260" width="5.26953125" bestFit="1" customWidth="1"/>
    <col min="9261" max="9261" width="5.26953125" customWidth="1"/>
    <col min="9262" max="9262" width="6.6328125" customWidth="1"/>
    <col min="9263" max="9263" width="6.90625" customWidth="1"/>
    <col min="9264" max="9265" width="9.453125" customWidth="1"/>
    <col min="9266" max="9266" width="8.7265625" customWidth="1"/>
    <col min="9511" max="9511" width="3.36328125" customWidth="1"/>
    <col min="9512" max="9512" width="8.36328125" customWidth="1"/>
    <col min="9513" max="9513" width="7" customWidth="1"/>
    <col min="9514" max="9514" width="5" customWidth="1"/>
    <col min="9515" max="9515" width="19.36328125" customWidth="1"/>
    <col min="9516" max="9516" width="5.26953125" bestFit="1" customWidth="1"/>
    <col min="9517" max="9517" width="5.26953125" customWidth="1"/>
    <col min="9518" max="9518" width="6.6328125" customWidth="1"/>
    <col min="9519" max="9519" width="6.90625" customWidth="1"/>
    <col min="9520" max="9521" width="9.453125" customWidth="1"/>
    <col min="9522" max="9522" width="8.7265625" customWidth="1"/>
    <col min="9767" max="9767" width="3.36328125" customWidth="1"/>
    <col min="9768" max="9768" width="8.36328125" customWidth="1"/>
    <col min="9769" max="9769" width="7" customWidth="1"/>
    <col min="9770" max="9770" width="5" customWidth="1"/>
    <col min="9771" max="9771" width="19.36328125" customWidth="1"/>
    <col min="9772" max="9772" width="5.26953125" bestFit="1" customWidth="1"/>
    <col min="9773" max="9773" width="5.26953125" customWidth="1"/>
    <col min="9774" max="9774" width="6.6328125" customWidth="1"/>
    <col min="9775" max="9775" width="6.90625" customWidth="1"/>
    <col min="9776" max="9777" width="9.453125" customWidth="1"/>
    <col min="9778" max="9778" width="8.7265625" customWidth="1"/>
    <col min="10023" max="10023" width="3.36328125" customWidth="1"/>
    <col min="10024" max="10024" width="8.36328125" customWidth="1"/>
    <col min="10025" max="10025" width="7" customWidth="1"/>
    <col min="10026" max="10026" width="5" customWidth="1"/>
    <col min="10027" max="10027" width="19.36328125" customWidth="1"/>
    <col min="10028" max="10028" width="5.26953125" bestFit="1" customWidth="1"/>
    <col min="10029" max="10029" width="5.26953125" customWidth="1"/>
    <col min="10030" max="10030" width="6.6328125" customWidth="1"/>
    <col min="10031" max="10031" width="6.90625" customWidth="1"/>
    <col min="10032" max="10033" width="9.453125" customWidth="1"/>
    <col min="10034" max="10034" width="8.7265625" customWidth="1"/>
    <col min="10279" max="10279" width="3.36328125" customWidth="1"/>
    <col min="10280" max="10280" width="8.36328125" customWidth="1"/>
    <col min="10281" max="10281" width="7" customWidth="1"/>
    <col min="10282" max="10282" width="5" customWidth="1"/>
    <col min="10283" max="10283" width="19.36328125" customWidth="1"/>
    <col min="10284" max="10284" width="5.26953125" bestFit="1" customWidth="1"/>
    <col min="10285" max="10285" width="5.26953125" customWidth="1"/>
    <col min="10286" max="10286" width="6.6328125" customWidth="1"/>
    <col min="10287" max="10287" width="6.90625" customWidth="1"/>
    <col min="10288" max="10289" width="9.453125" customWidth="1"/>
    <col min="10290" max="10290" width="8.7265625" customWidth="1"/>
    <col min="10535" max="10535" width="3.36328125" customWidth="1"/>
    <col min="10536" max="10536" width="8.36328125" customWidth="1"/>
    <col min="10537" max="10537" width="7" customWidth="1"/>
    <col min="10538" max="10538" width="5" customWidth="1"/>
    <col min="10539" max="10539" width="19.36328125" customWidth="1"/>
    <col min="10540" max="10540" width="5.26953125" bestFit="1" customWidth="1"/>
    <col min="10541" max="10541" width="5.26953125" customWidth="1"/>
    <col min="10542" max="10542" width="6.6328125" customWidth="1"/>
    <col min="10543" max="10543" width="6.90625" customWidth="1"/>
    <col min="10544" max="10545" width="9.453125" customWidth="1"/>
    <col min="10546" max="10546" width="8.7265625" customWidth="1"/>
    <col min="10791" max="10791" width="3.36328125" customWidth="1"/>
    <col min="10792" max="10792" width="8.36328125" customWidth="1"/>
    <col min="10793" max="10793" width="7" customWidth="1"/>
    <col min="10794" max="10794" width="5" customWidth="1"/>
    <col min="10795" max="10795" width="19.36328125" customWidth="1"/>
    <col min="10796" max="10796" width="5.26953125" bestFit="1" customWidth="1"/>
    <col min="10797" max="10797" width="5.26953125" customWidth="1"/>
    <col min="10798" max="10798" width="6.6328125" customWidth="1"/>
    <col min="10799" max="10799" width="6.90625" customWidth="1"/>
    <col min="10800" max="10801" width="9.453125" customWidth="1"/>
    <col min="10802" max="10802" width="8.7265625" customWidth="1"/>
    <col min="11047" max="11047" width="3.36328125" customWidth="1"/>
    <col min="11048" max="11048" width="8.36328125" customWidth="1"/>
    <col min="11049" max="11049" width="7" customWidth="1"/>
    <col min="11050" max="11050" width="5" customWidth="1"/>
    <col min="11051" max="11051" width="19.36328125" customWidth="1"/>
    <col min="11052" max="11052" width="5.26953125" bestFit="1" customWidth="1"/>
    <col min="11053" max="11053" width="5.26953125" customWidth="1"/>
    <col min="11054" max="11054" width="6.6328125" customWidth="1"/>
    <col min="11055" max="11055" width="6.90625" customWidth="1"/>
    <col min="11056" max="11057" width="9.453125" customWidth="1"/>
    <col min="11058" max="11058" width="8.7265625" customWidth="1"/>
    <col min="11303" max="11303" width="3.36328125" customWidth="1"/>
    <col min="11304" max="11304" width="8.36328125" customWidth="1"/>
    <col min="11305" max="11305" width="7" customWidth="1"/>
    <col min="11306" max="11306" width="5" customWidth="1"/>
    <col min="11307" max="11307" width="19.36328125" customWidth="1"/>
    <col min="11308" max="11308" width="5.26953125" bestFit="1" customWidth="1"/>
    <col min="11309" max="11309" width="5.26953125" customWidth="1"/>
    <col min="11310" max="11310" width="6.6328125" customWidth="1"/>
    <col min="11311" max="11311" width="6.90625" customWidth="1"/>
    <col min="11312" max="11313" width="9.453125" customWidth="1"/>
    <col min="11314" max="11314" width="8.7265625" customWidth="1"/>
    <col min="11559" max="11559" width="3.36328125" customWidth="1"/>
    <col min="11560" max="11560" width="8.36328125" customWidth="1"/>
    <col min="11561" max="11561" width="7" customWidth="1"/>
    <col min="11562" max="11562" width="5" customWidth="1"/>
    <col min="11563" max="11563" width="19.36328125" customWidth="1"/>
    <col min="11564" max="11564" width="5.26953125" bestFit="1" customWidth="1"/>
    <col min="11565" max="11565" width="5.26953125" customWidth="1"/>
    <col min="11566" max="11566" width="6.6328125" customWidth="1"/>
    <col min="11567" max="11567" width="6.90625" customWidth="1"/>
    <col min="11568" max="11569" width="9.453125" customWidth="1"/>
    <col min="11570" max="11570" width="8.7265625" customWidth="1"/>
    <col min="11815" max="11815" width="3.36328125" customWidth="1"/>
    <col min="11816" max="11816" width="8.36328125" customWidth="1"/>
    <col min="11817" max="11817" width="7" customWidth="1"/>
    <col min="11818" max="11818" width="5" customWidth="1"/>
    <col min="11819" max="11819" width="19.36328125" customWidth="1"/>
    <col min="11820" max="11820" width="5.26953125" bestFit="1" customWidth="1"/>
    <col min="11821" max="11821" width="5.26953125" customWidth="1"/>
    <col min="11822" max="11822" width="6.6328125" customWidth="1"/>
    <col min="11823" max="11823" width="6.90625" customWidth="1"/>
    <col min="11824" max="11825" width="9.453125" customWidth="1"/>
    <col min="11826" max="11826" width="8.7265625" customWidth="1"/>
    <col min="12071" max="12071" width="3.36328125" customWidth="1"/>
    <col min="12072" max="12072" width="8.36328125" customWidth="1"/>
    <col min="12073" max="12073" width="7" customWidth="1"/>
    <col min="12074" max="12074" width="5" customWidth="1"/>
    <col min="12075" max="12075" width="19.36328125" customWidth="1"/>
    <col min="12076" max="12076" width="5.26953125" bestFit="1" customWidth="1"/>
    <col min="12077" max="12077" width="5.26953125" customWidth="1"/>
    <col min="12078" max="12078" width="6.6328125" customWidth="1"/>
    <col min="12079" max="12079" width="6.90625" customWidth="1"/>
    <col min="12080" max="12081" width="9.453125" customWidth="1"/>
    <col min="12082" max="12082" width="8.7265625" customWidth="1"/>
    <col min="12327" max="12327" width="3.36328125" customWidth="1"/>
    <col min="12328" max="12328" width="8.36328125" customWidth="1"/>
    <col min="12329" max="12329" width="7" customWidth="1"/>
    <col min="12330" max="12330" width="5" customWidth="1"/>
    <col min="12331" max="12331" width="19.36328125" customWidth="1"/>
    <col min="12332" max="12332" width="5.26953125" bestFit="1" customWidth="1"/>
    <col min="12333" max="12333" width="5.26953125" customWidth="1"/>
    <col min="12334" max="12334" width="6.6328125" customWidth="1"/>
    <col min="12335" max="12335" width="6.90625" customWidth="1"/>
    <col min="12336" max="12337" width="9.453125" customWidth="1"/>
    <col min="12338" max="12338" width="8.7265625" customWidth="1"/>
    <col min="12583" max="12583" width="3.36328125" customWidth="1"/>
    <col min="12584" max="12584" width="8.36328125" customWidth="1"/>
    <col min="12585" max="12585" width="7" customWidth="1"/>
    <col min="12586" max="12586" width="5" customWidth="1"/>
    <col min="12587" max="12587" width="19.36328125" customWidth="1"/>
    <col min="12588" max="12588" width="5.26953125" bestFit="1" customWidth="1"/>
    <col min="12589" max="12589" width="5.26953125" customWidth="1"/>
    <col min="12590" max="12590" width="6.6328125" customWidth="1"/>
    <col min="12591" max="12591" width="6.90625" customWidth="1"/>
    <col min="12592" max="12593" width="9.453125" customWidth="1"/>
    <col min="12594" max="12594" width="8.7265625" customWidth="1"/>
    <col min="12839" max="12839" width="3.36328125" customWidth="1"/>
    <col min="12840" max="12840" width="8.36328125" customWidth="1"/>
    <col min="12841" max="12841" width="7" customWidth="1"/>
    <col min="12842" max="12842" width="5" customWidth="1"/>
    <col min="12843" max="12843" width="19.36328125" customWidth="1"/>
    <col min="12844" max="12844" width="5.26953125" bestFit="1" customWidth="1"/>
    <col min="12845" max="12845" width="5.26953125" customWidth="1"/>
    <col min="12846" max="12846" width="6.6328125" customWidth="1"/>
    <col min="12847" max="12847" width="6.90625" customWidth="1"/>
    <col min="12848" max="12849" width="9.453125" customWidth="1"/>
    <col min="12850" max="12850" width="8.7265625" customWidth="1"/>
    <col min="13095" max="13095" width="3.36328125" customWidth="1"/>
    <col min="13096" max="13096" width="8.36328125" customWidth="1"/>
    <col min="13097" max="13097" width="7" customWidth="1"/>
    <col min="13098" max="13098" width="5" customWidth="1"/>
    <col min="13099" max="13099" width="19.36328125" customWidth="1"/>
    <col min="13100" max="13100" width="5.26953125" bestFit="1" customWidth="1"/>
    <col min="13101" max="13101" width="5.26953125" customWidth="1"/>
    <col min="13102" max="13102" width="6.6328125" customWidth="1"/>
    <col min="13103" max="13103" width="6.90625" customWidth="1"/>
    <col min="13104" max="13105" width="9.453125" customWidth="1"/>
    <col min="13106" max="13106" width="8.7265625" customWidth="1"/>
    <col min="13351" max="13351" width="3.36328125" customWidth="1"/>
    <col min="13352" max="13352" width="8.36328125" customWidth="1"/>
    <col min="13353" max="13353" width="7" customWidth="1"/>
    <col min="13354" max="13354" width="5" customWidth="1"/>
    <col min="13355" max="13355" width="19.36328125" customWidth="1"/>
    <col min="13356" max="13356" width="5.26953125" bestFit="1" customWidth="1"/>
    <col min="13357" max="13357" width="5.26953125" customWidth="1"/>
    <col min="13358" max="13358" width="6.6328125" customWidth="1"/>
    <col min="13359" max="13359" width="6.90625" customWidth="1"/>
    <col min="13360" max="13361" width="9.453125" customWidth="1"/>
    <col min="13362" max="13362" width="8.7265625" customWidth="1"/>
    <col min="13607" max="13607" width="3.36328125" customWidth="1"/>
    <col min="13608" max="13608" width="8.36328125" customWidth="1"/>
    <col min="13609" max="13609" width="7" customWidth="1"/>
    <col min="13610" max="13610" width="5" customWidth="1"/>
    <col min="13611" max="13611" width="19.36328125" customWidth="1"/>
    <col min="13612" max="13612" width="5.26953125" bestFit="1" customWidth="1"/>
    <col min="13613" max="13613" width="5.26953125" customWidth="1"/>
    <col min="13614" max="13614" width="6.6328125" customWidth="1"/>
    <col min="13615" max="13615" width="6.90625" customWidth="1"/>
    <col min="13616" max="13617" width="9.453125" customWidth="1"/>
    <col min="13618" max="13618" width="8.7265625" customWidth="1"/>
    <col min="13863" max="13863" width="3.36328125" customWidth="1"/>
    <col min="13864" max="13864" width="8.36328125" customWidth="1"/>
    <col min="13865" max="13865" width="7" customWidth="1"/>
    <col min="13866" max="13866" width="5" customWidth="1"/>
    <col min="13867" max="13867" width="19.36328125" customWidth="1"/>
    <col min="13868" max="13868" width="5.26953125" bestFit="1" customWidth="1"/>
    <col min="13869" max="13869" width="5.26953125" customWidth="1"/>
    <col min="13870" max="13870" width="6.6328125" customWidth="1"/>
    <col min="13871" max="13871" width="6.90625" customWidth="1"/>
    <col min="13872" max="13873" width="9.453125" customWidth="1"/>
    <col min="13874" max="13874" width="8.7265625" customWidth="1"/>
    <col min="14119" max="14119" width="3.36328125" customWidth="1"/>
    <col min="14120" max="14120" width="8.36328125" customWidth="1"/>
    <col min="14121" max="14121" width="7" customWidth="1"/>
    <col min="14122" max="14122" width="5" customWidth="1"/>
    <col min="14123" max="14123" width="19.36328125" customWidth="1"/>
    <col min="14124" max="14124" width="5.26953125" bestFit="1" customWidth="1"/>
    <col min="14125" max="14125" width="5.26953125" customWidth="1"/>
    <col min="14126" max="14126" width="6.6328125" customWidth="1"/>
    <col min="14127" max="14127" width="6.90625" customWidth="1"/>
    <col min="14128" max="14129" width="9.453125" customWidth="1"/>
    <col min="14130" max="14130" width="8.7265625" customWidth="1"/>
    <col min="14375" max="14375" width="3.36328125" customWidth="1"/>
    <col min="14376" max="14376" width="8.36328125" customWidth="1"/>
    <col min="14377" max="14377" width="7" customWidth="1"/>
    <col min="14378" max="14378" width="5" customWidth="1"/>
    <col min="14379" max="14379" width="19.36328125" customWidth="1"/>
    <col min="14380" max="14380" width="5.26953125" bestFit="1" customWidth="1"/>
    <col min="14381" max="14381" width="5.26953125" customWidth="1"/>
    <col min="14382" max="14382" width="6.6328125" customWidth="1"/>
    <col min="14383" max="14383" width="6.90625" customWidth="1"/>
    <col min="14384" max="14385" width="9.453125" customWidth="1"/>
    <col min="14386" max="14386" width="8.7265625" customWidth="1"/>
    <col min="14631" max="14631" width="3.36328125" customWidth="1"/>
    <col min="14632" max="14632" width="8.36328125" customWidth="1"/>
    <col min="14633" max="14633" width="7" customWidth="1"/>
    <col min="14634" max="14634" width="5" customWidth="1"/>
    <col min="14635" max="14635" width="19.36328125" customWidth="1"/>
    <col min="14636" max="14636" width="5.26953125" bestFit="1" customWidth="1"/>
    <col min="14637" max="14637" width="5.26953125" customWidth="1"/>
    <col min="14638" max="14638" width="6.6328125" customWidth="1"/>
    <col min="14639" max="14639" width="6.90625" customWidth="1"/>
    <col min="14640" max="14641" width="9.453125" customWidth="1"/>
    <col min="14642" max="14642" width="8.7265625" customWidth="1"/>
    <col min="14887" max="14887" width="3.36328125" customWidth="1"/>
    <col min="14888" max="14888" width="8.36328125" customWidth="1"/>
    <col min="14889" max="14889" width="7" customWidth="1"/>
    <col min="14890" max="14890" width="5" customWidth="1"/>
    <col min="14891" max="14891" width="19.36328125" customWidth="1"/>
    <col min="14892" max="14892" width="5.26953125" bestFit="1" customWidth="1"/>
    <col min="14893" max="14893" width="5.26953125" customWidth="1"/>
    <col min="14894" max="14894" width="6.6328125" customWidth="1"/>
    <col min="14895" max="14895" width="6.90625" customWidth="1"/>
    <col min="14896" max="14897" width="9.453125" customWidth="1"/>
    <col min="14898" max="14898" width="8.7265625" customWidth="1"/>
    <col min="15143" max="15143" width="3.36328125" customWidth="1"/>
    <col min="15144" max="15144" width="8.36328125" customWidth="1"/>
    <col min="15145" max="15145" width="7" customWidth="1"/>
    <col min="15146" max="15146" width="5" customWidth="1"/>
    <col min="15147" max="15147" width="19.36328125" customWidth="1"/>
    <col min="15148" max="15148" width="5.26953125" bestFit="1" customWidth="1"/>
    <col min="15149" max="15149" width="5.26953125" customWidth="1"/>
    <col min="15150" max="15150" width="6.6328125" customWidth="1"/>
    <col min="15151" max="15151" width="6.90625" customWidth="1"/>
    <col min="15152" max="15153" width="9.453125" customWidth="1"/>
    <col min="15154" max="15154" width="8.7265625" customWidth="1"/>
    <col min="15399" max="15399" width="3.36328125" customWidth="1"/>
    <col min="15400" max="15400" width="8.36328125" customWidth="1"/>
    <col min="15401" max="15401" width="7" customWidth="1"/>
    <col min="15402" max="15402" width="5" customWidth="1"/>
    <col min="15403" max="15403" width="19.36328125" customWidth="1"/>
    <col min="15404" max="15404" width="5.26953125" bestFit="1" customWidth="1"/>
    <col min="15405" max="15405" width="5.26953125" customWidth="1"/>
    <col min="15406" max="15406" width="6.6328125" customWidth="1"/>
    <col min="15407" max="15407" width="6.90625" customWidth="1"/>
    <col min="15408" max="15409" width="9.453125" customWidth="1"/>
    <col min="15410" max="15410" width="8.7265625" customWidth="1"/>
    <col min="15655" max="15655" width="3.36328125" customWidth="1"/>
    <col min="15656" max="15656" width="8.36328125" customWidth="1"/>
    <col min="15657" max="15657" width="7" customWidth="1"/>
    <col min="15658" max="15658" width="5" customWidth="1"/>
    <col min="15659" max="15659" width="19.36328125" customWidth="1"/>
    <col min="15660" max="15660" width="5.26953125" bestFit="1" customWidth="1"/>
    <col min="15661" max="15661" width="5.26953125" customWidth="1"/>
    <col min="15662" max="15662" width="6.6328125" customWidth="1"/>
    <col min="15663" max="15663" width="6.90625" customWidth="1"/>
    <col min="15664" max="15665" width="9.453125" customWidth="1"/>
    <col min="15666" max="15666" width="8.7265625" customWidth="1"/>
    <col min="15911" max="15911" width="3.36328125" customWidth="1"/>
    <col min="15912" max="15912" width="8.36328125" customWidth="1"/>
    <col min="15913" max="15913" width="7" customWidth="1"/>
    <col min="15914" max="15914" width="5" customWidth="1"/>
    <col min="15915" max="15915" width="19.36328125" customWidth="1"/>
    <col min="15916" max="15916" width="5.26953125" bestFit="1" customWidth="1"/>
    <col min="15917" max="15917" width="5.26953125" customWidth="1"/>
    <col min="15918" max="15918" width="6.6328125" customWidth="1"/>
    <col min="15919" max="15919" width="6.90625" customWidth="1"/>
    <col min="15920" max="15921" width="9.453125" customWidth="1"/>
    <col min="15922" max="15922" width="8.7265625" customWidth="1"/>
    <col min="16167" max="16167" width="3.36328125" customWidth="1"/>
    <col min="16168" max="16168" width="8.36328125" customWidth="1"/>
    <col min="16169" max="16169" width="7" customWidth="1"/>
    <col min="16170" max="16170" width="5" customWidth="1"/>
    <col min="16171" max="16171" width="19.36328125" customWidth="1"/>
    <col min="16172" max="16172" width="5.26953125" bestFit="1" customWidth="1"/>
    <col min="16173" max="16173" width="5.26953125" customWidth="1"/>
    <col min="16174" max="16174" width="6.6328125" customWidth="1"/>
    <col min="16175" max="16175" width="6.90625" customWidth="1"/>
    <col min="16176" max="16177" width="9.453125" customWidth="1"/>
    <col min="16178" max="16178" width="8.7265625" customWidth="1"/>
  </cols>
  <sheetData>
    <row r="1" spans="1:79" ht="33" customHeight="1"/>
    <row r="2" spans="1:79" ht="30.75" customHeight="1"/>
    <row r="3" spans="1:79" s="258" customFormat="1" ht="23.5" hidden="1" customHeight="1">
      <c r="A3" s="559" t="s">
        <v>111</v>
      </c>
      <c r="B3" s="559"/>
      <c r="C3" s="559"/>
      <c r="D3" s="559"/>
      <c r="E3" s="559"/>
      <c r="F3" s="559"/>
      <c r="G3" s="559"/>
      <c r="H3" s="559"/>
      <c r="I3" s="559"/>
      <c r="J3" s="559"/>
      <c r="K3" s="559"/>
      <c r="L3" s="559"/>
      <c r="M3" s="559"/>
      <c r="N3" s="255"/>
      <c r="O3" s="255"/>
      <c r="P3" s="255"/>
      <c r="Q3" s="255"/>
      <c r="R3" s="255"/>
      <c r="S3" s="255"/>
      <c r="T3" s="255"/>
      <c r="U3" s="255"/>
      <c r="V3" s="390"/>
      <c r="W3" s="390"/>
      <c r="X3" s="390"/>
      <c r="Y3" s="390"/>
      <c r="Z3" s="390"/>
      <c r="AA3" s="390"/>
      <c r="AB3" s="390"/>
      <c r="AC3" s="391"/>
      <c r="AD3"/>
      <c r="AE3"/>
      <c r="AF3"/>
      <c r="AG3"/>
      <c r="AH3" s="256"/>
      <c r="AI3" s="256"/>
      <c r="AJ3" s="256"/>
      <c r="AK3" s="256"/>
      <c r="AL3"/>
      <c r="AM3"/>
      <c r="AN3"/>
      <c r="AO3"/>
      <c r="AP3"/>
      <c r="AQ3"/>
      <c r="AR3"/>
      <c r="AS3"/>
      <c r="AT3"/>
      <c r="AU3"/>
      <c r="AV3"/>
      <c r="AW3"/>
      <c r="AX3" s="315"/>
      <c r="AY3" s="554"/>
      <c r="AZ3" s="554"/>
      <c r="BA3" s="554"/>
      <c r="BB3" s="554"/>
      <c r="BC3" s="554"/>
      <c r="BD3" s="554"/>
      <c r="BE3" s="554"/>
      <c r="BF3" s="554"/>
      <c r="BG3" s="554"/>
      <c r="BH3" s="554"/>
      <c r="BI3" s="554"/>
      <c r="BJ3" s="554"/>
      <c r="BK3" s="257"/>
      <c r="BL3" s="257"/>
      <c r="BM3" s="257"/>
    </row>
    <row r="4" spans="1:79" s="258" customFormat="1" ht="29" hidden="1" customHeight="1">
      <c r="A4" s="255"/>
      <c r="B4" s="255"/>
      <c r="C4" s="255"/>
      <c r="D4" s="255"/>
      <c r="E4" s="255"/>
      <c r="F4" s="255"/>
      <c r="G4" s="255"/>
      <c r="H4" s="255"/>
      <c r="I4" s="255"/>
      <c r="J4" s="255"/>
      <c r="K4" s="255"/>
      <c r="L4" s="255"/>
      <c r="M4" s="255"/>
      <c r="N4" s="255"/>
      <c r="O4" s="255"/>
      <c r="P4" s="255"/>
      <c r="Q4" s="255"/>
      <c r="R4" s="255"/>
      <c r="S4" s="255"/>
      <c r="T4" s="255"/>
      <c r="U4" s="255"/>
      <c r="V4"/>
      <c r="W4"/>
      <c r="X4"/>
      <c r="Y4"/>
      <c r="Z4"/>
      <c r="AA4"/>
      <c r="AB4"/>
      <c r="AC4" s="391"/>
      <c r="AD4" s="391"/>
      <c r="AE4" s="391"/>
      <c r="AF4" s="391"/>
      <c r="AG4" s="391"/>
      <c r="AH4" s="391"/>
      <c r="AI4" s="391"/>
      <c r="AJ4" s="391"/>
      <c r="AK4" s="392"/>
      <c r="AL4"/>
      <c r="AM4"/>
      <c r="AN4"/>
      <c r="AO4"/>
      <c r="AP4"/>
      <c r="AQ4"/>
      <c r="AR4"/>
      <c r="AS4"/>
      <c r="AT4"/>
      <c r="AU4"/>
      <c r="AV4"/>
      <c r="AW4"/>
      <c r="AX4" s="316"/>
      <c r="AY4" s="317"/>
      <c r="AZ4" s="317"/>
      <c r="BA4" s="317"/>
      <c r="BB4" s="317"/>
      <c r="BC4" s="317"/>
      <c r="BD4" s="317"/>
      <c r="BE4" s="317"/>
      <c r="BF4" s="555"/>
      <c r="BG4" s="555"/>
      <c r="BH4" s="555"/>
      <c r="BI4" s="555"/>
      <c r="BJ4" s="555"/>
      <c r="BK4" s="257"/>
      <c r="BL4" s="257"/>
      <c r="BM4" s="257"/>
    </row>
    <row r="5" spans="1:79" ht="27.75" customHeight="1">
      <c r="A5" s="259" t="s">
        <v>2275</v>
      </c>
      <c r="B5" s="259"/>
      <c r="C5" s="259"/>
      <c r="D5" s="259"/>
      <c r="E5" s="260"/>
      <c r="F5" s="560"/>
      <c r="G5" s="560"/>
      <c r="H5" s="560"/>
      <c r="I5" s="261"/>
      <c r="J5" s="260"/>
      <c r="K5" s="260"/>
      <c r="L5" s="260" t="e">
        <f>①基本情報【名簿入力前に必須入力】!P5</f>
        <v>#N/A</v>
      </c>
      <c r="M5" s="260"/>
      <c r="N5" s="260"/>
      <c r="O5" s="260"/>
      <c r="P5" s="260"/>
      <c r="Q5" s="260"/>
      <c r="R5" s="260"/>
      <c r="S5" s="260"/>
      <c r="T5" s="260"/>
      <c r="U5" s="314"/>
      <c r="V5" s="389" t="s">
        <v>31</v>
      </c>
      <c r="W5" s="389" t="s">
        <v>32</v>
      </c>
      <c r="X5" s="389" t="s">
        <v>33</v>
      </c>
      <c r="Y5" s="389" t="s">
        <v>34</v>
      </c>
      <c r="Z5" s="389" t="s">
        <v>35</v>
      </c>
      <c r="AA5" s="389" t="s">
        <v>36</v>
      </c>
      <c r="AB5" s="389" t="s">
        <v>37</v>
      </c>
      <c r="AC5" s="389" t="s">
        <v>38</v>
      </c>
      <c r="AD5" s="389" t="s">
        <v>39</v>
      </c>
      <c r="AE5" s="389" t="s">
        <v>40</v>
      </c>
      <c r="AF5" s="389" t="s">
        <v>41</v>
      </c>
      <c r="AG5" s="389" t="s">
        <v>42</v>
      </c>
      <c r="AI5" s="252"/>
      <c r="AJ5" s="252"/>
      <c r="AK5" s="252"/>
      <c r="AL5" s="251"/>
      <c r="AM5" s="251"/>
      <c r="AN5" s="251"/>
      <c r="AO5" s="251"/>
      <c r="AP5" s="251"/>
      <c r="AQ5" s="251"/>
      <c r="AR5" s="251"/>
      <c r="AS5" s="251"/>
      <c r="AT5" s="251"/>
      <c r="AU5" s="251"/>
      <c r="AV5" s="251"/>
      <c r="AW5" s="251"/>
      <c r="BK5" s="262"/>
      <c r="BL5" s="262"/>
    </row>
    <row r="6" spans="1:79" ht="18" customHeight="1">
      <c r="A6" s="259"/>
      <c r="B6" s="568"/>
      <c r="C6" s="568"/>
      <c r="D6" s="568"/>
      <c r="E6" s="568"/>
      <c r="F6" s="568"/>
      <c r="G6" s="568"/>
      <c r="H6" s="568"/>
      <c r="I6" s="568"/>
      <c r="J6" s="568"/>
      <c r="K6" s="263" t="s">
        <v>1426</v>
      </c>
      <c r="L6" s="561">
        <f>①基本情報【名簿入力前に必須入力】!D5</f>
        <v>0</v>
      </c>
      <c r="M6" s="561"/>
      <c r="N6" s="264"/>
      <c r="O6" s="264"/>
      <c r="P6" s="264"/>
      <c r="Q6" s="264"/>
      <c r="R6" s="264"/>
      <c r="S6" s="264"/>
      <c r="T6" s="264"/>
      <c r="U6" s="250">
        <v>1</v>
      </c>
      <c r="V6" s="150">
        <f t="shared" ref="V6:AG9" si="0">COUNTIF(AY$17:AY$91,$U6)</f>
        <v>0</v>
      </c>
      <c r="W6" s="150">
        <f t="shared" si="0"/>
        <v>0</v>
      </c>
      <c r="X6" s="150">
        <f t="shared" si="0"/>
        <v>0</v>
      </c>
      <c r="Y6" s="150">
        <f t="shared" si="0"/>
        <v>0</v>
      </c>
      <c r="Z6" s="150">
        <f t="shared" si="0"/>
        <v>0</v>
      </c>
      <c r="AA6" s="150">
        <f t="shared" si="0"/>
        <v>0</v>
      </c>
      <c r="AB6" s="150">
        <f t="shared" si="0"/>
        <v>0</v>
      </c>
      <c r="AC6" s="150">
        <f t="shared" si="0"/>
        <v>0</v>
      </c>
      <c r="AD6" s="150">
        <f t="shared" si="0"/>
        <v>0</v>
      </c>
      <c r="AE6" s="150">
        <f t="shared" si="0"/>
        <v>0</v>
      </c>
      <c r="AF6" s="150">
        <f t="shared" si="0"/>
        <v>0</v>
      </c>
      <c r="AG6" s="150">
        <f t="shared" si="0"/>
        <v>0</v>
      </c>
      <c r="AI6" s="252"/>
      <c r="AJ6" s="252"/>
      <c r="AK6" s="252"/>
      <c r="AL6" s="252"/>
      <c r="AM6" s="252"/>
      <c r="AN6" s="252"/>
      <c r="AO6" s="252"/>
      <c r="AP6" s="252"/>
      <c r="AQ6" s="252"/>
      <c r="AR6" s="252"/>
      <c r="AS6" s="252"/>
      <c r="AT6" s="252"/>
      <c r="AU6" s="252"/>
      <c r="AV6" s="252"/>
      <c r="AW6" s="252"/>
    </row>
    <row r="7" spans="1:79" ht="18" customHeight="1">
      <c r="A7" s="259"/>
      <c r="B7" s="265"/>
      <c r="C7" s="265"/>
      <c r="D7" s="265"/>
      <c r="E7" s="265"/>
      <c r="F7" s="265"/>
      <c r="G7" s="265"/>
      <c r="H7" s="265"/>
      <c r="I7" s="265"/>
      <c r="J7" s="265"/>
      <c r="K7" s="266"/>
      <c r="L7" s="267"/>
      <c r="M7" s="267"/>
      <c r="N7" s="264"/>
      <c r="O7" s="264"/>
      <c r="P7" s="267"/>
      <c r="Q7" s="267"/>
      <c r="R7" s="267"/>
      <c r="S7" s="267"/>
      <c r="T7" s="267"/>
      <c r="U7" s="250">
        <v>2</v>
      </c>
      <c r="V7" s="150">
        <f t="shared" si="0"/>
        <v>0</v>
      </c>
      <c r="W7" s="150">
        <f t="shared" si="0"/>
        <v>0</v>
      </c>
      <c r="X7" s="150">
        <f t="shared" si="0"/>
        <v>0</v>
      </c>
      <c r="Y7" s="150">
        <f t="shared" si="0"/>
        <v>0</v>
      </c>
      <c r="Z7" s="150">
        <f t="shared" si="0"/>
        <v>0</v>
      </c>
      <c r="AA7" s="150">
        <f t="shared" si="0"/>
        <v>0</v>
      </c>
      <c r="AB7" s="150">
        <f t="shared" si="0"/>
        <v>0</v>
      </c>
      <c r="AC7" s="150">
        <f t="shared" si="0"/>
        <v>0</v>
      </c>
      <c r="AD7" s="150">
        <f t="shared" si="0"/>
        <v>0</v>
      </c>
      <c r="AE7" s="150">
        <f t="shared" si="0"/>
        <v>0</v>
      </c>
      <c r="AF7" s="150">
        <f t="shared" si="0"/>
        <v>0</v>
      </c>
      <c r="AG7" s="150">
        <f t="shared" si="0"/>
        <v>0</v>
      </c>
      <c r="AI7" s="252"/>
      <c r="AJ7" s="252"/>
      <c r="AK7" s="252"/>
      <c r="AL7" s="252"/>
      <c r="AM7" s="252"/>
      <c r="AN7" s="252"/>
      <c r="AO7" s="252"/>
      <c r="AP7" s="252"/>
      <c r="AQ7" s="252"/>
      <c r="AR7" s="252"/>
      <c r="AS7" s="252"/>
      <c r="AT7" s="252"/>
      <c r="AU7" s="252"/>
      <c r="AV7" s="252"/>
      <c r="AW7" s="252"/>
    </row>
    <row r="8" spans="1:79" ht="18" customHeight="1">
      <c r="A8" s="259"/>
      <c r="B8" s="265"/>
      <c r="C8" s="265"/>
      <c r="D8" s="265"/>
      <c r="E8" s="265"/>
      <c r="F8" s="265"/>
      <c r="G8" s="265"/>
      <c r="H8" s="265"/>
      <c r="I8" s="265"/>
      <c r="J8" s="265"/>
      <c r="K8" s="266"/>
      <c r="L8" s="267"/>
      <c r="M8" s="267"/>
      <c r="N8" s="264"/>
      <c r="O8" s="264"/>
      <c r="P8" s="267"/>
      <c r="Q8" s="267"/>
      <c r="R8" s="267"/>
      <c r="S8" s="267"/>
      <c r="T8" s="267"/>
      <c r="U8" s="250">
        <v>3</v>
      </c>
      <c r="V8" s="150">
        <f t="shared" si="0"/>
        <v>0</v>
      </c>
      <c r="W8" s="150">
        <f t="shared" si="0"/>
        <v>0</v>
      </c>
      <c r="X8" s="150">
        <f t="shared" si="0"/>
        <v>0</v>
      </c>
      <c r="Y8" s="150">
        <f t="shared" si="0"/>
        <v>0</v>
      </c>
      <c r="Z8" s="150">
        <f t="shared" si="0"/>
        <v>0</v>
      </c>
      <c r="AA8" s="150">
        <f t="shared" si="0"/>
        <v>0</v>
      </c>
      <c r="AB8" s="150">
        <f t="shared" si="0"/>
        <v>0</v>
      </c>
      <c r="AC8" s="150">
        <f t="shared" si="0"/>
        <v>0</v>
      </c>
      <c r="AD8" s="150">
        <f t="shared" si="0"/>
        <v>0</v>
      </c>
      <c r="AE8" s="150">
        <f t="shared" si="0"/>
        <v>0</v>
      </c>
      <c r="AF8" s="150">
        <f t="shared" si="0"/>
        <v>0</v>
      </c>
      <c r="AG8" s="150">
        <f t="shared" si="0"/>
        <v>0</v>
      </c>
      <c r="AI8" s="252"/>
      <c r="AJ8" s="252"/>
      <c r="AK8" s="252"/>
      <c r="AL8" s="252"/>
      <c r="AM8" s="252"/>
      <c r="AN8" s="252"/>
      <c r="AO8" s="252"/>
      <c r="AP8" s="252"/>
      <c r="AQ8" s="252"/>
      <c r="AR8" s="252"/>
      <c r="AS8" s="252"/>
      <c r="AT8" s="252"/>
      <c r="AU8" s="252"/>
      <c r="AV8" s="252"/>
      <c r="AW8" s="252"/>
    </row>
    <row r="9" spans="1:79" ht="18" customHeight="1">
      <c r="A9" s="259"/>
      <c r="B9" s="265"/>
      <c r="C9" s="265"/>
      <c r="D9" s="265"/>
      <c r="E9" s="265"/>
      <c r="F9" s="265"/>
      <c r="G9" s="265"/>
      <c r="H9" s="265"/>
      <c r="I9" s="265"/>
      <c r="J9" s="265"/>
      <c r="K9" s="266"/>
      <c r="L9" s="267"/>
      <c r="M9" s="267"/>
      <c r="N9" s="264"/>
      <c r="O9" s="264"/>
      <c r="P9" s="267"/>
      <c r="Q9" s="267"/>
      <c r="R9" s="267"/>
      <c r="S9" s="267"/>
      <c r="T9" s="267"/>
      <c r="U9" s="250">
        <v>4</v>
      </c>
      <c r="V9" s="150">
        <f t="shared" si="0"/>
        <v>0</v>
      </c>
      <c r="W9" s="150">
        <f t="shared" si="0"/>
        <v>0</v>
      </c>
      <c r="X9" s="150">
        <f t="shared" si="0"/>
        <v>0</v>
      </c>
      <c r="Y9" s="150">
        <f t="shared" si="0"/>
        <v>0</v>
      </c>
      <c r="Z9" s="150">
        <f t="shared" si="0"/>
        <v>0</v>
      </c>
      <c r="AA9" s="150">
        <f t="shared" si="0"/>
        <v>0</v>
      </c>
      <c r="AB9" s="150">
        <f t="shared" si="0"/>
        <v>0</v>
      </c>
      <c r="AC9" s="150">
        <f t="shared" si="0"/>
        <v>0</v>
      </c>
      <c r="AD9" s="150">
        <f t="shared" si="0"/>
        <v>0</v>
      </c>
      <c r="AE9" s="150">
        <f t="shared" si="0"/>
        <v>0</v>
      </c>
      <c r="AF9" s="150">
        <f t="shared" si="0"/>
        <v>0</v>
      </c>
      <c r="AG9" s="150">
        <f t="shared" si="0"/>
        <v>0</v>
      </c>
      <c r="AI9" s="252"/>
      <c r="AJ9" s="252"/>
      <c r="AK9" s="252"/>
      <c r="AL9" s="252"/>
      <c r="AM9" s="252"/>
      <c r="AN9" s="252"/>
      <c r="AO9" s="252"/>
      <c r="AP9" s="252"/>
      <c r="AQ9" s="252"/>
      <c r="AR9" s="252"/>
      <c r="AS9" s="252"/>
      <c r="AT9" s="252"/>
      <c r="AU9" s="252"/>
      <c r="AV9" s="252"/>
      <c r="AW9" s="252"/>
    </row>
    <row r="10" spans="1:79" ht="25" customHeight="1">
      <c r="A10" s="259"/>
      <c r="B10" s="259"/>
      <c r="C10" s="259"/>
      <c r="D10" s="259"/>
      <c r="E10" s="260"/>
      <c r="F10" s="268"/>
      <c r="G10" s="260"/>
      <c r="H10" s="260"/>
      <c r="I10" s="260"/>
      <c r="J10" s="260"/>
      <c r="K10" s="260"/>
      <c r="L10" s="260"/>
      <c r="M10" s="260"/>
      <c r="N10" s="260"/>
      <c r="O10" s="260"/>
      <c r="P10" s="260"/>
      <c r="Q10" s="260"/>
      <c r="R10" s="260"/>
      <c r="S10" s="260"/>
      <c r="T10" s="260"/>
      <c r="U10" s="394" t="s">
        <v>2273</v>
      </c>
      <c r="V10" s="152">
        <f>SUM(V6:V9)</f>
        <v>0</v>
      </c>
      <c r="W10" s="152">
        <f t="shared" ref="W10:AG10" si="1">SUM(W6:W9)</f>
        <v>0</v>
      </c>
      <c r="X10" s="152">
        <f t="shared" si="1"/>
        <v>0</v>
      </c>
      <c r="Y10" s="152">
        <f t="shared" si="1"/>
        <v>0</v>
      </c>
      <c r="Z10" s="152">
        <f t="shared" si="1"/>
        <v>0</v>
      </c>
      <c r="AA10" s="152">
        <f t="shared" si="1"/>
        <v>0</v>
      </c>
      <c r="AB10" s="152">
        <f t="shared" si="1"/>
        <v>0</v>
      </c>
      <c r="AC10" s="152">
        <f t="shared" si="1"/>
        <v>0</v>
      </c>
      <c r="AD10" s="152">
        <f t="shared" si="1"/>
        <v>0</v>
      </c>
      <c r="AE10" s="152">
        <f t="shared" si="1"/>
        <v>0</v>
      </c>
      <c r="AF10" s="152">
        <f t="shared" si="1"/>
        <v>0</v>
      </c>
      <c r="AG10" s="152">
        <f t="shared" si="1"/>
        <v>0</v>
      </c>
      <c r="AI10" s="253"/>
      <c r="AJ10" s="253"/>
      <c r="AK10" s="253"/>
      <c r="AL10" s="253"/>
      <c r="AM10" s="253"/>
      <c r="AN10" s="253"/>
      <c r="AO10" s="253"/>
      <c r="AP10" s="253"/>
      <c r="AQ10" s="253"/>
      <c r="AR10" s="253"/>
      <c r="AS10" s="253"/>
      <c r="AT10" s="253"/>
      <c r="AU10" s="253"/>
      <c r="AV10" s="253"/>
      <c r="AW10" s="253"/>
    </row>
    <row r="11" spans="1:79" ht="25" customHeight="1">
      <c r="A11" s="259"/>
      <c r="B11" s="259"/>
      <c r="C11" s="259"/>
      <c r="D11" s="259"/>
      <c r="E11" s="260"/>
      <c r="F11" s="268"/>
      <c r="G11" s="260"/>
      <c r="H11" s="260"/>
      <c r="I11" s="260"/>
      <c r="J11" s="260"/>
      <c r="K11" s="260"/>
      <c r="L11" s="260"/>
      <c r="M11" s="260"/>
      <c r="N11" s="260"/>
      <c r="O11" s="260"/>
      <c r="P11" s="260"/>
      <c r="Q11" s="260"/>
      <c r="R11" s="260"/>
      <c r="S11" s="260"/>
      <c r="T11" s="260"/>
      <c r="U11" s="393"/>
      <c r="V11" s="398" t="e">
        <f>VLOOKUP($L$5,補助金用基本データ!$D$5:$AV$500,22,FALSE)</f>
        <v>#N/A</v>
      </c>
      <c r="W11" s="398" t="e">
        <f>VLOOKUP($L$5,補助金用基本データ!$D$5:$AV$500,23,FALSE)</f>
        <v>#N/A</v>
      </c>
      <c r="X11" s="398" t="e">
        <f>VLOOKUP($L$5,補助金用基本データ!$D$5:$AV$500,24,FALSE)</f>
        <v>#N/A</v>
      </c>
      <c r="Y11" s="398" t="e">
        <f>VLOOKUP($L$5,補助金用基本データ!$D$5:$AV$500,25,FALSE)</f>
        <v>#N/A</v>
      </c>
      <c r="Z11" s="398" t="e">
        <f>VLOOKUP($L$5,補助金用基本データ!$D$5:$AV$500,26,FALSE)</f>
        <v>#N/A</v>
      </c>
      <c r="AA11" s="398" t="e">
        <f>VLOOKUP($L$5,補助金用基本データ!$D$5:$AV$500,27,FALSE)</f>
        <v>#N/A</v>
      </c>
      <c r="AB11" s="398" t="e">
        <f>VLOOKUP($L$5,補助金用基本データ!$D$5:$AV$500,28,FALSE)</f>
        <v>#N/A</v>
      </c>
      <c r="AC11" s="574" t="s">
        <v>2274</v>
      </c>
      <c r="AD11" s="575"/>
      <c r="AE11" s="575"/>
      <c r="AF11" s="575"/>
      <c r="AG11" s="575"/>
      <c r="AH11" s="575"/>
      <c r="AI11" s="388"/>
      <c r="AJ11" s="388"/>
      <c r="AK11" s="388"/>
      <c r="AL11" s="253"/>
      <c r="AM11" s="253"/>
      <c r="AN11" s="253"/>
      <c r="AO11" s="253"/>
      <c r="AP11" s="253"/>
      <c r="AQ11" s="253"/>
      <c r="AR11" s="253"/>
      <c r="AS11" s="253"/>
      <c r="AT11" s="253"/>
      <c r="AU11" s="253"/>
      <c r="AV11" s="253"/>
      <c r="AW11" s="253"/>
    </row>
    <row r="12" spans="1:79" ht="25" customHeight="1">
      <c r="A12" s="259"/>
      <c r="B12" s="259"/>
      <c r="C12" s="259"/>
      <c r="D12" s="259"/>
      <c r="E12" s="260"/>
      <c r="F12" s="268"/>
      <c r="G12" s="260"/>
      <c r="H12" s="260"/>
      <c r="I12" s="260"/>
      <c r="J12" s="260"/>
      <c r="K12" s="260"/>
      <c r="L12" s="260"/>
      <c r="M12" s="260"/>
      <c r="N12" s="260"/>
      <c r="O12" s="260"/>
      <c r="P12" s="260"/>
      <c r="Q12" s="260"/>
      <c r="R12" s="260"/>
      <c r="S12" s="260"/>
      <c r="T12" s="260"/>
      <c r="U12" s="393"/>
      <c r="V12" s="395" t="e">
        <f>IF(V10=V11,"○","×")</f>
        <v>#N/A</v>
      </c>
      <c r="W12" s="395" t="e">
        <f t="shared" ref="W12:AB12" si="2">IF(W10=W11,"○","×")</f>
        <v>#N/A</v>
      </c>
      <c r="X12" s="395" t="e">
        <f t="shared" si="2"/>
        <v>#N/A</v>
      </c>
      <c r="Y12" s="395" t="e">
        <f t="shared" si="2"/>
        <v>#N/A</v>
      </c>
      <c r="Z12" s="395" t="e">
        <f t="shared" si="2"/>
        <v>#N/A</v>
      </c>
      <c r="AA12" s="395" t="e">
        <f t="shared" si="2"/>
        <v>#N/A</v>
      </c>
      <c r="AB12" s="395" t="e">
        <f t="shared" si="2"/>
        <v>#N/A</v>
      </c>
      <c r="AC12" s="574" t="s">
        <v>2272</v>
      </c>
      <c r="AD12" s="575"/>
      <c r="AE12" s="575"/>
      <c r="AF12" s="575"/>
      <c r="AG12" s="575"/>
      <c r="AH12" s="575"/>
      <c r="AI12" s="388"/>
      <c r="AJ12" s="388"/>
      <c r="AK12" s="388"/>
      <c r="AL12" s="253"/>
      <c r="AM12" s="253"/>
      <c r="AN12" s="253"/>
      <c r="AO12" s="253"/>
      <c r="AP12" s="253"/>
      <c r="AQ12" s="253"/>
      <c r="AR12" s="253"/>
      <c r="AS12" s="253"/>
      <c r="AT12" s="253"/>
      <c r="AU12" s="253"/>
      <c r="AV12" s="253"/>
      <c r="AW12" s="253"/>
    </row>
    <row r="13" spans="1:79" ht="22" customHeight="1" thickBot="1">
      <c r="A13" s="259"/>
      <c r="B13" s="571" t="s">
        <v>2276</v>
      </c>
      <c r="C13" s="572"/>
      <c r="D13" s="572"/>
      <c r="E13" s="572"/>
      <c r="F13" s="572"/>
      <c r="G13" s="572"/>
      <c r="H13" s="572"/>
      <c r="I13" s="572"/>
      <c r="J13" s="572"/>
      <c r="K13" s="572"/>
      <c r="L13" s="572"/>
      <c r="M13" s="572"/>
      <c r="N13" s="572"/>
      <c r="O13" s="573"/>
      <c r="P13" s="260"/>
      <c r="Q13" s="260"/>
      <c r="R13" s="260"/>
      <c r="S13" s="260"/>
      <c r="T13" s="260"/>
      <c r="U13" s="393"/>
      <c r="V13" s="393"/>
      <c r="W13" s="393"/>
      <c r="X13" s="393"/>
      <c r="Y13" s="393"/>
      <c r="Z13" s="393"/>
      <c r="AA13" s="393"/>
      <c r="AB13" s="393"/>
      <c r="AC13" s="393"/>
      <c r="AD13" s="393"/>
      <c r="AE13" s="393"/>
      <c r="AF13" s="393"/>
      <c r="AG13" s="393"/>
      <c r="AI13" s="388"/>
      <c r="AJ13" s="388"/>
      <c r="AK13" s="388"/>
      <c r="AL13" s="253"/>
      <c r="AM13" s="253"/>
      <c r="AN13" s="253"/>
      <c r="AO13" s="253"/>
      <c r="AP13" s="253"/>
      <c r="AQ13" s="253"/>
      <c r="AR13" s="253"/>
      <c r="AS13" s="253"/>
      <c r="AT13" s="253"/>
      <c r="AU13" s="253"/>
      <c r="AV13" s="253"/>
      <c r="AW13" s="253"/>
    </row>
    <row r="14" spans="1:79" s="270" customFormat="1" ht="18" customHeight="1">
      <c r="A14" s="577"/>
      <c r="B14" s="556" t="s">
        <v>2</v>
      </c>
      <c r="C14" s="556" t="s">
        <v>3</v>
      </c>
      <c r="D14" s="556"/>
      <c r="E14" s="556" t="s">
        <v>4</v>
      </c>
      <c r="F14" s="556" t="s">
        <v>5</v>
      </c>
      <c r="G14" s="556" t="s">
        <v>6</v>
      </c>
      <c r="H14" s="581" t="s">
        <v>7</v>
      </c>
      <c r="I14" s="556" t="s">
        <v>8</v>
      </c>
      <c r="J14" s="583" t="s">
        <v>58</v>
      </c>
      <c r="K14" s="556" t="s">
        <v>63</v>
      </c>
      <c r="L14" s="556" t="s">
        <v>30</v>
      </c>
      <c r="M14" s="556" t="s">
        <v>9</v>
      </c>
      <c r="N14" s="565" t="s">
        <v>176</v>
      </c>
      <c r="O14" s="562" t="s">
        <v>156</v>
      </c>
      <c r="P14" s="569" t="s">
        <v>61</v>
      </c>
      <c r="Q14" s="319"/>
      <c r="R14" s="269"/>
      <c r="S14" s="269"/>
      <c r="T14" s="269"/>
      <c r="U14" s="269"/>
      <c r="AH14" s="271"/>
      <c r="AI14" s="272"/>
      <c r="AJ14" s="272"/>
      <c r="AK14" s="272"/>
      <c r="AL14" s="272"/>
      <c r="AM14" s="272"/>
      <c r="AN14" s="272"/>
      <c r="AO14" s="272"/>
      <c r="AP14" s="272"/>
      <c r="AQ14" s="272"/>
      <c r="AR14" s="272"/>
      <c r="AS14" s="272"/>
      <c r="AT14" s="272"/>
      <c r="AU14" s="272"/>
      <c r="AV14" s="272"/>
      <c r="AW14" s="272"/>
      <c r="AX14" s="272"/>
    </row>
    <row r="15" spans="1:79" s="270" customFormat="1" ht="13.5" customHeight="1">
      <c r="A15" s="578"/>
      <c r="B15" s="557"/>
      <c r="C15" s="557"/>
      <c r="D15" s="557"/>
      <c r="E15" s="557"/>
      <c r="F15" s="557"/>
      <c r="G15" s="557"/>
      <c r="H15" s="582"/>
      <c r="I15" s="557"/>
      <c r="J15" s="584"/>
      <c r="K15" s="557"/>
      <c r="L15" s="557"/>
      <c r="M15" s="557"/>
      <c r="N15" s="566"/>
      <c r="O15" s="563"/>
      <c r="P15" s="570"/>
      <c r="Q15" s="319"/>
      <c r="R15" s="269"/>
      <c r="S15" s="269"/>
      <c r="T15" s="269"/>
      <c r="U15" s="269"/>
      <c r="V15" s="273">
        <v>45748</v>
      </c>
      <c r="W15" s="273">
        <f>EDATE(V15,1)</f>
        <v>45778</v>
      </c>
      <c r="X15" s="273">
        <f t="shared" ref="X15:AG15" si="3">EDATE(W15,1)</f>
        <v>45809</v>
      </c>
      <c r="Y15" s="273">
        <f t="shared" si="3"/>
        <v>45839</v>
      </c>
      <c r="Z15" s="273">
        <f t="shared" si="3"/>
        <v>45870</v>
      </c>
      <c r="AA15" s="273">
        <f t="shared" si="3"/>
        <v>45901</v>
      </c>
      <c r="AB15" s="273">
        <f t="shared" si="3"/>
        <v>45931</v>
      </c>
      <c r="AC15" s="273">
        <f t="shared" si="3"/>
        <v>45962</v>
      </c>
      <c r="AD15" s="273">
        <f t="shared" si="3"/>
        <v>45992</v>
      </c>
      <c r="AE15" s="273">
        <f t="shared" si="3"/>
        <v>46023</v>
      </c>
      <c r="AF15" s="273">
        <f t="shared" si="3"/>
        <v>46054</v>
      </c>
      <c r="AG15" s="273">
        <f t="shared" si="3"/>
        <v>46082</v>
      </c>
      <c r="AH15" s="272"/>
      <c r="AI15" s="272"/>
      <c r="AJ15" s="272"/>
      <c r="AK15" s="272"/>
      <c r="AL15" s="274">
        <f>V15</f>
        <v>45748</v>
      </c>
      <c r="AM15" s="274">
        <f t="shared" ref="AM15:AW15" si="4">W15</f>
        <v>45778</v>
      </c>
      <c r="AN15" s="274">
        <f t="shared" si="4"/>
        <v>45809</v>
      </c>
      <c r="AO15" s="274">
        <f t="shared" si="4"/>
        <v>45839</v>
      </c>
      <c r="AP15" s="274">
        <f t="shared" si="4"/>
        <v>45870</v>
      </c>
      <c r="AQ15" s="274">
        <f t="shared" si="4"/>
        <v>45901</v>
      </c>
      <c r="AR15" s="274">
        <f t="shared" si="4"/>
        <v>45931</v>
      </c>
      <c r="AS15" s="274">
        <f t="shared" si="4"/>
        <v>45962</v>
      </c>
      <c r="AT15" s="274">
        <f t="shared" si="4"/>
        <v>45992</v>
      </c>
      <c r="AU15" s="274">
        <f t="shared" si="4"/>
        <v>46023</v>
      </c>
      <c r="AV15" s="274">
        <f t="shared" si="4"/>
        <v>46054</v>
      </c>
      <c r="AW15" s="274">
        <f t="shared" si="4"/>
        <v>46082</v>
      </c>
      <c r="AX15" s="274"/>
      <c r="AY15" s="273">
        <f>V15</f>
        <v>45748</v>
      </c>
      <c r="AZ15" s="273">
        <f t="shared" ref="AZ15:BJ15" si="5">W15</f>
        <v>45778</v>
      </c>
      <c r="BA15" s="273">
        <f t="shared" si="5"/>
        <v>45809</v>
      </c>
      <c r="BB15" s="273">
        <f t="shared" si="5"/>
        <v>45839</v>
      </c>
      <c r="BC15" s="273">
        <f t="shared" si="5"/>
        <v>45870</v>
      </c>
      <c r="BD15" s="273">
        <f t="shared" si="5"/>
        <v>45901</v>
      </c>
      <c r="BE15" s="273">
        <f t="shared" si="5"/>
        <v>45931</v>
      </c>
      <c r="BF15" s="273">
        <f t="shared" si="5"/>
        <v>45962</v>
      </c>
      <c r="BG15" s="273">
        <f t="shared" si="5"/>
        <v>45992</v>
      </c>
      <c r="BH15" s="273">
        <f t="shared" si="5"/>
        <v>46023</v>
      </c>
      <c r="BI15" s="273">
        <f t="shared" si="5"/>
        <v>46054</v>
      </c>
      <c r="BJ15" s="273">
        <f t="shared" si="5"/>
        <v>46082</v>
      </c>
      <c r="BK15" s="275" t="s">
        <v>182</v>
      </c>
      <c r="BL15" s="275"/>
      <c r="BM15" s="273"/>
    </row>
    <row r="16" spans="1:79" s="270" customFormat="1" ht="22">
      <c r="A16" s="578"/>
      <c r="B16" s="557"/>
      <c r="C16" s="557"/>
      <c r="D16" s="557"/>
      <c r="E16" s="557"/>
      <c r="F16" s="557"/>
      <c r="G16" s="557"/>
      <c r="H16" s="582"/>
      <c r="I16" s="557"/>
      <c r="J16" s="585"/>
      <c r="K16" s="557"/>
      <c r="L16" s="557"/>
      <c r="M16" s="557"/>
      <c r="N16" s="567"/>
      <c r="O16" s="564"/>
      <c r="P16" s="570"/>
      <c r="Q16" s="319"/>
      <c r="R16" s="269"/>
      <c r="S16" s="269"/>
      <c r="T16" s="269"/>
      <c r="U16" s="269"/>
      <c r="V16" s="276">
        <v>4</v>
      </c>
      <c r="W16" s="276">
        <v>5</v>
      </c>
      <c r="X16" s="276">
        <v>6</v>
      </c>
      <c r="Y16" s="276">
        <v>7</v>
      </c>
      <c r="Z16" s="276">
        <v>8</v>
      </c>
      <c r="AA16" s="276">
        <v>9</v>
      </c>
      <c r="AB16" s="276">
        <v>10</v>
      </c>
      <c r="AC16" s="276">
        <v>11</v>
      </c>
      <c r="AD16" s="276">
        <v>12</v>
      </c>
      <c r="AE16" s="276">
        <v>1</v>
      </c>
      <c r="AF16" s="276">
        <v>2</v>
      </c>
      <c r="AG16" s="276">
        <v>3</v>
      </c>
      <c r="AH16" s="129" t="s">
        <v>50</v>
      </c>
      <c r="AI16" s="129" t="s">
        <v>51</v>
      </c>
      <c r="AJ16" s="129" t="s">
        <v>52</v>
      </c>
      <c r="AK16" s="129"/>
      <c r="AL16" s="276">
        <v>4</v>
      </c>
      <c r="AM16" s="276">
        <v>5</v>
      </c>
      <c r="AN16" s="276">
        <v>6</v>
      </c>
      <c r="AO16" s="276">
        <v>7</v>
      </c>
      <c r="AP16" s="276">
        <v>8</v>
      </c>
      <c r="AQ16" s="276">
        <v>9</v>
      </c>
      <c r="AR16" s="276">
        <v>10</v>
      </c>
      <c r="AS16" s="276">
        <v>11</v>
      </c>
      <c r="AT16" s="276">
        <v>12</v>
      </c>
      <c r="AU16" s="276">
        <v>1</v>
      </c>
      <c r="AV16" s="276">
        <v>2</v>
      </c>
      <c r="AW16" s="276">
        <v>3</v>
      </c>
      <c r="AX16" s="277"/>
      <c r="AY16" s="276">
        <v>4</v>
      </c>
      <c r="AZ16" s="276">
        <v>5</v>
      </c>
      <c r="BA16" s="276">
        <v>6</v>
      </c>
      <c r="BB16" s="276">
        <v>7</v>
      </c>
      <c r="BC16" s="276">
        <v>8</v>
      </c>
      <c r="BD16" s="276">
        <v>9</v>
      </c>
      <c r="BE16" s="276">
        <v>10</v>
      </c>
      <c r="BF16" s="276">
        <v>11</v>
      </c>
      <c r="BG16" s="276">
        <v>12</v>
      </c>
      <c r="BH16" s="276">
        <v>1</v>
      </c>
      <c r="BI16" s="276">
        <v>2</v>
      </c>
      <c r="BJ16" s="276">
        <v>3</v>
      </c>
      <c r="BK16" s="278" t="s">
        <v>181</v>
      </c>
      <c r="BL16" s="278" t="s">
        <v>1447</v>
      </c>
      <c r="BM16" s="279" t="s">
        <v>180</v>
      </c>
      <c r="BO16" s="270">
        <v>4</v>
      </c>
      <c r="BP16" s="270">
        <v>5</v>
      </c>
      <c r="BQ16" s="270">
        <v>6</v>
      </c>
      <c r="BR16" s="270">
        <v>7</v>
      </c>
      <c r="BS16" s="270">
        <v>8</v>
      </c>
      <c r="BT16" s="270">
        <v>9</v>
      </c>
      <c r="BU16" s="270">
        <v>10</v>
      </c>
      <c r="BV16" s="270">
        <v>11</v>
      </c>
      <c r="BW16" s="270">
        <v>12</v>
      </c>
      <c r="BX16" s="270">
        <v>1</v>
      </c>
      <c r="BY16" s="270">
        <v>2</v>
      </c>
      <c r="BZ16" s="270">
        <v>3</v>
      </c>
      <c r="CA16" s="280" t="s">
        <v>179</v>
      </c>
    </row>
    <row r="17" spans="1:79" s="228" customFormat="1" ht="24" customHeight="1">
      <c r="A17" s="281">
        <v>1</v>
      </c>
      <c r="B17" s="14"/>
      <c r="C17" s="173"/>
      <c r="D17" s="174"/>
      <c r="E17" s="175"/>
      <c r="F17" s="176"/>
      <c r="G17" s="177"/>
      <c r="H17" s="178"/>
      <c r="I17" s="179"/>
      <c r="J17" s="180"/>
      <c r="K17" s="180"/>
      <c r="L17" s="180"/>
      <c r="M17" s="397"/>
      <c r="N17" s="396"/>
      <c r="O17" s="182"/>
      <c r="P17" s="318" t="str">
        <f>IF(AND(AL17="",AM17="",AN17="",AO17="",AP17="",AQ17="",AR17="",AS17="",AT17="",AU17="",AV17="",AW17=""),"","○")</f>
        <v/>
      </c>
      <c r="Q17" s="320"/>
      <c r="R17" s="293"/>
      <c r="S17" s="293"/>
      <c r="T17" s="293"/>
      <c r="U17" s="293"/>
      <c r="V17" s="321" t="str">
        <f>IF(AND($P17="○",V$15&gt;=$K17,OR($L17&gt;=V$15,$L17="")),"●","")</f>
        <v/>
      </c>
      <c r="W17" s="334" t="str">
        <f t="shared" ref="W17:AG32" si="6">IF(AND($P17="○",W$15&gt;=$K17,OR($L17&gt;=W$15,$L17="")),"●","")</f>
        <v/>
      </c>
      <c r="X17" s="321" t="str">
        <f t="shared" si="6"/>
        <v/>
      </c>
      <c r="Y17" s="334" t="str">
        <f t="shared" si="6"/>
        <v/>
      </c>
      <c r="Z17" s="321" t="str">
        <f t="shared" si="6"/>
        <v/>
      </c>
      <c r="AA17" s="334" t="str">
        <f t="shared" si="6"/>
        <v/>
      </c>
      <c r="AB17" s="321" t="str">
        <f t="shared" si="6"/>
        <v/>
      </c>
      <c r="AC17" s="334" t="str">
        <f t="shared" si="6"/>
        <v/>
      </c>
      <c r="AD17" s="321" t="str">
        <f t="shared" si="6"/>
        <v/>
      </c>
      <c r="AE17" s="334" t="str">
        <f t="shared" si="6"/>
        <v/>
      </c>
      <c r="AF17" s="321" t="str">
        <f t="shared" si="6"/>
        <v/>
      </c>
      <c r="AG17" s="334" t="str">
        <f>IF(AND($P17="○",AG$15&gt;=$K17,OR($L17&gt;=AG$15,$L17="")),"●","")</f>
        <v/>
      </c>
      <c r="AH17" s="129" t="str">
        <f t="shared" ref="AH17:AH48" si="7">IF(H17="有",IF(OR(B17="園長",B17="施設長",B17="管理者",B17="主任保育士",B17="保育士",B17="家庭的保育者"),1,IF(OR(B17="準保育士",B17="短時間保育士"),2,0)),IF(H17="無",IF(OR(B17="要件緩和対象",B17="保健師（みなし保育士）",B17="看護師（みなし保育士）",B17="准看護師（みなし保育士）"),3,""),""))</f>
        <v/>
      </c>
      <c r="AI17" s="129" t="str">
        <f>IF(AND(C17="正",D17="常"),1,IF(AND(C17="パート",D17="常"),2,""))</f>
        <v/>
      </c>
      <c r="AJ17" s="129" t="str">
        <f>IF(AND(AH17=1,AI17=1),1,IF(AND(AH17=2,AI17=2),2,IF(AND(AH17=3,AI17=1),3,IF(AND(AH17=3,AI17=2),3,IF(AND(AH17=1,AI17=2),1,"")))))</f>
        <v/>
      </c>
      <c r="AK17" s="129" t="str">
        <f t="shared" ref="AK17:AK19" si="8">IF(AH17="","",IF(AND(AI17=2,N17="派遣"),4,IF(AI17=1,"","")))</f>
        <v/>
      </c>
      <c r="AL17" s="322" t="str">
        <f t="shared" ref="AL17:AV17" si="9">IF($AK17="",IF($K17="","",IF(AL$15&gt;=$K17,IF($L17="",$AJ17,IF(AL$15&gt;$L17,"",$AJ17)),"")),$AK17)</f>
        <v/>
      </c>
      <c r="AM17" s="322" t="str">
        <f t="shared" si="9"/>
        <v/>
      </c>
      <c r="AN17" s="322" t="str">
        <f t="shared" si="9"/>
        <v/>
      </c>
      <c r="AO17" s="322" t="str">
        <f t="shared" si="9"/>
        <v/>
      </c>
      <c r="AP17" s="322" t="str">
        <f t="shared" si="9"/>
        <v/>
      </c>
      <c r="AQ17" s="322" t="str">
        <f t="shared" si="9"/>
        <v/>
      </c>
      <c r="AR17" s="322" t="str">
        <f t="shared" si="9"/>
        <v/>
      </c>
      <c r="AS17" s="230" t="str">
        <f t="shared" si="9"/>
        <v/>
      </c>
      <c r="AT17" s="230" t="str">
        <f t="shared" si="9"/>
        <v/>
      </c>
      <c r="AU17" s="230" t="str">
        <f t="shared" si="9"/>
        <v/>
      </c>
      <c r="AV17" s="230" t="str">
        <f t="shared" si="9"/>
        <v/>
      </c>
      <c r="AW17" s="322" t="str">
        <f t="shared" ref="AW17:AW48" si="10">IF($AK17="",IF($K17="","",IF(AW$15&gt;=$K17,IF($L17="",$AJ17,IF(AW$15&gt;$L17,"",$AJ17)),"")),IF(AND(AW$15&gt;=$K17,OR($L17&gt;=AW$15,$L17="")),$AK17,""))</f>
        <v/>
      </c>
      <c r="AX17" s="282"/>
      <c r="AY17" s="283" t="str">
        <f t="shared" ref="AY17:AY48" si="11">IF(V17="●",AL17,"")</f>
        <v/>
      </c>
      <c r="AZ17" s="283" t="str">
        <f t="shared" ref="AZ17:AZ48" si="12">IF(W17="●",AM17,"")</f>
        <v/>
      </c>
      <c r="BA17" s="283" t="str">
        <f t="shared" ref="BA17:BA48" si="13">IF(X17="●",AN17,"")</f>
        <v/>
      </c>
      <c r="BB17" s="283" t="str">
        <f t="shared" ref="BB17:BB48" si="14">IF(Y17="●",AO17,"")</f>
        <v/>
      </c>
      <c r="BC17" s="283" t="str">
        <f t="shared" ref="BC17:BC48" si="15">IF(Z17="●",AP17,"")</f>
        <v/>
      </c>
      <c r="BD17" s="283" t="str">
        <f t="shared" ref="BD17:BD48" si="16">IF(AA17="●",AQ17,"")</f>
        <v/>
      </c>
      <c r="BE17" s="283" t="str">
        <f t="shared" ref="BE17:BE48" si="17">IF(AB17="●",AR17,"")</f>
        <v/>
      </c>
      <c r="BF17" s="283" t="str">
        <f t="shared" ref="BF17:BF48" si="18">IF(AC17="●",AS17,"")</f>
        <v/>
      </c>
      <c r="BG17" s="283" t="str">
        <f t="shared" ref="BG17:BG48" si="19">IF(AD17="●",AT17,"")</f>
        <v/>
      </c>
      <c r="BH17" s="283" t="str">
        <f t="shared" ref="BH17:BH48" si="20">IF(AE17="●",AU17,"")</f>
        <v/>
      </c>
      <c r="BI17" s="283" t="str">
        <f t="shared" ref="BI17:BI48" si="21">IF(AF17="●",AV17,"")</f>
        <v/>
      </c>
      <c r="BJ17" s="283" t="str">
        <f t="shared" ref="BJ17:BJ48" si="22">IF(AG17="●",AW17,"")</f>
        <v/>
      </c>
      <c r="BK17" s="229">
        <f t="shared" ref="BK17:BK48" si="23">COUNT(AY17:BJ17)</f>
        <v>0</v>
      </c>
      <c r="BL17" s="229">
        <f>$L$6</f>
        <v>0</v>
      </c>
      <c r="BM17" s="230">
        <f t="shared" ref="BM17:BM48" si="24">IF(AND(H17="有",N17=""),COUNT(AY17:BJ17),0)</f>
        <v>0</v>
      </c>
      <c r="BN17" s="228" t="str">
        <f t="shared" ref="BN17:BN48" si="25">IF(E17="","",E17)</f>
        <v/>
      </c>
      <c r="BO17" s="228" t="str">
        <f t="shared" ref="BO17:BO48" si="26">IF(AY17="","","○")</f>
        <v/>
      </c>
      <c r="BP17" s="228" t="str">
        <f t="shared" ref="BP17:BP48" si="27">IF(AZ17="","","○")</f>
        <v/>
      </c>
      <c r="BQ17" s="228" t="str">
        <f t="shared" ref="BQ17:BQ48" si="28">IF(BA17="","","○")</f>
        <v/>
      </c>
      <c r="BR17" s="228" t="str">
        <f t="shared" ref="BR17:BR48" si="29">IF(BB17="","","○")</f>
        <v/>
      </c>
      <c r="BS17" s="228" t="str">
        <f t="shared" ref="BS17:BS48" si="30">IF(BC17="","","○")</f>
        <v/>
      </c>
      <c r="BT17" s="228" t="str">
        <f t="shared" ref="BT17:BT48" si="31">IF(BD17="","","○")</f>
        <v/>
      </c>
      <c r="BU17" s="228" t="str">
        <f t="shared" ref="BU17:BU48" si="32">IF(BE17="","","○")</f>
        <v/>
      </c>
      <c r="BV17" s="228" t="str">
        <f t="shared" ref="BV17:BV48" si="33">IF(BF17="","","○")</f>
        <v/>
      </c>
      <c r="BW17" s="228" t="str">
        <f t="shared" ref="BW17:BW48" si="34">IF(BG17="","","○")</f>
        <v/>
      </c>
      <c r="BX17" s="228" t="str">
        <f t="shared" ref="BX17:BX48" si="35">IF(BH17="","","○")</f>
        <v/>
      </c>
      <c r="BY17" s="228" t="str">
        <f t="shared" ref="BY17:BY48" si="36">IF(BI17="","","○")</f>
        <v/>
      </c>
      <c r="BZ17" s="228" t="str">
        <f t="shared" ref="BZ17:BZ48" si="37">IF(BJ17="","","○")</f>
        <v/>
      </c>
      <c r="CA17" s="228">
        <f>COUNTIF(BO17:BZ17,"○")</f>
        <v>0</v>
      </c>
    </row>
    <row r="18" spans="1:79" s="228" customFormat="1" ht="23.15" customHeight="1">
      <c r="A18" s="281">
        <v>2</v>
      </c>
      <c r="B18" s="14"/>
      <c r="C18" s="173"/>
      <c r="D18" s="174"/>
      <c r="E18" s="175"/>
      <c r="F18" s="176"/>
      <c r="G18" s="177"/>
      <c r="H18" s="178"/>
      <c r="I18" s="179"/>
      <c r="J18" s="180"/>
      <c r="K18" s="180"/>
      <c r="L18" s="180"/>
      <c r="M18" s="397"/>
      <c r="N18" s="396"/>
      <c r="O18" s="182"/>
      <c r="P18" s="318" t="str">
        <f t="shared" ref="P18:P81" si="38">IF(AND(AL18="",AM18="",AN18="",AO18="",AP18="",AQ18="",AR18="",AS18="",AT18="",AU18="",AV18="",AW18=""),"","○")</f>
        <v/>
      </c>
      <c r="Q18" s="320"/>
      <c r="R18" s="293"/>
      <c r="S18" s="293"/>
      <c r="T18" s="293"/>
      <c r="U18" s="293"/>
      <c r="V18" s="321" t="str">
        <f t="shared" ref="V18:AG49" si="39">IF(AND($P18="○",V$15&gt;=$K18,OR($L18&gt;=V$15,$L18="")),"●","")</f>
        <v/>
      </c>
      <c r="W18" s="334" t="str">
        <f t="shared" si="6"/>
        <v/>
      </c>
      <c r="X18" s="321" t="str">
        <f t="shared" si="6"/>
        <v/>
      </c>
      <c r="Y18" s="334" t="str">
        <f t="shared" si="6"/>
        <v/>
      </c>
      <c r="Z18" s="321" t="str">
        <f t="shared" si="6"/>
        <v/>
      </c>
      <c r="AA18" s="334" t="str">
        <f t="shared" si="6"/>
        <v/>
      </c>
      <c r="AB18" s="321" t="str">
        <f t="shared" si="6"/>
        <v/>
      </c>
      <c r="AC18" s="334" t="str">
        <f t="shared" si="6"/>
        <v/>
      </c>
      <c r="AD18" s="321" t="str">
        <f t="shared" si="6"/>
        <v/>
      </c>
      <c r="AE18" s="334" t="str">
        <f t="shared" si="6"/>
        <v/>
      </c>
      <c r="AF18" s="321" t="str">
        <f t="shared" si="6"/>
        <v/>
      </c>
      <c r="AG18" s="334" t="str">
        <f t="shared" si="6"/>
        <v/>
      </c>
      <c r="AH18" s="129" t="str">
        <f t="shared" si="7"/>
        <v/>
      </c>
      <c r="AI18" s="129" t="str">
        <f t="shared" ref="AI18:AI48" si="40">IF(AND(C18="正",D18="常"),1,IF(AND(C18="パート",D18="常"),2,""))</f>
        <v/>
      </c>
      <c r="AJ18" s="129" t="str">
        <f t="shared" ref="AJ18:AJ81" si="41">IF(AND(AH18=1,AI18=1),1,IF(AND(AH18=2,AI18=2),2,IF(AND(AH18=3,AI18=1),3,IF(AND(AH18=3,AI18=2),3,IF(AND(AH18=1,AI18=2),1,"")))))</f>
        <v/>
      </c>
      <c r="AK18" s="129" t="str">
        <f t="shared" si="8"/>
        <v/>
      </c>
      <c r="AL18" s="322" t="str">
        <f t="shared" ref="AL18:AV27" si="42">IF($AK18="",IF($K18="","",IF(AL$15&gt;=$K18,IF($L18="",$AJ18,IF(AL$15&gt;$L18,"",$AJ18)),"")),IF(AND(AL$15&gt;=$K18,OR($L18&gt;=AL$15,$L18="")),$AK18,""))</f>
        <v/>
      </c>
      <c r="AM18" s="322" t="str">
        <f t="shared" si="42"/>
        <v/>
      </c>
      <c r="AN18" s="322" t="str">
        <f t="shared" si="42"/>
        <v/>
      </c>
      <c r="AO18" s="322" t="str">
        <f t="shared" si="42"/>
        <v/>
      </c>
      <c r="AP18" s="322" t="str">
        <f t="shared" si="42"/>
        <v/>
      </c>
      <c r="AQ18" s="322" t="str">
        <f t="shared" si="42"/>
        <v/>
      </c>
      <c r="AR18" s="322" t="str">
        <f t="shared" si="42"/>
        <v/>
      </c>
      <c r="AS18" s="322" t="str">
        <f t="shared" si="42"/>
        <v/>
      </c>
      <c r="AT18" s="322" t="str">
        <f t="shared" si="42"/>
        <v/>
      </c>
      <c r="AU18" s="322" t="str">
        <f t="shared" si="42"/>
        <v/>
      </c>
      <c r="AV18" s="322" t="str">
        <f t="shared" si="42"/>
        <v/>
      </c>
      <c r="AW18" s="322" t="str">
        <f t="shared" si="10"/>
        <v/>
      </c>
      <c r="AX18" s="282"/>
      <c r="AY18" s="283" t="str">
        <f t="shared" si="11"/>
        <v/>
      </c>
      <c r="AZ18" s="283" t="str">
        <f t="shared" si="12"/>
        <v/>
      </c>
      <c r="BA18" s="283" t="str">
        <f t="shared" si="13"/>
        <v/>
      </c>
      <c r="BB18" s="283" t="str">
        <f t="shared" si="14"/>
        <v/>
      </c>
      <c r="BC18" s="283" t="str">
        <f t="shared" si="15"/>
        <v/>
      </c>
      <c r="BD18" s="283" t="str">
        <f t="shared" si="16"/>
        <v/>
      </c>
      <c r="BE18" s="283" t="str">
        <f t="shared" si="17"/>
        <v/>
      </c>
      <c r="BF18" s="283" t="str">
        <f t="shared" si="18"/>
        <v/>
      </c>
      <c r="BG18" s="283" t="str">
        <f t="shared" si="19"/>
        <v/>
      </c>
      <c r="BH18" s="283" t="str">
        <f t="shared" si="20"/>
        <v/>
      </c>
      <c r="BI18" s="283" t="str">
        <f t="shared" si="21"/>
        <v/>
      </c>
      <c r="BJ18" s="283" t="str">
        <f t="shared" si="22"/>
        <v/>
      </c>
      <c r="BK18" s="229">
        <f t="shared" si="23"/>
        <v>0</v>
      </c>
      <c r="BL18" s="229">
        <f t="shared" ref="BL18:BL81" si="43">$L$6</f>
        <v>0</v>
      </c>
      <c r="BM18" s="230">
        <f t="shared" si="24"/>
        <v>0</v>
      </c>
      <c r="BN18" s="228" t="str">
        <f t="shared" si="25"/>
        <v/>
      </c>
      <c r="BO18" s="228" t="str">
        <f t="shared" si="26"/>
        <v/>
      </c>
      <c r="BP18" s="228" t="str">
        <f t="shared" si="27"/>
        <v/>
      </c>
      <c r="BQ18" s="228" t="str">
        <f t="shared" si="28"/>
        <v/>
      </c>
      <c r="BR18" s="228" t="str">
        <f t="shared" si="29"/>
        <v/>
      </c>
      <c r="BS18" s="228" t="str">
        <f t="shared" si="30"/>
        <v/>
      </c>
      <c r="BT18" s="228" t="str">
        <f t="shared" si="31"/>
        <v/>
      </c>
      <c r="BU18" s="228" t="str">
        <f t="shared" si="32"/>
        <v/>
      </c>
      <c r="BV18" s="228" t="str">
        <f t="shared" si="33"/>
        <v/>
      </c>
      <c r="BW18" s="228" t="str">
        <f t="shared" si="34"/>
        <v/>
      </c>
      <c r="BX18" s="228" t="str">
        <f t="shared" si="35"/>
        <v/>
      </c>
      <c r="BY18" s="228" t="str">
        <f t="shared" si="36"/>
        <v/>
      </c>
      <c r="BZ18" s="228" t="str">
        <f t="shared" si="37"/>
        <v/>
      </c>
      <c r="CA18" s="228">
        <f t="shared" ref="CA18:CA81" si="44">COUNTIF(BO18:BZ18,"○")</f>
        <v>0</v>
      </c>
    </row>
    <row r="19" spans="1:79" s="228" customFormat="1" ht="23.15" customHeight="1">
      <c r="A19" s="281">
        <v>3</v>
      </c>
      <c r="B19" s="14"/>
      <c r="C19" s="173"/>
      <c r="D19" s="174"/>
      <c r="E19" s="175"/>
      <c r="F19" s="176"/>
      <c r="G19" s="177"/>
      <c r="H19" s="178"/>
      <c r="I19" s="179"/>
      <c r="J19" s="180"/>
      <c r="K19" s="180"/>
      <c r="L19" s="180"/>
      <c r="M19" s="397"/>
      <c r="N19" s="396"/>
      <c r="O19" s="182"/>
      <c r="P19" s="318" t="str">
        <f t="shared" si="38"/>
        <v/>
      </c>
      <c r="Q19" s="320"/>
      <c r="R19" s="293"/>
      <c r="S19" s="293"/>
      <c r="T19" s="293"/>
      <c r="U19" s="293"/>
      <c r="V19" s="321" t="str">
        <f t="shared" si="39"/>
        <v/>
      </c>
      <c r="W19" s="334" t="str">
        <f t="shared" si="6"/>
        <v/>
      </c>
      <c r="X19" s="321" t="str">
        <f t="shared" si="6"/>
        <v/>
      </c>
      <c r="Y19" s="334" t="str">
        <f t="shared" si="6"/>
        <v/>
      </c>
      <c r="Z19" s="321" t="str">
        <f t="shared" si="6"/>
        <v/>
      </c>
      <c r="AA19" s="334" t="str">
        <f t="shared" si="6"/>
        <v/>
      </c>
      <c r="AB19" s="321" t="str">
        <f t="shared" si="6"/>
        <v/>
      </c>
      <c r="AC19" s="334" t="str">
        <f t="shared" si="6"/>
        <v/>
      </c>
      <c r="AD19" s="321" t="str">
        <f t="shared" si="6"/>
        <v/>
      </c>
      <c r="AE19" s="334" t="str">
        <f t="shared" si="6"/>
        <v/>
      </c>
      <c r="AF19" s="321" t="str">
        <f t="shared" si="6"/>
        <v/>
      </c>
      <c r="AG19" s="334" t="str">
        <f t="shared" si="6"/>
        <v/>
      </c>
      <c r="AH19" s="129" t="str">
        <f t="shared" si="7"/>
        <v/>
      </c>
      <c r="AI19" s="129" t="str">
        <f t="shared" si="40"/>
        <v/>
      </c>
      <c r="AJ19" s="129" t="str">
        <f t="shared" si="41"/>
        <v/>
      </c>
      <c r="AK19" s="129" t="str">
        <f t="shared" si="8"/>
        <v/>
      </c>
      <c r="AL19" s="322" t="str">
        <f t="shared" si="42"/>
        <v/>
      </c>
      <c r="AM19" s="322" t="str">
        <f t="shared" si="42"/>
        <v/>
      </c>
      <c r="AN19" s="322" t="str">
        <f t="shared" si="42"/>
        <v/>
      </c>
      <c r="AO19" s="322" t="str">
        <f t="shared" si="42"/>
        <v/>
      </c>
      <c r="AP19" s="322" t="str">
        <f t="shared" si="42"/>
        <v/>
      </c>
      <c r="AQ19" s="322" t="str">
        <f t="shared" si="42"/>
        <v/>
      </c>
      <c r="AR19" s="322" t="str">
        <f t="shared" si="42"/>
        <v/>
      </c>
      <c r="AS19" s="322" t="str">
        <f t="shared" si="42"/>
        <v/>
      </c>
      <c r="AT19" s="322" t="str">
        <f t="shared" si="42"/>
        <v/>
      </c>
      <c r="AU19" s="322" t="str">
        <f t="shared" si="42"/>
        <v/>
      </c>
      <c r="AV19" s="322" t="str">
        <f t="shared" si="42"/>
        <v/>
      </c>
      <c r="AW19" s="322" t="str">
        <f t="shared" si="10"/>
        <v/>
      </c>
      <c r="AX19" s="282"/>
      <c r="AY19" s="283" t="str">
        <f t="shared" si="11"/>
        <v/>
      </c>
      <c r="AZ19" s="283" t="str">
        <f t="shared" si="12"/>
        <v/>
      </c>
      <c r="BA19" s="283" t="str">
        <f t="shared" si="13"/>
        <v/>
      </c>
      <c r="BB19" s="283" t="str">
        <f t="shared" si="14"/>
        <v/>
      </c>
      <c r="BC19" s="283" t="str">
        <f t="shared" si="15"/>
        <v/>
      </c>
      <c r="BD19" s="283" t="str">
        <f t="shared" si="16"/>
        <v/>
      </c>
      <c r="BE19" s="283" t="str">
        <f t="shared" si="17"/>
        <v/>
      </c>
      <c r="BF19" s="283" t="str">
        <f t="shared" si="18"/>
        <v/>
      </c>
      <c r="BG19" s="283" t="str">
        <f t="shared" si="19"/>
        <v/>
      </c>
      <c r="BH19" s="283" t="str">
        <f t="shared" si="20"/>
        <v/>
      </c>
      <c r="BI19" s="283" t="str">
        <f t="shared" si="21"/>
        <v/>
      </c>
      <c r="BJ19" s="283" t="str">
        <f t="shared" si="22"/>
        <v/>
      </c>
      <c r="BK19" s="229">
        <f t="shared" si="23"/>
        <v>0</v>
      </c>
      <c r="BL19" s="229">
        <f t="shared" si="43"/>
        <v>0</v>
      </c>
      <c r="BM19" s="230">
        <f t="shared" si="24"/>
        <v>0</v>
      </c>
      <c r="BN19" s="228" t="str">
        <f t="shared" si="25"/>
        <v/>
      </c>
      <c r="BO19" s="228" t="str">
        <f t="shared" si="26"/>
        <v/>
      </c>
      <c r="BP19" s="228" t="str">
        <f t="shared" si="27"/>
        <v/>
      </c>
      <c r="BQ19" s="228" t="str">
        <f t="shared" si="28"/>
        <v/>
      </c>
      <c r="BR19" s="228" t="str">
        <f t="shared" si="29"/>
        <v/>
      </c>
      <c r="BS19" s="228" t="str">
        <f t="shared" si="30"/>
        <v/>
      </c>
      <c r="BT19" s="228" t="str">
        <f t="shared" si="31"/>
        <v/>
      </c>
      <c r="BU19" s="228" t="str">
        <f t="shared" si="32"/>
        <v/>
      </c>
      <c r="BV19" s="228" t="str">
        <f t="shared" si="33"/>
        <v/>
      </c>
      <c r="BW19" s="228" t="str">
        <f t="shared" si="34"/>
        <v/>
      </c>
      <c r="BX19" s="228" t="str">
        <f t="shared" si="35"/>
        <v/>
      </c>
      <c r="BY19" s="228" t="str">
        <f t="shared" si="36"/>
        <v/>
      </c>
      <c r="BZ19" s="228" t="str">
        <f t="shared" si="37"/>
        <v/>
      </c>
      <c r="CA19" s="228">
        <f t="shared" si="44"/>
        <v>0</v>
      </c>
    </row>
    <row r="20" spans="1:79" s="228" customFormat="1" ht="23.15" customHeight="1">
      <c r="A20" s="281">
        <v>4</v>
      </c>
      <c r="B20" s="14"/>
      <c r="C20" s="173"/>
      <c r="D20" s="174"/>
      <c r="E20" s="175"/>
      <c r="F20" s="176"/>
      <c r="G20" s="177"/>
      <c r="H20" s="178"/>
      <c r="I20" s="179"/>
      <c r="J20" s="180"/>
      <c r="K20" s="180"/>
      <c r="L20" s="180"/>
      <c r="M20" s="397"/>
      <c r="N20" s="396"/>
      <c r="O20" s="182"/>
      <c r="P20" s="318" t="str">
        <f t="shared" si="38"/>
        <v/>
      </c>
      <c r="Q20" s="320"/>
      <c r="R20" s="293"/>
      <c r="S20" s="293"/>
      <c r="T20" s="293"/>
      <c r="U20" s="293"/>
      <c r="V20" s="321" t="str">
        <f t="shared" si="39"/>
        <v/>
      </c>
      <c r="W20" s="334" t="str">
        <f t="shared" si="6"/>
        <v/>
      </c>
      <c r="X20" s="321" t="str">
        <f t="shared" si="6"/>
        <v/>
      </c>
      <c r="Y20" s="334" t="str">
        <f t="shared" si="6"/>
        <v/>
      </c>
      <c r="Z20" s="321" t="str">
        <f t="shared" si="6"/>
        <v/>
      </c>
      <c r="AA20" s="334" t="str">
        <f t="shared" si="6"/>
        <v/>
      </c>
      <c r="AB20" s="321" t="str">
        <f t="shared" si="6"/>
        <v/>
      </c>
      <c r="AC20" s="334" t="str">
        <f t="shared" si="6"/>
        <v/>
      </c>
      <c r="AD20" s="321" t="str">
        <f t="shared" si="6"/>
        <v/>
      </c>
      <c r="AE20" s="334" t="str">
        <f t="shared" si="6"/>
        <v/>
      </c>
      <c r="AF20" s="321" t="str">
        <f t="shared" si="6"/>
        <v/>
      </c>
      <c r="AG20" s="334" t="str">
        <f t="shared" si="6"/>
        <v/>
      </c>
      <c r="AH20" s="129" t="str">
        <f t="shared" si="7"/>
        <v/>
      </c>
      <c r="AI20" s="129" t="str">
        <f t="shared" si="40"/>
        <v/>
      </c>
      <c r="AJ20" s="129" t="str">
        <f t="shared" si="41"/>
        <v/>
      </c>
      <c r="AK20" s="129" t="str">
        <f>IF(AH20="","",IF(AND(AI20=2,N20="派遣"),4,IF(AI20=1,"","")))</f>
        <v/>
      </c>
      <c r="AL20" s="322" t="str">
        <f t="shared" si="42"/>
        <v/>
      </c>
      <c r="AM20" s="322" t="str">
        <f t="shared" si="42"/>
        <v/>
      </c>
      <c r="AN20" s="322" t="str">
        <f t="shared" si="42"/>
        <v/>
      </c>
      <c r="AO20" s="322" t="str">
        <f t="shared" si="42"/>
        <v/>
      </c>
      <c r="AP20" s="322" t="str">
        <f t="shared" si="42"/>
        <v/>
      </c>
      <c r="AQ20" s="322" t="str">
        <f t="shared" si="42"/>
        <v/>
      </c>
      <c r="AR20" s="322" t="str">
        <f t="shared" si="42"/>
        <v/>
      </c>
      <c r="AS20" s="322" t="str">
        <f t="shared" si="42"/>
        <v/>
      </c>
      <c r="AT20" s="322" t="str">
        <f t="shared" si="42"/>
        <v/>
      </c>
      <c r="AU20" s="322" t="str">
        <f t="shared" si="42"/>
        <v/>
      </c>
      <c r="AV20" s="322" t="str">
        <f t="shared" si="42"/>
        <v/>
      </c>
      <c r="AW20" s="322" t="str">
        <f t="shared" si="10"/>
        <v/>
      </c>
      <c r="AX20" s="282"/>
      <c r="AY20" s="283" t="str">
        <f t="shared" si="11"/>
        <v/>
      </c>
      <c r="AZ20" s="283" t="str">
        <f t="shared" si="12"/>
        <v/>
      </c>
      <c r="BA20" s="283" t="str">
        <f t="shared" si="13"/>
        <v/>
      </c>
      <c r="BB20" s="283" t="str">
        <f t="shared" si="14"/>
        <v/>
      </c>
      <c r="BC20" s="283" t="str">
        <f t="shared" si="15"/>
        <v/>
      </c>
      <c r="BD20" s="283" t="str">
        <f t="shared" si="16"/>
        <v/>
      </c>
      <c r="BE20" s="283" t="str">
        <f t="shared" si="17"/>
        <v/>
      </c>
      <c r="BF20" s="283" t="str">
        <f t="shared" si="18"/>
        <v/>
      </c>
      <c r="BG20" s="283" t="str">
        <f t="shared" si="19"/>
        <v/>
      </c>
      <c r="BH20" s="283" t="str">
        <f t="shared" si="20"/>
        <v/>
      </c>
      <c r="BI20" s="283" t="str">
        <f t="shared" si="21"/>
        <v/>
      </c>
      <c r="BJ20" s="283" t="str">
        <f t="shared" si="22"/>
        <v/>
      </c>
      <c r="BK20" s="229">
        <f t="shared" si="23"/>
        <v>0</v>
      </c>
      <c r="BL20" s="229">
        <f t="shared" si="43"/>
        <v>0</v>
      </c>
      <c r="BM20" s="230">
        <f t="shared" si="24"/>
        <v>0</v>
      </c>
      <c r="BN20" s="228" t="str">
        <f t="shared" si="25"/>
        <v/>
      </c>
      <c r="BO20" s="228" t="str">
        <f t="shared" si="26"/>
        <v/>
      </c>
      <c r="BP20" s="228" t="str">
        <f t="shared" si="27"/>
        <v/>
      </c>
      <c r="BQ20" s="228" t="str">
        <f t="shared" si="28"/>
        <v/>
      </c>
      <c r="BR20" s="228" t="str">
        <f t="shared" si="29"/>
        <v/>
      </c>
      <c r="BS20" s="228" t="str">
        <f t="shared" si="30"/>
        <v/>
      </c>
      <c r="BT20" s="228" t="str">
        <f t="shared" si="31"/>
        <v/>
      </c>
      <c r="BU20" s="228" t="str">
        <f t="shared" si="32"/>
        <v/>
      </c>
      <c r="BV20" s="228" t="str">
        <f t="shared" si="33"/>
        <v/>
      </c>
      <c r="BW20" s="228" t="str">
        <f t="shared" si="34"/>
        <v/>
      </c>
      <c r="BX20" s="228" t="str">
        <f t="shared" si="35"/>
        <v/>
      </c>
      <c r="BY20" s="228" t="str">
        <f t="shared" si="36"/>
        <v/>
      </c>
      <c r="BZ20" s="228" t="str">
        <f t="shared" si="37"/>
        <v/>
      </c>
      <c r="CA20" s="228">
        <f t="shared" si="44"/>
        <v>0</v>
      </c>
    </row>
    <row r="21" spans="1:79" s="228" customFormat="1" ht="23.15" customHeight="1">
      <c r="A21" s="281">
        <v>5</v>
      </c>
      <c r="B21" s="14"/>
      <c r="C21" s="173"/>
      <c r="D21" s="174"/>
      <c r="E21" s="175"/>
      <c r="F21" s="176"/>
      <c r="G21" s="177"/>
      <c r="H21" s="178"/>
      <c r="I21" s="179"/>
      <c r="J21" s="180"/>
      <c r="K21" s="180"/>
      <c r="L21" s="180"/>
      <c r="M21" s="397"/>
      <c r="N21" s="396"/>
      <c r="O21" s="182"/>
      <c r="P21" s="318" t="str">
        <f t="shared" si="38"/>
        <v/>
      </c>
      <c r="Q21" s="320"/>
      <c r="R21" s="293"/>
      <c r="S21" s="293"/>
      <c r="T21" s="293"/>
      <c r="U21" s="293"/>
      <c r="V21" s="321" t="str">
        <f t="shared" si="39"/>
        <v/>
      </c>
      <c r="W21" s="334" t="str">
        <f t="shared" si="6"/>
        <v/>
      </c>
      <c r="X21" s="321" t="str">
        <f t="shared" si="6"/>
        <v/>
      </c>
      <c r="Y21" s="334" t="str">
        <f t="shared" si="6"/>
        <v/>
      </c>
      <c r="Z21" s="321" t="str">
        <f t="shared" si="6"/>
        <v/>
      </c>
      <c r="AA21" s="334" t="str">
        <f t="shared" si="6"/>
        <v/>
      </c>
      <c r="AB21" s="321" t="str">
        <f t="shared" si="6"/>
        <v/>
      </c>
      <c r="AC21" s="334" t="str">
        <f t="shared" si="6"/>
        <v/>
      </c>
      <c r="AD21" s="321" t="str">
        <f t="shared" si="6"/>
        <v/>
      </c>
      <c r="AE21" s="334" t="str">
        <f t="shared" si="6"/>
        <v/>
      </c>
      <c r="AF21" s="321" t="str">
        <f t="shared" si="6"/>
        <v/>
      </c>
      <c r="AG21" s="334" t="str">
        <f t="shared" si="6"/>
        <v/>
      </c>
      <c r="AH21" s="129" t="str">
        <f t="shared" si="7"/>
        <v/>
      </c>
      <c r="AI21" s="129" t="str">
        <f t="shared" si="40"/>
        <v/>
      </c>
      <c r="AJ21" s="129" t="str">
        <f t="shared" si="41"/>
        <v/>
      </c>
      <c r="AK21" s="129" t="str">
        <f t="shared" ref="AK21:AK84" si="45">IF(AH21="","",IF(AND(AI21=2,N21="派遣"),4,IF(AI21=1,"","")))</f>
        <v/>
      </c>
      <c r="AL21" s="322" t="str">
        <f t="shared" si="42"/>
        <v/>
      </c>
      <c r="AM21" s="322" t="str">
        <f t="shared" si="42"/>
        <v/>
      </c>
      <c r="AN21" s="322" t="str">
        <f t="shared" si="42"/>
        <v/>
      </c>
      <c r="AO21" s="322" t="str">
        <f t="shared" si="42"/>
        <v/>
      </c>
      <c r="AP21" s="322" t="str">
        <f t="shared" si="42"/>
        <v/>
      </c>
      <c r="AQ21" s="322" t="str">
        <f t="shared" si="42"/>
        <v/>
      </c>
      <c r="AR21" s="322" t="str">
        <f t="shared" si="42"/>
        <v/>
      </c>
      <c r="AS21" s="322" t="str">
        <f t="shared" si="42"/>
        <v/>
      </c>
      <c r="AT21" s="322" t="str">
        <f t="shared" si="42"/>
        <v/>
      </c>
      <c r="AU21" s="322" t="str">
        <f t="shared" si="42"/>
        <v/>
      </c>
      <c r="AV21" s="322" t="str">
        <f t="shared" si="42"/>
        <v/>
      </c>
      <c r="AW21" s="322" t="str">
        <f t="shared" si="10"/>
        <v/>
      </c>
      <c r="AX21" s="282"/>
      <c r="AY21" s="283" t="str">
        <f t="shared" si="11"/>
        <v/>
      </c>
      <c r="AZ21" s="283" t="str">
        <f t="shared" si="12"/>
        <v/>
      </c>
      <c r="BA21" s="283" t="str">
        <f t="shared" si="13"/>
        <v/>
      </c>
      <c r="BB21" s="283" t="str">
        <f t="shared" si="14"/>
        <v/>
      </c>
      <c r="BC21" s="283" t="str">
        <f t="shared" si="15"/>
        <v/>
      </c>
      <c r="BD21" s="283" t="str">
        <f t="shared" si="16"/>
        <v/>
      </c>
      <c r="BE21" s="283" t="str">
        <f t="shared" si="17"/>
        <v/>
      </c>
      <c r="BF21" s="283" t="str">
        <f t="shared" si="18"/>
        <v/>
      </c>
      <c r="BG21" s="283" t="str">
        <f t="shared" si="19"/>
        <v/>
      </c>
      <c r="BH21" s="283" t="str">
        <f t="shared" si="20"/>
        <v/>
      </c>
      <c r="BI21" s="283" t="str">
        <f t="shared" si="21"/>
        <v/>
      </c>
      <c r="BJ21" s="283" t="str">
        <f t="shared" si="22"/>
        <v/>
      </c>
      <c r="BK21" s="229">
        <f t="shared" si="23"/>
        <v>0</v>
      </c>
      <c r="BL21" s="229">
        <f t="shared" si="43"/>
        <v>0</v>
      </c>
      <c r="BM21" s="230">
        <f t="shared" si="24"/>
        <v>0</v>
      </c>
      <c r="BN21" s="228" t="str">
        <f t="shared" si="25"/>
        <v/>
      </c>
      <c r="BO21" s="228" t="str">
        <f t="shared" si="26"/>
        <v/>
      </c>
      <c r="BP21" s="228" t="str">
        <f t="shared" si="27"/>
        <v/>
      </c>
      <c r="BQ21" s="228" t="str">
        <f t="shared" si="28"/>
        <v/>
      </c>
      <c r="BR21" s="228" t="str">
        <f t="shared" si="29"/>
        <v/>
      </c>
      <c r="BS21" s="228" t="str">
        <f t="shared" si="30"/>
        <v/>
      </c>
      <c r="BT21" s="228" t="str">
        <f t="shared" si="31"/>
        <v/>
      </c>
      <c r="BU21" s="228" t="str">
        <f t="shared" si="32"/>
        <v/>
      </c>
      <c r="BV21" s="228" t="str">
        <f t="shared" si="33"/>
        <v/>
      </c>
      <c r="BW21" s="228" t="str">
        <f t="shared" si="34"/>
        <v/>
      </c>
      <c r="BX21" s="228" t="str">
        <f t="shared" si="35"/>
        <v/>
      </c>
      <c r="BY21" s="228" t="str">
        <f t="shared" si="36"/>
        <v/>
      </c>
      <c r="BZ21" s="228" t="str">
        <f t="shared" si="37"/>
        <v/>
      </c>
      <c r="CA21" s="228">
        <f t="shared" si="44"/>
        <v>0</v>
      </c>
    </row>
    <row r="22" spans="1:79" s="228" customFormat="1" ht="23.15" customHeight="1">
      <c r="A22" s="281">
        <v>6</v>
      </c>
      <c r="B22" s="14"/>
      <c r="C22" s="173"/>
      <c r="D22" s="174"/>
      <c r="E22" s="175"/>
      <c r="F22" s="176"/>
      <c r="G22" s="177"/>
      <c r="H22" s="178"/>
      <c r="I22" s="179"/>
      <c r="J22" s="180"/>
      <c r="K22" s="180"/>
      <c r="L22" s="180"/>
      <c r="M22" s="397"/>
      <c r="N22" s="396"/>
      <c r="O22" s="182"/>
      <c r="P22" s="318" t="str">
        <f t="shared" si="38"/>
        <v/>
      </c>
      <c r="Q22" s="320"/>
      <c r="R22" s="293"/>
      <c r="S22" s="293"/>
      <c r="T22" s="293"/>
      <c r="U22" s="293"/>
      <c r="V22" s="321" t="str">
        <f t="shared" si="39"/>
        <v/>
      </c>
      <c r="W22" s="334" t="str">
        <f t="shared" si="6"/>
        <v/>
      </c>
      <c r="X22" s="321" t="str">
        <f t="shared" si="6"/>
        <v/>
      </c>
      <c r="Y22" s="334" t="str">
        <f t="shared" si="6"/>
        <v/>
      </c>
      <c r="Z22" s="321" t="str">
        <f t="shared" si="6"/>
        <v/>
      </c>
      <c r="AA22" s="334" t="str">
        <f t="shared" si="6"/>
        <v/>
      </c>
      <c r="AB22" s="321" t="str">
        <f t="shared" si="6"/>
        <v/>
      </c>
      <c r="AC22" s="334" t="str">
        <f t="shared" si="6"/>
        <v/>
      </c>
      <c r="AD22" s="321" t="str">
        <f t="shared" si="6"/>
        <v/>
      </c>
      <c r="AE22" s="334" t="str">
        <f t="shared" si="6"/>
        <v/>
      </c>
      <c r="AF22" s="321" t="str">
        <f t="shared" si="6"/>
        <v/>
      </c>
      <c r="AG22" s="334" t="str">
        <f t="shared" si="6"/>
        <v/>
      </c>
      <c r="AH22" s="129" t="str">
        <f t="shared" si="7"/>
        <v/>
      </c>
      <c r="AI22" s="129" t="str">
        <f t="shared" si="40"/>
        <v/>
      </c>
      <c r="AJ22" s="129" t="str">
        <f t="shared" si="41"/>
        <v/>
      </c>
      <c r="AK22" s="129" t="str">
        <f t="shared" si="45"/>
        <v/>
      </c>
      <c r="AL22" s="322" t="str">
        <f t="shared" si="42"/>
        <v/>
      </c>
      <c r="AM22" s="322" t="str">
        <f t="shared" si="42"/>
        <v/>
      </c>
      <c r="AN22" s="322" t="str">
        <f t="shared" si="42"/>
        <v/>
      </c>
      <c r="AO22" s="322" t="str">
        <f t="shared" si="42"/>
        <v/>
      </c>
      <c r="AP22" s="322" t="str">
        <f t="shared" si="42"/>
        <v/>
      </c>
      <c r="AQ22" s="322" t="str">
        <f t="shared" si="42"/>
        <v/>
      </c>
      <c r="AR22" s="322" t="str">
        <f t="shared" si="42"/>
        <v/>
      </c>
      <c r="AS22" s="322" t="str">
        <f t="shared" si="42"/>
        <v/>
      </c>
      <c r="AT22" s="322" t="str">
        <f t="shared" si="42"/>
        <v/>
      </c>
      <c r="AU22" s="322" t="str">
        <f t="shared" si="42"/>
        <v/>
      </c>
      <c r="AV22" s="322" t="str">
        <f t="shared" si="42"/>
        <v/>
      </c>
      <c r="AW22" s="322" t="str">
        <f t="shared" si="10"/>
        <v/>
      </c>
      <c r="AX22" s="282"/>
      <c r="AY22" s="283" t="str">
        <f t="shared" si="11"/>
        <v/>
      </c>
      <c r="AZ22" s="283" t="str">
        <f t="shared" si="12"/>
        <v/>
      </c>
      <c r="BA22" s="283" t="str">
        <f t="shared" si="13"/>
        <v/>
      </c>
      <c r="BB22" s="283" t="str">
        <f t="shared" si="14"/>
        <v/>
      </c>
      <c r="BC22" s="283" t="str">
        <f t="shared" si="15"/>
        <v/>
      </c>
      <c r="BD22" s="283" t="str">
        <f t="shared" si="16"/>
        <v/>
      </c>
      <c r="BE22" s="283" t="str">
        <f t="shared" si="17"/>
        <v/>
      </c>
      <c r="BF22" s="283" t="str">
        <f t="shared" si="18"/>
        <v/>
      </c>
      <c r="BG22" s="283" t="str">
        <f t="shared" si="19"/>
        <v/>
      </c>
      <c r="BH22" s="283" t="str">
        <f t="shared" si="20"/>
        <v/>
      </c>
      <c r="BI22" s="283" t="str">
        <f t="shared" si="21"/>
        <v/>
      </c>
      <c r="BJ22" s="283" t="str">
        <f t="shared" si="22"/>
        <v/>
      </c>
      <c r="BK22" s="229">
        <f t="shared" si="23"/>
        <v>0</v>
      </c>
      <c r="BL22" s="229">
        <f t="shared" si="43"/>
        <v>0</v>
      </c>
      <c r="BM22" s="230">
        <f t="shared" si="24"/>
        <v>0</v>
      </c>
      <c r="BN22" s="228" t="str">
        <f t="shared" si="25"/>
        <v/>
      </c>
      <c r="BO22" s="228" t="str">
        <f t="shared" si="26"/>
        <v/>
      </c>
      <c r="BP22" s="228" t="str">
        <f t="shared" si="27"/>
        <v/>
      </c>
      <c r="BQ22" s="228" t="str">
        <f t="shared" si="28"/>
        <v/>
      </c>
      <c r="BR22" s="228" t="str">
        <f t="shared" si="29"/>
        <v/>
      </c>
      <c r="BS22" s="228" t="str">
        <f t="shared" si="30"/>
        <v/>
      </c>
      <c r="BT22" s="228" t="str">
        <f t="shared" si="31"/>
        <v/>
      </c>
      <c r="BU22" s="228" t="str">
        <f t="shared" si="32"/>
        <v/>
      </c>
      <c r="BV22" s="228" t="str">
        <f t="shared" si="33"/>
        <v/>
      </c>
      <c r="BW22" s="228" t="str">
        <f t="shared" si="34"/>
        <v/>
      </c>
      <c r="BX22" s="228" t="str">
        <f t="shared" si="35"/>
        <v/>
      </c>
      <c r="BY22" s="228" t="str">
        <f t="shared" si="36"/>
        <v/>
      </c>
      <c r="BZ22" s="228" t="str">
        <f t="shared" si="37"/>
        <v/>
      </c>
      <c r="CA22" s="228">
        <f t="shared" si="44"/>
        <v>0</v>
      </c>
    </row>
    <row r="23" spans="1:79" s="228" customFormat="1" ht="23.15" customHeight="1">
      <c r="A23" s="281">
        <v>7</v>
      </c>
      <c r="B23" s="14"/>
      <c r="C23" s="173"/>
      <c r="D23" s="174"/>
      <c r="E23" s="175"/>
      <c r="F23" s="176"/>
      <c r="G23" s="177"/>
      <c r="H23" s="178"/>
      <c r="I23" s="179"/>
      <c r="J23" s="180"/>
      <c r="K23" s="180"/>
      <c r="L23" s="180"/>
      <c r="M23" s="397"/>
      <c r="N23" s="396"/>
      <c r="O23" s="182"/>
      <c r="P23" s="318" t="str">
        <f t="shared" si="38"/>
        <v/>
      </c>
      <c r="Q23" s="320"/>
      <c r="R23" s="293"/>
      <c r="S23" s="293"/>
      <c r="T23" s="293"/>
      <c r="U23" s="293"/>
      <c r="V23" s="321" t="str">
        <f t="shared" si="39"/>
        <v/>
      </c>
      <c r="W23" s="334" t="str">
        <f t="shared" si="6"/>
        <v/>
      </c>
      <c r="X23" s="321" t="str">
        <f t="shared" si="6"/>
        <v/>
      </c>
      <c r="Y23" s="334" t="str">
        <f t="shared" si="6"/>
        <v/>
      </c>
      <c r="Z23" s="321" t="str">
        <f t="shared" si="6"/>
        <v/>
      </c>
      <c r="AA23" s="334" t="str">
        <f t="shared" si="6"/>
        <v/>
      </c>
      <c r="AB23" s="321" t="str">
        <f t="shared" si="6"/>
        <v/>
      </c>
      <c r="AC23" s="334" t="str">
        <f t="shared" si="6"/>
        <v/>
      </c>
      <c r="AD23" s="321" t="str">
        <f t="shared" si="6"/>
        <v/>
      </c>
      <c r="AE23" s="334" t="str">
        <f t="shared" si="6"/>
        <v/>
      </c>
      <c r="AF23" s="321" t="str">
        <f t="shared" si="6"/>
        <v/>
      </c>
      <c r="AG23" s="334" t="str">
        <f t="shared" si="6"/>
        <v/>
      </c>
      <c r="AH23" s="129" t="str">
        <f t="shared" si="7"/>
        <v/>
      </c>
      <c r="AI23" s="129" t="str">
        <f t="shared" si="40"/>
        <v/>
      </c>
      <c r="AJ23" s="129" t="str">
        <f t="shared" si="41"/>
        <v/>
      </c>
      <c r="AK23" s="129" t="str">
        <f t="shared" si="45"/>
        <v/>
      </c>
      <c r="AL23" s="322" t="str">
        <f t="shared" si="42"/>
        <v/>
      </c>
      <c r="AM23" s="322" t="str">
        <f t="shared" si="42"/>
        <v/>
      </c>
      <c r="AN23" s="322" t="str">
        <f t="shared" si="42"/>
        <v/>
      </c>
      <c r="AO23" s="322" t="str">
        <f t="shared" si="42"/>
        <v/>
      </c>
      <c r="AP23" s="322" t="str">
        <f t="shared" si="42"/>
        <v/>
      </c>
      <c r="AQ23" s="322" t="str">
        <f t="shared" si="42"/>
        <v/>
      </c>
      <c r="AR23" s="322" t="str">
        <f t="shared" si="42"/>
        <v/>
      </c>
      <c r="AS23" s="322" t="str">
        <f t="shared" si="42"/>
        <v/>
      </c>
      <c r="AT23" s="322" t="str">
        <f t="shared" si="42"/>
        <v/>
      </c>
      <c r="AU23" s="322" t="str">
        <f t="shared" si="42"/>
        <v/>
      </c>
      <c r="AV23" s="322" t="str">
        <f t="shared" si="42"/>
        <v/>
      </c>
      <c r="AW23" s="322" t="str">
        <f t="shared" si="10"/>
        <v/>
      </c>
      <c r="AX23" s="282"/>
      <c r="AY23" s="283" t="str">
        <f t="shared" si="11"/>
        <v/>
      </c>
      <c r="AZ23" s="283" t="str">
        <f t="shared" si="12"/>
        <v/>
      </c>
      <c r="BA23" s="283" t="str">
        <f t="shared" si="13"/>
        <v/>
      </c>
      <c r="BB23" s="283" t="str">
        <f t="shared" si="14"/>
        <v/>
      </c>
      <c r="BC23" s="283" t="str">
        <f t="shared" si="15"/>
        <v/>
      </c>
      <c r="BD23" s="283" t="str">
        <f t="shared" si="16"/>
        <v/>
      </c>
      <c r="BE23" s="283" t="str">
        <f t="shared" si="17"/>
        <v/>
      </c>
      <c r="BF23" s="283" t="str">
        <f t="shared" si="18"/>
        <v/>
      </c>
      <c r="BG23" s="283" t="str">
        <f t="shared" si="19"/>
        <v/>
      </c>
      <c r="BH23" s="283" t="str">
        <f t="shared" si="20"/>
        <v/>
      </c>
      <c r="BI23" s="283" t="str">
        <f t="shared" si="21"/>
        <v/>
      </c>
      <c r="BJ23" s="283" t="str">
        <f t="shared" si="22"/>
        <v/>
      </c>
      <c r="BK23" s="229">
        <f t="shared" si="23"/>
        <v>0</v>
      </c>
      <c r="BL23" s="229">
        <f t="shared" si="43"/>
        <v>0</v>
      </c>
      <c r="BM23" s="230">
        <f t="shared" si="24"/>
        <v>0</v>
      </c>
      <c r="BN23" s="228" t="str">
        <f t="shared" si="25"/>
        <v/>
      </c>
      <c r="BO23" s="228" t="str">
        <f t="shared" si="26"/>
        <v/>
      </c>
      <c r="BP23" s="228" t="str">
        <f t="shared" si="27"/>
        <v/>
      </c>
      <c r="BQ23" s="228" t="str">
        <f t="shared" si="28"/>
        <v/>
      </c>
      <c r="BR23" s="228" t="str">
        <f t="shared" si="29"/>
        <v/>
      </c>
      <c r="BS23" s="228" t="str">
        <f t="shared" si="30"/>
        <v/>
      </c>
      <c r="BT23" s="228" t="str">
        <f t="shared" si="31"/>
        <v/>
      </c>
      <c r="BU23" s="228" t="str">
        <f t="shared" si="32"/>
        <v/>
      </c>
      <c r="BV23" s="228" t="str">
        <f t="shared" si="33"/>
        <v/>
      </c>
      <c r="BW23" s="228" t="str">
        <f t="shared" si="34"/>
        <v/>
      </c>
      <c r="BX23" s="228" t="str">
        <f t="shared" si="35"/>
        <v/>
      </c>
      <c r="BY23" s="228" t="str">
        <f t="shared" si="36"/>
        <v/>
      </c>
      <c r="BZ23" s="228" t="str">
        <f t="shared" si="37"/>
        <v/>
      </c>
      <c r="CA23" s="228">
        <f t="shared" si="44"/>
        <v>0</v>
      </c>
    </row>
    <row r="24" spans="1:79" s="228" customFormat="1" ht="23.15" customHeight="1">
      <c r="A24" s="281">
        <v>8</v>
      </c>
      <c r="B24" s="14"/>
      <c r="C24" s="173"/>
      <c r="D24" s="174"/>
      <c r="E24" s="175"/>
      <c r="F24" s="176"/>
      <c r="G24" s="177"/>
      <c r="H24" s="178"/>
      <c r="I24" s="179"/>
      <c r="J24" s="180"/>
      <c r="K24" s="180"/>
      <c r="L24" s="180"/>
      <c r="M24" s="397"/>
      <c r="N24" s="396"/>
      <c r="O24" s="182"/>
      <c r="P24" s="318" t="str">
        <f t="shared" si="38"/>
        <v/>
      </c>
      <c r="Q24" s="320"/>
      <c r="R24" s="293"/>
      <c r="S24" s="293"/>
      <c r="T24" s="293"/>
      <c r="U24" s="293"/>
      <c r="V24" s="321" t="str">
        <f t="shared" si="39"/>
        <v/>
      </c>
      <c r="W24" s="334" t="str">
        <f t="shared" si="6"/>
        <v/>
      </c>
      <c r="X24" s="321" t="str">
        <f t="shared" si="6"/>
        <v/>
      </c>
      <c r="Y24" s="334" t="str">
        <f t="shared" si="6"/>
        <v/>
      </c>
      <c r="Z24" s="321" t="str">
        <f t="shared" si="6"/>
        <v/>
      </c>
      <c r="AA24" s="334" t="str">
        <f t="shared" si="6"/>
        <v/>
      </c>
      <c r="AB24" s="321" t="str">
        <f t="shared" si="6"/>
        <v/>
      </c>
      <c r="AC24" s="334" t="str">
        <f t="shared" si="6"/>
        <v/>
      </c>
      <c r="AD24" s="321" t="str">
        <f t="shared" si="6"/>
        <v/>
      </c>
      <c r="AE24" s="334" t="str">
        <f t="shared" si="6"/>
        <v/>
      </c>
      <c r="AF24" s="321" t="str">
        <f t="shared" si="6"/>
        <v/>
      </c>
      <c r="AG24" s="334" t="str">
        <f t="shared" si="6"/>
        <v/>
      </c>
      <c r="AH24" s="129" t="str">
        <f t="shared" si="7"/>
        <v/>
      </c>
      <c r="AI24" s="129" t="str">
        <f t="shared" si="40"/>
        <v/>
      </c>
      <c r="AJ24" s="129" t="str">
        <f t="shared" si="41"/>
        <v/>
      </c>
      <c r="AK24" s="129" t="str">
        <f t="shared" si="45"/>
        <v/>
      </c>
      <c r="AL24" s="322" t="str">
        <f t="shared" si="42"/>
        <v/>
      </c>
      <c r="AM24" s="322" t="str">
        <f t="shared" si="42"/>
        <v/>
      </c>
      <c r="AN24" s="322" t="str">
        <f t="shared" si="42"/>
        <v/>
      </c>
      <c r="AO24" s="322" t="str">
        <f t="shared" si="42"/>
        <v/>
      </c>
      <c r="AP24" s="322" t="str">
        <f t="shared" si="42"/>
        <v/>
      </c>
      <c r="AQ24" s="322" t="str">
        <f t="shared" si="42"/>
        <v/>
      </c>
      <c r="AR24" s="322" t="str">
        <f t="shared" si="42"/>
        <v/>
      </c>
      <c r="AS24" s="322" t="str">
        <f t="shared" si="42"/>
        <v/>
      </c>
      <c r="AT24" s="322" t="str">
        <f t="shared" si="42"/>
        <v/>
      </c>
      <c r="AU24" s="322" t="str">
        <f t="shared" si="42"/>
        <v/>
      </c>
      <c r="AV24" s="322" t="str">
        <f t="shared" si="42"/>
        <v/>
      </c>
      <c r="AW24" s="322" t="str">
        <f t="shared" si="10"/>
        <v/>
      </c>
      <c r="AX24" s="282"/>
      <c r="AY24" s="283" t="str">
        <f t="shared" si="11"/>
        <v/>
      </c>
      <c r="AZ24" s="283" t="str">
        <f t="shared" si="12"/>
        <v/>
      </c>
      <c r="BA24" s="283" t="str">
        <f t="shared" si="13"/>
        <v/>
      </c>
      <c r="BB24" s="283" t="str">
        <f t="shared" si="14"/>
        <v/>
      </c>
      <c r="BC24" s="283" t="str">
        <f t="shared" si="15"/>
        <v/>
      </c>
      <c r="BD24" s="283" t="str">
        <f t="shared" si="16"/>
        <v/>
      </c>
      <c r="BE24" s="283" t="str">
        <f t="shared" si="17"/>
        <v/>
      </c>
      <c r="BF24" s="283" t="str">
        <f t="shared" si="18"/>
        <v/>
      </c>
      <c r="BG24" s="283" t="str">
        <f t="shared" si="19"/>
        <v/>
      </c>
      <c r="BH24" s="283" t="str">
        <f t="shared" si="20"/>
        <v/>
      </c>
      <c r="BI24" s="283" t="str">
        <f t="shared" si="21"/>
        <v/>
      </c>
      <c r="BJ24" s="283" t="str">
        <f t="shared" si="22"/>
        <v/>
      </c>
      <c r="BK24" s="229">
        <f t="shared" si="23"/>
        <v>0</v>
      </c>
      <c r="BL24" s="229">
        <f t="shared" si="43"/>
        <v>0</v>
      </c>
      <c r="BM24" s="230">
        <f t="shared" si="24"/>
        <v>0</v>
      </c>
      <c r="BN24" s="228" t="str">
        <f t="shared" si="25"/>
        <v/>
      </c>
      <c r="BO24" s="228" t="str">
        <f t="shared" si="26"/>
        <v/>
      </c>
      <c r="BP24" s="228" t="str">
        <f t="shared" si="27"/>
        <v/>
      </c>
      <c r="BQ24" s="228" t="str">
        <f t="shared" si="28"/>
        <v/>
      </c>
      <c r="BR24" s="228" t="str">
        <f t="shared" si="29"/>
        <v/>
      </c>
      <c r="BS24" s="228" t="str">
        <f t="shared" si="30"/>
        <v/>
      </c>
      <c r="BT24" s="228" t="str">
        <f t="shared" si="31"/>
        <v/>
      </c>
      <c r="BU24" s="228" t="str">
        <f t="shared" si="32"/>
        <v/>
      </c>
      <c r="BV24" s="228" t="str">
        <f t="shared" si="33"/>
        <v/>
      </c>
      <c r="BW24" s="228" t="str">
        <f t="shared" si="34"/>
        <v/>
      </c>
      <c r="BX24" s="228" t="str">
        <f t="shared" si="35"/>
        <v/>
      </c>
      <c r="BY24" s="228" t="str">
        <f t="shared" si="36"/>
        <v/>
      </c>
      <c r="BZ24" s="228" t="str">
        <f t="shared" si="37"/>
        <v/>
      </c>
      <c r="CA24" s="228">
        <f t="shared" si="44"/>
        <v>0</v>
      </c>
    </row>
    <row r="25" spans="1:79" s="228" customFormat="1" ht="23.15" customHeight="1">
      <c r="A25" s="281">
        <v>9</v>
      </c>
      <c r="B25" s="14"/>
      <c r="C25" s="173"/>
      <c r="D25" s="174"/>
      <c r="E25" s="175"/>
      <c r="F25" s="176"/>
      <c r="G25" s="177"/>
      <c r="H25" s="178"/>
      <c r="I25" s="179"/>
      <c r="J25" s="180"/>
      <c r="K25" s="180"/>
      <c r="L25" s="180"/>
      <c r="M25" s="397"/>
      <c r="N25" s="396"/>
      <c r="O25" s="182"/>
      <c r="P25" s="318" t="str">
        <f t="shared" si="38"/>
        <v/>
      </c>
      <c r="Q25" s="320"/>
      <c r="R25" s="293"/>
      <c r="S25" s="293"/>
      <c r="T25" s="293"/>
      <c r="U25" s="293"/>
      <c r="V25" s="321" t="str">
        <f t="shared" si="39"/>
        <v/>
      </c>
      <c r="W25" s="334" t="str">
        <f t="shared" si="6"/>
        <v/>
      </c>
      <c r="X25" s="321" t="str">
        <f t="shared" si="6"/>
        <v/>
      </c>
      <c r="Y25" s="334" t="str">
        <f t="shared" si="6"/>
        <v/>
      </c>
      <c r="Z25" s="321" t="str">
        <f t="shared" si="6"/>
        <v/>
      </c>
      <c r="AA25" s="334" t="str">
        <f t="shared" si="6"/>
        <v/>
      </c>
      <c r="AB25" s="321" t="str">
        <f t="shared" si="6"/>
        <v/>
      </c>
      <c r="AC25" s="334" t="str">
        <f t="shared" si="6"/>
        <v/>
      </c>
      <c r="AD25" s="321" t="str">
        <f t="shared" si="6"/>
        <v/>
      </c>
      <c r="AE25" s="334" t="str">
        <f t="shared" si="6"/>
        <v/>
      </c>
      <c r="AF25" s="321" t="str">
        <f t="shared" si="6"/>
        <v/>
      </c>
      <c r="AG25" s="334" t="str">
        <f t="shared" si="6"/>
        <v/>
      </c>
      <c r="AH25" s="129" t="str">
        <f t="shared" si="7"/>
        <v/>
      </c>
      <c r="AI25" s="129" t="str">
        <f t="shared" si="40"/>
        <v/>
      </c>
      <c r="AJ25" s="129" t="str">
        <f t="shared" si="41"/>
        <v/>
      </c>
      <c r="AK25" s="129" t="str">
        <f t="shared" si="45"/>
        <v/>
      </c>
      <c r="AL25" s="322" t="str">
        <f t="shared" si="42"/>
        <v/>
      </c>
      <c r="AM25" s="322" t="str">
        <f t="shared" si="42"/>
        <v/>
      </c>
      <c r="AN25" s="322" t="str">
        <f t="shared" si="42"/>
        <v/>
      </c>
      <c r="AO25" s="322" t="str">
        <f t="shared" si="42"/>
        <v/>
      </c>
      <c r="AP25" s="322" t="str">
        <f t="shared" si="42"/>
        <v/>
      </c>
      <c r="AQ25" s="322" t="str">
        <f t="shared" si="42"/>
        <v/>
      </c>
      <c r="AR25" s="322" t="str">
        <f t="shared" si="42"/>
        <v/>
      </c>
      <c r="AS25" s="322" t="str">
        <f t="shared" si="42"/>
        <v/>
      </c>
      <c r="AT25" s="322" t="str">
        <f t="shared" si="42"/>
        <v/>
      </c>
      <c r="AU25" s="322" t="str">
        <f t="shared" si="42"/>
        <v/>
      </c>
      <c r="AV25" s="322" t="str">
        <f t="shared" si="42"/>
        <v/>
      </c>
      <c r="AW25" s="322" t="str">
        <f t="shared" si="10"/>
        <v/>
      </c>
      <c r="AX25" s="282"/>
      <c r="AY25" s="283" t="str">
        <f t="shared" si="11"/>
        <v/>
      </c>
      <c r="AZ25" s="283" t="str">
        <f t="shared" si="12"/>
        <v/>
      </c>
      <c r="BA25" s="283" t="str">
        <f t="shared" si="13"/>
        <v/>
      </c>
      <c r="BB25" s="283" t="str">
        <f t="shared" si="14"/>
        <v/>
      </c>
      <c r="BC25" s="283" t="str">
        <f t="shared" si="15"/>
        <v/>
      </c>
      <c r="BD25" s="283" t="str">
        <f t="shared" si="16"/>
        <v/>
      </c>
      <c r="BE25" s="283" t="str">
        <f t="shared" si="17"/>
        <v/>
      </c>
      <c r="BF25" s="283" t="str">
        <f t="shared" si="18"/>
        <v/>
      </c>
      <c r="BG25" s="283" t="str">
        <f t="shared" si="19"/>
        <v/>
      </c>
      <c r="BH25" s="283" t="str">
        <f t="shared" si="20"/>
        <v/>
      </c>
      <c r="BI25" s="283" t="str">
        <f t="shared" si="21"/>
        <v/>
      </c>
      <c r="BJ25" s="283" t="str">
        <f t="shared" si="22"/>
        <v/>
      </c>
      <c r="BK25" s="229">
        <f t="shared" si="23"/>
        <v>0</v>
      </c>
      <c r="BL25" s="229">
        <f t="shared" si="43"/>
        <v>0</v>
      </c>
      <c r="BM25" s="230">
        <f t="shared" si="24"/>
        <v>0</v>
      </c>
      <c r="BN25" s="228" t="str">
        <f t="shared" si="25"/>
        <v/>
      </c>
      <c r="BO25" s="228" t="str">
        <f t="shared" si="26"/>
        <v/>
      </c>
      <c r="BP25" s="228" t="str">
        <f t="shared" si="27"/>
        <v/>
      </c>
      <c r="BQ25" s="228" t="str">
        <f t="shared" si="28"/>
        <v/>
      </c>
      <c r="BR25" s="228" t="str">
        <f t="shared" si="29"/>
        <v/>
      </c>
      <c r="BS25" s="228" t="str">
        <f t="shared" si="30"/>
        <v/>
      </c>
      <c r="BT25" s="228" t="str">
        <f t="shared" si="31"/>
        <v/>
      </c>
      <c r="BU25" s="228" t="str">
        <f t="shared" si="32"/>
        <v/>
      </c>
      <c r="BV25" s="228" t="str">
        <f t="shared" si="33"/>
        <v/>
      </c>
      <c r="BW25" s="228" t="str">
        <f t="shared" si="34"/>
        <v/>
      </c>
      <c r="BX25" s="228" t="str">
        <f t="shared" si="35"/>
        <v/>
      </c>
      <c r="BY25" s="228" t="str">
        <f t="shared" si="36"/>
        <v/>
      </c>
      <c r="BZ25" s="228" t="str">
        <f t="shared" si="37"/>
        <v/>
      </c>
      <c r="CA25" s="228">
        <f t="shared" si="44"/>
        <v>0</v>
      </c>
    </row>
    <row r="26" spans="1:79" s="228" customFormat="1" ht="23.15" customHeight="1">
      <c r="A26" s="281">
        <v>10</v>
      </c>
      <c r="B26" s="14"/>
      <c r="C26" s="173"/>
      <c r="D26" s="174"/>
      <c r="E26" s="175"/>
      <c r="F26" s="176"/>
      <c r="G26" s="177"/>
      <c r="H26" s="178"/>
      <c r="I26" s="179"/>
      <c r="J26" s="180"/>
      <c r="K26" s="180"/>
      <c r="L26" s="180"/>
      <c r="M26" s="397"/>
      <c r="N26" s="396"/>
      <c r="O26" s="182"/>
      <c r="P26" s="318" t="str">
        <f t="shared" si="38"/>
        <v/>
      </c>
      <c r="Q26" s="320"/>
      <c r="R26" s="293"/>
      <c r="S26" s="293"/>
      <c r="T26" s="293"/>
      <c r="U26" s="293"/>
      <c r="V26" s="321" t="str">
        <f t="shared" si="39"/>
        <v/>
      </c>
      <c r="W26" s="334" t="str">
        <f t="shared" si="6"/>
        <v/>
      </c>
      <c r="X26" s="321" t="str">
        <f t="shared" si="6"/>
        <v/>
      </c>
      <c r="Y26" s="334" t="str">
        <f t="shared" si="6"/>
        <v/>
      </c>
      <c r="Z26" s="321" t="str">
        <f t="shared" si="6"/>
        <v/>
      </c>
      <c r="AA26" s="334" t="str">
        <f t="shared" si="6"/>
        <v/>
      </c>
      <c r="AB26" s="321" t="str">
        <f t="shared" si="6"/>
        <v/>
      </c>
      <c r="AC26" s="334" t="str">
        <f t="shared" si="6"/>
        <v/>
      </c>
      <c r="AD26" s="321" t="str">
        <f t="shared" si="6"/>
        <v/>
      </c>
      <c r="AE26" s="334" t="str">
        <f t="shared" si="6"/>
        <v/>
      </c>
      <c r="AF26" s="321" t="str">
        <f t="shared" si="6"/>
        <v/>
      </c>
      <c r="AG26" s="334" t="str">
        <f t="shared" si="6"/>
        <v/>
      </c>
      <c r="AH26" s="129" t="str">
        <f t="shared" si="7"/>
        <v/>
      </c>
      <c r="AI26" s="129" t="str">
        <f t="shared" si="40"/>
        <v/>
      </c>
      <c r="AJ26" s="129" t="str">
        <f t="shared" si="41"/>
        <v/>
      </c>
      <c r="AK26" s="129" t="str">
        <f t="shared" si="45"/>
        <v/>
      </c>
      <c r="AL26" s="322" t="str">
        <f t="shared" si="42"/>
        <v/>
      </c>
      <c r="AM26" s="322" t="str">
        <f t="shared" si="42"/>
        <v/>
      </c>
      <c r="AN26" s="322" t="str">
        <f t="shared" si="42"/>
        <v/>
      </c>
      <c r="AO26" s="322" t="str">
        <f t="shared" si="42"/>
        <v/>
      </c>
      <c r="AP26" s="322" t="str">
        <f t="shared" si="42"/>
        <v/>
      </c>
      <c r="AQ26" s="322" t="str">
        <f t="shared" si="42"/>
        <v/>
      </c>
      <c r="AR26" s="322" t="str">
        <f t="shared" si="42"/>
        <v/>
      </c>
      <c r="AS26" s="322" t="str">
        <f t="shared" si="42"/>
        <v/>
      </c>
      <c r="AT26" s="322" t="str">
        <f t="shared" si="42"/>
        <v/>
      </c>
      <c r="AU26" s="322" t="str">
        <f t="shared" si="42"/>
        <v/>
      </c>
      <c r="AV26" s="322" t="str">
        <f t="shared" si="42"/>
        <v/>
      </c>
      <c r="AW26" s="322" t="str">
        <f t="shared" si="10"/>
        <v/>
      </c>
      <c r="AX26" s="282"/>
      <c r="AY26" s="283" t="str">
        <f t="shared" si="11"/>
        <v/>
      </c>
      <c r="AZ26" s="283" t="str">
        <f t="shared" si="12"/>
        <v/>
      </c>
      <c r="BA26" s="283" t="str">
        <f t="shared" si="13"/>
        <v/>
      </c>
      <c r="BB26" s="283" t="str">
        <f t="shared" si="14"/>
        <v/>
      </c>
      <c r="BC26" s="283" t="str">
        <f t="shared" si="15"/>
        <v/>
      </c>
      <c r="BD26" s="283" t="str">
        <f t="shared" si="16"/>
        <v/>
      </c>
      <c r="BE26" s="283" t="str">
        <f t="shared" si="17"/>
        <v/>
      </c>
      <c r="BF26" s="283" t="str">
        <f t="shared" si="18"/>
        <v/>
      </c>
      <c r="BG26" s="283" t="str">
        <f t="shared" si="19"/>
        <v/>
      </c>
      <c r="BH26" s="283" t="str">
        <f t="shared" si="20"/>
        <v/>
      </c>
      <c r="BI26" s="283" t="str">
        <f t="shared" si="21"/>
        <v/>
      </c>
      <c r="BJ26" s="283" t="str">
        <f t="shared" si="22"/>
        <v/>
      </c>
      <c r="BK26" s="229">
        <f t="shared" si="23"/>
        <v>0</v>
      </c>
      <c r="BL26" s="229">
        <f t="shared" si="43"/>
        <v>0</v>
      </c>
      <c r="BM26" s="230">
        <f t="shared" si="24"/>
        <v>0</v>
      </c>
      <c r="BN26" s="228" t="str">
        <f t="shared" si="25"/>
        <v/>
      </c>
      <c r="BO26" s="228" t="str">
        <f t="shared" si="26"/>
        <v/>
      </c>
      <c r="BP26" s="228" t="str">
        <f t="shared" si="27"/>
        <v/>
      </c>
      <c r="BQ26" s="228" t="str">
        <f t="shared" si="28"/>
        <v/>
      </c>
      <c r="BR26" s="228" t="str">
        <f t="shared" si="29"/>
        <v/>
      </c>
      <c r="BS26" s="228" t="str">
        <f t="shared" si="30"/>
        <v/>
      </c>
      <c r="BT26" s="228" t="str">
        <f t="shared" si="31"/>
        <v/>
      </c>
      <c r="BU26" s="228" t="str">
        <f t="shared" si="32"/>
        <v/>
      </c>
      <c r="BV26" s="228" t="str">
        <f t="shared" si="33"/>
        <v/>
      </c>
      <c r="BW26" s="228" t="str">
        <f t="shared" si="34"/>
        <v/>
      </c>
      <c r="BX26" s="228" t="str">
        <f t="shared" si="35"/>
        <v/>
      </c>
      <c r="BY26" s="228" t="str">
        <f t="shared" si="36"/>
        <v/>
      </c>
      <c r="BZ26" s="228" t="str">
        <f t="shared" si="37"/>
        <v/>
      </c>
      <c r="CA26" s="228">
        <f t="shared" si="44"/>
        <v>0</v>
      </c>
    </row>
    <row r="27" spans="1:79" s="228" customFormat="1" ht="23.15" customHeight="1">
      <c r="A27" s="281">
        <v>11</v>
      </c>
      <c r="B27" s="14"/>
      <c r="C27" s="173"/>
      <c r="D27" s="174"/>
      <c r="E27" s="175"/>
      <c r="F27" s="176"/>
      <c r="G27" s="177"/>
      <c r="H27" s="178"/>
      <c r="I27" s="179"/>
      <c r="J27" s="180"/>
      <c r="K27" s="180"/>
      <c r="L27" s="180"/>
      <c r="M27" s="397"/>
      <c r="N27" s="396"/>
      <c r="O27" s="182"/>
      <c r="P27" s="318" t="str">
        <f t="shared" si="38"/>
        <v/>
      </c>
      <c r="Q27" s="320"/>
      <c r="R27" s="293"/>
      <c r="S27" s="293"/>
      <c r="T27" s="293"/>
      <c r="U27" s="293"/>
      <c r="V27" s="321" t="str">
        <f t="shared" si="39"/>
        <v/>
      </c>
      <c r="W27" s="334" t="str">
        <f t="shared" si="6"/>
        <v/>
      </c>
      <c r="X27" s="321" t="str">
        <f t="shared" si="6"/>
        <v/>
      </c>
      <c r="Y27" s="334" t="str">
        <f t="shared" si="6"/>
        <v/>
      </c>
      <c r="Z27" s="321" t="str">
        <f t="shared" si="6"/>
        <v/>
      </c>
      <c r="AA27" s="334" t="str">
        <f t="shared" si="6"/>
        <v/>
      </c>
      <c r="AB27" s="321" t="str">
        <f t="shared" si="6"/>
        <v/>
      </c>
      <c r="AC27" s="334" t="str">
        <f t="shared" si="6"/>
        <v/>
      </c>
      <c r="AD27" s="321" t="str">
        <f t="shared" si="6"/>
        <v/>
      </c>
      <c r="AE27" s="334" t="str">
        <f t="shared" si="6"/>
        <v/>
      </c>
      <c r="AF27" s="321" t="str">
        <f t="shared" si="6"/>
        <v/>
      </c>
      <c r="AG27" s="334" t="str">
        <f t="shared" si="6"/>
        <v/>
      </c>
      <c r="AH27" s="129" t="str">
        <f t="shared" si="7"/>
        <v/>
      </c>
      <c r="AI27" s="129" t="str">
        <f t="shared" si="40"/>
        <v/>
      </c>
      <c r="AJ27" s="129" t="str">
        <f t="shared" si="41"/>
        <v/>
      </c>
      <c r="AK27" s="129" t="str">
        <f t="shared" si="45"/>
        <v/>
      </c>
      <c r="AL27" s="322" t="str">
        <f t="shared" si="42"/>
        <v/>
      </c>
      <c r="AM27" s="322" t="str">
        <f t="shared" si="42"/>
        <v/>
      </c>
      <c r="AN27" s="322" t="str">
        <f t="shared" si="42"/>
        <v/>
      </c>
      <c r="AO27" s="322" t="str">
        <f t="shared" si="42"/>
        <v/>
      </c>
      <c r="AP27" s="322" t="str">
        <f t="shared" si="42"/>
        <v/>
      </c>
      <c r="AQ27" s="322" t="str">
        <f t="shared" si="42"/>
        <v/>
      </c>
      <c r="AR27" s="322" t="str">
        <f t="shared" si="42"/>
        <v/>
      </c>
      <c r="AS27" s="322" t="str">
        <f t="shared" si="42"/>
        <v/>
      </c>
      <c r="AT27" s="322" t="str">
        <f t="shared" si="42"/>
        <v/>
      </c>
      <c r="AU27" s="322" t="str">
        <f t="shared" si="42"/>
        <v/>
      </c>
      <c r="AV27" s="322" t="str">
        <f t="shared" si="42"/>
        <v/>
      </c>
      <c r="AW27" s="322" t="str">
        <f t="shared" si="10"/>
        <v/>
      </c>
      <c r="AX27" s="282"/>
      <c r="AY27" s="283" t="str">
        <f t="shared" si="11"/>
        <v/>
      </c>
      <c r="AZ27" s="283" t="str">
        <f t="shared" si="12"/>
        <v/>
      </c>
      <c r="BA27" s="283" t="str">
        <f t="shared" si="13"/>
        <v/>
      </c>
      <c r="BB27" s="283" t="str">
        <f t="shared" si="14"/>
        <v/>
      </c>
      <c r="BC27" s="283" t="str">
        <f t="shared" si="15"/>
        <v/>
      </c>
      <c r="BD27" s="283" t="str">
        <f t="shared" si="16"/>
        <v/>
      </c>
      <c r="BE27" s="283" t="str">
        <f t="shared" si="17"/>
        <v/>
      </c>
      <c r="BF27" s="283" t="str">
        <f t="shared" si="18"/>
        <v/>
      </c>
      <c r="BG27" s="283" t="str">
        <f t="shared" si="19"/>
        <v/>
      </c>
      <c r="BH27" s="283" t="str">
        <f t="shared" si="20"/>
        <v/>
      </c>
      <c r="BI27" s="283" t="str">
        <f t="shared" si="21"/>
        <v/>
      </c>
      <c r="BJ27" s="283" t="str">
        <f t="shared" si="22"/>
        <v/>
      </c>
      <c r="BK27" s="229">
        <f t="shared" si="23"/>
        <v>0</v>
      </c>
      <c r="BL27" s="229">
        <f t="shared" si="43"/>
        <v>0</v>
      </c>
      <c r="BM27" s="230">
        <f t="shared" si="24"/>
        <v>0</v>
      </c>
      <c r="BN27" s="228" t="str">
        <f t="shared" si="25"/>
        <v/>
      </c>
      <c r="BO27" s="228" t="str">
        <f t="shared" si="26"/>
        <v/>
      </c>
      <c r="BP27" s="228" t="str">
        <f t="shared" si="27"/>
        <v/>
      </c>
      <c r="BQ27" s="228" t="str">
        <f t="shared" si="28"/>
        <v/>
      </c>
      <c r="BR27" s="228" t="str">
        <f t="shared" si="29"/>
        <v/>
      </c>
      <c r="BS27" s="228" t="str">
        <f t="shared" si="30"/>
        <v/>
      </c>
      <c r="BT27" s="228" t="str">
        <f t="shared" si="31"/>
        <v/>
      </c>
      <c r="BU27" s="228" t="str">
        <f t="shared" si="32"/>
        <v/>
      </c>
      <c r="BV27" s="228" t="str">
        <f t="shared" si="33"/>
        <v/>
      </c>
      <c r="BW27" s="228" t="str">
        <f t="shared" si="34"/>
        <v/>
      </c>
      <c r="BX27" s="228" t="str">
        <f t="shared" si="35"/>
        <v/>
      </c>
      <c r="BY27" s="228" t="str">
        <f t="shared" si="36"/>
        <v/>
      </c>
      <c r="BZ27" s="228" t="str">
        <f t="shared" si="37"/>
        <v/>
      </c>
      <c r="CA27" s="228">
        <f t="shared" si="44"/>
        <v>0</v>
      </c>
    </row>
    <row r="28" spans="1:79" s="228" customFormat="1" ht="23.15" customHeight="1">
      <c r="A28" s="281">
        <v>12</v>
      </c>
      <c r="B28" s="14"/>
      <c r="C28" s="173"/>
      <c r="D28" s="174"/>
      <c r="E28" s="175"/>
      <c r="F28" s="176"/>
      <c r="G28" s="177"/>
      <c r="H28" s="178"/>
      <c r="I28" s="179"/>
      <c r="J28" s="180"/>
      <c r="K28" s="180"/>
      <c r="L28" s="180"/>
      <c r="M28" s="397"/>
      <c r="N28" s="396"/>
      <c r="O28" s="182"/>
      <c r="P28" s="318" t="str">
        <f t="shared" si="38"/>
        <v/>
      </c>
      <c r="Q28" s="320"/>
      <c r="R28" s="293"/>
      <c r="S28" s="293"/>
      <c r="T28" s="293"/>
      <c r="U28" s="293"/>
      <c r="V28" s="321" t="str">
        <f t="shared" si="39"/>
        <v/>
      </c>
      <c r="W28" s="334" t="str">
        <f t="shared" si="6"/>
        <v/>
      </c>
      <c r="X28" s="321" t="str">
        <f t="shared" si="6"/>
        <v/>
      </c>
      <c r="Y28" s="334" t="str">
        <f t="shared" si="6"/>
        <v/>
      </c>
      <c r="Z28" s="321" t="str">
        <f t="shared" si="6"/>
        <v/>
      </c>
      <c r="AA28" s="334" t="str">
        <f t="shared" si="6"/>
        <v/>
      </c>
      <c r="AB28" s="321" t="str">
        <f t="shared" si="6"/>
        <v/>
      </c>
      <c r="AC28" s="334" t="str">
        <f t="shared" si="6"/>
        <v/>
      </c>
      <c r="AD28" s="321" t="str">
        <f t="shared" si="6"/>
        <v/>
      </c>
      <c r="AE28" s="334" t="str">
        <f t="shared" si="6"/>
        <v/>
      </c>
      <c r="AF28" s="321" t="str">
        <f t="shared" si="6"/>
        <v/>
      </c>
      <c r="AG28" s="334" t="str">
        <f t="shared" si="6"/>
        <v/>
      </c>
      <c r="AH28" s="129" t="str">
        <f t="shared" si="7"/>
        <v/>
      </c>
      <c r="AI28" s="129" t="str">
        <f t="shared" si="40"/>
        <v/>
      </c>
      <c r="AJ28" s="129" t="str">
        <f t="shared" si="41"/>
        <v/>
      </c>
      <c r="AK28" s="129" t="str">
        <f t="shared" si="45"/>
        <v/>
      </c>
      <c r="AL28" s="322" t="str">
        <f t="shared" ref="AL28:AV37" si="46">IF($AK28="",IF($K28="","",IF(AL$15&gt;=$K28,IF($L28="",$AJ28,IF(AL$15&gt;$L28,"",$AJ28)),"")),IF(AND(AL$15&gt;=$K28,OR($L28&gt;=AL$15,$L28="")),$AK28,""))</f>
        <v/>
      </c>
      <c r="AM28" s="322" t="str">
        <f t="shared" si="46"/>
        <v/>
      </c>
      <c r="AN28" s="322" t="str">
        <f t="shared" si="46"/>
        <v/>
      </c>
      <c r="AO28" s="322" t="str">
        <f t="shared" si="46"/>
        <v/>
      </c>
      <c r="AP28" s="322" t="str">
        <f t="shared" si="46"/>
        <v/>
      </c>
      <c r="AQ28" s="322" t="str">
        <f t="shared" si="46"/>
        <v/>
      </c>
      <c r="AR28" s="322" t="str">
        <f t="shared" si="46"/>
        <v/>
      </c>
      <c r="AS28" s="322" t="str">
        <f t="shared" si="46"/>
        <v/>
      </c>
      <c r="AT28" s="322" t="str">
        <f t="shared" si="46"/>
        <v/>
      </c>
      <c r="AU28" s="322" t="str">
        <f t="shared" si="46"/>
        <v/>
      </c>
      <c r="AV28" s="322" t="str">
        <f t="shared" si="46"/>
        <v/>
      </c>
      <c r="AW28" s="322" t="str">
        <f t="shared" si="10"/>
        <v/>
      </c>
      <c r="AX28" s="282"/>
      <c r="AY28" s="283" t="str">
        <f t="shared" si="11"/>
        <v/>
      </c>
      <c r="AZ28" s="283" t="str">
        <f t="shared" si="12"/>
        <v/>
      </c>
      <c r="BA28" s="283" t="str">
        <f t="shared" si="13"/>
        <v/>
      </c>
      <c r="BB28" s="283" t="str">
        <f t="shared" si="14"/>
        <v/>
      </c>
      <c r="BC28" s="283" t="str">
        <f t="shared" si="15"/>
        <v/>
      </c>
      <c r="BD28" s="283" t="str">
        <f t="shared" si="16"/>
        <v/>
      </c>
      <c r="BE28" s="283" t="str">
        <f t="shared" si="17"/>
        <v/>
      </c>
      <c r="BF28" s="283" t="str">
        <f t="shared" si="18"/>
        <v/>
      </c>
      <c r="BG28" s="283" t="str">
        <f t="shared" si="19"/>
        <v/>
      </c>
      <c r="BH28" s="283" t="str">
        <f t="shared" si="20"/>
        <v/>
      </c>
      <c r="BI28" s="283" t="str">
        <f t="shared" si="21"/>
        <v/>
      </c>
      <c r="BJ28" s="283" t="str">
        <f t="shared" si="22"/>
        <v/>
      </c>
      <c r="BK28" s="229">
        <f t="shared" si="23"/>
        <v>0</v>
      </c>
      <c r="BL28" s="229">
        <f t="shared" si="43"/>
        <v>0</v>
      </c>
      <c r="BM28" s="230">
        <f t="shared" si="24"/>
        <v>0</v>
      </c>
      <c r="BN28" s="228" t="str">
        <f t="shared" si="25"/>
        <v/>
      </c>
      <c r="BO28" s="228" t="str">
        <f t="shared" si="26"/>
        <v/>
      </c>
      <c r="BP28" s="228" t="str">
        <f t="shared" si="27"/>
        <v/>
      </c>
      <c r="BQ28" s="228" t="str">
        <f t="shared" si="28"/>
        <v/>
      </c>
      <c r="BR28" s="228" t="str">
        <f t="shared" si="29"/>
        <v/>
      </c>
      <c r="BS28" s="228" t="str">
        <f t="shared" si="30"/>
        <v/>
      </c>
      <c r="BT28" s="228" t="str">
        <f t="shared" si="31"/>
        <v/>
      </c>
      <c r="BU28" s="228" t="str">
        <f t="shared" si="32"/>
        <v/>
      </c>
      <c r="BV28" s="228" t="str">
        <f t="shared" si="33"/>
        <v/>
      </c>
      <c r="BW28" s="228" t="str">
        <f t="shared" si="34"/>
        <v/>
      </c>
      <c r="BX28" s="228" t="str">
        <f t="shared" si="35"/>
        <v/>
      </c>
      <c r="BY28" s="228" t="str">
        <f t="shared" si="36"/>
        <v/>
      </c>
      <c r="BZ28" s="228" t="str">
        <f t="shared" si="37"/>
        <v/>
      </c>
      <c r="CA28" s="228">
        <f t="shared" si="44"/>
        <v>0</v>
      </c>
    </row>
    <row r="29" spans="1:79" s="228" customFormat="1" ht="23.15" customHeight="1">
      <c r="A29" s="281">
        <v>13</v>
      </c>
      <c r="B29" s="14"/>
      <c r="C29" s="173"/>
      <c r="D29" s="174"/>
      <c r="E29" s="175"/>
      <c r="F29" s="176"/>
      <c r="G29" s="177"/>
      <c r="H29" s="178"/>
      <c r="I29" s="179"/>
      <c r="J29" s="180"/>
      <c r="K29" s="180"/>
      <c r="L29" s="180"/>
      <c r="M29" s="397"/>
      <c r="N29" s="396"/>
      <c r="O29" s="182"/>
      <c r="P29" s="318" t="str">
        <f t="shared" si="38"/>
        <v/>
      </c>
      <c r="Q29" s="320"/>
      <c r="R29" s="293"/>
      <c r="S29" s="293"/>
      <c r="T29" s="293"/>
      <c r="U29" s="293"/>
      <c r="V29" s="321" t="str">
        <f t="shared" si="39"/>
        <v/>
      </c>
      <c r="W29" s="334" t="str">
        <f t="shared" si="6"/>
        <v/>
      </c>
      <c r="X29" s="321" t="str">
        <f t="shared" si="6"/>
        <v/>
      </c>
      <c r="Y29" s="334" t="str">
        <f t="shared" si="6"/>
        <v/>
      </c>
      <c r="Z29" s="321" t="str">
        <f t="shared" si="6"/>
        <v/>
      </c>
      <c r="AA29" s="334" t="str">
        <f t="shared" si="6"/>
        <v/>
      </c>
      <c r="AB29" s="321" t="str">
        <f t="shared" si="6"/>
        <v/>
      </c>
      <c r="AC29" s="334" t="str">
        <f t="shared" si="6"/>
        <v/>
      </c>
      <c r="AD29" s="321" t="str">
        <f t="shared" si="6"/>
        <v/>
      </c>
      <c r="AE29" s="334" t="str">
        <f t="shared" si="6"/>
        <v/>
      </c>
      <c r="AF29" s="321" t="str">
        <f t="shared" si="6"/>
        <v/>
      </c>
      <c r="AG29" s="334" t="str">
        <f t="shared" si="6"/>
        <v/>
      </c>
      <c r="AH29" s="129" t="str">
        <f t="shared" si="7"/>
        <v/>
      </c>
      <c r="AI29" s="129" t="str">
        <f t="shared" si="40"/>
        <v/>
      </c>
      <c r="AJ29" s="129" t="str">
        <f t="shared" si="41"/>
        <v/>
      </c>
      <c r="AK29" s="129" t="str">
        <f t="shared" si="45"/>
        <v/>
      </c>
      <c r="AL29" s="322" t="str">
        <f t="shared" si="46"/>
        <v/>
      </c>
      <c r="AM29" s="322" t="str">
        <f t="shared" si="46"/>
        <v/>
      </c>
      <c r="AN29" s="322" t="str">
        <f t="shared" si="46"/>
        <v/>
      </c>
      <c r="AO29" s="322" t="str">
        <f t="shared" si="46"/>
        <v/>
      </c>
      <c r="AP29" s="322" t="str">
        <f t="shared" si="46"/>
        <v/>
      </c>
      <c r="AQ29" s="322" t="str">
        <f t="shared" si="46"/>
        <v/>
      </c>
      <c r="AR29" s="322" t="str">
        <f t="shared" si="46"/>
        <v/>
      </c>
      <c r="AS29" s="322" t="str">
        <f t="shared" si="46"/>
        <v/>
      </c>
      <c r="AT29" s="322" t="str">
        <f t="shared" si="46"/>
        <v/>
      </c>
      <c r="AU29" s="322" t="str">
        <f t="shared" si="46"/>
        <v/>
      </c>
      <c r="AV29" s="322" t="str">
        <f t="shared" si="46"/>
        <v/>
      </c>
      <c r="AW29" s="322" t="str">
        <f t="shared" si="10"/>
        <v/>
      </c>
      <c r="AX29" s="282"/>
      <c r="AY29" s="283" t="str">
        <f t="shared" si="11"/>
        <v/>
      </c>
      <c r="AZ29" s="283" t="str">
        <f t="shared" si="12"/>
        <v/>
      </c>
      <c r="BA29" s="283" t="str">
        <f t="shared" si="13"/>
        <v/>
      </c>
      <c r="BB29" s="283" t="str">
        <f t="shared" si="14"/>
        <v/>
      </c>
      <c r="BC29" s="283" t="str">
        <f t="shared" si="15"/>
        <v/>
      </c>
      <c r="BD29" s="283" t="str">
        <f t="shared" si="16"/>
        <v/>
      </c>
      <c r="BE29" s="283" t="str">
        <f t="shared" si="17"/>
        <v/>
      </c>
      <c r="BF29" s="283" t="str">
        <f t="shared" si="18"/>
        <v/>
      </c>
      <c r="BG29" s="283" t="str">
        <f t="shared" si="19"/>
        <v/>
      </c>
      <c r="BH29" s="283" t="str">
        <f t="shared" si="20"/>
        <v/>
      </c>
      <c r="BI29" s="283" t="str">
        <f t="shared" si="21"/>
        <v/>
      </c>
      <c r="BJ29" s="283" t="str">
        <f t="shared" si="22"/>
        <v/>
      </c>
      <c r="BK29" s="229">
        <f t="shared" si="23"/>
        <v>0</v>
      </c>
      <c r="BL29" s="229">
        <f t="shared" si="43"/>
        <v>0</v>
      </c>
      <c r="BM29" s="230">
        <f t="shared" si="24"/>
        <v>0</v>
      </c>
      <c r="BN29" s="228" t="str">
        <f t="shared" si="25"/>
        <v/>
      </c>
      <c r="BO29" s="228" t="str">
        <f t="shared" si="26"/>
        <v/>
      </c>
      <c r="BP29" s="228" t="str">
        <f t="shared" si="27"/>
        <v/>
      </c>
      <c r="BQ29" s="228" t="str">
        <f t="shared" si="28"/>
        <v/>
      </c>
      <c r="BR29" s="228" t="str">
        <f t="shared" si="29"/>
        <v/>
      </c>
      <c r="BS29" s="228" t="str">
        <f t="shared" si="30"/>
        <v/>
      </c>
      <c r="BT29" s="228" t="str">
        <f t="shared" si="31"/>
        <v/>
      </c>
      <c r="BU29" s="228" t="str">
        <f t="shared" si="32"/>
        <v/>
      </c>
      <c r="BV29" s="228" t="str">
        <f t="shared" si="33"/>
        <v/>
      </c>
      <c r="BW29" s="228" t="str">
        <f t="shared" si="34"/>
        <v/>
      </c>
      <c r="BX29" s="228" t="str">
        <f t="shared" si="35"/>
        <v/>
      </c>
      <c r="BY29" s="228" t="str">
        <f t="shared" si="36"/>
        <v/>
      </c>
      <c r="BZ29" s="228" t="str">
        <f t="shared" si="37"/>
        <v/>
      </c>
      <c r="CA29" s="228">
        <f t="shared" si="44"/>
        <v>0</v>
      </c>
    </row>
    <row r="30" spans="1:79" s="228" customFormat="1" ht="23.15" customHeight="1">
      <c r="A30" s="281">
        <v>14</v>
      </c>
      <c r="B30" s="14"/>
      <c r="C30" s="173"/>
      <c r="D30" s="174"/>
      <c r="E30" s="175"/>
      <c r="F30" s="176"/>
      <c r="G30" s="177"/>
      <c r="H30" s="178"/>
      <c r="I30" s="179"/>
      <c r="J30" s="180"/>
      <c r="K30" s="180"/>
      <c r="L30" s="180"/>
      <c r="M30" s="397"/>
      <c r="N30" s="396"/>
      <c r="O30" s="182"/>
      <c r="P30" s="318" t="str">
        <f t="shared" si="38"/>
        <v/>
      </c>
      <c r="Q30" s="320"/>
      <c r="R30" s="293"/>
      <c r="S30" s="293"/>
      <c r="T30" s="293"/>
      <c r="U30" s="293"/>
      <c r="V30" s="321" t="str">
        <f t="shared" si="39"/>
        <v/>
      </c>
      <c r="W30" s="334" t="str">
        <f t="shared" si="6"/>
        <v/>
      </c>
      <c r="X30" s="321" t="str">
        <f t="shared" si="6"/>
        <v/>
      </c>
      <c r="Y30" s="334" t="str">
        <f t="shared" si="6"/>
        <v/>
      </c>
      <c r="Z30" s="321" t="str">
        <f t="shared" si="6"/>
        <v/>
      </c>
      <c r="AA30" s="334" t="str">
        <f t="shared" si="6"/>
        <v/>
      </c>
      <c r="AB30" s="321" t="str">
        <f t="shared" si="6"/>
        <v/>
      </c>
      <c r="AC30" s="334" t="str">
        <f t="shared" si="6"/>
        <v/>
      </c>
      <c r="AD30" s="321" t="str">
        <f t="shared" si="6"/>
        <v/>
      </c>
      <c r="AE30" s="334" t="str">
        <f t="shared" si="6"/>
        <v/>
      </c>
      <c r="AF30" s="321" t="str">
        <f t="shared" si="6"/>
        <v/>
      </c>
      <c r="AG30" s="334" t="str">
        <f t="shared" si="6"/>
        <v/>
      </c>
      <c r="AH30" s="129" t="str">
        <f t="shared" si="7"/>
        <v/>
      </c>
      <c r="AI30" s="129" t="str">
        <f t="shared" si="40"/>
        <v/>
      </c>
      <c r="AJ30" s="129" t="str">
        <f t="shared" si="41"/>
        <v/>
      </c>
      <c r="AK30" s="129" t="str">
        <f t="shared" si="45"/>
        <v/>
      </c>
      <c r="AL30" s="322" t="str">
        <f t="shared" si="46"/>
        <v/>
      </c>
      <c r="AM30" s="322" t="str">
        <f t="shared" si="46"/>
        <v/>
      </c>
      <c r="AN30" s="322" t="str">
        <f t="shared" si="46"/>
        <v/>
      </c>
      <c r="AO30" s="322" t="str">
        <f t="shared" si="46"/>
        <v/>
      </c>
      <c r="AP30" s="322" t="str">
        <f t="shared" si="46"/>
        <v/>
      </c>
      <c r="AQ30" s="322" t="str">
        <f t="shared" si="46"/>
        <v/>
      </c>
      <c r="AR30" s="322" t="str">
        <f t="shared" si="46"/>
        <v/>
      </c>
      <c r="AS30" s="322" t="str">
        <f t="shared" si="46"/>
        <v/>
      </c>
      <c r="AT30" s="322" t="str">
        <f t="shared" si="46"/>
        <v/>
      </c>
      <c r="AU30" s="322" t="str">
        <f t="shared" si="46"/>
        <v/>
      </c>
      <c r="AV30" s="322" t="str">
        <f t="shared" si="46"/>
        <v/>
      </c>
      <c r="AW30" s="322" t="str">
        <f t="shared" si="10"/>
        <v/>
      </c>
      <c r="AX30" s="282"/>
      <c r="AY30" s="283" t="str">
        <f t="shared" si="11"/>
        <v/>
      </c>
      <c r="AZ30" s="283" t="str">
        <f t="shared" si="12"/>
        <v/>
      </c>
      <c r="BA30" s="283" t="str">
        <f t="shared" si="13"/>
        <v/>
      </c>
      <c r="BB30" s="283" t="str">
        <f t="shared" si="14"/>
        <v/>
      </c>
      <c r="BC30" s="283" t="str">
        <f t="shared" si="15"/>
        <v/>
      </c>
      <c r="BD30" s="283" t="str">
        <f t="shared" si="16"/>
        <v/>
      </c>
      <c r="BE30" s="283" t="str">
        <f t="shared" si="17"/>
        <v/>
      </c>
      <c r="BF30" s="283" t="str">
        <f t="shared" si="18"/>
        <v/>
      </c>
      <c r="BG30" s="283" t="str">
        <f t="shared" si="19"/>
        <v/>
      </c>
      <c r="BH30" s="283" t="str">
        <f t="shared" si="20"/>
        <v/>
      </c>
      <c r="BI30" s="283" t="str">
        <f t="shared" si="21"/>
        <v/>
      </c>
      <c r="BJ30" s="283" t="str">
        <f t="shared" si="22"/>
        <v/>
      </c>
      <c r="BK30" s="229">
        <f t="shared" si="23"/>
        <v>0</v>
      </c>
      <c r="BL30" s="229">
        <f t="shared" si="43"/>
        <v>0</v>
      </c>
      <c r="BM30" s="230">
        <f t="shared" si="24"/>
        <v>0</v>
      </c>
      <c r="BN30" s="228" t="str">
        <f t="shared" si="25"/>
        <v/>
      </c>
      <c r="BO30" s="228" t="str">
        <f t="shared" si="26"/>
        <v/>
      </c>
      <c r="BP30" s="228" t="str">
        <f t="shared" si="27"/>
        <v/>
      </c>
      <c r="BQ30" s="228" t="str">
        <f t="shared" si="28"/>
        <v/>
      </c>
      <c r="BR30" s="228" t="str">
        <f t="shared" si="29"/>
        <v/>
      </c>
      <c r="BS30" s="228" t="str">
        <f t="shared" si="30"/>
        <v/>
      </c>
      <c r="BT30" s="228" t="str">
        <f t="shared" si="31"/>
        <v/>
      </c>
      <c r="BU30" s="228" t="str">
        <f t="shared" si="32"/>
        <v/>
      </c>
      <c r="BV30" s="228" t="str">
        <f t="shared" si="33"/>
        <v/>
      </c>
      <c r="BW30" s="228" t="str">
        <f t="shared" si="34"/>
        <v/>
      </c>
      <c r="BX30" s="228" t="str">
        <f t="shared" si="35"/>
        <v/>
      </c>
      <c r="BY30" s="228" t="str">
        <f t="shared" si="36"/>
        <v/>
      </c>
      <c r="BZ30" s="228" t="str">
        <f t="shared" si="37"/>
        <v/>
      </c>
      <c r="CA30" s="228">
        <f t="shared" si="44"/>
        <v>0</v>
      </c>
    </row>
    <row r="31" spans="1:79" s="228" customFormat="1" ht="23.15" customHeight="1">
      <c r="A31" s="281">
        <v>15</v>
      </c>
      <c r="B31" s="14"/>
      <c r="C31" s="173"/>
      <c r="D31" s="174"/>
      <c r="E31" s="175"/>
      <c r="F31" s="176"/>
      <c r="G31" s="177"/>
      <c r="H31" s="178"/>
      <c r="I31" s="179"/>
      <c r="J31" s="180"/>
      <c r="K31" s="180"/>
      <c r="L31" s="180"/>
      <c r="M31" s="397"/>
      <c r="N31" s="396"/>
      <c r="O31" s="182"/>
      <c r="P31" s="318" t="str">
        <f t="shared" si="38"/>
        <v/>
      </c>
      <c r="Q31" s="320"/>
      <c r="R31" s="293"/>
      <c r="S31" s="293"/>
      <c r="T31" s="293"/>
      <c r="U31" s="293"/>
      <c r="V31" s="321" t="str">
        <f t="shared" si="39"/>
        <v/>
      </c>
      <c r="W31" s="334" t="str">
        <f t="shared" si="6"/>
        <v/>
      </c>
      <c r="X31" s="321" t="str">
        <f t="shared" si="6"/>
        <v/>
      </c>
      <c r="Y31" s="334" t="str">
        <f t="shared" si="6"/>
        <v/>
      </c>
      <c r="Z31" s="321" t="str">
        <f t="shared" si="6"/>
        <v/>
      </c>
      <c r="AA31" s="334" t="str">
        <f t="shared" si="6"/>
        <v/>
      </c>
      <c r="AB31" s="321" t="str">
        <f t="shared" si="6"/>
        <v/>
      </c>
      <c r="AC31" s="334" t="str">
        <f t="shared" si="6"/>
        <v/>
      </c>
      <c r="AD31" s="321" t="str">
        <f t="shared" si="6"/>
        <v/>
      </c>
      <c r="AE31" s="334" t="str">
        <f t="shared" si="6"/>
        <v/>
      </c>
      <c r="AF31" s="321" t="str">
        <f t="shared" si="6"/>
        <v/>
      </c>
      <c r="AG31" s="334" t="str">
        <f t="shared" si="6"/>
        <v/>
      </c>
      <c r="AH31" s="129" t="str">
        <f t="shared" si="7"/>
        <v/>
      </c>
      <c r="AI31" s="129" t="str">
        <f t="shared" si="40"/>
        <v/>
      </c>
      <c r="AJ31" s="129" t="str">
        <f t="shared" si="41"/>
        <v/>
      </c>
      <c r="AK31" s="129" t="str">
        <f t="shared" si="45"/>
        <v/>
      </c>
      <c r="AL31" s="322" t="str">
        <f t="shared" si="46"/>
        <v/>
      </c>
      <c r="AM31" s="322" t="str">
        <f t="shared" si="46"/>
        <v/>
      </c>
      <c r="AN31" s="322" t="str">
        <f t="shared" si="46"/>
        <v/>
      </c>
      <c r="AO31" s="322" t="str">
        <f t="shared" si="46"/>
        <v/>
      </c>
      <c r="AP31" s="322" t="str">
        <f t="shared" si="46"/>
        <v/>
      </c>
      <c r="AQ31" s="322" t="str">
        <f t="shared" si="46"/>
        <v/>
      </c>
      <c r="AR31" s="322" t="str">
        <f t="shared" si="46"/>
        <v/>
      </c>
      <c r="AS31" s="322" t="str">
        <f t="shared" si="46"/>
        <v/>
      </c>
      <c r="AT31" s="322" t="str">
        <f t="shared" si="46"/>
        <v/>
      </c>
      <c r="AU31" s="322" t="str">
        <f t="shared" si="46"/>
        <v/>
      </c>
      <c r="AV31" s="322" t="str">
        <f t="shared" si="46"/>
        <v/>
      </c>
      <c r="AW31" s="322" t="str">
        <f t="shared" si="10"/>
        <v/>
      </c>
      <c r="AX31" s="282"/>
      <c r="AY31" s="283" t="str">
        <f t="shared" si="11"/>
        <v/>
      </c>
      <c r="AZ31" s="283" t="str">
        <f t="shared" si="12"/>
        <v/>
      </c>
      <c r="BA31" s="283" t="str">
        <f t="shared" si="13"/>
        <v/>
      </c>
      <c r="BB31" s="283" t="str">
        <f t="shared" si="14"/>
        <v/>
      </c>
      <c r="BC31" s="283" t="str">
        <f t="shared" si="15"/>
        <v/>
      </c>
      <c r="BD31" s="283" t="str">
        <f t="shared" si="16"/>
        <v/>
      </c>
      <c r="BE31" s="283" t="str">
        <f t="shared" si="17"/>
        <v/>
      </c>
      <c r="BF31" s="283" t="str">
        <f t="shared" si="18"/>
        <v/>
      </c>
      <c r="BG31" s="283" t="str">
        <f t="shared" si="19"/>
        <v/>
      </c>
      <c r="BH31" s="283" t="str">
        <f t="shared" si="20"/>
        <v/>
      </c>
      <c r="BI31" s="283" t="str">
        <f t="shared" si="21"/>
        <v/>
      </c>
      <c r="BJ31" s="283" t="str">
        <f t="shared" si="22"/>
        <v/>
      </c>
      <c r="BK31" s="229">
        <f t="shared" si="23"/>
        <v>0</v>
      </c>
      <c r="BL31" s="229">
        <f t="shared" si="43"/>
        <v>0</v>
      </c>
      <c r="BM31" s="230">
        <f t="shared" si="24"/>
        <v>0</v>
      </c>
      <c r="BN31" s="228" t="str">
        <f t="shared" si="25"/>
        <v/>
      </c>
      <c r="BO31" s="228" t="str">
        <f t="shared" si="26"/>
        <v/>
      </c>
      <c r="BP31" s="228" t="str">
        <f t="shared" si="27"/>
        <v/>
      </c>
      <c r="BQ31" s="228" t="str">
        <f t="shared" si="28"/>
        <v/>
      </c>
      <c r="BR31" s="228" t="str">
        <f t="shared" si="29"/>
        <v/>
      </c>
      <c r="BS31" s="228" t="str">
        <f t="shared" si="30"/>
        <v/>
      </c>
      <c r="BT31" s="228" t="str">
        <f t="shared" si="31"/>
        <v/>
      </c>
      <c r="BU31" s="228" t="str">
        <f t="shared" si="32"/>
        <v/>
      </c>
      <c r="BV31" s="228" t="str">
        <f t="shared" si="33"/>
        <v/>
      </c>
      <c r="BW31" s="228" t="str">
        <f t="shared" si="34"/>
        <v/>
      </c>
      <c r="BX31" s="228" t="str">
        <f t="shared" si="35"/>
        <v/>
      </c>
      <c r="BY31" s="228" t="str">
        <f t="shared" si="36"/>
        <v/>
      </c>
      <c r="BZ31" s="228" t="str">
        <f t="shared" si="37"/>
        <v/>
      </c>
      <c r="CA31" s="228">
        <f t="shared" si="44"/>
        <v>0</v>
      </c>
    </row>
    <row r="32" spans="1:79" s="228" customFormat="1" ht="23.15" customHeight="1">
      <c r="A32" s="281">
        <v>16</v>
      </c>
      <c r="B32" s="14"/>
      <c r="C32" s="173"/>
      <c r="D32" s="174"/>
      <c r="E32" s="175"/>
      <c r="F32" s="176"/>
      <c r="G32" s="177"/>
      <c r="H32" s="178"/>
      <c r="I32" s="179"/>
      <c r="J32" s="180"/>
      <c r="K32" s="180"/>
      <c r="L32" s="180"/>
      <c r="M32" s="397"/>
      <c r="N32" s="396"/>
      <c r="O32" s="182"/>
      <c r="P32" s="318" t="str">
        <f t="shared" si="38"/>
        <v/>
      </c>
      <c r="Q32" s="320"/>
      <c r="R32" s="293"/>
      <c r="S32" s="293"/>
      <c r="T32" s="293"/>
      <c r="U32" s="293"/>
      <c r="V32" s="321" t="str">
        <f t="shared" si="39"/>
        <v/>
      </c>
      <c r="W32" s="334" t="str">
        <f t="shared" si="6"/>
        <v/>
      </c>
      <c r="X32" s="321" t="str">
        <f t="shared" si="6"/>
        <v/>
      </c>
      <c r="Y32" s="334" t="str">
        <f t="shared" si="6"/>
        <v/>
      </c>
      <c r="Z32" s="321" t="str">
        <f t="shared" si="6"/>
        <v/>
      </c>
      <c r="AA32" s="334" t="str">
        <f t="shared" si="6"/>
        <v/>
      </c>
      <c r="AB32" s="321" t="str">
        <f t="shared" si="6"/>
        <v/>
      </c>
      <c r="AC32" s="334" t="str">
        <f t="shared" si="6"/>
        <v/>
      </c>
      <c r="AD32" s="321" t="str">
        <f t="shared" si="6"/>
        <v/>
      </c>
      <c r="AE32" s="334" t="str">
        <f t="shared" si="6"/>
        <v/>
      </c>
      <c r="AF32" s="321" t="str">
        <f t="shared" si="6"/>
        <v/>
      </c>
      <c r="AG32" s="334" t="str">
        <f t="shared" si="6"/>
        <v/>
      </c>
      <c r="AH32" s="129" t="str">
        <f t="shared" si="7"/>
        <v/>
      </c>
      <c r="AI32" s="129" t="str">
        <f t="shared" si="40"/>
        <v/>
      </c>
      <c r="AJ32" s="129" t="str">
        <f t="shared" si="41"/>
        <v/>
      </c>
      <c r="AK32" s="129" t="str">
        <f t="shared" si="45"/>
        <v/>
      </c>
      <c r="AL32" s="322" t="str">
        <f t="shared" si="46"/>
        <v/>
      </c>
      <c r="AM32" s="322" t="str">
        <f t="shared" si="46"/>
        <v/>
      </c>
      <c r="AN32" s="322" t="str">
        <f t="shared" si="46"/>
        <v/>
      </c>
      <c r="AO32" s="322" t="str">
        <f t="shared" si="46"/>
        <v/>
      </c>
      <c r="AP32" s="322" t="str">
        <f t="shared" si="46"/>
        <v/>
      </c>
      <c r="AQ32" s="322" t="str">
        <f t="shared" si="46"/>
        <v/>
      </c>
      <c r="AR32" s="322" t="str">
        <f t="shared" si="46"/>
        <v/>
      </c>
      <c r="AS32" s="322" t="str">
        <f t="shared" si="46"/>
        <v/>
      </c>
      <c r="AT32" s="322" t="str">
        <f t="shared" si="46"/>
        <v/>
      </c>
      <c r="AU32" s="322" t="str">
        <f t="shared" si="46"/>
        <v/>
      </c>
      <c r="AV32" s="322" t="str">
        <f t="shared" si="46"/>
        <v/>
      </c>
      <c r="AW32" s="322" t="str">
        <f t="shared" si="10"/>
        <v/>
      </c>
      <c r="AX32" s="282"/>
      <c r="AY32" s="283" t="str">
        <f t="shared" si="11"/>
        <v/>
      </c>
      <c r="AZ32" s="283" t="str">
        <f t="shared" si="12"/>
        <v/>
      </c>
      <c r="BA32" s="283" t="str">
        <f t="shared" si="13"/>
        <v/>
      </c>
      <c r="BB32" s="283" t="str">
        <f t="shared" si="14"/>
        <v/>
      </c>
      <c r="BC32" s="283" t="str">
        <f t="shared" si="15"/>
        <v/>
      </c>
      <c r="BD32" s="283" t="str">
        <f t="shared" si="16"/>
        <v/>
      </c>
      <c r="BE32" s="283" t="str">
        <f t="shared" si="17"/>
        <v/>
      </c>
      <c r="BF32" s="283" t="str">
        <f t="shared" si="18"/>
        <v/>
      </c>
      <c r="BG32" s="283" t="str">
        <f t="shared" si="19"/>
        <v/>
      </c>
      <c r="BH32" s="283" t="str">
        <f t="shared" si="20"/>
        <v/>
      </c>
      <c r="BI32" s="283" t="str">
        <f t="shared" si="21"/>
        <v/>
      </c>
      <c r="BJ32" s="283" t="str">
        <f t="shared" si="22"/>
        <v/>
      </c>
      <c r="BK32" s="229">
        <f t="shared" si="23"/>
        <v>0</v>
      </c>
      <c r="BL32" s="229">
        <f t="shared" si="43"/>
        <v>0</v>
      </c>
      <c r="BM32" s="230">
        <f t="shared" si="24"/>
        <v>0</v>
      </c>
      <c r="BN32" s="228" t="str">
        <f t="shared" si="25"/>
        <v/>
      </c>
      <c r="BO32" s="228" t="str">
        <f t="shared" si="26"/>
        <v/>
      </c>
      <c r="BP32" s="228" t="str">
        <f t="shared" si="27"/>
        <v/>
      </c>
      <c r="BQ32" s="228" t="str">
        <f t="shared" si="28"/>
        <v/>
      </c>
      <c r="BR32" s="228" t="str">
        <f t="shared" si="29"/>
        <v/>
      </c>
      <c r="BS32" s="228" t="str">
        <f t="shared" si="30"/>
        <v/>
      </c>
      <c r="BT32" s="228" t="str">
        <f t="shared" si="31"/>
        <v/>
      </c>
      <c r="BU32" s="228" t="str">
        <f t="shared" si="32"/>
        <v/>
      </c>
      <c r="BV32" s="228" t="str">
        <f t="shared" si="33"/>
        <v/>
      </c>
      <c r="BW32" s="228" t="str">
        <f t="shared" si="34"/>
        <v/>
      </c>
      <c r="BX32" s="228" t="str">
        <f t="shared" si="35"/>
        <v/>
      </c>
      <c r="BY32" s="228" t="str">
        <f t="shared" si="36"/>
        <v/>
      </c>
      <c r="BZ32" s="228" t="str">
        <f t="shared" si="37"/>
        <v/>
      </c>
      <c r="CA32" s="228">
        <f t="shared" si="44"/>
        <v>0</v>
      </c>
    </row>
    <row r="33" spans="1:79" s="228" customFormat="1" ht="23.15" customHeight="1">
      <c r="A33" s="281">
        <v>17</v>
      </c>
      <c r="B33" s="14"/>
      <c r="C33" s="173"/>
      <c r="D33" s="174"/>
      <c r="E33" s="175"/>
      <c r="F33" s="176"/>
      <c r="G33" s="177"/>
      <c r="H33" s="178"/>
      <c r="I33" s="179"/>
      <c r="J33" s="180"/>
      <c r="K33" s="180"/>
      <c r="L33" s="180"/>
      <c r="M33" s="397"/>
      <c r="N33" s="396"/>
      <c r="O33" s="182"/>
      <c r="P33" s="318" t="str">
        <f t="shared" si="38"/>
        <v/>
      </c>
      <c r="Q33" s="320"/>
      <c r="R33" s="293"/>
      <c r="S33" s="293"/>
      <c r="T33" s="293"/>
      <c r="U33" s="293"/>
      <c r="V33" s="321" t="str">
        <f t="shared" si="39"/>
        <v/>
      </c>
      <c r="W33" s="334" t="str">
        <f t="shared" si="39"/>
        <v/>
      </c>
      <c r="X33" s="321" t="str">
        <f t="shared" si="39"/>
        <v/>
      </c>
      <c r="Y33" s="334" t="str">
        <f t="shared" si="39"/>
        <v/>
      </c>
      <c r="Z33" s="321" t="str">
        <f t="shared" si="39"/>
        <v/>
      </c>
      <c r="AA33" s="334" t="str">
        <f t="shared" si="39"/>
        <v/>
      </c>
      <c r="AB33" s="321" t="str">
        <f t="shared" si="39"/>
        <v/>
      </c>
      <c r="AC33" s="334" t="str">
        <f t="shared" si="39"/>
        <v/>
      </c>
      <c r="AD33" s="321" t="str">
        <f t="shared" si="39"/>
        <v/>
      </c>
      <c r="AE33" s="334" t="str">
        <f t="shared" si="39"/>
        <v/>
      </c>
      <c r="AF33" s="321" t="str">
        <f t="shared" si="39"/>
        <v/>
      </c>
      <c r="AG33" s="334" t="str">
        <f t="shared" si="39"/>
        <v/>
      </c>
      <c r="AH33" s="129" t="str">
        <f t="shared" si="7"/>
        <v/>
      </c>
      <c r="AI33" s="129" t="str">
        <f t="shared" si="40"/>
        <v/>
      </c>
      <c r="AJ33" s="129" t="str">
        <f t="shared" si="41"/>
        <v/>
      </c>
      <c r="AK33" s="129" t="str">
        <f t="shared" si="45"/>
        <v/>
      </c>
      <c r="AL33" s="322" t="str">
        <f t="shared" si="46"/>
        <v/>
      </c>
      <c r="AM33" s="322" t="str">
        <f t="shared" si="46"/>
        <v/>
      </c>
      <c r="AN33" s="322" t="str">
        <f t="shared" si="46"/>
        <v/>
      </c>
      <c r="AO33" s="322" t="str">
        <f t="shared" si="46"/>
        <v/>
      </c>
      <c r="AP33" s="322" t="str">
        <f t="shared" si="46"/>
        <v/>
      </c>
      <c r="AQ33" s="322" t="str">
        <f t="shared" si="46"/>
        <v/>
      </c>
      <c r="AR33" s="322" t="str">
        <f t="shared" si="46"/>
        <v/>
      </c>
      <c r="AS33" s="322" t="str">
        <f t="shared" si="46"/>
        <v/>
      </c>
      <c r="AT33" s="322" t="str">
        <f t="shared" si="46"/>
        <v/>
      </c>
      <c r="AU33" s="322" t="str">
        <f t="shared" si="46"/>
        <v/>
      </c>
      <c r="AV33" s="322" t="str">
        <f t="shared" si="46"/>
        <v/>
      </c>
      <c r="AW33" s="322" t="str">
        <f t="shared" si="10"/>
        <v/>
      </c>
      <c r="AX33" s="282"/>
      <c r="AY33" s="283" t="str">
        <f t="shared" si="11"/>
        <v/>
      </c>
      <c r="AZ33" s="283" t="str">
        <f t="shared" si="12"/>
        <v/>
      </c>
      <c r="BA33" s="283" t="str">
        <f t="shared" si="13"/>
        <v/>
      </c>
      <c r="BB33" s="283" t="str">
        <f t="shared" si="14"/>
        <v/>
      </c>
      <c r="BC33" s="283" t="str">
        <f t="shared" si="15"/>
        <v/>
      </c>
      <c r="BD33" s="283" t="str">
        <f t="shared" si="16"/>
        <v/>
      </c>
      <c r="BE33" s="283" t="str">
        <f t="shared" si="17"/>
        <v/>
      </c>
      <c r="BF33" s="283" t="str">
        <f t="shared" si="18"/>
        <v/>
      </c>
      <c r="BG33" s="283" t="str">
        <f t="shared" si="19"/>
        <v/>
      </c>
      <c r="BH33" s="283" t="str">
        <f t="shared" si="20"/>
        <v/>
      </c>
      <c r="BI33" s="283" t="str">
        <f t="shared" si="21"/>
        <v/>
      </c>
      <c r="BJ33" s="283" t="str">
        <f t="shared" si="22"/>
        <v/>
      </c>
      <c r="BK33" s="229">
        <f t="shared" si="23"/>
        <v>0</v>
      </c>
      <c r="BL33" s="229">
        <f t="shared" si="43"/>
        <v>0</v>
      </c>
      <c r="BM33" s="230">
        <f t="shared" si="24"/>
        <v>0</v>
      </c>
      <c r="BN33" s="228" t="str">
        <f t="shared" si="25"/>
        <v/>
      </c>
      <c r="BO33" s="228" t="str">
        <f t="shared" si="26"/>
        <v/>
      </c>
      <c r="BP33" s="228" t="str">
        <f t="shared" si="27"/>
        <v/>
      </c>
      <c r="BQ33" s="228" t="str">
        <f t="shared" si="28"/>
        <v/>
      </c>
      <c r="BR33" s="228" t="str">
        <f t="shared" si="29"/>
        <v/>
      </c>
      <c r="BS33" s="228" t="str">
        <f t="shared" si="30"/>
        <v/>
      </c>
      <c r="BT33" s="228" t="str">
        <f t="shared" si="31"/>
        <v/>
      </c>
      <c r="BU33" s="228" t="str">
        <f t="shared" si="32"/>
        <v/>
      </c>
      <c r="BV33" s="228" t="str">
        <f t="shared" si="33"/>
        <v/>
      </c>
      <c r="BW33" s="228" t="str">
        <f t="shared" si="34"/>
        <v/>
      </c>
      <c r="BX33" s="228" t="str">
        <f t="shared" si="35"/>
        <v/>
      </c>
      <c r="BY33" s="228" t="str">
        <f t="shared" si="36"/>
        <v/>
      </c>
      <c r="BZ33" s="228" t="str">
        <f t="shared" si="37"/>
        <v/>
      </c>
      <c r="CA33" s="228">
        <f t="shared" si="44"/>
        <v>0</v>
      </c>
    </row>
    <row r="34" spans="1:79" s="228" customFormat="1" ht="23.15" customHeight="1">
      <c r="A34" s="281">
        <v>18</v>
      </c>
      <c r="B34" s="14"/>
      <c r="C34" s="173"/>
      <c r="D34" s="174"/>
      <c r="E34" s="175"/>
      <c r="F34" s="176"/>
      <c r="G34" s="177"/>
      <c r="H34" s="178"/>
      <c r="I34" s="179"/>
      <c r="J34" s="180"/>
      <c r="K34" s="180"/>
      <c r="L34" s="180"/>
      <c r="M34" s="397"/>
      <c r="N34" s="396"/>
      <c r="O34" s="182"/>
      <c r="P34" s="318" t="str">
        <f t="shared" si="38"/>
        <v/>
      </c>
      <c r="Q34" s="320"/>
      <c r="R34" s="293"/>
      <c r="S34" s="293"/>
      <c r="T34" s="293"/>
      <c r="U34" s="293"/>
      <c r="V34" s="321" t="str">
        <f t="shared" si="39"/>
        <v/>
      </c>
      <c r="W34" s="334" t="str">
        <f t="shared" si="39"/>
        <v/>
      </c>
      <c r="X34" s="321" t="str">
        <f t="shared" si="39"/>
        <v/>
      </c>
      <c r="Y34" s="334" t="str">
        <f t="shared" si="39"/>
        <v/>
      </c>
      <c r="Z34" s="321" t="str">
        <f t="shared" si="39"/>
        <v/>
      </c>
      <c r="AA34" s="334" t="str">
        <f t="shared" si="39"/>
        <v/>
      </c>
      <c r="AB34" s="321" t="str">
        <f t="shared" si="39"/>
        <v/>
      </c>
      <c r="AC34" s="334" t="str">
        <f t="shared" si="39"/>
        <v/>
      </c>
      <c r="AD34" s="321" t="str">
        <f t="shared" si="39"/>
        <v/>
      </c>
      <c r="AE34" s="334" t="str">
        <f t="shared" si="39"/>
        <v/>
      </c>
      <c r="AF34" s="321" t="str">
        <f t="shared" si="39"/>
        <v/>
      </c>
      <c r="AG34" s="334" t="str">
        <f t="shared" si="39"/>
        <v/>
      </c>
      <c r="AH34" s="129" t="str">
        <f t="shared" si="7"/>
        <v/>
      </c>
      <c r="AI34" s="129" t="str">
        <f t="shared" si="40"/>
        <v/>
      </c>
      <c r="AJ34" s="129" t="str">
        <f t="shared" si="41"/>
        <v/>
      </c>
      <c r="AK34" s="129" t="str">
        <f t="shared" si="45"/>
        <v/>
      </c>
      <c r="AL34" s="322" t="str">
        <f t="shared" si="46"/>
        <v/>
      </c>
      <c r="AM34" s="322" t="str">
        <f t="shared" si="46"/>
        <v/>
      </c>
      <c r="AN34" s="322" t="str">
        <f t="shared" si="46"/>
        <v/>
      </c>
      <c r="AO34" s="322" t="str">
        <f t="shared" si="46"/>
        <v/>
      </c>
      <c r="AP34" s="322" t="str">
        <f t="shared" si="46"/>
        <v/>
      </c>
      <c r="AQ34" s="322" t="str">
        <f t="shared" si="46"/>
        <v/>
      </c>
      <c r="AR34" s="322" t="str">
        <f t="shared" si="46"/>
        <v/>
      </c>
      <c r="AS34" s="322" t="str">
        <f t="shared" si="46"/>
        <v/>
      </c>
      <c r="AT34" s="322" t="str">
        <f t="shared" si="46"/>
        <v/>
      </c>
      <c r="AU34" s="322" t="str">
        <f t="shared" si="46"/>
        <v/>
      </c>
      <c r="AV34" s="322" t="str">
        <f t="shared" si="46"/>
        <v/>
      </c>
      <c r="AW34" s="322" t="str">
        <f t="shared" si="10"/>
        <v/>
      </c>
      <c r="AX34" s="282"/>
      <c r="AY34" s="283" t="str">
        <f t="shared" si="11"/>
        <v/>
      </c>
      <c r="AZ34" s="283" t="str">
        <f t="shared" si="12"/>
        <v/>
      </c>
      <c r="BA34" s="283" t="str">
        <f t="shared" si="13"/>
        <v/>
      </c>
      <c r="BB34" s="283" t="str">
        <f t="shared" si="14"/>
        <v/>
      </c>
      <c r="BC34" s="283" t="str">
        <f t="shared" si="15"/>
        <v/>
      </c>
      <c r="BD34" s="283" t="str">
        <f t="shared" si="16"/>
        <v/>
      </c>
      <c r="BE34" s="283" t="str">
        <f t="shared" si="17"/>
        <v/>
      </c>
      <c r="BF34" s="283" t="str">
        <f t="shared" si="18"/>
        <v/>
      </c>
      <c r="BG34" s="283" t="str">
        <f t="shared" si="19"/>
        <v/>
      </c>
      <c r="BH34" s="283" t="str">
        <f t="shared" si="20"/>
        <v/>
      </c>
      <c r="BI34" s="283" t="str">
        <f t="shared" si="21"/>
        <v/>
      </c>
      <c r="BJ34" s="283" t="str">
        <f t="shared" si="22"/>
        <v/>
      </c>
      <c r="BK34" s="229">
        <f t="shared" si="23"/>
        <v>0</v>
      </c>
      <c r="BL34" s="229">
        <f t="shared" si="43"/>
        <v>0</v>
      </c>
      <c r="BM34" s="230">
        <f t="shared" si="24"/>
        <v>0</v>
      </c>
      <c r="BN34" s="228" t="str">
        <f t="shared" si="25"/>
        <v/>
      </c>
      <c r="BO34" s="228" t="str">
        <f t="shared" si="26"/>
        <v/>
      </c>
      <c r="BP34" s="228" t="str">
        <f t="shared" si="27"/>
        <v/>
      </c>
      <c r="BQ34" s="228" t="str">
        <f t="shared" si="28"/>
        <v/>
      </c>
      <c r="BR34" s="228" t="str">
        <f t="shared" si="29"/>
        <v/>
      </c>
      <c r="BS34" s="228" t="str">
        <f t="shared" si="30"/>
        <v/>
      </c>
      <c r="BT34" s="228" t="str">
        <f t="shared" si="31"/>
        <v/>
      </c>
      <c r="BU34" s="228" t="str">
        <f t="shared" si="32"/>
        <v/>
      </c>
      <c r="BV34" s="228" t="str">
        <f t="shared" si="33"/>
        <v/>
      </c>
      <c r="BW34" s="228" t="str">
        <f t="shared" si="34"/>
        <v/>
      </c>
      <c r="BX34" s="228" t="str">
        <f t="shared" si="35"/>
        <v/>
      </c>
      <c r="BY34" s="228" t="str">
        <f t="shared" si="36"/>
        <v/>
      </c>
      <c r="BZ34" s="228" t="str">
        <f t="shared" si="37"/>
        <v/>
      </c>
      <c r="CA34" s="228">
        <f t="shared" si="44"/>
        <v>0</v>
      </c>
    </row>
    <row r="35" spans="1:79" s="228" customFormat="1" ht="23.15" customHeight="1">
      <c r="A35" s="281">
        <v>19</v>
      </c>
      <c r="B35" s="14"/>
      <c r="C35" s="173"/>
      <c r="D35" s="174"/>
      <c r="E35" s="175"/>
      <c r="F35" s="176"/>
      <c r="G35" s="177"/>
      <c r="H35" s="178"/>
      <c r="I35" s="179"/>
      <c r="J35" s="180"/>
      <c r="K35" s="180"/>
      <c r="L35" s="180"/>
      <c r="M35" s="397"/>
      <c r="N35" s="396"/>
      <c r="O35" s="182"/>
      <c r="P35" s="318" t="str">
        <f t="shared" si="38"/>
        <v/>
      </c>
      <c r="Q35" s="320"/>
      <c r="R35" s="293"/>
      <c r="S35" s="293"/>
      <c r="T35" s="293"/>
      <c r="U35" s="293"/>
      <c r="V35" s="321" t="str">
        <f t="shared" si="39"/>
        <v/>
      </c>
      <c r="W35" s="334" t="str">
        <f t="shared" si="39"/>
        <v/>
      </c>
      <c r="X35" s="321" t="str">
        <f t="shared" si="39"/>
        <v/>
      </c>
      <c r="Y35" s="334" t="str">
        <f t="shared" si="39"/>
        <v/>
      </c>
      <c r="Z35" s="321" t="str">
        <f t="shared" si="39"/>
        <v/>
      </c>
      <c r="AA35" s="334" t="str">
        <f t="shared" si="39"/>
        <v/>
      </c>
      <c r="AB35" s="321" t="str">
        <f t="shared" si="39"/>
        <v/>
      </c>
      <c r="AC35" s="334" t="str">
        <f t="shared" si="39"/>
        <v/>
      </c>
      <c r="AD35" s="321" t="str">
        <f t="shared" si="39"/>
        <v/>
      </c>
      <c r="AE35" s="334" t="str">
        <f t="shared" si="39"/>
        <v/>
      </c>
      <c r="AF35" s="321" t="str">
        <f t="shared" si="39"/>
        <v/>
      </c>
      <c r="AG35" s="334" t="str">
        <f t="shared" si="39"/>
        <v/>
      </c>
      <c r="AH35" s="129" t="str">
        <f t="shared" si="7"/>
        <v/>
      </c>
      <c r="AI35" s="129" t="str">
        <f t="shared" si="40"/>
        <v/>
      </c>
      <c r="AJ35" s="129" t="str">
        <f t="shared" si="41"/>
        <v/>
      </c>
      <c r="AK35" s="129" t="str">
        <f t="shared" si="45"/>
        <v/>
      </c>
      <c r="AL35" s="322" t="str">
        <f t="shared" si="46"/>
        <v/>
      </c>
      <c r="AM35" s="322" t="str">
        <f t="shared" si="46"/>
        <v/>
      </c>
      <c r="AN35" s="322" t="str">
        <f t="shared" si="46"/>
        <v/>
      </c>
      <c r="AO35" s="322" t="str">
        <f t="shared" si="46"/>
        <v/>
      </c>
      <c r="AP35" s="322" t="str">
        <f t="shared" si="46"/>
        <v/>
      </c>
      <c r="AQ35" s="322" t="str">
        <f t="shared" si="46"/>
        <v/>
      </c>
      <c r="AR35" s="322" t="str">
        <f t="shared" si="46"/>
        <v/>
      </c>
      <c r="AS35" s="322" t="str">
        <f t="shared" si="46"/>
        <v/>
      </c>
      <c r="AT35" s="322" t="str">
        <f t="shared" si="46"/>
        <v/>
      </c>
      <c r="AU35" s="322" t="str">
        <f t="shared" si="46"/>
        <v/>
      </c>
      <c r="AV35" s="322" t="str">
        <f t="shared" si="46"/>
        <v/>
      </c>
      <c r="AW35" s="322" t="str">
        <f t="shared" si="10"/>
        <v/>
      </c>
      <c r="AX35" s="282"/>
      <c r="AY35" s="283" t="str">
        <f t="shared" si="11"/>
        <v/>
      </c>
      <c r="AZ35" s="283" t="str">
        <f t="shared" si="12"/>
        <v/>
      </c>
      <c r="BA35" s="283" t="str">
        <f t="shared" si="13"/>
        <v/>
      </c>
      <c r="BB35" s="283" t="str">
        <f t="shared" si="14"/>
        <v/>
      </c>
      <c r="BC35" s="283" t="str">
        <f t="shared" si="15"/>
        <v/>
      </c>
      <c r="BD35" s="283" t="str">
        <f t="shared" si="16"/>
        <v/>
      </c>
      <c r="BE35" s="283" t="str">
        <f t="shared" si="17"/>
        <v/>
      </c>
      <c r="BF35" s="283" t="str">
        <f t="shared" si="18"/>
        <v/>
      </c>
      <c r="BG35" s="283" t="str">
        <f t="shared" si="19"/>
        <v/>
      </c>
      <c r="BH35" s="283" t="str">
        <f t="shared" si="20"/>
        <v/>
      </c>
      <c r="BI35" s="283" t="str">
        <f t="shared" si="21"/>
        <v/>
      </c>
      <c r="BJ35" s="283" t="str">
        <f t="shared" si="22"/>
        <v/>
      </c>
      <c r="BK35" s="229">
        <f t="shared" si="23"/>
        <v>0</v>
      </c>
      <c r="BL35" s="229">
        <f t="shared" si="43"/>
        <v>0</v>
      </c>
      <c r="BM35" s="230">
        <f t="shared" si="24"/>
        <v>0</v>
      </c>
      <c r="BN35" s="228" t="str">
        <f t="shared" si="25"/>
        <v/>
      </c>
      <c r="BO35" s="228" t="str">
        <f t="shared" si="26"/>
        <v/>
      </c>
      <c r="BP35" s="228" t="str">
        <f t="shared" si="27"/>
        <v/>
      </c>
      <c r="BQ35" s="228" t="str">
        <f t="shared" si="28"/>
        <v/>
      </c>
      <c r="BR35" s="228" t="str">
        <f t="shared" si="29"/>
        <v/>
      </c>
      <c r="BS35" s="228" t="str">
        <f t="shared" si="30"/>
        <v/>
      </c>
      <c r="BT35" s="228" t="str">
        <f t="shared" si="31"/>
        <v/>
      </c>
      <c r="BU35" s="228" t="str">
        <f t="shared" si="32"/>
        <v/>
      </c>
      <c r="BV35" s="228" t="str">
        <f t="shared" si="33"/>
        <v/>
      </c>
      <c r="BW35" s="228" t="str">
        <f t="shared" si="34"/>
        <v/>
      </c>
      <c r="BX35" s="228" t="str">
        <f t="shared" si="35"/>
        <v/>
      </c>
      <c r="BY35" s="228" t="str">
        <f t="shared" si="36"/>
        <v/>
      </c>
      <c r="BZ35" s="228" t="str">
        <f t="shared" si="37"/>
        <v/>
      </c>
      <c r="CA35" s="228">
        <f t="shared" si="44"/>
        <v>0</v>
      </c>
    </row>
    <row r="36" spans="1:79" s="228" customFormat="1" ht="23.15" customHeight="1">
      <c r="A36" s="281">
        <v>20</v>
      </c>
      <c r="B36" s="14"/>
      <c r="C36" s="173"/>
      <c r="D36" s="174"/>
      <c r="E36" s="175"/>
      <c r="F36" s="176"/>
      <c r="G36" s="177"/>
      <c r="H36" s="178"/>
      <c r="I36" s="179"/>
      <c r="J36" s="180"/>
      <c r="K36" s="180"/>
      <c r="L36" s="180"/>
      <c r="M36" s="397"/>
      <c r="N36" s="396"/>
      <c r="O36" s="182"/>
      <c r="P36" s="318" t="str">
        <f t="shared" si="38"/>
        <v/>
      </c>
      <c r="Q36" s="320"/>
      <c r="R36" s="293"/>
      <c r="S36" s="293"/>
      <c r="T36" s="293"/>
      <c r="U36" s="293"/>
      <c r="V36" s="321" t="str">
        <f t="shared" si="39"/>
        <v/>
      </c>
      <c r="W36" s="334" t="str">
        <f t="shared" si="39"/>
        <v/>
      </c>
      <c r="X36" s="321" t="str">
        <f t="shared" si="39"/>
        <v/>
      </c>
      <c r="Y36" s="334" t="str">
        <f t="shared" si="39"/>
        <v/>
      </c>
      <c r="Z36" s="321" t="str">
        <f t="shared" si="39"/>
        <v/>
      </c>
      <c r="AA36" s="334" t="str">
        <f t="shared" si="39"/>
        <v/>
      </c>
      <c r="AB36" s="321" t="str">
        <f t="shared" si="39"/>
        <v/>
      </c>
      <c r="AC36" s="334" t="str">
        <f t="shared" si="39"/>
        <v/>
      </c>
      <c r="AD36" s="321" t="str">
        <f t="shared" si="39"/>
        <v/>
      </c>
      <c r="AE36" s="334" t="str">
        <f t="shared" si="39"/>
        <v/>
      </c>
      <c r="AF36" s="321" t="str">
        <f t="shared" si="39"/>
        <v/>
      </c>
      <c r="AG36" s="334" t="str">
        <f t="shared" si="39"/>
        <v/>
      </c>
      <c r="AH36" s="129" t="str">
        <f t="shared" si="7"/>
        <v/>
      </c>
      <c r="AI36" s="129" t="str">
        <f t="shared" si="40"/>
        <v/>
      </c>
      <c r="AJ36" s="129" t="str">
        <f t="shared" si="41"/>
        <v/>
      </c>
      <c r="AK36" s="129" t="str">
        <f t="shared" si="45"/>
        <v/>
      </c>
      <c r="AL36" s="322" t="str">
        <f t="shared" si="46"/>
        <v/>
      </c>
      <c r="AM36" s="322" t="str">
        <f t="shared" si="46"/>
        <v/>
      </c>
      <c r="AN36" s="322" t="str">
        <f t="shared" si="46"/>
        <v/>
      </c>
      <c r="AO36" s="322" t="str">
        <f t="shared" si="46"/>
        <v/>
      </c>
      <c r="AP36" s="322" t="str">
        <f t="shared" si="46"/>
        <v/>
      </c>
      <c r="AQ36" s="322" t="str">
        <f t="shared" si="46"/>
        <v/>
      </c>
      <c r="AR36" s="322" t="str">
        <f t="shared" si="46"/>
        <v/>
      </c>
      <c r="AS36" s="322" t="str">
        <f t="shared" si="46"/>
        <v/>
      </c>
      <c r="AT36" s="322" t="str">
        <f t="shared" si="46"/>
        <v/>
      </c>
      <c r="AU36" s="322" t="str">
        <f t="shared" si="46"/>
        <v/>
      </c>
      <c r="AV36" s="322" t="str">
        <f t="shared" si="46"/>
        <v/>
      </c>
      <c r="AW36" s="322" t="str">
        <f t="shared" si="10"/>
        <v/>
      </c>
      <c r="AX36" s="282"/>
      <c r="AY36" s="283" t="str">
        <f t="shared" si="11"/>
        <v/>
      </c>
      <c r="AZ36" s="283" t="str">
        <f t="shared" si="12"/>
        <v/>
      </c>
      <c r="BA36" s="283" t="str">
        <f t="shared" si="13"/>
        <v/>
      </c>
      <c r="BB36" s="283" t="str">
        <f t="shared" si="14"/>
        <v/>
      </c>
      <c r="BC36" s="283" t="str">
        <f t="shared" si="15"/>
        <v/>
      </c>
      <c r="BD36" s="283" t="str">
        <f t="shared" si="16"/>
        <v/>
      </c>
      <c r="BE36" s="283" t="str">
        <f t="shared" si="17"/>
        <v/>
      </c>
      <c r="BF36" s="283" t="str">
        <f t="shared" si="18"/>
        <v/>
      </c>
      <c r="BG36" s="283" t="str">
        <f t="shared" si="19"/>
        <v/>
      </c>
      <c r="BH36" s="283" t="str">
        <f t="shared" si="20"/>
        <v/>
      </c>
      <c r="BI36" s="283" t="str">
        <f t="shared" si="21"/>
        <v/>
      </c>
      <c r="BJ36" s="283" t="str">
        <f t="shared" si="22"/>
        <v/>
      </c>
      <c r="BK36" s="229">
        <f t="shared" si="23"/>
        <v>0</v>
      </c>
      <c r="BL36" s="229">
        <f t="shared" si="43"/>
        <v>0</v>
      </c>
      <c r="BM36" s="230">
        <f t="shared" si="24"/>
        <v>0</v>
      </c>
      <c r="BN36" s="228" t="str">
        <f t="shared" si="25"/>
        <v/>
      </c>
      <c r="BO36" s="228" t="str">
        <f t="shared" si="26"/>
        <v/>
      </c>
      <c r="BP36" s="228" t="str">
        <f t="shared" si="27"/>
        <v/>
      </c>
      <c r="BQ36" s="228" t="str">
        <f t="shared" si="28"/>
        <v/>
      </c>
      <c r="BR36" s="228" t="str">
        <f t="shared" si="29"/>
        <v/>
      </c>
      <c r="BS36" s="228" t="str">
        <f t="shared" si="30"/>
        <v/>
      </c>
      <c r="BT36" s="228" t="str">
        <f t="shared" si="31"/>
        <v/>
      </c>
      <c r="BU36" s="228" t="str">
        <f t="shared" si="32"/>
        <v/>
      </c>
      <c r="BV36" s="228" t="str">
        <f t="shared" si="33"/>
        <v/>
      </c>
      <c r="BW36" s="228" t="str">
        <f t="shared" si="34"/>
        <v/>
      </c>
      <c r="BX36" s="228" t="str">
        <f t="shared" si="35"/>
        <v/>
      </c>
      <c r="BY36" s="228" t="str">
        <f t="shared" si="36"/>
        <v/>
      </c>
      <c r="BZ36" s="228" t="str">
        <f t="shared" si="37"/>
        <v/>
      </c>
      <c r="CA36" s="228">
        <f t="shared" si="44"/>
        <v>0</v>
      </c>
    </row>
    <row r="37" spans="1:79" s="228" customFormat="1" ht="23.15" customHeight="1">
      <c r="A37" s="281">
        <v>21</v>
      </c>
      <c r="B37" s="14"/>
      <c r="C37" s="173"/>
      <c r="D37" s="174"/>
      <c r="E37" s="175"/>
      <c r="F37" s="176"/>
      <c r="G37" s="177"/>
      <c r="H37" s="178"/>
      <c r="I37" s="179"/>
      <c r="J37" s="180"/>
      <c r="K37" s="180"/>
      <c r="L37" s="180"/>
      <c r="M37" s="397"/>
      <c r="N37" s="396"/>
      <c r="O37" s="182"/>
      <c r="P37" s="318" t="str">
        <f t="shared" si="38"/>
        <v/>
      </c>
      <c r="Q37" s="320"/>
      <c r="R37" s="293"/>
      <c r="S37" s="293"/>
      <c r="T37" s="293"/>
      <c r="U37" s="293"/>
      <c r="V37" s="321" t="str">
        <f t="shared" si="39"/>
        <v/>
      </c>
      <c r="W37" s="334" t="str">
        <f t="shared" si="39"/>
        <v/>
      </c>
      <c r="X37" s="321" t="str">
        <f t="shared" si="39"/>
        <v/>
      </c>
      <c r="Y37" s="334" t="str">
        <f t="shared" si="39"/>
        <v/>
      </c>
      <c r="Z37" s="321" t="str">
        <f t="shared" si="39"/>
        <v/>
      </c>
      <c r="AA37" s="334" t="str">
        <f t="shared" si="39"/>
        <v/>
      </c>
      <c r="AB37" s="321" t="str">
        <f t="shared" si="39"/>
        <v/>
      </c>
      <c r="AC37" s="334" t="str">
        <f t="shared" si="39"/>
        <v/>
      </c>
      <c r="AD37" s="321" t="str">
        <f t="shared" si="39"/>
        <v/>
      </c>
      <c r="AE37" s="334" t="str">
        <f t="shared" si="39"/>
        <v/>
      </c>
      <c r="AF37" s="321" t="str">
        <f t="shared" si="39"/>
        <v/>
      </c>
      <c r="AG37" s="334" t="str">
        <f t="shared" si="39"/>
        <v/>
      </c>
      <c r="AH37" s="129" t="str">
        <f t="shared" si="7"/>
        <v/>
      </c>
      <c r="AI37" s="129" t="str">
        <f t="shared" si="40"/>
        <v/>
      </c>
      <c r="AJ37" s="129" t="str">
        <f t="shared" si="41"/>
        <v/>
      </c>
      <c r="AK37" s="129" t="str">
        <f t="shared" si="45"/>
        <v/>
      </c>
      <c r="AL37" s="322" t="str">
        <f t="shared" si="46"/>
        <v/>
      </c>
      <c r="AM37" s="322" t="str">
        <f t="shared" si="46"/>
        <v/>
      </c>
      <c r="AN37" s="322" t="str">
        <f t="shared" si="46"/>
        <v/>
      </c>
      <c r="AO37" s="322" t="str">
        <f t="shared" si="46"/>
        <v/>
      </c>
      <c r="AP37" s="322" t="str">
        <f t="shared" si="46"/>
        <v/>
      </c>
      <c r="AQ37" s="322" t="str">
        <f t="shared" si="46"/>
        <v/>
      </c>
      <c r="AR37" s="322" t="str">
        <f t="shared" si="46"/>
        <v/>
      </c>
      <c r="AS37" s="322" t="str">
        <f t="shared" si="46"/>
        <v/>
      </c>
      <c r="AT37" s="322" t="str">
        <f t="shared" si="46"/>
        <v/>
      </c>
      <c r="AU37" s="322" t="str">
        <f t="shared" si="46"/>
        <v/>
      </c>
      <c r="AV37" s="322" t="str">
        <f t="shared" si="46"/>
        <v/>
      </c>
      <c r="AW37" s="322" t="str">
        <f t="shared" si="10"/>
        <v/>
      </c>
      <c r="AX37" s="282"/>
      <c r="AY37" s="283" t="str">
        <f t="shared" si="11"/>
        <v/>
      </c>
      <c r="AZ37" s="283" t="str">
        <f t="shared" si="12"/>
        <v/>
      </c>
      <c r="BA37" s="283" t="str">
        <f t="shared" si="13"/>
        <v/>
      </c>
      <c r="BB37" s="283" t="str">
        <f t="shared" si="14"/>
        <v/>
      </c>
      <c r="BC37" s="283" t="str">
        <f t="shared" si="15"/>
        <v/>
      </c>
      <c r="BD37" s="283" t="str">
        <f t="shared" si="16"/>
        <v/>
      </c>
      <c r="BE37" s="283" t="str">
        <f t="shared" si="17"/>
        <v/>
      </c>
      <c r="BF37" s="283" t="str">
        <f t="shared" si="18"/>
        <v/>
      </c>
      <c r="BG37" s="283" t="str">
        <f t="shared" si="19"/>
        <v/>
      </c>
      <c r="BH37" s="283" t="str">
        <f t="shared" si="20"/>
        <v/>
      </c>
      <c r="BI37" s="283" t="str">
        <f t="shared" si="21"/>
        <v/>
      </c>
      <c r="BJ37" s="283" t="str">
        <f t="shared" si="22"/>
        <v/>
      </c>
      <c r="BK37" s="229">
        <f t="shared" si="23"/>
        <v>0</v>
      </c>
      <c r="BL37" s="229">
        <f t="shared" si="43"/>
        <v>0</v>
      </c>
      <c r="BM37" s="230">
        <f t="shared" si="24"/>
        <v>0</v>
      </c>
      <c r="BN37" s="228" t="str">
        <f t="shared" si="25"/>
        <v/>
      </c>
      <c r="BO37" s="228" t="str">
        <f t="shared" si="26"/>
        <v/>
      </c>
      <c r="BP37" s="228" t="str">
        <f t="shared" si="27"/>
        <v/>
      </c>
      <c r="BQ37" s="228" t="str">
        <f t="shared" si="28"/>
        <v/>
      </c>
      <c r="BR37" s="228" t="str">
        <f t="shared" si="29"/>
        <v/>
      </c>
      <c r="BS37" s="228" t="str">
        <f t="shared" si="30"/>
        <v/>
      </c>
      <c r="BT37" s="228" t="str">
        <f t="shared" si="31"/>
        <v/>
      </c>
      <c r="BU37" s="228" t="str">
        <f t="shared" si="32"/>
        <v/>
      </c>
      <c r="BV37" s="228" t="str">
        <f t="shared" si="33"/>
        <v/>
      </c>
      <c r="BW37" s="228" t="str">
        <f t="shared" si="34"/>
        <v/>
      </c>
      <c r="BX37" s="228" t="str">
        <f t="shared" si="35"/>
        <v/>
      </c>
      <c r="BY37" s="228" t="str">
        <f t="shared" si="36"/>
        <v/>
      </c>
      <c r="BZ37" s="228" t="str">
        <f t="shared" si="37"/>
        <v/>
      </c>
      <c r="CA37" s="228">
        <f t="shared" si="44"/>
        <v>0</v>
      </c>
    </row>
    <row r="38" spans="1:79" s="228" customFormat="1" ht="23.15" customHeight="1">
      <c r="A38" s="281">
        <v>22</v>
      </c>
      <c r="B38" s="14"/>
      <c r="C38" s="173"/>
      <c r="D38" s="174"/>
      <c r="E38" s="175"/>
      <c r="F38" s="176"/>
      <c r="G38" s="177"/>
      <c r="H38" s="178"/>
      <c r="I38" s="179"/>
      <c r="J38" s="180"/>
      <c r="K38" s="180"/>
      <c r="L38" s="180"/>
      <c r="M38" s="397"/>
      <c r="N38" s="396"/>
      <c r="O38" s="182"/>
      <c r="P38" s="318" t="str">
        <f t="shared" si="38"/>
        <v/>
      </c>
      <c r="Q38" s="320"/>
      <c r="R38" s="293"/>
      <c r="S38" s="293"/>
      <c r="T38" s="293"/>
      <c r="U38" s="293"/>
      <c r="V38" s="321" t="str">
        <f t="shared" si="39"/>
        <v/>
      </c>
      <c r="W38" s="334" t="str">
        <f t="shared" si="39"/>
        <v/>
      </c>
      <c r="X38" s="321" t="str">
        <f t="shared" si="39"/>
        <v/>
      </c>
      <c r="Y38" s="334" t="str">
        <f t="shared" si="39"/>
        <v/>
      </c>
      <c r="Z38" s="321" t="str">
        <f t="shared" si="39"/>
        <v/>
      </c>
      <c r="AA38" s="334" t="str">
        <f t="shared" si="39"/>
        <v/>
      </c>
      <c r="AB38" s="321" t="str">
        <f t="shared" si="39"/>
        <v/>
      </c>
      <c r="AC38" s="334" t="str">
        <f t="shared" si="39"/>
        <v/>
      </c>
      <c r="AD38" s="321" t="str">
        <f t="shared" si="39"/>
        <v/>
      </c>
      <c r="AE38" s="334" t="str">
        <f t="shared" si="39"/>
        <v/>
      </c>
      <c r="AF38" s="321" t="str">
        <f t="shared" si="39"/>
        <v/>
      </c>
      <c r="AG38" s="334" t="str">
        <f t="shared" si="39"/>
        <v/>
      </c>
      <c r="AH38" s="129" t="str">
        <f t="shared" si="7"/>
        <v/>
      </c>
      <c r="AI38" s="129" t="str">
        <f t="shared" si="40"/>
        <v/>
      </c>
      <c r="AJ38" s="129" t="str">
        <f t="shared" si="41"/>
        <v/>
      </c>
      <c r="AK38" s="129" t="str">
        <f t="shared" si="45"/>
        <v/>
      </c>
      <c r="AL38" s="322" t="str">
        <f t="shared" ref="AL38:AV47" si="47">IF($AK38="",IF($K38="","",IF(AL$15&gt;=$K38,IF($L38="",$AJ38,IF(AL$15&gt;$L38,"",$AJ38)),"")),IF(AND(AL$15&gt;=$K38,OR($L38&gt;=AL$15,$L38="")),$AK38,""))</f>
        <v/>
      </c>
      <c r="AM38" s="322" t="str">
        <f t="shared" si="47"/>
        <v/>
      </c>
      <c r="AN38" s="322" t="str">
        <f t="shared" si="47"/>
        <v/>
      </c>
      <c r="AO38" s="322" t="str">
        <f t="shared" si="47"/>
        <v/>
      </c>
      <c r="AP38" s="322" t="str">
        <f t="shared" si="47"/>
        <v/>
      </c>
      <c r="AQ38" s="322" t="str">
        <f t="shared" si="47"/>
        <v/>
      </c>
      <c r="AR38" s="322" t="str">
        <f t="shared" si="47"/>
        <v/>
      </c>
      <c r="AS38" s="322" t="str">
        <f t="shared" si="47"/>
        <v/>
      </c>
      <c r="AT38" s="322" t="str">
        <f t="shared" si="47"/>
        <v/>
      </c>
      <c r="AU38" s="322" t="str">
        <f t="shared" si="47"/>
        <v/>
      </c>
      <c r="AV38" s="322" t="str">
        <f t="shared" si="47"/>
        <v/>
      </c>
      <c r="AW38" s="322" t="str">
        <f t="shared" si="10"/>
        <v/>
      </c>
      <c r="AX38" s="282"/>
      <c r="AY38" s="283" t="str">
        <f t="shared" si="11"/>
        <v/>
      </c>
      <c r="AZ38" s="283" t="str">
        <f t="shared" si="12"/>
        <v/>
      </c>
      <c r="BA38" s="283" t="str">
        <f t="shared" si="13"/>
        <v/>
      </c>
      <c r="BB38" s="283" t="str">
        <f t="shared" si="14"/>
        <v/>
      </c>
      <c r="BC38" s="283" t="str">
        <f t="shared" si="15"/>
        <v/>
      </c>
      <c r="BD38" s="283" t="str">
        <f t="shared" si="16"/>
        <v/>
      </c>
      <c r="BE38" s="283" t="str">
        <f t="shared" si="17"/>
        <v/>
      </c>
      <c r="BF38" s="283" t="str">
        <f t="shared" si="18"/>
        <v/>
      </c>
      <c r="BG38" s="283" t="str">
        <f t="shared" si="19"/>
        <v/>
      </c>
      <c r="BH38" s="283" t="str">
        <f t="shared" si="20"/>
        <v/>
      </c>
      <c r="BI38" s="283" t="str">
        <f t="shared" si="21"/>
        <v/>
      </c>
      <c r="BJ38" s="283" t="str">
        <f t="shared" si="22"/>
        <v/>
      </c>
      <c r="BK38" s="229">
        <f t="shared" si="23"/>
        <v>0</v>
      </c>
      <c r="BL38" s="229">
        <f t="shared" si="43"/>
        <v>0</v>
      </c>
      <c r="BM38" s="230">
        <f t="shared" si="24"/>
        <v>0</v>
      </c>
      <c r="BN38" s="228" t="str">
        <f t="shared" si="25"/>
        <v/>
      </c>
      <c r="BO38" s="228" t="str">
        <f t="shared" si="26"/>
        <v/>
      </c>
      <c r="BP38" s="228" t="str">
        <f t="shared" si="27"/>
        <v/>
      </c>
      <c r="BQ38" s="228" t="str">
        <f t="shared" si="28"/>
        <v/>
      </c>
      <c r="BR38" s="228" t="str">
        <f t="shared" si="29"/>
        <v/>
      </c>
      <c r="BS38" s="228" t="str">
        <f t="shared" si="30"/>
        <v/>
      </c>
      <c r="BT38" s="228" t="str">
        <f t="shared" si="31"/>
        <v/>
      </c>
      <c r="BU38" s="228" t="str">
        <f t="shared" si="32"/>
        <v/>
      </c>
      <c r="BV38" s="228" t="str">
        <f t="shared" si="33"/>
        <v/>
      </c>
      <c r="BW38" s="228" t="str">
        <f t="shared" si="34"/>
        <v/>
      </c>
      <c r="BX38" s="228" t="str">
        <f t="shared" si="35"/>
        <v/>
      </c>
      <c r="BY38" s="228" t="str">
        <f t="shared" si="36"/>
        <v/>
      </c>
      <c r="BZ38" s="228" t="str">
        <f t="shared" si="37"/>
        <v/>
      </c>
      <c r="CA38" s="228">
        <f t="shared" si="44"/>
        <v>0</v>
      </c>
    </row>
    <row r="39" spans="1:79" s="228" customFormat="1" ht="23.15" customHeight="1">
      <c r="A39" s="281">
        <v>23</v>
      </c>
      <c r="B39" s="14"/>
      <c r="C39" s="173"/>
      <c r="D39" s="174"/>
      <c r="E39" s="175"/>
      <c r="F39" s="176"/>
      <c r="G39" s="177"/>
      <c r="H39" s="178"/>
      <c r="I39" s="179"/>
      <c r="J39" s="180"/>
      <c r="K39" s="180"/>
      <c r="L39" s="180"/>
      <c r="M39" s="397"/>
      <c r="N39" s="396"/>
      <c r="O39" s="182"/>
      <c r="P39" s="318" t="str">
        <f t="shared" si="38"/>
        <v/>
      </c>
      <c r="Q39" s="320"/>
      <c r="R39" s="293"/>
      <c r="S39" s="293"/>
      <c r="T39" s="293"/>
      <c r="U39" s="293"/>
      <c r="V39" s="321" t="str">
        <f t="shared" si="39"/>
        <v/>
      </c>
      <c r="W39" s="334" t="str">
        <f t="shared" si="39"/>
        <v/>
      </c>
      <c r="X39" s="321" t="str">
        <f t="shared" si="39"/>
        <v/>
      </c>
      <c r="Y39" s="334" t="str">
        <f t="shared" si="39"/>
        <v/>
      </c>
      <c r="Z39" s="321" t="str">
        <f t="shared" si="39"/>
        <v/>
      </c>
      <c r="AA39" s="334" t="str">
        <f t="shared" si="39"/>
        <v/>
      </c>
      <c r="AB39" s="321" t="str">
        <f t="shared" si="39"/>
        <v/>
      </c>
      <c r="AC39" s="334" t="str">
        <f t="shared" si="39"/>
        <v/>
      </c>
      <c r="AD39" s="321" t="str">
        <f t="shared" si="39"/>
        <v/>
      </c>
      <c r="AE39" s="334" t="str">
        <f t="shared" si="39"/>
        <v/>
      </c>
      <c r="AF39" s="321" t="str">
        <f t="shared" si="39"/>
        <v/>
      </c>
      <c r="AG39" s="334" t="str">
        <f t="shared" si="39"/>
        <v/>
      </c>
      <c r="AH39" s="129" t="str">
        <f t="shared" si="7"/>
        <v/>
      </c>
      <c r="AI39" s="129" t="str">
        <f t="shared" si="40"/>
        <v/>
      </c>
      <c r="AJ39" s="129" t="str">
        <f t="shared" si="41"/>
        <v/>
      </c>
      <c r="AK39" s="129" t="str">
        <f t="shared" si="45"/>
        <v/>
      </c>
      <c r="AL39" s="322" t="str">
        <f t="shared" si="47"/>
        <v/>
      </c>
      <c r="AM39" s="322" t="str">
        <f t="shared" si="47"/>
        <v/>
      </c>
      <c r="AN39" s="322" t="str">
        <f t="shared" si="47"/>
        <v/>
      </c>
      <c r="AO39" s="322" t="str">
        <f t="shared" si="47"/>
        <v/>
      </c>
      <c r="AP39" s="322" t="str">
        <f t="shared" si="47"/>
        <v/>
      </c>
      <c r="AQ39" s="322" t="str">
        <f t="shared" si="47"/>
        <v/>
      </c>
      <c r="AR39" s="322" t="str">
        <f t="shared" si="47"/>
        <v/>
      </c>
      <c r="AS39" s="322" t="str">
        <f t="shared" si="47"/>
        <v/>
      </c>
      <c r="AT39" s="322" t="str">
        <f t="shared" si="47"/>
        <v/>
      </c>
      <c r="AU39" s="322" t="str">
        <f t="shared" si="47"/>
        <v/>
      </c>
      <c r="AV39" s="322" t="str">
        <f t="shared" si="47"/>
        <v/>
      </c>
      <c r="AW39" s="322" t="str">
        <f t="shared" si="10"/>
        <v/>
      </c>
      <c r="AX39" s="282"/>
      <c r="AY39" s="283" t="str">
        <f t="shared" si="11"/>
        <v/>
      </c>
      <c r="AZ39" s="283" t="str">
        <f t="shared" si="12"/>
        <v/>
      </c>
      <c r="BA39" s="283" t="str">
        <f t="shared" si="13"/>
        <v/>
      </c>
      <c r="BB39" s="283" t="str">
        <f t="shared" si="14"/>
        <v/>
      </c>
      <c r="BC39" s="283" t="str">
        <f t="shared" si="15"/>
        <v/>
      </c>
      <c r="BD39" s="283" t="str">
        <f t="shared" si="16"/>
        <v/>
      </c>
      <c r="BE39" s="283" t="str">
        <f t="shared" si="17"/>
        <v/>
      </c>
      <c r="BF39" s="283" t="str">
        <f t="shared" si="18"/>
        <v/>
      </c>
      <c r="BG39" s="283" t="str">
        <f t="shared" si="19"/>
        <v/>
      </c>
      <c r="BH39" s="283" t="str">
        <f t="shared" si="20"/>
        <v/>
      </c>
      <c r="BI39" s="283" t="str">
        <f t="shared" si="21"/>
        <v/>
      </c>
      <c r="BJ39" s="283" t="str">
        <f t="shared" si="22"/>
        <v/>
      </c>
      <c r="BK39" s="229">
        <f t="shared" si="23"/>
        <v>0</v>
      </c>
      <c r="BL39" s="229">
        <f t="shared" si="43"/>
        <v>0</v>
      </c>
      <c r="BM39" s="230">
        <f t="shared" si="24"/>
        <v>0</v>
      </c>
      <c r="BN39" s="228" t="str">
        <f t="shared" si="25"/>
        <v/>
      </c>
      <c r="BO39" s="228" t="str">
        <f t="shared" si="26"/>
        <v/>
      </c>
      <c r="BP39" s="228" t="str">
        <f t="shared" si="27"/>
        <v/>
      </c>
      <c r="BQ39" s="228" t="str">
        <f t="shared" si="28"/>
        <v/>
      </c>
      <c r="BR39" s="228" t="str">
        <f t="shared" si="29"/>
        <v/>
      </c>
      <c r="BS39" s="228" t="str">
        <f t="shared" si="30"/>
        <v/>
      </c>
      <c r="BT39" s="228" t="str">
        <f t="shared" si="31"/>
        <v/>
      </c>
      <c r="BU39" s="228" t="str">
        <f t="shared" si="32"/>
        <v/>
      </c>
      <c r="BV39" s="228" t="str">
        <f t="shared" si="33"/>
        <v/>
      </c>
      <c r="BW39" s="228" t="str">
        <f t="shared" si="34"/>
        <v/>
      </c>
      <c r="BX39" s="228" t="str">
        <f t="shared" si="35"/>
        <v/>
      </c>
      <c r="BY39" s="228" t="str">
        <f t="shared" si="36"/>
        <v/>
      </c>
      <c r="BZ39" s="228" t="str">
        <f t="shared" si="37"/>
        <v/>
      </c>
      <c r="CA39" s="228">
        <f t="shared" si="44"/>
        <v>0</v>
      </c>
    </row>
    <row r="40" spans="1:79" s="228" customFormat="1" ht="23.15" customHeight="1">
      <c r="A40" s="281">
        <v>24</v>
      </c>
      <c r="B40" s="14"/>
      <c r="C40" s="173"/>
      <c r="D40" s="174"/>
      <c r="E40" s="175"/>
      <c r="F40" s="176"/>
      <c r="G40" s="177"/>
      <c r="H40" s="178"/>
      <c r="I40" s="179"/>
      <c r="J40" s="180"/>
      <c r="K40" s="180"/>
      <c r="L40" s="180"/>
      <c r="M40" s="397"/>
      <c r="N40" s="396"/>
      <c r="O40" s="182"/>
      <c r="P40" s="318" t="str">
        <f t="shared" si="38"/>
        <v/>
      </c>
      <c r="Q40" s="320"/>
      <c r="R40" s="293"/>
      <c r="S40" s="293"/>
      <c r="T40" s="293"/>
      <c r="U40" s="293"/>
      <c r="V40" s="321" t="str">
        <f t="shared" si="39"/>
        <v/>
      </c>
      <c r="W40" s="334" t="str">
        <f t="shared" si="39"/>
        <v/>
      </c>
      <c r="X40" s="321" t="str">
        <f t="shared" si="39"/>
        <v/>
      </c>
      <c r="Y40" s="334" t="str">
        <f t="shared" si="39"/>
        <v/>
      </c>
      <c r="Z40" s="321" t="str">
        <f t="shared" si="39"/>
        <v/>
      </c>
      <c r="AA40" s="334" t="str">
        <f t="shared" si="39"/>
        <v/>
      </c>
      <c r="AB40" s="321" t="str">
        <f t="shared" si="39"/>
        <v/>
      </c>
      <c r="AC40" s="334" t="str">
        <f t="shared" si="39"/>
        <v/>
      </c>
      <c r="AD40" s="321" t="str">
        <f t="shared" si="39"/>
        <v/>
      </c>
      <c r="AE40" s="334" t="str">
        <f t="shared" si="39"/>
        <v/>
      </c>
      <c r="AF40" s="321" t="str">
        <f t="shared" si="39"/>
        <v/>
      </c>
      <c r="AG40" s="334" t="str">
        <f t="shared" si="39"/>
        <v/>
      </c>
      <c r="AH40" s="129" t="str">
        <f t="shared" si="7"/>
        <v/>
      </c>
      <c r="AI40" s="129" t="str">
        <f t="shared" si="40"/>
        <v/>
      </c>
      <c r="AJ40" s="129" t="str">
        <f t="shared" si="41"/>
        <v/>
      </c>
      <c r="AK40" s="129" t="str">
        <f t="shared" si="45"/>
        <v/>
      </c>
      <c r="AL40" s="322" t="str">
        <f t="shared" si="47"/>
        <v/>
      </c>
      <c r="AM40" s="322" t="str">
        <f t="shared" si="47"/>
        <v/>
      </c>
      <c r="AN40" s="322" t="str">
        <f t="shared" si="47"/>
        <v/>
      </c>
      <c r="AO40" s="322" t="str">
        <f t="shared" si="47"/>
        <v/>
      </c>
      <c r="AP40" s="322" t="str">
        <f t="shared" si="47"/>
        <v/>
      </c>
      <c r="AQ40" s="322" t="str">
        <f t="shared" si="47"/>
        <v/>
      </c>
      <c r="AR40" s="322" t="str">
        <f t="shared" si="47"/>
        <v/>
      </c>
      <c r="AS40" s="322" t="str">
        <f t="shared" si="47"/>
        <v/>
      </c>
      <c r="AT40" s="322" t="str">
        <f t="shared" si="47"/>
        <v/>
      </c>
      <c r="AU40" s="322" t="str">
        <f t="shared" si="47"/>
        <v/>
      </c>
      <c r="AV40" s="322" t="str">
        <f t="shared" si="47"/>
        <v/>
      </c>
      <c r="AW40" s="322" t="str">
        <f t="shared" si="10"/>
        <v/>
      </c>
      <c r="AX40" s="282"/>
      <c r="AY40" s="283" t="str">
        <f t="shared" si="11"/>
        <v/>
      </c>
      <c r="AZ40" s="283" t="str">
        <f t="shared" si="12"/>
        <v/>
      </c>
      <c r="BA40" s="283" t="str">
        <f t="shared" si="13"/>
        <v/>
      </c>
      <c r="BB40" s="283" t="str">
        <f t="shared" si="14"/>
        <v/>
      </c>
      <c r="BC40" s="283" t="str">
        <f t="shared" si="15"/>
        <v/>
      </c>
      <c r="BD40" s="283" t="str">
        <f t="shared" si="16"/>
        <v/>
      </c>
      <c r="BE40" s="283" t="str">
        <f t="shared" si="17"/>
        <v/>
      </c>
      <c r="BF40" s="283" t="str">
        <f t="shared" si="18"/>
        <v/>
      </c>
      <c r="BG40" s="283" t="str">
        <f t="shared" si="19"/>
        <v/>
      </c>
      <c r="BH40" s="283" t="str">
        <f t="shared" si="20"/>
        <v/>
      </c>
      <c r="BI40" s="283" t="str">
        <f t="shared" si="21"/>
        <v/>
      </c>
      <c r="BJ40" s="283" t="str">
        <f t="shared" si="22"/>
        <v/>
      </c>
      <c r="BK40" s="229">
        <f t="shared" si="23"/>
        <v>0</v>
      </c>
      <c r="BL40" s="229">
        <f t="shared" si="43"/>
        <v>0</v>
      </c>
      <c r="BM40" s="230">
        <f t="shared" si="24"/>
        <v>0</v>
      </c>
      <c r="BN40" s="228" t="str">
        <f t="shared" si="25"/>
        <v/>
      </c>
      <c r="BO40" s="228" t="str">
        <f t="shared" si="26"/>
        <v/>
      </c>
      <c r="BP40" s="228" t="str">
        <f t="shared" si="27"/>
        <v/>
      </c>
      <c r="BQ40" s="228" t="str">
        <f t="shared" si="28"/>
        <v/>
      </c>
      <c r="BR40" s="228" t="str">
        <f t="shared" si="29"/>
        <v/>
      </c>
      <c r="BS40" s="228" t="str">
        <f t="shared" si="30"/>
        <v/>
      </c>
      <c r="BT40" s="228" t="str">
        <f t="shared" si="31"/>
        <v/>
      </c>
      <c r="BU40" s="228" t="str">
        <f t="shared" si="32"/>
        <v/>
      </c>
      <c r="BV40" s="228" t="str">
        <f t="shared" si="33"/>
        <v/>
      </c>
      <c r="BW40" s="228" t="str">
        <f t="shared" si="34"/>
        <v/>
      </c>
      <c r="BX40" s="228" t="str">
        <f t="shared" si="35"/>
        <v/>
      </c>
      <c r="BY40" s="228" t="str">
        <f t="shared" si="36"/>
        <v/>
      </c>
      <c r="BZ40" s="228" t="str">
        <f t="shared" si="37"/>
        <v/>
      </c>
      <c r="CA40" s="228">
        <f t="shared" si="44"/>
        <v>0</v>
      </c>
    </row>
    <row r="41" spans="1:79" s="228" customFormat="1" ht="23.15" customHeight="1">
      <c r="A41" s="281">
        <v>25</v>
      </c>
      <c r="B41" s="14"/>
      <c r="C41" s="173"/>
      <c r="D41" s="174"/>
      <c r="E41" s="175"/>
      <c r="F41" s="176"/>
      <c r="G41" s="177"/>
      <c r="H41" s="178"/>
      <c r="I41" s="179"/>
      <c r="J41" s="180"/>
      <c r="K41" s="180"/>
      <c r="L41" s="180"/>
      <c r="M41" s="397"/>
      <c r="N41" s="396"/>
      <c r="O41" s="182"/>
      <c r="P41" s="318" t="str">
        <f t="shared" si="38"/>
        <v/>
      </c>
      <c r="Q41" s="320"/>
      <c r="R41" s="293"/>
      <c r="S41" s="293"/>
      <c r="T41" s="293"/>
      <c r="U41" s="293"/>
      <c r="V41" s="321" t="str">
        <f t="shared" si="39"/>
        <v/>
      </c>
      <c r="W41" s="334" t="str">
        <f t="shared" si="39"/>
        <v/>
      </c>
      <c r="X41" s="321" t="str">
        <f t="shared" si="39"/>
        <v/>
      </c>
      <c r="Y41" s="334" t="str">
        <f t="shared" si="39"/>
        <v/>
      </c>
      <c r="Z41" s="321" t="str">
        <f t="shared" si="39"/>
        <v/>
      </c>
      <c r="AA41" s="334" t="str">
        <f t="shared" si="39"/>
        <v/>
      </c>
      <c r="AB41" s="321" t="str">
        <f t="shared" si="39"/>
        <v/>
      </c>
      <c r="AC41" s="334" t="str">
        <f t="shared" si="39"/>
        <v/>
      </c>
      <c r="AD41" s="321" t="str">
        <f t="shared" si="39"/>
        <v/>
      </c>
      <c r="AE41" s="334" t="str">
        <f t="shared" si="39"/>
        <v/>
      </c>
      <c r="AF41" s="321" t="str">
        <f t="shared" si="39"/>
        <v/>
      </c>
      <c r="AG41" s="334" t="str">
        <f t="shared" si="39"/>
        <v/>
      </c>
      <c r="AH41" s="129" t="str">
        <f t="shared" si="7"/>
        <v/>
      </c>
      <c r="AI41" s="129" t="str">
        <f t="shared" si="40"/>
        <v/>
      </c>
      <c r="AJ41" s="129" t="str">
        <f t="shared" si="41"/>
        <v/>
      </c>
      <c r="AK41" s="129" t="str">
        <f t="shared" si="45"/>
        <v/>
      </c>
      <c r="AL41" s="322" t="str">
        <f t="shared" si="47"/>
        <v/>
      </c>
      <c r="AM41" s="322" t="str">
        <f t="shared" si="47"/>
        <v/>
      </c>
      <c r="AN41" s="322" t="str">
        <f t="shared" si="47"/>
        <v/>
      </c>
      <c r="AO41" s="322" t="str">
        <f t="shared" si="47"/>
        <v/>
      </c>
      <c r="AP41" s="322" t="str">
        <f t="shared" si="47"/>
        <v/>
      </c>
      <c r="AQ41" s="322" t="str">
        <f t="shared" si="47"/>
        <v/>
      </c>
      <c r="AR41" s="322" t="str">
        <f t="shared" si="47"/>
        <v/>
      </c>
      <c r="AS41" s="322" t="str">
        <f t="shared" si="47"/>
        <v/>
      </c>
      <c r="AT41" s="322" t="str">
        <f t="shared" si="47"/>
        <v/>
      </c>
      <c r="AU41" s="322" t="str">
        <f t="shared" si="47"/>
        <v/>
      </c>
      <c r="AV41" s="322" t="str">
        <f t="shared" si="47"/>
        <v/>
      </c>
      <c r="AW41" s="322" t="str">
        <f t="shared" si="10"/>
        <v/>
      </c>
      <c r="AX41" s="282"/>
      <c r="AY41" s="283" t="str">
        <f t="shared" si="11"/>
        <v/>
      </c>
      <c r="AZ41" s="283" t="str">
        <f t="shared" si="12"/>
        <v/>
      </c>
      <c r="BA41" s="283" t="str">
        <f t="shared" si="13"/>
        <v/>
      </c>
      <c r="BB41" s="283" t="str">
        <f t="shared" si="14"/>
        <v/>
      </c>
      <c r="BC41" s="283" t="str">
        <f t="shared" si="15"/>
        <v/>
      </c>
      <c r="BD41" s="283" t="str">
        <f t="shared" si="16"/>
        <v/>
      </c>
      <c r="BE41" s="283" t="str">
        <f t="shared" si="17"/>
        <v/>
      </c>
      <c r="BF41" s="283" t="str">
        <f t="shared" si="18"/>
        <v/>
      </c>
      <c r="BG41" s="283" t="str">
        <f t="shared" si="19"/>
        <v/>
      </c>
      <c r="BH41" s="283" t="str">
        <f t="shared" si="20"/>
        <v/>
      </c>
      <c r="BI41" s="283" t="str">
        <f t="shared" si="21"/>
        <v/>
      </c>
      <c r="BJ41" s="283" t="str">
        <f t="shared" si="22"/>
        <v/>
      </c>
      <c r="BK41" s="229">
        <f t="shared" si="23"/>
        <v>0</v>
      </c>
      <c r="BL41" s="229">
        <f t="shared" si="43"/>
        <v>0</v>
      </c>
      <c r="BM41" s="230">
        <f t="shared" si="24"/>
        <v>0</v>
      </c>
      <c r="BN41" s="228" t="str">
        <f t="shared" si="25"/>
        <v/>
      </c>
      <c r="BO41" s="228" t="str">
        <f t="shared" si="26"/>
        <v/>
      </c>
      <c r="BP41" s="228" t="str">
        <f t="shared" si="27"/>
        <v/>
      </c>
      <c r="BQ41" s="228" t="str">
        <f t="shared" si="28"/>
        <v/>
      </c>
      <c r="BR41" s="228" t="str">
        <f t="shared" si="29"/>
        <v/>
      </c>
      <c r="BS41" s="228" t="str">
        <f t="shared" si="30"/>
        <v/>
      </c>
      <c r="BT41" s="228" t="str">
        <f t="shared" si="31"/>
        <v/>
      </c>
      <c r="BU41" s="228" t="str">
        <f t="shared" si="32"/>
        <v/>
      </c>
      <c r="BV41" s="228" t="str">
        <f t="shared" si="33"/>
        <v/>
      </c>
      <c r="BW41" s="228" t="str">
        <f t="shared" si="34"/>
        <v/>
      </c>
      <c r="BX41" s="228" t="str">
        <f t="shared" si="35"/>
        <v/>
      </c>
      <c r="BY41" s="228" t="str">
        <f t="shared" si="36"/>
        <v/>
      </c>
      <c r="BZ41" s="228" t="str">
        <f t="shared" si="37"/>
        <v/>
      </c>
      <c r="CA41" s="228">
        <f t="shared" si="44"/>
        <v>0</v>
      </c>
    </row>
    <row r="42" spans="1:79" s="228" customFormat="1" ht="23.15" customHeight="1">
      <c r="A42" s="281">
        <v>26</v>
      </c>
      <c r="B42" s="14"/>
      <c r="C42" s="173"/>
      <c r="D42" s="174"/>
      <c r="E42" s="175"/>
      <c r="F42" s="176"/>
      <c r="G42" s="177"/>
      <c r="H42" s="178"/>
      <c r="I42" s="179"/>
      <c r="J42" s="180"/>
      <c r="K42" s="180"/>
      <c r="L42" s="180"/>
      <c r="M42" s="397"/>
      <c r="N42" s="396"/>
      <c r="O42" s="182"/>
      <c r="P42" s="318" t="str">
        <f t="shared" si="38"/>
        <v/>
      </c>
      <c r="Q42" s="320"/>
      <c r="R42" s="293"/>
      <c r="S42" s="293"/>
      <c r="T42" s="293"/>
      <c r="U42" s="293"/>
      <c r="V42" s="321" t="str">
        <f t="shared" si="39"/>
        <v/>
      </c>
      <c r="W42" s="334" t="str">
        <f t="shared" si="39"/>
        <v/>
      </c>
      <c r="X42" s="321" t="str">
        <f t="shared" si="39"/>
        <v/>
      </c>
      <c r="Y42" s="334" t="str">
        <f t="shared" si="39"/>
        <v/>
      </c>
      <c r="Z42" s="321" t="str">
        <f t="shared" si="39"/>
        <v/>
      </c>
      <c r="AA42" s="334" t="str">
        <f t="shared" si="39"/>
        <v/>
      </c>
      <c r="AB42" s="321" t="str">
        <f t="shared" si="39"/>
        <v/>
      </c>
      <c r="AC42" s="334" t="str">
        <f t="shared" si="39"/>
        <v/>
      </c>
      <c r="AD42" s="321" t="str">
        <f t="shared" si="39"/>
        <v/>
      </c>
      <c r="AE42" s="334" t="str">
        <f t="shared" si="39"/>
        <v/>
      </c>
      <c r="AF42" s="321" t="str">
        <f t="shared" si="39"/>
        <v/>
      </c>
      <c r="AG42" s="334" t="str">
        <f t="shared" si="39"/>
        <v/>
      </c>
      <c r="AH42" s="129" t="str">
        <f t="shared" si="7"/>
        <v/>
      </c>
      <c r="AI42" s="129" t="str">
        <f t="shared" si="40"/>
        <v/>
      </c>
      <c r="AJ42" s="129" t="str">
        <f t="shared" si="41"/>
        <v/>
      </c>
      <c r="AK42" s="129" t="str">
        <f t="shared" si="45"/>
        <v/>
      </c>
      <c r="AL42" s="322" t="str">
        <f t="shared" si="47"/>
        <v/>
      </c>
      <c r="AM42" s="322" t="str">
        <f t="shared" si="47"/>
        <v/>
      </c>
      <c r="AN42" s="322" t="str">
        <f t="shared" si="47"/>
        <v/>
      </c>
      <c r="AO42" s="322" t="str">
        <f t="shared" si="47"/>
        <v/>
      </c>
      <c r="AP42" s="322" t="str">
        <f t="shared" si="47"/>
        <v/>
      </c>
      <c r="AQ42" s="322" t="str">
        <f t="shared" si="47"/>
        <v/>
      </c>
      <c r="AR42" s="322" t="str">
        <f t="shared" si="47"/>
        <v/>
      </c>
      <c r="AS42" s="322" t="str">
        <f t="shared" si="47"/>
        <v/>
      </c>
      <c r="AT42" s="322" t="str">
        <f t="shared" si="47"/>
        <v/>
      </c>
      <c r="AU42" s="322" t="str">
        <f t="shared" si="47"/>
        <v/>
      </c>
      <c r="AV42" s="322" t="str">
        <f t="shared" si="47"/>
        <v/>
      </c>
      <c r="AW42" s="322" t="str">
        <f t="shared" si="10"/>
        <v/>
      </c>
      <c r="AX42" s="282"/>
      <c r="AY42" s="283" t="str">
        <f t="shared" si="11"/>
        <v/>
      </c>
      <c r="AZ42" s="283" t="str">
        <f t="shared" si="12"/>
        <v/>
      </c>
      <c r="BA42" s="283" t="str">
        <f t="shared" si="13"/>
        <v/>
      </c>
      <c r="BB42" s="283" t="str">
        <f t="shared" si="14"/>
        <v/>
      </c>
      <c r="BC42" s="283" t="str">
        <f t="shared" si="15"/>
        <v/>
      </c>
      <c r="BD42" s="283" t="str">
        <f t="shared" si="16"/>
        <v/>
      </c>
      <c r="BE42" s="283" t="str">
        <f t="shared" si="17"/>
        <v/>
      </c>
      <c r="BF42" s="283" t="str">
        <f t="shared" si="18"/>
        <v/>
      </c>
      <c r="BG42" s="283" t="str">
        <f t="shared" si="19"/>
        <v/>
      </c>
      <c r="BH42" s="283" t="str">
        <f t="shared" si="20"/>
        <v/>
      </c>
      <c r="BI42" s="283" t="str">
        <f t="shared" si="21"/>
        <v/>
      </c>
      <c r="BJ42" s="283" t="str">
        <f t="shared" si="22"/>
        <v/>
      </c>
      <c r="BK42" s="229">
        <f t="shared" si="23"/>
        <v>0</v>
      </c>
      <c r="BL42" s="229">
        <f t="shared" si="43"/>
        <v>0</v>
      </c>
      <c r="BM42" s="230">
        <f t="shared" si="24"/>
        <v>0</v>
      </c>
      <c r="BN42" s="228" t="str">
        <f t="shared" si="25"/>
        <v/>
      </c>
      <c r="BO42" s="228" t="str">
        <f t="shared" si="26"/>
        <v/>
      </c>
      <c r="BP42" s="228" t="str">
        <f t="shared" si="27"/>
        <v/>
      </c>
      <c r="BQ42" s="228" t="str">
        <f t="shared" si="28"/>
        <v/>
      </c>
      <c r="BR42" s="228" t="str">
        <f t="shared" si="29"/>
        <v/>
      </c>
      <c r="BS42" s="228" t="str">
        <f t="shared" si="30"/>
        <v/>
      </c>
      <c r="BT42" s="228" t="str">
        <f t="shared" si="31"/>
        <v/>
      </c>
      <c r="BU42" s="228" t="str">
        <f t="shared" si="32"/>
        <v/>
      </c>
      <c r="BV42" s="228" t="str">
        <f t="shared" si="33"/>
        <v/>
      </c>
      <c r="BW42" s="228" t="str">
        <f t="shared" si="34"/>
        <v/>
      </c>
      <c r="BX42" s="228" t="str">
        <f t="shared" si="35"/>
        <v/>
      </c>
      <c r="BY42" s="228" t="str">
        <f t="shared" si="36"/>
        <v/>
      </c>
      <c r="BZ42" s="228" t="str">
        <f t="shared" si="37"/>
        <v/>
      </c>
      <c r="CA42" s="228">
        <f t="shared" si="44"/>
        <v>0</v>
      </c>
    </row>
    <row r="43" spans="1:79" s="228" customFormat="1" ht="23.15" customHeight="1">
      <c r="A43" s="281">
        <v>27</v>
      </c>
      <c r="B43" s="14"/>
      <c r="C43" s="173"/>
      <c r="D43" s="174"/>
      <c r="E43" s="175"/>
      <c r="F43" s="176"/>
      <c r="G43" s="177"/>
      <c r="H43" s="178"/>
      <c r="I43" s="179"/>
      <c r="J43" s="180"/>
      <c r="K43" s="180"/>
      <c r="L43" s="180"/>
      <c r="M43" s="397"/>
      <c r="N43" s="396"/>
      <c r="O43" s="182"/>
      <c r="P43" s="318" t="str">
        <f t="shared" si="38"/>
        <v/>
      </c>
      <c r="Q43" s="320"/>
      <c r="R43" s="293"/>
      <c r="S43" s="293"/>
      <c r="T43" s="293"/>
      <c r="U43" s="293"/>
      <c r="V43" s="321" t="str">
        <f t="shared" si="39"/>
        <v/>
      </c>
      <c r="W43" s="334" t="str">
        <f t="shared" si="39"/>
        <v/>
      </c>
      <c r="X43" s="321" t="str">
        <f t="shared" si="39"/>
        <v/>
      </c>
      <c r="Y43" s="334" t="str">
        <f t="shared" si="39"/>
        <v/>
      </c>
      <c r="Z43" s="321" t="str">
        <f t="shared" si="39"/>
        <v/>
      </c>
      <c r="AA43" s="334" t="str">
        <f t="shared" si="39"/>
        <v/>
      </c>
      <c r="AB43" s="321" t="str">
        <f t="shared" si="39"/>
        <v/>
      </c>
      <c r="AC43" s="334" t="str">
        <f t="shared" si="39"/>
        <v/>
      </c>
      <c r="AD43" s="321" t="str">
        <f t="shared" si="39"/>
        <v/>
      </c>
      <c r="AE43" s="334" t="str">
        <f t="shared" si="39"/>
        <v/>
      </c>
      <c r="AF43" s="321" t="str">
        <f t="shared" si="39"/>
        <v/>
      </c>
      <c r="AG43" s="334" t="str">
        <f t="shared" si="39"/>
        <v/>
      </c>
      <c r="AH43" s="129" t="str">
        <f t="shared" si="7"/>
        <v/>
      </c>
      <c r="AI43" s="129" t="str">
        <f t="shared" si="40"/>
        <v/>
      </c>
      <c r="AJ43" s="129" t="str">
        <f t="shared" si="41"/>
        <v/>
      </c>
      <c r="AK43" s="129" t="str">
        <f t="shared" si="45"/>
        <v/>
      </c>
      <c r="AL43" s="322" t="str">
        <f t="shared" si="47"/>
        <v/>
      </c>
      <c r="AM43" s="322" t="str">
        <f t="shared" si="47"/>
        <v/>
      </c>
      <c r="AN43" s="322" t="str">
        <f t="shared" si="47"/>
        <v/>
      </c>
      <c r="AO43" s="322" t="str">
        <f t="shared" si="47"/>
        <v/>
      </c>
      <c r="AP43" s="322" t="str">
        <f t="shared" si="47"/>
        <v/>
      </c>
      <c r="AQ43" s="322" t="str">
        <f t="shared" si="47"/>
        <v/>
      </c>
      <c r="AR43" s="322" t="str">
        <f t="shared" si="47"/>
        <v/>
      </c>
      <c r="AS43" s="322" t="str">
        <f t="shared" si="47"/>
        <v/>
      </c>
      <c r="AT43" s="322" t="str">
        <f t="shared" si="47"/>
        <v/>
      </c>
      <c r="AU43" s="322" t="str">
        <f t="shared" si="47"/>
        <v/>
      </c>
      <c r="AV43" s="322" t="str">
        <f t="shared" si="47"/>
        <v/>
      </c>
      <c r="AW43" s="322" t="str">
        <f t="shared" si="10"/>
        <v/>
      </c>
      <c r="AX43" s="282"/>
      <c r="AY43" s="283" t="str">
        <f t="shared" si="11"/>
        <v/>
      </c>
      <c r="AZ43" s="283" t="str">
        <f t="shared" si="12"/>
        <v/>
      </c>
      <c r="BA43" s="283" t="str">
        <f t="shared" si="13"/>
        <v/>
      </c>
      <c r="BB43" s="283" t="str">
        <f t="shared" si="14"/>
        <v/>
      </c>
      <c r="BC43" s="283" t="str">
        <f t="shared" si="15"/>
        <v/>
      </c>
      <c r="BD43" s="283" t="str">
        <f t="shared" si="16"/>
        <v/>
      </c>
      <c r="BE43" s="283" t="str">
        <f t="shared" si="17"/>
        <v/>
      </c>
      <c r="BF43" s="283" t="str">
        <f t="shared" si="18"/>
        <v/>
      </c>
      <c r="BG43" s="283" t="str">
        <f t="shared" si="19"/>
        <v/>
      </c>
      <c r="BH43" s="283" t="str">
        <f t="shared" si="20"/>
        <v/>
      </c>
      <c r="BI43" s="283" t="str">
        <f t="shared" si="21"/>
        <v/>
      </c>
      <c r="BJ43" s="283" t="str">
        <f t="shared" si="22"/>
        <v/>
      </c>
      <c r="BK43" s="229">
        <f t="shared" si="23"/>
        <v>0</v>
      </c>
      <c r="BL43" s="229">
        <f t="shared" si="43"/>
        <v>0</v>
      </c>
      <c r="BM43" s="230">
        <f t="shared" si="24"/>
        <v>0</v>
      </c>
      <c r="BN43" s="228" t="str">
        <f t="shared" si="25"/>
        <v/>
      </c>
      <c r="BO43" s="228" t="str">
        <f t="shared" si="26"/>
        <v/>
      </c>
      <c r="BP43" s="228" t="str">
        <f t="shared" si="27"/>
        <v/>
      </c>
      <c r="BQ43" s="228" t="str">
        <f t="shared" si="28"/>
        <v/>
      </c>
      <c r="BR43" s="228" t="str">
        <f t="shared" si="29"/>
        <v/>
      </c>
      <c r="BS43" s="228" t="str">
        <f t="shared" si="30"/>
        <v/>
      </c>
      <c r="BT43" s="228" t="str">
        <f t="shared" si="31"/>
        <v/>
      </c>
      <c r="BU43" s="228" t="str">
        <f t="shared" si="32"/>
        <v/>
      </c>
      <c r="BV43" s="228" t="str">
        <f t="shared" si="33"/>
        <v/>
      </c>
      <c r="BW43" s="228" t="str">
        <f t="shared" si="34"/>
        <v/>
      </c>
      <c r="BX43" s="228" t="str">
        <f t="shared" si="35"/>
        <v/>
      </c>
      <c r="BY43" s="228" t="str">
        <f t="shared" si="36"/>
        <v/>
      </c>
      <c r="BZ43" s="228" t="str">
        <f t="shared" si="37"/>
        <v/>
      </c>
      <c r="CA43" s="228">
        <f t="shared" si="44"/>
        <v>0</v>
      </c>
    </row>
    <row r="44" spans="1:79" s="228" customFormat="1" ht="23.15" customHeight="1">
      <c r="A44" s="281">
        <v>28</v>
      </c>
      <c r="B44" s="14"/>
      <c r="C44" s="173"/>
      <c r="D44" s="174"/>
      <c r="E44" s="175"/>
      <c r="F44" s="176"/>
      <c r="G44" s="177"/>
      <c r="H44" s="178"/>
      <c r="I44" s="179"/>
      <c r="J44" s="180"/>
      <c r="K44" s="180"/>
      <c r="L44" s="180"/>
      <c r="M44" s="397"/>
      <c r="N44" s="396"/>
      <c r="O44" s="182"/>
      <c r="P44" s="318" t="str">
        <f t="shared" si="38"/>
        <v/>
      </c>
      <c r="Q44" s="320"/>
      <c r="R44" s="293"/>
      <c r="S44" s="293"/>
      <c r="T44" s="293"/>
      <c r="U44" s="293"/>
      <c r="V44" s="321" t="str">
        <f t="shared" si="39"/>
        <v/>
      </c>
      <c r="W44" s="334" t="str">
        <f t="shared" si="39"/>
        <v/>
      </c>
      <c r="X44" s="321" t="str">
        <f t="shared" si="39"/>
        <v/>
      </c>
      <c r="Y44" s="334" t="str">
        <f t="shared" si="39"/>
        <v/>
      </c>
      <c r="Z44" s="321" t="str">
        <f t="shared" si="39"/>
        <v/>
      </c>
      <c r="AA44" s="334" t="str">
        <f t="shared" si="39"/>
        <v/>
      </c>
      <c r="AB44" s="321" t="str">
        <f t="shared" si="39"/>
        <v/>
      </c>
      <c r="AC44" s="334" t="str">
        <f t="shared" si="39"/>
        <v/>
      </c>
      <c r="AD44" s="321" t="str">
        <f t="shared" si="39"/>
        <v/>
      </c>
      <c r="AE44" s="334" t="str">
        <f t="shared" si="39"/>
        <v/>
      </c>
      <c r="AF44" s="321" t="str">
        <f t="shared" si="39"/>
        <v/>
      </c>
      <c r="AG44" s="334" t="str">
        <f t="shared" si="39"/>
        <v/>
      </c>
      <c r="AH44" s="129" t="str">
        <f t="shared" si="7"/>
        <v/>
      </c>
      <c r="AI44" s="129" t="str">
        <f t="shared" si="40"/>
        <v/>
      </c>
      <c r="AJ44" s="129" t="str">
        <f t="shared" si="41"/>
        <v/>
      </c>
      <c r="AK44" s="129" t="str">
        <f t="shared" si="45"/>
        <v/>
      </c>
      <c r="AL44" s="322" t="str">
        <f t="shared" si="47"/>
        <v/>
      </c>
      <c r="AM44" s="322" t="str">
        <f t="shared" si="47"/>
        <v/>
      </c>
      <c r="AN44" s="322" t="str">
        <f t="shared" si="47"/>
        <v/>
      </c>
      <c r="AO44" s="322" t="str">
        <f t="shared" si="47"/>
        <v/>
      </c>
      <c r="AP44" s="322" t="str">
        <f t="shared" si="47"/>
        <v/>
      </c>
      <c r="AQ44" s="322" t="str">
        <f t="shared" si="47"/>
        <v/>
      </c>
      <c r="AR44" s="322" t="str">
        <f t="shared" si="47"/>
        <v/>
      </c>
      <c r="AS44" s="322" t="str">
        <f t="shared" si="47"/>
        <v/>
      </c>
      <c r="AT44" s="322" t="str">
        <f t="shared" si="47"/>
        <v/>
      </c>
      <c r="AU44" s="322" t="str">
        <f t="shared" si="47"/>
        <v/>
      </c>
      <c r="AV44" s="322" t="str">
        <f t="shared" si="47"/>
        <v/>
      </c>
      <c r="AW44" s="322" t="str">
        <f t="shared" si="10"/>
        <v/>
      </c>
      <c r="AX44" s="282"/>
      <c r="AY44" s="283" t="str">
        <f t="shared" si="11"/>
        <v/>
      </c>
      <c r="AZ44" s="283" t="str">
        <f t="shared" si="12"/>
        <v/>
      </c>
      <c r="BA44" s="283" t="str">
        <f t="shared" si="13"/>
        <v/>
      </c>
      <c r="BB44" s="283" t="str">
        <f t="shared" si="14"/>
        <v/>
      </c>
      <c r="BC44" s="283" t="str">
        <f t="shared" si="15"/>
        <v/>
      </c>
      <c r="BD44" s="283" t="str">
        <f t="shared" si="16"/>
        <v/>
      </c>
      <c r="BE44" s="283" t="str">
        <f t="shared" si="17"/>
        <v/>
      </c>
      <c r="BF44" s="283" t="str">
        <f t="shared" si="18"/>
        <v/>
      </c>
      <c r="BG44" s="283" t="str">
        <f t="shared" si="19"/>
        <v/>
      </c>
      <c r="BH44" s="283" t="str">
        <f t="shared" si="20"/>
        <v/>
      </c>
      <c r="BI44" s="283" t="str">
        <f t="shared" si="21"/>
        <v/>
      </c>
      <c r="BJ44" s="283" t="str">
        <f t="shared" si="22"/>
        <v/>
      </c>
      <c r="BK44" s="229">
        <f t="shared" si="23"/>
        <v>0</v>
      </c>
      <c r="BL44" s="229">
        <f t="shared" si="43"/>
        <v>0</v>
      </c>
      <c r="BM44" s="230">
        <f t="shared" si="24"/>
        <v>0</v>
      </c>
      <c r="BN44" s="228" t="str">
        <f t="shared" si="25"/>
        <v/>
      </c>
      <c r="BO44" s="228" t="str">
        <f t="shared" si="26"/>
        <v/>
      </c>
      <c r="BP44" s="228" t="str">
        <f t="shared" si="27"/>
        <v/>
      </c>
      <c r="BQ44" s="228" t="str">
        <f t="shared" si="28"/>
        <v/>
      </c>
      <c r="BR44" s="228" t="str">
        <f t="shared" si="29"/>
        <v/>
      </c>
      <c r="BS44" s="228" t="str">
        <f t="shared" si="30"/>
        <v/>
      </c>
      <c r="BT44" s="228" t="str">
        <f t="shared" si="31"/>
        <v/>
      </c>
      <c r="BU44" s="228" t="str">
        <f t="shared" si="32"/>
        <v/>
      </c>
      <c r="BV44" s="228" t="str">
        <f t="shared" si="33"/>
        <v/>
      </c>
      <c r="BW44" s="228" t="str">
        <f t="shared" si="34"/>
        <v/>
      </c>
      <c r="BX44" s="228" t="str">
        <f t="shared" si="35"/>
        <v/>
      </c>
      <c r="BY44" s="228" t="str">
        <f t="shared" si="36"/>
        <v/>
      </c>
      <c r="BZ44" s="228" t="str">
        <f t="shared" si="37"/>
        <v/>
      </c>
      <c r="CA44" s="228">
        <f t="shared" si="44"/>
        <v>0</v>
      </c>
    </row>
    <row r="45" spans="1:79" s="228" customFormat="1" ht="23.15" customHeight="1">
      <c r="A45" s="281">
        <v>29</v>
      </c>
      <c r="B45" s="14"/>
      <c r="C45" s="173"/>
      <c r="D45" s="174"/>
      <c r="E45" s="175"/>
      <c r="F45" s="176"/>
      <c r="G45" s="177"/>
      <c r="H45" s="178"/>
      <c r="I45" s="179"/>
      <c r="J45" s="180"/>
      <c r="K45" s="180"/>
      <c r="L45" s="180"/>
      <c r="M45" s="397"/>
      <c r="N45" s="396"/>
      <c r="O45" s="182"/>
      <c r="P45" s="318" t="str">
        <f t="shared" si="38"/>
        <v/>
      </c>
      <c r="Q45" s="320"/>
      <c r="R45" s="293"/>
      <c r="S45" s="293"/>
      <c r="T45" s="293"/>
      <c r="U45" s="293"/>
      <c r="V45" s="321" t="str">
        <f t="shared" si="39"/>
        <v/>
      </c>
      <c r="W45" s="334" t="str">
        <f t="shared" si="39"/>
        <v/>
      </c>
      <c r="X45" s="321" t="str">
        <f t="shared" si="39"/>
        <v/>
      </c>
      <c r="Y45" s="334" t="str">
        <f t="shared" si="39"/>
        <v/>
      </c>
      <c r="Z45" s="321" t="str">
        <f t="shared" si="39"/>
        <v/>
      </c>
      <c r="AA45" s="334" t="str">
        <f t="shared" si="39"/>
        <v/>
      </c>
      <c r="AB45" s="321" t="str">
        <f t="shared" si="39"/>
        <v/>
      </c>
      <c r="AC45" s="334" t="str">
        <f t="shared" si="39"/>
        <v/>
      </c>
      <c r="AD45" s="321" t="str">
        <f t="shared" si="39"/>
        <v/>
      </c>
      <c r="AE45" s="334" t="str">
        <f t="shared" si="39"/>
        <v/>
      </c>
      <c r="AF45" s="321" t="str">
        <f t="shared" si="39"/>
        <v/>
      </c>
      <c r="AG45" s="334" t="str">
        <f t="shared" si="39"/>
        <v/>
      </c>
      <c r="AH45" s="129" t="str">
        <f t="shared" si="7"/>
        <v/>
      </c>
      <c r="AI45" s="129" t="str">
        <f t="shared" si="40"/>
        <v/>
      </c>
      <c r="AJ45" s="129" t="str">
        <f t="shared" si="41"/>
        <v/>
      </c>
      <c r="AK45" s="129" t="str">
        <f t="shared" si="45"/>
        <v/>
      </c>
      <c r="AL45" s="322" t="str">
        <f t="shared" si="47"/>
        <v/>
      </c>
      <c r="AM45" s="322" t="str">
        <f t="shared" si="47"/>
        <v/>
      </c>
      <c r="AN45" s="322" t="str">
        <f t="shared" si="47"/>
        <v/>
      </c>
      <c r="AO45" s="322" t="str">
        <f t="shared" si="47"/>
        <v/>
      </c>
      <c r="AP45" s="322" t="str">
        <f t="shared" si="47"/>
        <v/>
      </c>
      <c r="AQ45" s="322" t="str">
        <f t="shared" si="47"/>
        <v/>
      </c>
      <c r="AR45" s="322" t="str">
        <f t="shared" si="47"/>
        <v/>
      </c>
      <c r="AS45" s="322" t="str">
        <f t="shared" si="47"/>
        <v/>
      </c>
      <c r="AT45" s="322" t="str">
        <f t="shared" si="47"/>
        <v/>
      </c>
      <c r="AU45" s="322" t="str">
        <f t="shared" si="47"/>
        <v/>
      </c>
      <c r="AV45" s="322" t="str">
        <f t="shared" si="47"/>
        <v/>
      </c>
      <c r="AW45" s="322" t="str">
        <f t="shared" si="10"/>
        <v/>
      </c>
      <c r="AX45" s="282"/>
      <c r="AY45" s="283" t="str">
        <f t="shared" si="11"/>
        <v/>
      </c>
      <c r="AZ45" s="283" t="str">
        <f t="shared" si="12"/>
        <v/>
      </c>
      <c r="BA45" s="283" t="str">
        <f t="shared" si="13"/>
        <v/>
      </c>
      <c r="BB45" s="283" t="str">
        <f t="shared" si="14"/>
        <v/>
      </c>
      <c r="BC45" s="283" t="str">
        <f t="shared" si="15"/>
        <v/>
      </c>
      <c r="BD45" s="283" t="str">
        <f t="shared" si="16"/>
        <v/>
      </c>
      <c r="BE45" s="283" t="str">
        <f t="shared" si="17"/>
        <v/>
      </c>
      <c r="BF45" s="283" t="str">
        <f t="shared" si="18"/>
        <v/>
      </c>
      <c r="BG45" s="283" t="str">
        <f t="shared" si="19"/>
        <v/>
      </c>
      <c r="BH45" s="283" t="str">
        <f t="shared" si="20"/>
        <v/>
      </c>
      <c r="BI45" s="283" t="str">
        <f t="shared" si="21"/>
        <v/>
      </c>
      <c r="BJ45" s="283" t="str">
        <f t="shared" si="22"/>
        <v/>
      </c>
      <c r="BK45" s="229">
        <f t="shared" si="23"/>
        <v>0</v>
      </c>
      <c r="BL45" s="229">
        <f t="shared" si="43"/>
        <v>0</v>
      </c>
      <c r="BM45" s="230">
        <f t="shared" si="24"/>
        <v>0</v>
      </c>
      <c r="BN45" s="228" t="str">
        <f t="shared" si="25"/>
        <v/>
      </c>
      <c r="BO45" s="228" t="str">
        <f t="shared" si="26"/>
        <v/>
      </c>
      <c r="BP45" s="228" t="str">
        <f t="shared" si="27"/>
        <v/>
      </c>
      <c r="BQ45" s="228" t="str">
        <f t="shared" si="28"/>
        <v/>
      </c>
      <c r="BR45" s="228" t="str">
        <f t="shared" si="29"/>
        <v/>
      </c>
      <c r="BS45" s="228" t="str">
        <f t="shared" si="30"/>
        <v/>
      </c>
      <c r="BT45" s="228" t="str">
        <f t="shared" si="31"/>
        <v/>
      </c>
      <c r="BU45" s="228" t="str">
        <f t="shared" si="32"/>
        <v/>
      </c>
      <c r="BV45" s="228" t="str">
        <f t="shared" si="33"/>
        <v/>
      </c>
      <c r="BW45" s="228" t="str">
        <f t="shared" si="34"/>
        <v/>
      </c>
      <c r="BX45" s="228" t="str">
        <f t="shared" si="35"/>
        <v/>
      </c>
      <c r="BY45" s="228" t="str">
        <f t="shared" si="36"/>
        <v/>
      </c>
      <c r="BZ45" s="228" t="str">
        <f t="shared" si="37"/>
        <v/>
      </c>
      <c r="CA45" s="228">
        <f t="shared" si="44"/>
        <v>0</v>
      </c>
    </row>
    <row r="46" spans="1:79" s="228" customFormat="1" ht="23.15" customHeight="1">
      <c r="A46" s="281">
        <v>30</v>
      </c>
      <c r="B46" s="14"/>
      <c r="C46" s="173"/>
      <c r="D46" s="174"/>
      <c r="E46" s="175"/>
      <c r="F46" s="176"/>
      <c r="G46" s="177"/>
      <c r="H46" s="178"/>
      <c r="I46" s="179"/>
      <c r="J46" s="180"/>
      <c r="K46" s="180"/>
      <c r="L46" s="180"/>
      <c r="M46" s="397"/>
      <c r="N46" s="396"/>
      <c r="O46" s="182"/>
      <c r="P46" s="318" t="str">
        <f t="shared" si="38"/>
        <v/>
      </c>
      <c r="Q46" s="320"/>
      <c r="R46" s="293"/>
      <c r="S46" s="293"/>
      <c r="T46" s="293"/>
      <c r="U46" s="293"/>
      <c r="V46" s="321" t="str">
        <f t="shared" si="39"/>
        <v/>
      </c>
      <c r="W46" s="334" t="str">
        <f t="shared" si="39"/>
        <v/>
      </c>
      <c r="X46" s="321" t="str">
        <f t="shared" si="39"/>
        <v/>
      </c>
      <c r="Y46" s="334" t="str">
        <f t="shared" si="39"/>
        <v/>
      </c>
      <c r="Z46" s="321" t="str">
        <f t="shared" si="39"/>
        <v/>
      </c>
      <c r="AA46" s="334" t="str">
        <f t="shared" si="39"/>
        <v/>
      </c>
      <c r="AB46" s="321" t="str">
        <f t="shared" si="39"/>
        <v/>
      </c>
      <c r="AC46" s="334" t="str">
        <f t="shared" si="39"/>
        <v/>
      </c>
      <c r="AD46" s="321" t="str">
        <f t="shared" si="39"/>
        <v/>
      </c>
      <c r="AE46" s="334" t="str">
        <f t="shared" si="39"/>
        <v/>
      </c>
      <c r="AF46" s="321" t="str">
        <f t="shared" si="39"/>
        <v/>
      </c>
      <c r="AG46" s="334" t="str">
        <f t="shared" si="39"/>
        <v/>
      </c>
      <c r="AH46" s="129" t="str">
        <f t="shared" si="7"/>
        <v/>
      </c>
      <c r="AI46" s="129" t="str">
        <f t="shared" si="40"/>
        <v/>
      </c>
      <c r="AJ46" s="129" t="str">
        <f t="shared" si="41"/>
        <v/>
      </c>
      <c r="AK46" s="129" t="str">
        <f t="shared" si="45"/>
        <v/>
      </c>
      <c r="AL46" s="322" t="str">
        <f t="shared" si="47"/>
        <v/>
      </c>
      <c r="AM46" s="322" t="str">
        <f t="shared" si="47"/>
        <v/>
      </c>
      <c r="AN46" s="322" t="str">
        <f t="shared" si="47"/>
        <v/>
      </c>
      <c r="AO46" s="322" t="str">
        <f t="shared" si="47"/>
        <v/>
      </c>
      <c r="AP46" s="322" t="str">
        <f t="shared" si="47"/>
        <v/>
      </c>
      <c r="AQ46" s="322" t="str">
        <f t="shared" si="47"/>
        <v/>
      </c>
      <c r="AR46" s="322" t="str">
        <f t="shared" si="47"/>
        <v/>
      </c>
      <c r="AS46" s="322" t="str">
        <f t="shared" si="47"/>
        <v/>
      </c>
      <c r="AT46" s="322" t="str">
        <f t="shared" si="47"/>
        <v/>
      </c>
      <c r="AU46" s="322" t="str">
        <f t="shared" si="47"/>
        <v/>
      </c>
      <c r="AV46" s="322" t="str">
        <f t="shared" si="47"/>
        <v/>
      </c>
      <c r="AW46" s="322" t="str">
        <f t="shared" si="10"/>
        <v/>
      </c>
      <c r="AX46" s="282"/>
      <c r="AY46" s="283" t="str">
        <f t="shared" si="11"/>
        <v/>
      </c>
      <c r="AZ46" s="283" t="str">
        <f t="shared" si="12"/>
        <v/>
      </c>
      <c r="BA46" s="283" t="str">
        <f t="shared" si="13"/>
        <v/>
      </c>
      <c r="BB46" s="283" t="str">
        <f t="shared" si="14"/>
        <v/>
      </c>
      <c r="BC46" s="283" t="str">
        <f t="shared" si="15"/>
        <v/>
      </c>
      <c r="BD46" s="283" t="str">
        <f t="shared" si="16"/>
        <v/>
      </c>
      <c r="BE46" s="283" t="str">
        <f t="shared" si="17"/>
        <v/>
      </c>
      <c r="BF46" s="283" t="str">
        <f t="shared" si="18"/>
        <v/>
      </c>
      <c r="BG46" s="283" t="str">
        <f t="shared" si="19"/>
        <v/>
      </c>
      <c r="BH46" s="283" t="str">
        <f t="shared" si="20"/>
        <v/>
      </c>
      <c r="BI46" s="283" t="str">
        <f t="shared" si="21"/>
        <v/>
      </c>
      <c r="BJ46" s="283" t="str">
        <f t="shared" si="22"/>
        <v/>
      </c>
      <c r="BK46" s="229">
        <f t="shared" si="23"/>
        <v>0</v>
      </c>
      <c r="BL46" s="229">
        <f t="shared" si="43"/>
        <v>0</v>
      </c>
      <c r="BM46" s="230">
        <f t="shared" si="24"/>
        <v>0</v>
      </c>
      <c r="BN46" s="228" t="str">
        <f t="shared" si="25"/>
        <v/>
      </c>
      <c r="BO46" s="228" t="str">
        <f t="shared" si="26"/>
        <v/>
      </c>
      <c r="BP46" s="228" t="str">
        <f t="shared" si="27"/>
        <v/>
      </c>
      <c r="BQ46" s="228" t="str">
        <f t="shared" si="28"/>
        <v/>
      </c>
      <c r="BR46" s="228" t="str">
        <f t="shared" si="29"/>
        <v/>
      </c>
      <c r="BS46" s="228" t="str">
        <f t="shared" si="30"/>
        <v/>
      </c>
      <c r="BT46" s="228" t="str">
        <f t="shared" si="31"/>
        <v/>
      </c>
      <c r="BU46" s="228" t="str">
        <f t="shared" si="32"/>
        <v/>
      </c>
      <c r="BV46" s="228" t="str">
        <f t="shared" si="33"/>
        <v/>
      </c>
      <c r="BW46" s="228" t="str">
        <f t="shared" si="34"/>
        <v/>
      </c>
      <c r="BX46" s="228" t="str">
        <f t="shared" si="35"/>
        <v/>
      </c>
      <c r="BY46" s="228" t="str">
        <f t="shared" si="36"/>
        <v/>
      </c>
      <c r="BZ46" s="228" t="str">
        <f t="shared" si="37"/>
        <v/>
      </c>
      <c r="CA46" s="228">
        <f t="shared" si="44"/>
        <v>0</v>
      </c>
    </row>
    <row r="47" spans="1:79" s="228" customFormat="1" ht="23.15" customHeight="1">
      <c r="A47" s="281">
        <v>31</v>
      </c>
      <c r="B47" s="14"/>
      <c r="C47" s="173"/>
      <c r="D47" s="174"/>
      <c r="E47" s="175"/>
      <c r="F47" s="176"/>
      <c r="G47" s="177"/>
      <c r="H47" s="178"/>
      <c r="I47" s="179"/>
      <c r="J47" s="180"/>
      <c r="K47" s="180"/>
      <c r="L47" s="180"/>
      <c r="M47" s="397"/>
      <c r="N47" s="396"/>
      <c r="O47" s="182"/>
      <c r="P47" s="318" t="str">
        <f t="shared" si="38"/>
        <v/>
      </c>
      <c r="Q47" s="320"/>
      <c r="R47" s="293"/>
      <c r="S47" s="293"/>
      <c r="T47" s="293"/>
      <c r="U47" s="293"/>
      <c r="V47" s="321" t="str">
        <f t="shared" si="39"/>
        <v/>
      </c>
      <c r="W47" s="334" t="str">
        <f t="shared" si="39"/>
        <v/>
      </c>
      <c r="X47" s="321" t="str">
        <f t="shared" si="39"/>
        <v/>
      </c>
      <c r="Y47" s="334" t="str">
        <f t="shared" si="39"/>
        <v/>
      </c>
      <c r="Z47" s="321" t="str">
        <f t="shared" si="39"/>
        <v/>
      </c>
      <c r="AA47" s="334" t="str">
        <f t="shared" si="39"/>
        <v/>
      </c>
      <c r="AB47" s="321" t="str">
        <f t="shared" si="39"/>
        <v/>
      </c>
      <c r="AC47" s="334" t="str">
        <f t="shared" si="39"/>
        <v/>
      </c>
      <c r="AD47" s="321" t="str">
        <f t="shared" si="39"/>
        <v/>
      </c>
      <c r="AE47" s="334" t="str">
        <f t="shared" si="39"/>
        <v/>
      </c>
      <c r="AF47" s="321" t="str">
        <f t="shared" si="39"/>
        <v/>
      </c>
      <c r="AG47" s="334" t="str">
        <f t="shared" si="39"/>
        <v/>
      </c>
      <c r="AH47" s="129" t="str">
        <f t="shared" si="7"/>
        <v/>
      </c>
      <c r="AI47" s="129" t="str">
        <f t="shared" si="40"/>
        <v/>
      </c>
      <c r="AJ47" s="129" t="str">
        <f t="shared" si="41"/>
        <v/>
      </c>
      <c r="AK47" s="129" t="str">
        <f t="shared" si="45"/>
        <v/>
      </c>
      <c r="AL47" s="322" t="str">
        <f t="shared" si="47"/>
        <v/>
      </c>
      <c r="AM47" s="322" t="str">
        <f t="shared" si="47"/>
        <v/>
      </c>
      <c r="AN47" s="322" t="str">
        <f t="shared" si="47"/>
        <v/>
      </c>
      <c r="AO47" s="322" t="str">
        <f t="shared" si="47"/>
        <v/>
      </c>
      <c r="AP47" s="322" t="str">
        <f t="shared" si="47"/>
        <v/>
      </c>
      <c r="AQ47" s="322" t="str">
        <f t="shared" si="47"/>
        <v/>
      </c>
      <c r="AR47" s="322" t="str">
        <f t="shared" si="47"/>
        <v/>
      </c>
      <c r="AS47" s="322" t="str">
        <f t="shared" si="47"/>
        <v/>
      </c>
      <c r="AT47" s="322" t="str">
        <f t="shared" si="47"/>
        <v/>
      </c>
      <c r="AU47" s="322" t="str">
        <f t="shared" si="47"/>
        <v/>
      </c>
      <c r="AV47" s="322" t="str">
        <f t="shared" si="47"/>
        <v/>
      </c>
      <c r="AW47" s="322" t="str">
        <f t="shared" si="10"/>
        <v/>
      </c>
      <c r="AX47" s="282"/>
      <c r="AY47" s="283" t="str">
        <f t="shared" si="11"/>
        <v/>
      </c>
      <c r="AZ47" s="283" t="str">
        <f t="shared" si="12"/>
        <v/>
      </c>
      <c r="BA47" s="283" t="str">
        <f t="shared" si="13"/>
        <v/>
      </c>
      <c r="BB47" s="283" t="str">
        <f t="shared" si="14"/>
        <v/>
      </c>
      <c r="BC47" s="283" t="str">
        <f t="shared" si="15"/>
        <v/>
      </c>
      <c r="BD47" s="283" t="str">
        <f t="shared" si="16"/>
        <v/>
      </c>
      <c r="BE47" s="283" t="str">
        <f t="shared" si="17"/>
        <v/>
      </c>
      <c r="BF47" s="283" t="str">
        <f t="shared" si="18"/>
        <v/>
      </c>
      <c r="BG47" s="283" t="str">
        <f t="shared" si="19"/>
        <v/>
      </c>
      <c r="BH47" s="283" t="str">
        <f t="shared" si="20"/>
        <v/>
      </c>
      <c r="BI47" s="283" t="str">
        <f t="shared" si="21"/>
        <v/>
      </c>
      <c r="BJ47" s="283" t="str">
        <f t="shared" si="22"/>
        <v/>
      </c>
      <c r="BK47" s="229">
        <f t="shared" si="23"/>
        <v>0</v>
      </c>
      <c r="BL47" s="229">
        <f t="shared" si="43"/>
        <v>0</v>
      </c>
      <c r="BM47" s="230">
        <f t="shared" si="24"/>
        <v>0</v>
      </c>
      <c r="BN47" s="228" t="str">
        <f t="shared" si="25"/>
        <v/>
      </c>
      <c r="BO47" s="228" t="str">
        <f t="shared" si="26"/>
        <v/>
      </c>
      <c r="BP47" s="228" t="str">
        <f t="shared" si="27"/>
        <v/>
      </c>
      <c r="BQ47" s="228" t="str">
        <f t="shared" si="28"/>
        <v/>
      </c>
      <c r="BR47" s="228" t="str">
        <f t="shared" si="29"/>
        <v/>
      </c>
      <c r="BS47" s="228" t="str">
        <f t="shared" si="30"/>
        <v/>
      </c>
      <c r="BT47" s="228" t="str">
        <f t="shared" si="31"/>
        <v/>
      </c>
      <c r="BU47" s="228" t="str">
        <f t="shared" si="32"/>
        <v/>
      </c>
      <c r="BV47" s="228" t="str">
        <f t="shared" si="33"/>
        <v/>
      </c>
      <c r="BW47" s="228" t="str">
        <f t="shared" si="34"/>
        <v/>
      </c>
      <c r="BX47" s="228" t="str">
        <f t="shared" si="35"/>
        <v/>
      </c>
      <c r="BY47" s="228" t="str">
        <f t="shared" si="36"/>
        <v/>
      </c>
      <c r="BZ47" s="228" t="str">
        <f t="shared" si="37"/>
        <v/>
      </c>
      <c r="CA47" s="228">
        <f t="shared" si="44"/>
        <v>0</v>
      </c>
    </row>
    <row r="48" spans="1:79" s="228" customFormat="1" ht="23.15" customHeight="1">
      <c r="A48" s="281">
        <v>32</v>
      </c>
      <c r="B48" s="14"/>
      <c r="C48" s="173"/>
      <c r="D48" s="174"/>
      <c r="E48" s="175"/>
      <c r="F48" s="176"/>
      <c r="G48" s="177"/>
      <c r="H48" s="178"/>
      <c r="I48" s="179"/>
      <c r="J48" s="180"/>
      <c r="K48" s="180"/>
      <c r="L48" s="180"/>
      <c r="M48" s="397"/>
      <c r="N48" s="396"/>
      <c r="O48" s="182"/>
      <c r="P48" s="318" t="str">
        <f t="shared" si="38"/>
        <v/>
      </c>
      <c r="Q48" s="320"/>
      <c r="R48" s="293"/>
      <c r="S48" s="293"/>
      <c r="T48" s="293"/>
      <c r="U48" s="293"/>
      <c r="V48" s="321" t="str">
        <f t="shared" si="39"/>
        <v/>
      </c>
      <c r="W48" s="334" t="str">
        <f t="shared" si="39"/>
        <v/>
      </c>
      <c r="X48" s="321" t="str">
        <f t="shared" si="39"/>
        <v/>
      </c>
      <c r="Y48" s="334" t="str">
        <f t="shared" si="39"/>
        <v/>
      </c>
      <c r="Z48" s="321" t="str">
        <f t="shared" si="39"/>
        <v/>
      </c>
      <c r="AA48" s="334" t="str">
        <f t="shared" si="39"/>
        <v/>
      </c>
      <c r="AB48" s="321" t="str">
        <f t="shared" si="39"/>
        <v/>
      </c>
      <c r="AC48" s="334" t="str">
        <f t="shared" si="39"/>
        <v/>
      </c>
      <c r="AD48" s="321" t="str">
        <f t="shared" si="39"/>
        <v/>
      </c>
      <c r="AE48" s="334" t="str">
        <f t="shared" si="39"/>
        <v/>
      </c>
      <c r="AF48" s="321" t="str">
        <f t="shared" si="39"/>
        <v/>
      </c>
      <c r="AG48" s="334" t="str">
        <f t="shared" si="39"/>
        <v/>
      </c>
      <c r="AH48" s="129" t="str">
        <f t="shared" si="7"/>
        <v/>
      </c>
      <c r="AI48" s="129" t="str">
        <f t="shared" si="40"/>
        <v/>
      </c>
      <c r="AJ48" s="129" t="str">
        <f t="shared" si="41"/>
        <v/>
      </c>
      <c r="AK48" s="129" t="str">
        <f t="shared" si="45"/>
        <v/>
      </c>
      <c r="AL48" s="322" t="str">
        <f t="shared" ref="AL48:AV57" si="48">IF($AK48="",IF($K48="","",IF(AL$15&gt;=$K48,IF($L48="",$AJ48,IF(AL$15&gt;$L48,"",$AJ48)),"")),IF(AND(AL$15&gt;=$K48,OR($L48&gt;=AL$15,$L48="")),$AK48,""))</f>
        <v/>
      </c>
      <c r="AM48" s="322" t="str">
        <f t="shared" si="48"/>
        <v/>
      </c>
      <c r="AN48" s="322" t="str">
        <f t="shared" si="48"/>
        <v/>
      </c>
      <c r="AO48" s="322" t="str">
        <f t="shared" si="48"/>
        <v/>
      </c>
      <c r="AP48" s="322" t="str">
        <f t="shared" si="48"/>
        <v/>
      </c>
      <c r="AQ48" s="322" t="str">
        <f t="shared" si="48"/>
        <v/>
      </c>
      <c r="AR48" s="322" t="str">
        <f t="shared" si="48"/>
        <v/>
      </c>
      <c r="AS48" s="322" t="str">
        <f t="shared" si="48"/>
        <v/>
      </c>
      <c r="AT48" s="322" t="str">
        <f t="shared" si="48"/>
        <v/>
      </c>
      <c r="AU48" s="322" t="str">
        <f t="shared" si="48"/>
        <v/>
      </c>
      <c r="AV48" s="322" t="str">
        <f t="shared" si="48"/>
        <v/>
      </c>
      <c r="AW48" s="322" t="str">
        <f t="shared" si="10"/>
        <v/>
      </c>
      <c r="AX48" s="282"/>
      <c r="AY48" s="283" t="str">
        <f t="shared" si="11"/>
        <v/>
      </c>
      <c r="AZ48" s="283" t="str">
        <f t="shared" si="12"/>
        <v/>
      </c>
      <c r="BA48" s="283" t="str">
        <f t="shared" si="13"/>
        <v/>
      </c>
      <c r="BB48" s="283" t="str">
        <f t="shared" si="14"/>
        <v/>
      </c>
      <c r="BC48" s="283" t="str">
        <f t="shared" si="15"/>
        <v/>
      </c>
      <c r="BD48" s="283" t="str">
        <f t="shared" si="16"/>
        <v/>
      </c>
      <c r="BE48" s="283" t="str">
        <f t="shared" si="17"/>
        <v/>
      </c>
      <c r="BF48" s="283" t="str">
        <f t="shared" si="18"/>
        <v/>
      </c>
      <c r="BG48" s="283" t="str">
        <f t="shared" si="19"/>
        <v/>
      </c>
      <c r="BH48" s="283" t="str">
        <f t="shared" si="20"/>
        <v/>
      </c>
      <c r="BI48" s="283" t="str">
        <f t="shared" si="21"/>
        <v/>
      </c>
      <c r="BJ48" s="283" t="str">
        <f t="shared" si="22"/>
        <v/>
      </c>
      <c r="BK48" s="229">
        <f t="shared" si="23"/>
        <v>0</v>
      </c>
      <c r="BL48" s="229">
        <f t="shared" si="43"/>
        <v>0</v>
      </c>
      <c r="BM48" s="230">
        <f t="shared" si="24"/>
        <v>0</v>
      </c>
      <c r="BN48" s="228" t="str">
        <f t="shared" si="25"/>
        <v/>
      </c>
      <c r="BO48" s="228" t="str">
        <f t="shared" si="26"/>
        <v/>
      </c>
      <c r="BP48" s="228" t="str">
        <f t="shared" si="27"/>
        <v/>
      </c>
      <c r="BQ48" s="228" t="str">
        <f t="shared" si="28"/>
        <v/>
      </c>
      <c r="BR48" s="228" t="str">
        <f t="shared" si="29"/>
        <v/>
      </c>
      <c r="BS48" s="228" t="str">
        <f t="shared" si="30"/>
        <v/>
      </c>
      <c r="BT48" s="228" t="str">
        <f t="shared" si="31"/>
        <v/>
      </c>
      <c r="BU48" s="228" t="str">
        <f t="shared" si="32"/>
        <v/>
      </c>
      <c r="BV48" s="228" t="str">
        <f t="shared" si="33"/>
        <v/>
      </c>
      <c r="BW48" s="228" t="str">
        <f t="shared" si="34"/>
        <v/>
      </c>
      <c r="BX48" s="228" t="str">
        <f t="shared" si="35"/>
        <v/>
      </c>
      <c r="BY48" s="228" t="str">
        <f t="shared" si="36"/>
        <v/>
      </c>
      <c r="BZ48" s="228" t="str">
        <f t="shared" si="37"/>
        <v/>
      </c>
      <c r="CA48" s="228">
        <f t="shared" si="44"/>
        <v>0</v>
      </c>
    </row>
    <row r="49" spans="1:79" s="228" customFormat="1" ht="23.15" customHeight="1">
      <c r="A49" s="281">
        <v>33</v>
      </c>
      <c r="B49" s="14"/>
      <c r="C49" s="173"/>
      <c r="D49" s="174"/>
      <c r="E49" s="175"/>
      <c r="F49" s="176"/>
      <c r="G49" s="177"/>
      <c r="H49" s="178"/>
      <c r="I49" s="179"/>
      <c r="J49" s="180"/>
      <c r="K49" s="180"/>
      <c r="L49" s="180"/>
      <c r="M49" s="397"/>
      <c r="N49" s="396"/>
      <c r="O49" s="182"/>
      <c r="P49" s="318" t="str">
        <f t="shared" si="38"/>
        <v/>
      </c>
      <c r="Q49" s="320"/>
      <c r="R49" s="293"/>
      <c r="S49" s="293"/>
      <c r="T49" s="293"/>
      <c r="U49" s="293"/>
      <c r="V49" s="321" t="str">
        <f t="shared" si="39"/>
        <v/>
      </c>
      <c r="W49" s="334" t="str">
        <f t="shared" si="39"/>
        <v/>
      </c>
      <c r="X49" s="321" t="str">
        <f t="shared" si="39"/>
        <v/>
      </c>
      <c r="Y49" s="334" t="str">
        <f t="shared" si="39"/>
        <v/>
      </c>
      <c r="Z49" s="321" t="str">
        <f t="shared" si="39"/>
        <v/>
      </c>
      <c r="AA49" s="334" t="str">
        <f t="shared" si="39"/>
        <v/>
      </c>
      <c r="AB49" s="321" t="str">
        <f t="shared" si="39"/>
        <v/>
      </c>
      <c r="AC49" s="334" t="str">
        <f t="shared" si="39"/>
        <v/>
      </c>
      <c r="AD49" s="321" t="str">
        <f t="shared" si="39"/>
        <v/>
      </c>
      <c r="AE49" s="334" t="str">
        <f t="shared" si="39"/>
        <v/>
      </c>
      <c r="AF49" s="321" t="str">
        <f t="shared" si="39"/>
        <v/>
      </c>
      <c r="AG49" s="334" t="str">
        <f t="shared" si="39"/>
        <v/>
      </c>
      <c r="AH49" s="129" t="str">
        <f t="shared" ref="AH49:AH80" si="49">IF(H49="有",IF(OR(B49="園長",B49="施設長",B49="管理者",B49="主任保育士",B49="保育士",B49="家庭的保育者"),1,IF(OR(B49="準保育士",B49="短時間保育士"),2,0)),IF(H49="無",IF(OR(B49="要件緩和対象",B49="保健師（みなし保育士）",B49="看護師（みなし保育士）",B49="准看護師（みなし保育士）"),3,""),""))</f>
        <v/>
      </c>
      <c r="AI49" s="129" t="str">
        <f t="shared" ref="AI49:AI80" si="50">IF(AND(C49="正",D49="常"),1,IF(AND(C49="パート",D49="常"),2,""))</f>
        <v/>
      </c>
      <c r="AJ49" s="129" t="str">
        <f t="shared" si="41"/>
        <v/>
      </c>
      <c r="AK49" s="129" t="str">
        <f t="shared" si="45"/>
        <v/>
      </c>
      <c r="AL49" s="322" t="str">
        <f t="shared" si="48"/>
        <v/>
      </c>
      <c r="AM49" s="322" t="str">
        <f t="shared" si="48"/>
        <v/>
      </c>
      <c r="AN49" s="322" t="str">
        <f t="shared" si="48"/>
        <v/>
      </c>
      <c r="AO49" s="322" t="str">
        <f t="shared" si="48"/>
        <v/>
      </c>
      <c r="AP49" s="322" t="str">
        <f t="shared" si="48"/>
        <v/>
      </c>
      <c r="AQ49" s="322" t="str">
        <f t="shared" si="48"/>
        <v/>
      </c>
      <c r="AR49" s="322" t="str">
        <f t="shared" si="48"/>
        <v/>
      </c>
      <c r="AS49" s="322" t="str">
        <f t="shared" si="48"/>
        <v/>
      </c>
      <c r="AT49" s="322" t="str">
        <f t="shared" si="48"/>
        <v/>
      </c>
      <c r="AU49" s="322" t="str">
        <f t="shared" si="48"/>
        <v/>
      </c>
      <c r="AV49" s="322" t="str">
        <f t="shared" si="48"/>
        <v/>
      </c>
      <c r="AW49" s="322" t="str">
        <f t="shared" ref="AW49:AW80" si="51">IF($AK49="",IF($K49="","",IF(AW$15&gt;=$K49,IF($L49="",$AJ49,IF(AW$15&gt;$L49,"",$AJ49)),"")),IF(AND(AW$15&gt;=$K49,OR($L49&gt;=AW$15,$L49="")),$AK49,""))</f>
        <v/>
      </c>
      <c r="AX49" s="282"/>
      <c r="AY49" s="283" t="str">
        <f t="shared" ref="AY49:AY80" si="52">IF(V49="●",AL49,"")</f>
        <v/>
      </c>
      <c r="AZ49" s="283" t="str">
        <f t="shared" ref="AZ49:AZ80" si="53">IF(W49="●",AM49,"")</f>
        <v/>
      </c>
      <c r="BA49" s="283" t="str">
        <f t="shared" ref="BA49:BA80" si="54">IF(X49="●",AN49,"")</f>
        <v/>
      </c>
      <c r="BB49" s="283" t="str">
        <f t="shared" ref="BB49:BB80" si="55">IF(Y49="●",AO49,"")</f>
        <v/>
      </c>
      <c r="BC49" s="283" t="str">
        <f t="shared" ref="BC49:BC80" si="56">IF(Z49="●",AP49,"")</f>
        <v/>
      </c>
      <c r="BD49" s="283" t="str">
        <f t="shared" ref="BD49:BD80" si="57">IF(AA49="●",AQ49,"")</f>
        <v/>
      </c>
      <c r="BE49" s="283" t="str">
        <f t="shared" ref="BE49:BE80" si="58">IF(AB49="●",AR49,"")</f>
        <v/>
      </c>
      <c r="BF49" s="283" t="str">
        <f t="shared" ref="BF49:BF80" si="59">IF(AC49="●",AS49,"")</f>
        <v/>
      </c>
      <c r="BG49" s="283" t="str">
        <f t="shared" ref="BG49:BG80" si="60">IF(AD49="●",AT49,"")</f>
        <v/>
      </c>
      <c r="BH49" s="283" t="str">
        <f t="shared" ref="BH49:BH80" si="61">IF(AE49="●",AU49,"")</f>
        <v/>
      </c>
      <c r="BI49" s="283" t="str">
        <f t="shared" ref="BI49:BI80" si="62">IF(AF49="●",AV49,"")</f>
        <v/>
      </c>
      <c r="BJ49" s="283" t="str">
        <f t="shared" ref="BJ49:BJ80" si="63">IF(AG49="●",AW49,"")</f>
        <v/>
      </c>
      <c r="BK49" s="229">
        <f t="shared" ref="BK49:BK80" si="64">COUNT(AY49:BJ49)</f>
        <v>0</v>
      </c>
      <c r="BL49" s="229">
        <f t="shared" si="43"/>
        <v>0</v>
      </c>
      <c r="BM49" s="230">
        <f t="shared" ref="BM49:BM80" si="65">IF(AND(H49="有",N49=""),COUNT(AY49:BJ49),0)</f>
        <v>0</v>
      </c>
      <c r="BN49" s="228" t="str">
        <f t="shared" ref="BN49:BN80" si="66">IF(E49="","",E49)</f>
        <v/>
      </c>
      <c r="BO49" s="228" t="str">
        <f t="shared" ref="BO49:BO80" si="67">IF(AY49="","","○")</f>
        <v/>
      </c>
      <c r="BP49" s="228" t="str">
        <f t="shared" ref="BP49:BP80" si="68">IF(AZ49="","","○")</f>
        <v/>
      </c>
      <c r="BQ49" s="228" t="str">
        <f t="shared" ref="BQ49:BQ80" si="69">IF(BA49="","","○")</f>
        <v/>
      </c>
      <c r="BR49" s="228" t="str">
        <f t="shared" ref="BR49:BR80" si="70">IF(BB49="","","○")</f>
        <v/>
      </c>
      <c r="BS49" s="228" t="str">
        <f t="shared" ref="BS49:BS80" si="71">IF(BC49="","","○")</f>
        <v/>
      </c>
      <c r="BT49" s="228" t="str">
        <f t="shared" ref="BT49:BT80" si="72">IF(BD49="","","○")</f>
        <v/>
      </c>
      <c r="BU49" s="228" t="str">
        <f t="shared" ref="BU49:BU80" si="73">IF(BE49="","","○")</f>
        <v/>
      </c>
      <c r="BV49" s="228" t="str">
        <f t="shared" ref="BV49:BV80" si="74">IF(BF49="","","○")</f>
        <v/>
      </c>
      <c r="BW49" s="228" t="str">
        <f t="shared" ref="BW49:BW80" si="75">IF(BG49="","","○")</f>
        <v/>
      </c>
      <c r="BX49" s="228" t="str">
        <f t="shared" ref="BX49:BX80" si="76">IF(BH49="","","○")</f>
        <v/>
      </c>
      <c r="BY49" s="228" t="str">
        <f t="shared" ref="BY49:BY80" si="77">IF(BI49="","","○")</f>
        <v/>
      </c>
      <c r="BZ49" s="228" t="str">
        <f t="shared" ref="BZ49:BZ80" si="78">IF(BJ49="","","○")</f>
        <v/>
      </c>
      <c r="CA49" s="228">
        <f t="shared" si="44"/>
        <v>0</v>
      </c>
    </row>
    <row r="50" spans="1:79" s="228" customFormat="1" ht="23.15" customHeight="1">
      <c r="A50" s="281">
        <v>34</v>
      </c>
      <c r="B50" s="14"/>
      <c r="C50" s="173"/>
      <c r="D50" s="174"/>
      <c r="E50" s="175"/>
      <c r="F50" s="176"/>
      <c r="G50" s="177"/>
      <c r="H50" s="178"/>
      <c r="I50" s="179"/>
      <c r="J50" s="180"/>
      <c r="K50" s="180"/>
      <c r="L50" s="180"/>
      <c r="M50" s="397"/>
      <c r="N50" s="396"/>
      <c r="O50" s="182"/>
      <c r="P50" s="318" t="str">
        <f t="shared" si="38"/>
        <v/>
      </c>
      <c r="Q50" s="320"/>
      <c r="R50" s="293"/>
      <c r="S50" s="293"/>
      <c r="T50" s="293"/>
      <c r="U50" s="293"/>
      <c r="V50" s="321" t="str">
        <f t="shared" ref="V50:AG71" si="79">IF(AND($P50="○",V$15&gt;=$K50,OR($L50&gt;=V$15,$L50="")),"●","")</f>
        <v/>
      </c>
      <c r="W50" s="334" t="str">
        <f t="shared" si="79"/>
        <v/>
      </c>
      <c r="X50" s="321" t="str">
        <f t="shared" si="79"/>
        <v/>
      </c>
      <c r="Y50" s="334" t="str">
        <f t="shared" si="79"/>
        <v/>
      </c>
      <c r="Z50" s="321" t="str">
        <f t="shared" si="79"/>
        <v/>
      </c>
      <c r="AA50" s="334" t="str">
        <f t="shared" si="79"/>
        <v/>
      </c>
      <c r="AB50" s="321" t="str">
        <f t="shared" si="79"/>
        <v/>
      </c>
      <c r="AC50" s="334" t="str">
        <f t="shared" si="79"/>
        <v/>
      </c>
      <c r="AD50" s="321" t="str">
        <f t="shared" si="79"/>
        <v/>
      </c>
      <c r="AE50" s="334" t="str">
        <f t="shared" si="79"/>
        <v/>
      </c>
      <c r="AF50" s="321" t="str">
        <f t="shared" si="79"/>
        <v/>
      </c>
      <c r="AG50" s="334" t="str">
        <f t="shared" si="79"/>
        <v/>
      </c>
      <c r="AH50" s="129" t="str">
        <f t="shared" si="49"/>
        <v/>
      </c>
      <c r="AI50" s="129" t="str">
        <f t="shared" si="50"/>
        <v/>
      </c>
      <c r="AJ50" s="129" t="str">
        <f t="shared" si="41"/>
        <v/>
      </c>
      <c r="AK50" s="129" t="str">
        <f t="shared" si="45"/>
        <v/>
      </c>
      <c r="AL50" s="322" t="str">
        <f t="shared" si="48"/>
        <v/>
      </c>
      <c r="AM50" s="322" t="str">
        <f t="shared" si="48"/>
        <v/>
      </c>
      <c r="AN50" s="322" t="str">
        <f t="shared" si="48"/>
        <v/>
      </c>
      <c r="AO50" s="322" t="str">
        <f t="shared" si="48"/>
        <v/>
      </c>
      <c r="AP50" s="322" t="str">
        <f t="shared" si="48"/>
        <v/>
      </c>
      <c r="AQ50" s="322" t="str">
        <f t="shared" si="48"/>
        <v/>
      </c>
      <c r="AR50" s="322" t="str">
        <f t="shared" si="48"/>
        <v/>
      </c>
      <c r="AS50" s="322" t="str">
        <f t="shared" si="48"/>
        <v/>
      </c>
      <c r="AT50" s="322" t="str">
        <f t="shared" si="48"/>
        <v/>
      </c>
      <c r="AU50" s="322" t="str">
        <f t="shared" si="48"/>
        <v/>
      </c>
      <c r="AV50" s="322" t="str">
        <f t="shared" si="48"/>
        <v/>
      </c>
      <c r="AW50" s="322" t="str">
        <f t="shared" si="51"/>
        <v/>
      </c>
      <c r="AX50" s="282"/>
      <c r="AY50" s="283" t="str">
        <f t="shared" si="52"/>
        <v/>
      </c>
      <c r="AZ50" s="283" t="str">
        <f t="shared" si="53"/>
        <v/>
      </c>
      <c r="BA50" s="283" t="str">
        <f t="shared" si="54"/>
        <v/>
      </c>
      <c r="BB50" s="283" t="str">
        <f t="shared" si="55"/>
        <v/>
      </c>
      <c r="BC50" s="283" t="str">
        <f t="shared" si="56"/>
        <v/>
      </c>
      <c r="BD50" s="283" t="str">
        <f t="shared" si="57"/>
        <v/>
      </c>
      <c r="BE50" s="283" t="str">
        <f t="shared" si="58"/>
        <v/>
      </c>
      <c r="BF50" s="283" t="str">
        <f t="shared" si="59"/>
        <v/>
      </c>
      <c r="BG50" s="283" t="str">
        <f t="shared" si="60"/>
        <v/>
      </c>
      <c r="BH50" s="283" t="str">
        <f t="shared" si="61"/>
        <v/>
      </c>
      <c r="BI50" s="283" t="str">
        <f t="shared" si="62"/>
        <v/>
      </c>
      <c r="BJ50" s="283" t="str">
        <f t="shared" si="63"/>
        <v/>
      </c>
      <c r="BK50" s="229">
        <f t="shared" si="64"/>
        <v>0</v>
      </c>
      <c r="BL50" s="229">
        <f t="shared" si="43"/>
        <v>0</v>
      </c>
      <c r="BM50" s="230">
        <f t="shared" si="65"/>
        <v>0</v>
      </c>
      <c r="BN50" s="228" t="str">
        <f t="shared" si="66"/>
        <v/>
      </c>
      <c r="BO50" s="228" t="str">
        <f t="shared" si="67"/>
        <v/>
      </c>
      <c r="BP50" s="228" t="str">
        <f t="shared" si="68"/>
        <v/>
      </c>
      <c r="BQ50" s="228" t="str">
        <f t="shared" si="69"/>
        <v/>
      </c>
      <c r="BR50" s="228" t="str">
        <f t="shared" si="70"/>
        <v/>
      </c>
      <c r="BS50" s="228" t="str">
        <f t="shared" si="71"/>
        <v/>
      </c>
      <c r="BT50" s="228" t="str">
        <f t="shared" si="72"/>
        <v/>
      </c>
      <c r="BU50" s="228" t="str">
        <f t="shared" si="73"/>
        <v/>
      </c>
      <c r="BV50" s="228" t="str">
        <f t="shared" si="74"/>
        <v/>
      </c>
      <c r="BW50" s="228" t="str">
        <f t="shared" si="75"/>
        <v/>
      </c>
      <c r="BX50" s="228" t="str">
        <f t="shared" si="76"/>
        <v/>
      </c>
      <c r="BY50" s="228" t="str">
        <f t="shared" si="77"/>
        <v/>
      </c>
      <c r="BZ50" s="228" t="str">
        <f t="shared" si="78"/>
        <v/>
      </c>
      <c r="CA50" s="228">
        <f t="shared" si="44"/>
        <v>0</v>
      </c>
    </row>
    <row r="51" spans="1:79" s="228" customFormat="1" ht="23.15" customHeight="1">
      <c r="A51" s="281">
        <v>35</v>
      </c>
      <c r="B51" s="14"/>
      <c r="C51" s="173"/>
      <c r="D51" s="174"/>
      <c r="E51" s="175"/>
      <c r="F51" s="176"/>
      <c r="G51" s="177"/>
      <c r="H51" s="178"/>
      <c r="I51" s="179"/>
      <c r="J51" s="180"/>
      <c r="K51" s="180"/>
      <c r="L51" s="180"/>
      <c r="M51" s="397"/>
      <c r="N51" s="396"/>
      <c r="O51" s="182"/>
      <c r="P51" s="318" t="str">
        <f t="shared" si="38"/>
        <v/>
      </c>
      <c r="Q51" s="320"/>
      <c r="R51" s="293"/>
      <c r="S51" s="293"/>
      <c r="T51" s="293"/>
      <c r="U51" s="293"/>
      <c r="V51" s="321" t="str">
        <f t="shared" si="79"/>
        <v/>
      </c>
      <c r="W51" s="334" t="str">
        <f t="shared" si="79"/>
        <v/>
      </c>
      <c r="X51" s="321" t="str">
        <f t="shared" si="79"/>
        <v/>
      </c>
      <c r="Y51" s="334" t="str">
        <f t="shared" si="79"/>
        <v/>
      </c>
      <c r="Z51" s="321" t="str">
        <f t="shared" si="79"/>
        <v/>
      </c>
      <c r="AA51" s="334" t="str">
        <f t="shared" si="79"/>
        <v/>
      </c>
      <c r="AB51" s="321" t="str">
        <f t="shared" si="79"/>
        <v/>
      </c>
      <c r="AC51" s="334" t="str">
        <f t="shared" si="79"/>
        <v/>
      </c>
      <c r="AD51" s="321" t="str">
        <f t="shared" si="79"/>
        <v/>
      </c>
      <c r="AE51" s="334" t="str">
        <f t="shared" si="79"/>
        <v/>
      </c>
      <c r="AF51" s="321" t="str">
        <f t="shared" si="79"/>
        <v/>
      </c>
      <c r="AG51" s="334" t="str">
        <f t="shared" si="79"/>
        <v/>
      </c>
      <c r="AH51" s="129" t="str">
        <f t="shared" si="49"/>
        <v/>
      </c>
      <c r="AI51" s="129" t="str">
        <f t="shared" si="50"/>
        <v/>
      </c>
      <c r="AJ51" s="129" t="str">
        <f t="shared" si="41"/>
        <v/>
      </c>
      <c r="AK51" s="129" t="str">
        <f t="shared" si="45"/>
        <v/>
      </c>
      <c r="AL51" s="322" t="str">
        <f t="shared" si="48"/>
        <v/>
      </c>
      <c r="AM51" s="322" t="str">
        <f t="shared" si="48"/>
        <v/>
      </c>
      <c r="AN51" s="322" t="str">
        <f t="shared" si="48"/>
        <v/>
      </c>
      <c r="AO51" s="322" t="str">
        <f t="shared" si="48"/>
        <v/>
      </c>
      <c r="AP51" s="322" t="str">
        <f t="shared" si="48"/>
        <v/>
      </c>
      <c r="AQ51" s="322" t="str">
        <f t="shared" si="48"/>
        <v/>
      </c>
      <c r="AR51" s="322" t="str">
        <f t="shared" si="48"/>
        <v/>
      </c>
      <c r="AS51" s="322" t="str">
        <f t="shared" si="48"/>
        <v/>
      </c>
      <c r="AT51" s="322" t="str">
        <f t="shared" si="48"/>
        <v/>
      </c>
      <c r="AU51" s="322" t="str">
        <f t="shared" si="48"/>
        <v/>
      </c>
      <c r="AV51" s="322" t="str">
        <f t="shared" si="48"/>
        <v/>
      </c>
      <c r="AW51" s="322" t="str">
        <f t="shared" si="51"/>
        <v/>
      </c>
      <c r="AX51" s="282"/>
      <c r="AY51" s="283" t="str">
        <f t="shared" si="52"/>
        <v/>
      </c>
      <c r="AZ51" s="283" t="str">
        <f t="shared" si="53"/>
        <v/>
      </c>
      <c r="BA51" s="283" t="str">
        <f t="shared" si="54"/>
        <v/>
      </c>
      <c r="BB51" s="283" t="str">
        <f t="shared" si="55"/>
        <v/>
      </c>
      <c r="BC51" s="283" t="str">
        <f t="shared" si="56"/>
        <v/>
      </c>
      <c r="BD51" s="283" t="str">
        <f t="shared" si="57"/>
        <v/>
      </c>
      <c r="BE51" s="283" t="str">
        <f t="shared" si="58"/>
        <v/>
      </c>
      <c r="BF51" s="283" t="str">
        <f t="shared" si="59"/>
        <v/>
      </c>
      <c r="BG51" s="283" t="str">
        <f t="shared" si="60"/>
        <v/>
      </c>
      <c r="BH51" s="283" t="str">
        <f t="shared" si="61"/>
        <v/>
      </c>
      <c r="BI51" s="283" t="str">
        <f t="shared" si="62"/>
        <v/>
      </c>
      <c r="BJ51" s="283" t="str">
        <f t="shared" si="63"/>
        <v/>
      </c>
      <c r="BK51" s="229">
        <f t="shared" si="64"/>
        <v>0</v>
      </c>
      <c r="BL51" s="229">
        <f t="shared" si="43"/>
        <v>0</v>
      </c>
      <c r="BM51" s="230">
        <f t="shared" si="65"/>
        <v>0</v>
      </c>
      <c r="BN51" s="228" t="str">
        <f t="shared" si="66"/>
        <v/>
      </c>
      <c r="BO51" s="228" t="str">
        <f t="shared" si="67"/>
        <v/>
      </c>
      <c r="BP51" s="228" t="str">
        <f t="shared" si="68"/>
        <v/>
      </c>
      <c r="BQ51" s="228" t="str">
        <f t="shared" si="69"/>
        <v/>
      </c>
      <c r="BR51" s="228" t="str">
        <f t="shared" si="70"/>
        <v/>
      </c>
      <c r="BS51" s="228" t="str">
        <f t="shared" si="71"/>
        <v/>
      </c>
      <c r="BT51" s="228" t="str">
        <f t="shared" si="72"/>
        <v/>
      </c>
      <c r="BU51" s="228" t="str">
        <f t="shared" si="73"/>
        <v/>
      </c>
      <c r="BV51" s="228" t="str">
        <f t="shared" si="74"/>
        <v/>
      </c>
      <c r="BW51" s="228" t="str">
        <f t="shared" si="75"/>
        <v/>
      </c>
      <c r="BX51" s="228" t="str">
        <f t="shared" si="76"/>
        <v/>
      </c>
      <c r="BY51" s="228" t="str">
        <f t="shared" si="77"/>
        <v/>
      </c>
      <c r="BZ51" s="228" t="str">
        <f t="shared" si="78"/>
        <v/>
      </c>
      <c r="CA51" s="228">
        <f t="shared" si="44"/>
        <v>0</v>
      </c>
    </row>
    <row r="52" spans="1:79" s="228" customFormat="1" ht="23.15" customHeight="1">
      <c r="A52" s="281">
        <v>36</v>
      </c>
      <c r="B52" s="14"/>
      <c r="C52" s="173"/>
      <c r="D52" s="174"/>
      <c r="E52" s="175"/>
      <c r="F52" s="176"/>
      <c r="G52" s="177"/>
      <c r="H52" s="178"/>
      <c r="I52" s="179"/>
      <c r="J52" s="180"/>
      <c r="K52" s="180"/>
      <c r="L52" s="180"/>
      <c r="M52" s="397"/>
      <c r="N52" s="396"/>
      <c r="O52" s="182"/>
      <c r="P52" s="318" t="str">
        <f t="shared" si="38"/>
        <v/>
      </c>
      <c r="Q52" s="320"/>
      <c r="R52" s="293"/>
      <c r="S52" s="293"/>
      <c r="T52" s="293"/>
      <c r="U52" s="293"/>
      <c r="V52" s="321" t="str">
        <f t="shared" si="79"/>
        <v/>
      </c>
      <c r="W52" s="334" t="str">
        <f t="shared" si="79"/>
        <v/>
      </c>
      <c r="X52" s="321" t="str">
        <f t="shared" si="79"/>
        <v/>
      </c>
      <c r="Y52" s="334" t="str">
        <f t="shared" si="79"/>
        <v/>
      </c>
      <c r="Z52" s="321" t="str">
        <f t="shared" si="79"/>
        <v/>
      </c>
      <c r="AA52" s="334" t="str">
        <f t="shared" si="79"/>
        <v/>
      </c>
      <c r="AB52" s="321" t="str">
        <f t="shared" si="79"/>
        <v/>
      </c>
      <c r="AC52" s="334" t="str">
        <f t="shared" si="79"/>
        <v/>
      </c>
      <c r="AD52" s="321" t="str">
        <f t="shared" si="79"/>
        <v/>
      </c>
      <c r="AE52" s="334" t="str">
        <f t="shared" si="79"/>
        <v/>
      </c>
      <c r="AF52" s="321" t="str">
        <f t="shared" si="79"/>
        <v/>
      </c>
      <c r="AG52" s="334" t="str">
        <f t="shared" si="79"/>
        <v/>
      </c>
      <c r="AH52" s="129" t="str">
        <f t="shared" si="49"/>
        <v/>
      </c>
      <c r="AI52" s="129" t="str">
        <f t="shared" si="50"/>
        <v/>
      </c>
      <c r="AJ52" s="129" t="str">
        <f t="shared" si="41"/>
        <v/>
      </c>
      <c r="AK52" s="129" t="str">
        <f t="shared" si="45"/>
        <v/>
      </c>
      <c r="AL52" s="322" t="str">
        <f t="shared" si="48"/>
        <v/>
      </c>
      <c r="AM52" s="322" t="str">
        <f t="shared" si="48"/>
        <v/>
      </c>
      <c r="AN52" s="322" t="str">
        <f t="shared" si="48"/>
        <v/>
      </c>
      <c r="AO52" s="322" t="str">
        <f t="shared" si="48"/>
        <v/>
      </c>
      <c r="AP52" s="322" t="str">
        <f t="shared" si="48"/>
        <v/>
      </c>
      <c r="AQ52" s="322" t="str">
        <f t="shared" si="48"/>
        <v/>
      </c>
      <c r="AR52" s="322" t="str">
        <f t="shared" si="48"/>
        <v/>
      </c>
      <c r="AS52" s="322" t="str">
        <f t="shared" si="48"/>
        <v/>
      </c>
      <c r="AT52" s="322" t="str">
        <f t="shared" si="48"/>
        <v/>
      </c>
      <c r="AU52" s="322" t="str">
        <f t="shared" si="48"/>
        <v/>
      </c>
      <c r="AV52" s="322" t="str">
        <f t="shared" si="48"/>
        <v/>
      </c>
      <c r="AW52" s="322" t="str">
        <f t="shared" si="51"/>
        <v/>
      </c>
      <c r="AX52" s="282"/>
      <c r="AY52" s="283" t="str">
        <f t="shared" si="52"/>
        <v/>
      </c>
      <c r="AZ52" s="283" t="str">
        <f t="shared" si="53"/>
        <v/>
      </c>
      <c r="BA52" s="283" t="str">
        <f t="shared" si="54"/>
        <v/>
      </c>
      <c r="BB52" s="283" t="str">
        <f t="shared" si="55"/>
        <v/>
      </c>
      <c r="BC52" s="283" t="str">
        <f t="shared" si="56"/>
        <v/>
      </c>
      <c r="BD52" s="283" t="str">
        <f t="shared" si="57"/>
        <v/>
      </c>
      <c r="BE52" s="283" t="str">
        <f t="shared" si="58"/>
        <v/>
      </c>
      <c r="BF52" s="283" t="str">
        <f t="shared" si="59"/>
        <v/>
      </c>
      <c r="BG52" s="283" t="str">
        <f t="shared" si="60"/>
        <v/>
      </c>
      <c r="BH52" s="283" t="str">
        <f t="shared" si="61"/>
        <v/>
      </c>
      <c r="BI52" s="283" t="str">
        <f t="shared" si="62"/>
        <v/>
      </c>
      <c r="BJ52" s="283" t="str">
        <f t="shared" si="63"/>
        <v/>
      </c>
      <c r="BK52" s="229">
        <f t="shared" si="64"/>
        <v>0</v>
      </c>
      <c r="BL52" s="229">
        <f t="shared" si="43"/>
        <v>0</v>
      </c>
      <c r="BM52" s="230">
        <f t="shared" si="65"/>
        <v>0</v>
      </c>
      <c r="BN52" s="228" t="str">
        <f t="shared" si="66"/>
        <v/>
      </c>
      <c r="BO52" s="228" t="str">
        <f t="shared" si="67"/>
        <v/>
      </c>
      <c r="BP52" s="228" t="str">
        <f t="shared" si="68"/>
        <v/>
      </c>
      <c r="BQ52" s="228" t="str">
        <f t="shared" si="69"/>
        <v/>
      </c>
      <c r="BR52" s="228" t="str">
        <f t="shared" si="70"/>
        <v/>
      </c>
      <c r="BS52" s="228" t="str">
        <f t="shared" si="71"/>
        <v/>
      </c>
      <c r="BT52" s="228" t="str">
        <f t="shared" si="72"/>
        <v/>
      </c>
      <c r="BU52" s="228" t="str">
        <f t="shared" si="73"/>
        <v/>
      </c>
      <c r="BV52" s="228" t="str">
        <f t="shared" si="74"/>
        <v/>
      </c>
      <c r="BW52" s="228" t="str">
        <f t="shared" si="75"/>
        <v/>
      </c>
      <c r="BX52" s="228" t="str">
        <f t="shared" si="76"/>
        <v/>
      </c>
      <c r="BY52" s="228" t="str">
        <f t="shared" si="77"/>
        <v/>
      </c>
      <c r="BZ52" s="228" t="str">
        <f t="shared" si="78"/>
        <v/>
      </c>
      <c r="CA52" s="228">
        <f t="shared" si="44"/>
        <v>0</v>
      </c>
    </row>
    <row r="53" spans="1:79" s="228" customFormat="1" ht="23.15" customHeight="1">
      <c r="A53" s="281">
        <v>37</v>
      </c>
      <c r="B53" s="14"/>
      <c r="C53" s="173"/>
      <c r="D53" s="174"/>
      <c r="E53" s="175"/>
      <c r="F53" s="176"/>
      <c r="G53" s="177"/>
      <c r="H53" s="178"/>
      <c r="I53" s="179"/>
      <c r="J53" s="180"/>
      <c r="K53" s="180"/>
      <c r="L53" s="180"/>
      <c r="M53" s="397"/>
      <c r="N53" s="396"/>
      <c r="O53" s="182"/>
      <c r="P53" s="318" t="str">
        <f t="shared" si="38"/>
        <v/>
      </c>
      <c r="Q53" s="320"/>
      <c r="R53" s="293"/>
      <c r="S53" s="293"/>
      <c r="T53" s="293"/>
      <c r="U53" s="293"/>
      <c r="V53" s="321" t="str">
        <f t="shared" si="79"/>
        <v/>
      </c>
      <c r="W53" s="334" t="str">
        <f t="shared" si="79"/>
        <v/>
      </c>
      <c r="X53" s="321" t="str">
        <f t="shared" si="79"/>
        <v/>
      </c>
      <c r="Y53" s="334" t="str">
        <f t="shared" si="79"/>
        <v/>
      </c>
      <c r="Z53" s="321" t="str">
        <f t="shared" si="79"/>
        <v/>
      </c>
      <c r="AA53" s="334" t="str">
        <f t="shared" si="79"/>
        <v/>
      </c>
      <c r="AB53" s="321" t="str">
        <f t="shared" si="79"/>
        <v/>
      </c>
      <c r="AC53" s="334" t="str">
        <f t="shared" si="79"/>
        <v/>
      </c>
      <c r="AD53" s="321" t="str">
        <f t="shared" si="79"/>
        <v/>
      </c>
      <c r="AE53" s="334" t="str">
        <f t="shared" si="79"/>
        <v/>
      </c>
      <c r="AF53" s="321" t="str">
        <f t="shared" si="79"/>
        <v/>
      </c>
      <c r="AG53" s="334" t="str">
        <f t="shared" si="79"/>
        <v/>
      </c>
      <c r="AH53" s="129" t="str">
        <f t="shared" si="49"/>
        <v/>
      </c>
      <c r="AI53" s="129" t="str">
        <f t="shared" si="50"/>
        <v/>
      </c>
      <c r="AJ53" s="129" t="str">
        <f t="shared" si="41"/>
        <v/>
      </c>
      <c r="AK53" s="129" t="str">
        <f t="shared" si="45"/>
        <v/>
      </c>
      <c r="AL53" s="322" t="str">
        <f t="shared" si="48"/>
        <v/>
      </c>
      <c r="AM53" s="322" t="str">
        <f t="shared" si="48"/>
        <v/>
      </c>
      <c r="AN53" s="322" t="str">
        <f t="shared" si="48"/>
        <v/>
      </c>
      <c r="AO53" s="322" t="str">
        <f t="shared" si="48"/>
        <v/>
      </c>
      <c r="AP53" s="322" t="str">
        <f t="shared" si="48"/>
        <v/>
      </c>
      <c r="AQ53" s="322" t="str">
        <f t="shared" si="48"/>
        <v/>
      </c>
      <c r="AR53" s="322" t="str">
        <f t="shared" si="48"/>
        <v/>
      </c>
      <c r="AS53" s="322" t="str">
        <f t="shared" si="48"/>
        <v/>
      </c>
      <c r="AT53" s="322" t="str">
        <f t="shared" si="48"/>
        <v/>
      </c>
      <c r="AU53" s="322" t="str">
        <f t="shared" si="48"/>
        <v/>
      </c>
      <c r="AV53" s="322" t="str">
        <f t="shared" si="48"/>
        <v/>
      </c>
      <c r="AW53" s="322" t="str">
        <f t="shared" si="51"/>
        <v/>
      </c>
      <c r="AX53" s="282"/>
      <c r="AY53" s="283" t="str">
        <f t="shared" si="52"/>
        <v/>
      </c>
      <c r="AZ53" s="283" t="str">
        <f t="shared" si="53"/>
        <v/>
      </c>
      <c r="BA53" s="283" t="str">
        <f t="shared" si="54"/>
        <v/>
      </c>
      <c r="BB53" s="283" t="str">
        <f t="shared" si="55"/>
        <v/>
      </c>
      <c r="BC53" s="283" t="str">
        <f t="shared" si="56"/>
        <v/>
      </c>
      <c r="BD53" s="283" t="str">
        <f t="shared" si="57"/>
        <v/>
      </c>
      <c r="BE53" s="283" t="str">
        <f t="shared" si="58"/>
        <v/>
      </c>
      <c r="BF53" s="283" t="str">
        <f t="shared" si="59"/>
        <v/>
      </c>
      <c r="BG53" s="283" t="str">
        <f t="shared" si="60"/>
        <v/>
      </c>
      <c r="BH53" s="283" t="str">
        <f t="shared" si="61"/>
        <v/>
      </c>
      <c r="BI53" s="283" t="str">
        <f t="shared" si="62"/>
        <v/>
      </c>
      <c r="BJ53" s="283" t="str">
        <f t="shared" si="63"/>
        <v/>
      </c>
      <c r="BK53" s="229">
        <f t="shared" si="64"/>
        <v>0</v>
      </c>
      <c r="BL53" s="229">
        <f t="shared" si="43"/>
        <v>0</v>
      </c>
      <c r="BM53" s="230">
        <f t="shared" si="65"/>
        <v>0</v>
      </c>
      <c r="BN53" s="228" t="str">
        <f t="shared" si="66"/>
        <v/>
      </c>
      <c r="BO53" s="228" t="str">
        <f t="shared" si="67"/>
        <v/>
      </c>
      <c r="BP53" s="228" t="str">
        <f t="shared" si="68"/>
        <v/>
      </c>
      <c r="BQ53" s="228" t="str">
        <f t="shared" si="69"/>
        <v/>
      </c>
      <c r="BR53" s="228" t="str">
        <f t="shared" si="70"/>
        <v/>
      </c>
      <c r="BS53" s="228" t="str">
        <f t="shared" si="71"/>
        <v/>
      </c>
      <c r="BT53" s="228" t="str">
        <f t="shared" si="72"/>
        <v/>
      </c>
      <c r="BU53" s="228" t="str">
        <f t="shared" si="73"/>
        <v/>
      </c>
      <c r="BV53" s="228" t="str">
        <f t="shared" si="74"/>
        <v/>
      </c>
      <c r="BW53" s="228" t="str">
        <f t="shared" si="75"/>
        <v/>
      </c>
      <c r="BX53" s="228" t="str">
        <f t="shared" si="76"/>
        <v/>
      </c>
      <c r="BY53" s="228" t="str">
        <f t="shared" si="77"/>
        <v/>
      </c>
      <c r="BZ53" s="228" t="str">
        <f t="shared" si="78"/>
        <v/>
      </c>
      <c r="CA53" s="228">
        <f t="shared" si="44"/>
        <v>0</v>
      </c>
    </row>
    <row r="54" spans="1:79" s="228" customFormat="1" ht="23.15" customHeight="1">
      <c r="A54" s="281">
        <v>38</v>
      </c>
      <c r="B54" s="14"/>
      <c r="C54" s="173"/>
      <c r="D54" s="174"/>
      <c r="E54" s="175"/>
      <c r="F54" s="176"/>
      <c r="G54" s="177"/>
      <c r="H54" s="178"/>
      <c r="I54" s="179"/>
      <c r="J54" s="180"/>
      <c r="K54" s="180"/>
      <c r="L54" s="180"/>
      <c r="M54" s="397"/>
      <c r="N54" s="396"/>
      <c r="O54" s="182"/>
      <c r="P54" s="318" t="str">
        <f t="shared" si="38"/>
        <v/>
      </c>
      <c r="Q54" s="320"/>
      <c r="R54" s="293"/>
      <c r="S54" s="293"/>
      <c r="T54" s="293"/>
      <c r="U54" s="293"/>
      <c r="V54" s="321" t="str">
        <f t="shared" si="79"/>
        <v/>
      </c>
      <c r="W54" s="334" t="str">
        <f t="shared" si="79"/>
        <v/>
      </c>
      <c r="X54" s="321" t="str">
        <f t="shared" si="79"/>
        <v/>
      </c>
      <c r="Y54" s="334" t="str">
        <f t="shared" si="79"/>
        <v/>
      </c>
      <c r="Z54" s="321" t="str">
        <f t="shared" si="79"/>
        <v/>
      </c>
      <c r="AA54" s="334" t="str">
        <f t="shared" si="79"/>
        <v/>
      </c>
      <c r="AB54" s="321" t="str">
        <f t="shared" si="79"/>
        <v/>
      </c>
      <c r="AC54" s="334" t="str">
        <f t="shared" si="79"/>
        <v/>
      </c>
      <c r="AD54" s="321" t="str">
        <f t="shared" si="79"/>
        <v/>
      </c>
      <c r="AE54" s="334" t="str">
        <f t="shared" si="79"/>
        <v/>
      </c>
      <c r="AF54" s="321" t="str">
        <f t="shared" si="79"/>
        <v/>
      </c>
      <c r="AG54" s="334" t="str">
        <f t="shared" si="79"/>
        <v/>
      </c>
      <c r="AH54" s="129" t="str">
        <f t="shared" si="49"/>
        <v/>
      </c>
      <c r="AI54" s="129" t="str">
        <f t="shared" si="50"/>
        <v/>
      </c>
      <c r="AJ54" s="129" t="str">
        <f t="shared" si="41"/>
        <v/>
      </c>
      <c r="AK54" s="129" t="str">
        <f t="shared" si="45"/>
        <v/>
      </c>
      <c r="AL54" s="322" t="str">
        <f t="shared" si="48"/>
        <v/>
      </c>
      <c r="AM54" s="322" t="str">
        <f t="shared" si="48"/>
        <v/>
      </c>
      <c r="AN54" s="322" t="str">
        <f t="shared" si="48"/>
        <v/>
      </c>
      <c r="AO54" s="322" t="str">
        <f t="shared" si="48"/>
        <v/>
      </c>
      <c r="AP54" s="322" t="str">
        <f t="shared" si="48"/>
        <v/>
      </c>
      <c r="AQ54" s="322" t="str">
        <f t="shared" si="48"/>
        <v/>
      </c>
      <c r="AR54" s="322" t="str">
        <f t="shared" si="48"/>
        <v/>
      </c>
      <c r="AS54" s="322" t="str">
        <f t="shared" si="48"/>
        <v/>
      </c>
      <c r="AT54" s="322" t="str">
        <f t="shared" si="48"/>
        <v/>
      </c>
      <c r="AU54" s="322" t="str">
        <f t="shared" si="48"/>
        <v/>
      </c>
      <c r="AV54" s="322" t="str">
        <f t="shared" si="48"/>
        <v/>
      </c>
      <c r="AW54" s="322" t="str">
        <f t="shared" si="51"/>
        <v/>
      </c>
      <c r="AX54" s="282"/>
      <c r="AY54" s="283" t="str">
        <f t="shared" si="52"/>
        <v/>
      </c>
      <c r="AZ54" s="283" t="str">
        <f t="shared" si="53"/>
        <v/>
      </c>
      <c r="BA54" s="283" t="str">
        <f t="shared" si="54"/>
        <v/>
      </c>
      <c r="BB54" s="283" t="str">
        <f t="shared" si="55"/>
        <v/>
      </c>
      <c r="BC54" s="283" t="str">
        <f t="shared" si="56"/>
        <v/>
      </c>
      <c r="BD54" s="283" t="str">
        <f t="shared" si="57"/>
        <v/>
      </c>
      <c r="BE54" s="283" t="str">
        <f t="shared" si="58"/>
        <v/>
      </c>
      <c r="BF54" s="283" t="str">
        <f t="shared" si="59"/>
        <v/>
      </c>
      <c r="BG54" s="283" t="str">
        <f t="shared" si="60"/>
        <v/>
      </c>
      <c r="BH54" s="283" t="str">
        <f t="shared" si="61"/>
        <v/>
      </c>
      <c r="BI54" s="283" t="str">
        <f t="shared" si="62"/>
        <v/>
      </c>
      <c r="BJ54" s="283" t="str">
        <f t="shared" si="63"/>
        <v/>
      </c>
      <c r="BK54" s="229">
        <f t="shared" si="64"/>
        <v>0</v>
      </c>
      <c r="BL54" s="229">
        <f t="shared" si="43"/>
        <v>0</v>
      </c>
      <c r="BM54" s="230">
        <f t="shared" si="65"/>
        <v>0</v>
      </c>
      <c r="BN54" s="228" t="str">
        <f t="shared" si="66"/>
        <v/>
      </c>
      <c r="BO54" s="228" t="str">
        <f t="shared" si="67"/>
        <v/>
      </c>
      <c r="BP54" s="228" t="str">
        <f t="shared" si="68"/>
        <v/>
      </c>
      <c r="BQ54" s="228" t="str">
        <f t="shared" si="69"/>
        <v/>
      </c>
      <c r="BR54" s="228" t="str">
        <f t="shared" si="70"/>
        <v/>
      </c>
      <c r="BS54" s="228" t="str">
        <f t="shared" si="71"/>
        <v/>
      </c>
      <c r="BT54" s="228" t="str">
        <f t="shared" si="72"/>
        <v/>
      </c>
      <c r="BU54" s="228" t="str">
        <f t="shared" si="73"/>
        <v/>
      </c>
      <c r="BV54" s="228" t="str">
        <f t="shared" si="74"/>
        <v/>
      </c>
      <c r="BW54" s="228" t="str">
        <f t="shared" si="75"/>
        <v/>
      </c>
      <c r="BX54" s="228" t="str">
        <f t="shared" si="76"/>
        <v/>
      </c>
      <c r="BY54" s="228" t="str">
        <f t="shared" si="77"/>
        <v/>
      </c>
      <c r="BZ54" s="228" t="str">
        <f t="shared" si="78"/>
        <v/>
      </c>
      <c r="CA54" s="228">
        <f t="shared" si="44"/>
        <v>0</v>
      </c>
    </row>
    <row r="55" spans="1:79" s="228" customFormat="1" ht="23.15" customHeight="1">
      <c r="A55" s="281">
        <v>39</v>
      </c>
      <c r="B55" s="14"/>
      <c r="C55" s="173"/>
      <c r="D55" s="174"/>
      <c r="E55" s="175"/>
      <c r="F55" s="176"/>
      <c r="G55" s="177"/>
      <c r="H55" s="178"/>
      <c r="I55" s="179"/>
      <c r="J55" s="180"/>
      <c r="K55" s="180"/>
      <c r="L55" s="180"/>
      <c r="M55" s="397"/>
      <c r="N55" s="396"/>
      <c r="O55" s="182"/>
      <c r="P55" s="318" t="str">
        <f t="shared" si="38"/>
        <v/>
      </c>
      <c r="Q55" s="320"/>
      <c r="R55" s="293"/>
      <c r="S55" s="293"/>
      <c r="T55" s="293"/>
      <c r="U55" s="293"/>
      <c r="V55" s="321" t="str">
        <f t="shared" si="79"/>
        <v/>
      </c>
      <c r="W55" s="334" t="str">
        <f t="shared" si="79"/>
        <v/>
      </c>
      <c r="X55" s="321" t="str">
        <f t="shared" si="79"/>
        <v/>
      </c>
      <c r="Y55" s="334" t="str">
        <f t="shared" si="79"/>
        <v/>
      </c>
      <c r="Z55" s="321" t="str">
        <f t="shared" si="79"/>
        <v/>
      </c>
      <c r="AA55" s="334" t="str">
        <f t="shared" si="79"/>
        <v/>
      </c>
      <c r="AB55" s="321" t="str">
        <f t="shared" si="79"/>
        <v/>
      </c>
      <c r="AC55" s="334" t="str">
        <f t="shared" si="79"/>
        <v/>
      </c>
      <c r="AD55" s="321" t="str">
        <f t="shared" si="79"/>
        <v/>
      </c>
      <c r="AE55" s="334" t="str">
        <f t="shared" si="79"/>
        <v/>
      </c>
      <c r="AF55" s="321" t="str">
        <f t="shared" si="79"/>
        <v/>
      </c>
      <c r="AG55" s="334" t="str">
        <f t="shared" si="79"/>
        <v/>
      </c>
      <c r="AH55" s="129" t="str">
        <f t="shared" si="49"/>
        <v/>
      </c>
      <c r="AI55" s="129" t="str">
        <f t="shared" si="50"/>
        <v/>
      </c>
      <c r="AJ55" s="129" t="str">
        <f t="shared" si="41"/>
        <v/>
      </c>
      <c r="AK55" s="129" t="str">
        <f t="shared" si="45"/>
        <v/>
      </c>
      <c r="AL55" s="322" t="str">
        <f t="shared" si="48"/>
        <v/>
      </c>
      <c r="AM55" s="322" t="str">
        <f t="shared" si="48"/>
        <v/>
      </c>
      <c r="AN55" s="322" t="str">
        <f t="shared" si="48"/>
        <v/>
      </c>
      <c r="AO55" s="322" t="str">
        <f t="shared" si="48"/>
        <v/>
      </c>
      <c r="AP55" s="322" t="str">
        <f t="shared" si="48"/>
        <v/>
      </c>
      <c r="AQ55" s="322" t="str">
        <f t="shared" si="48"/>
        <v/>
      </c>
      <c r="AR55" s="322" t="str">
        <f t="shared" si="48"/>
        <v/>
      </c>
      <c r="AS55" s="322" t="str">
        <f t="shared" si="48"/>
        <v/>
      </c>
      <c r="AT55" s="322" t="str">
        <f t="shared" si="48"/>
        <v/>
      </c>
      <c r="AU55" s="322" t="str">
        <f t="shared" si="48"/>
        <v/>
      </c>
      <c r="AV55" s="322" t="str">
        <f t="shared" si="48"/>
        <v/>
      </c>
      <c r="AW55" s="322" t="str">
        <f t="shared" si="51"/>
        <v/>
      </c>
      <c r="AX55" s="282"/>
      <c r="AY55" s="283" t="str">
        <f t="shared" si="52"/>
        <v/>
      </c>
      <c r="AZ55" s="283" t="str">
        <f t="shared" si="53"/>
        <v/>
      </c>
      <c r="BA55" s="283" t="str">
        <f t="shared" si="54"/>
        <v/>
      </c>
      <c r="BB55" s="283" t="str">
        <f t="shared" si="55"/>
        <v/>
      </c>
      <c r="BC55" s="283" t="str">
        <f t="shared" si="56"/>
        <v/>
      </c>
      <c r="BD55" s="283" t="str">
        <f t="shared" si="57"/>
        <v/>
      </c>
      <c r="BE55" s="283" t="str">
        <f t="shared" si="58"/>
        <v/>
      </c>
      <c r="BF55" s="283" t="str">
        <f t="shared" si="59"/>
        <v/>
      </c>
      <c r="BG55" s="283" t="str">
        <f t="shared" si="60"/>
        <v/>
      </c>
      <c r="BH55" s="283" t="str">
        <f t="shared" si="61"/>
        <v/>
      </c>
      <c r="BI55" s="283" t="str">
        <f t="shared" si="62"/>
        <v/>
      </c>
      <c r="BJ55" s="283" t="str">
        <f t="shared" si="63"/>
        <v/>
      </c>
      <c r="BK55" s="229">
        <f t="shared" si="64"/>
        <v>0</v>
      </c>
      <c r="BL55" s="229">
        <f t="shared" si="43"/>
        <v>0</v>
      </c>
      <c r="BM55" s="230">
        <f t="shared" si="65"/>
        <v>0</v>
      </c>
      <c r="BN55" s="228" t="str">
        <f t="shared" si="66"/>
        <v/>
      </c>
      <c r="BO55" s="228" t="str">
        <f t="shared" si="67"/>
        <v/>
      </c>
      <c r="BP55" s="228" t="str">
        <f t="shared" si="68"/>
        <v/>
      </c>
      <c r="BQ55" s="228" t="str">
        <f t="shared" si="69"/>
        <v/>
      </c>
      <c r="BR55" s="228" t="str">
        <f t="shared" si="70"/>
        <v/>
      </c>
      <c r="BS55" s="228" t="str">
        <f t="shared" si="71"/>
        <v/>
      </c>
      <c r="BT55" s="228" t="str">
        <f t="shared" si="72"/>
        <v/>
      </c>
      <c r="BU55" s="228" t="str">
        <f t="shared" si="73"/>
        <v/>
      </c>
      <c r="BV55" s="228" t="str">
        <f t="shared" si="74"/>
        <v/>
      </c>
      <c r="BW55" s="228" t="str">
        <f t="shared" si="75"/>
        <v/>
      </c>
      <c r="BX55" s="228" t="str">
        <f t="shared" si="76"/>
        <v/>
      </c>
      <c r="BY55" s="228" t="str">
        <f t="shared" si="77"/>
        <v/>
      </c>
      <c r="BZ55" s="228" t="str">
        <f t="shared" si="78"/>
        <v/>
      </c>
      <c r="CA55" s="228">
        <f t="shared" si="44"/>
        <v>0</v>
      </c>
    </row>
    <row r="56" spans="1:79" s="228" customFormat="1" ht="23.15" customHeight="1">
      <c r="A56" s="281">
        <v>40</v>
      </c>
      <c r="B56" s="14"/>
      <c r="C56" s="173"/>
      <c r="D56" s="174"/>
      <c r="E56" s="175"/>
      <c r="F56" s="176"/>
      <c r="G56" s="177"/>
      <c r="H56" s="178"/>
      <c r="I56" s="179"/>
      <c r="J56" s="180"/>
      <c r="K56" s="180"/>
      <c r="L56" s="180"/>
      <c r="M56" s="397"/>
      <c r="N56" s="396"/>
      <c r="O56" s="182"/>
      <c r="P56" s="318" t="str">
        <f t="shared" si="38"/>
        <v/>
      </c>
      <c r="Q56" s="320"/>
      <c r="R56" s="293"/>
      <c r="S56" s="293"/>
      <c r="T56" s="293"/>
      <c r="U56" s="293"/>
      <c r="V56" s="321" t="str">
        <f t="shared" si="79"/>
        <v/>
      </c>
      <c r="W56" s="334" t="str">
        <f t="shared" si="79"/>
        <v/>
      </c>
      <c r="X56" s="321" t="str">
        <f t="shared" si="79"/>
        <v/>
      </c>
      <c r="Y56" s="334" t="str">
        <f t="shared" si="79"/>
        <v/>
      </c>
      <c r="Z56" s="321" t="str">
        <f t="shared" si="79"/>
        <v/>
      </c>
      <c r="AA56" s="334" t="str">
        <f t="shared" si="79"/>
        <v/>
      </c>
      <c r="AB56" s="321" t="str">
        <f t="shared" si="79"/>
        <v/>
      </c>
      <c r="AC56" s="334" t="str">
        <f t="shared" si="79"/>
        <v/>
      </c>
      <c r="AD56" s="321" t="str">
        <f t="shared" si="79"/>
        <v/>
      </c>
      <c r="AE56" s="334" t="str">
        <f t="shared" si="79"/>
        <v/>
      </c>
      <c r="AF56" s="321" t="str">
        <f t="shared" si="79"/>
        <v/>
      </c>
      <c r="AG56" s="334" t="str">
        <f t="shared" si="79"/>
        <v/>
      </c>
      <c r="AH56" s="129" t="str">
        <f t="shared" si="49"/>
        <v/>
      </c>
      <c r="AI56" s="129" t="str">
        <f t="shared" si="50"/>
        <v/>
      </c>
      <c r="AJ56" s="129" t="str">
        <f t="shared" si="41"/>
        <v/>
      </c>
      <c r="AK56" s="129" t="str">
        <f t="shared" si="45"/>
        <v/>
      </c>
      <c r="AL56" s="322" t="str">
        <f t="shared" si="48"/>
        <v/>
      </c>
      <c r="AM56" s="322" t="str">
        <f t="shared" si="48"/>
        <v/>
      </c>
      <c r="AN56" s="322" t="str">
        <f t="shared" si="48"/>
        <v/>
      </c>
      <c r="AO56" s="322" t="str">
        <f t="shared" si="48"/>
        <v/>
      </c>
      <c r="AP56" s="322" t="str">
        <f t="shared" si="48"/>
        <v/>
      </c>
      <c r="AQ56" s="322" t="str">
        <f t="shared" si="48"/>
        <v/>
      </c>
      <c r="AR56" s="322" t="str">
        <f t="shared" si="48"/>
        <v/>
      </c>
      <c r="AS56" s="322" t="str">
        <f t="shared" si="48"/>
        <v/>
      </c>
      <c r="AT56" s="322" t="str">
        <f t="shared" si="48"/>
        <v/>
      </c>
      <c r="AU56" s="322" t="str">
        <f t="shared" si="48"/>
        <v/>
      </c>
      <c r="AV56" s="322" t="str">
        <f t="shared" si="48"/>
        <v/>
      </c>
      <c r="AW56" s="322" t="str">
        <f t="shared" si="51"/>
        <v/>
      </c>
      <c r="AX56" s="282"/>
      <c r="AY56" s="283" t="str">
        <f t="shared" si="52"/>
        <v/>
      </c>
      <c r="AZ56" s="283" t="str">
        <f t="shared" si="53"/>
        <v/>
      </c>
      <c r="BA56" s="283" t="str">
        <f t="shared" si="54"/>
        <v/>
      </c>
      <c r="BB56" s="283" t="str">
        <f t="shared" si="55"/>
        <v/>
      </c>
      <c r="BC56" s="283" t="str">
        <f t="shared" si="56"/>
        <v/>
      </c>
      <c r="BD56" s="283" t="str">
        <f t="shared" si="57"/>
        <v/>
      </c>
      <c r="BE56" s="283" t="str">
        <f t="shared" si="58"/>
        <v/>
      </c>
      <c r="BF56" s="283" t="str">
        <f t="shared" si="59"/>
        <v/>
      </c>
      <c r="BG56" s="283" t="str">
        <f t="shared" si="60"/>
        <v/>
      </c>
      <c r="BH56" s="283" t="str">
        <f t="shared" si="61"/>
        <v/>
      </c>
      <c r="BI56" s="283" t="str">
        <f t="shared" si="62"/>
        <v/>
      </c>
      <c r="BJ56" s="283" t="str">
        <f t="shared" si="63"/>
        <v/>
      </c>
      <c r="BK56" s="229">
        <f t="shared" si="64"/>
        <v>0</v>
      </c>
      <c r="BL56" s="229">
        <f t="shared" si="43"/>
        <v>0</v>
      </c>
      <c r="BM56" s="230">
        <f t="shared" si="65"/>
        <v>0</v>
      </c>
      <c r="BN56" s="228" t="str">
        <f t="shared" si="66"/>
        <v/>
      </c>
      <c r="BO56" s="228" t="str">
        <f t="shared" si="67"/>
        <v/>
      </c>
      <c r="BP56" s="228" t="str">
        <f t="shared" si="68"/>
        <v/>
      </c>
      <c r="BQ56" s="228" t="str">
        <f t="shared" si="69"/>
        <v/>
      </c>
      <c r="BR56" s="228" t="str">
        <f t="shared" si="70"/>
        <v/>
      </c>
      <c r="BS56" s="228" t="str">
        <f t="shared" si="71"/>
        <v/>
      </c>
      <c r="BT56" s="228" t="str">
        <f t="shared" si="72"/>
        <v/>
      </c>
      <c r="BU56" s="228" t="str">
        <f t="shared" si="73"/>
        <v/>
      </c>
      <c r="BV56" s="228" t="str">
        <f t="shared" si="74"/>
        <v/>
      </c>
      <c r="BW56" s="228" t="str">
        <f t="shared" si="75"/>
        <v/>
      </c>
      <c r="BX56" s="228" t="str">
        <f t="shared" si="76"/>
        <v/>
      </c>
      <c r="BY56" s="228" t="str">
        <f t="shared" si="77"/>
        <v/>
      </c>
      <c r="BZ56" s="228" t="str">
        <f t="shared" si="78"/>
        <v/>
      </c>
      <c r="CA56" s="228">
        <f t="shared" si="44"/>
        <v>0</v>
      </c>
    </row>
    <row r="57" spans="1:79" s="228" customFormat="1" ht="23.15" customHeight="1">
      <c r="A57" s="281">
        <v>41</v>
      </c>
      <c r="B57" s="14"/>
      <c r="C57" s="173"/>
      <c r="D57" s="174"/>
      <c r="E57" s="175"/>
      <c r="F57" s="176"/>
      <c r="G57" s="177"/>
      <c r="H57" s="178"/>
      <c r="I57" s="179"/>
      <c r="J57" s="180"/>
      <c r="K57" s="180"/>
      <c r="L57" s="180"/>
      <c r="M57" s="397"/>
      <c r="N57" s="396"/>
      <c r="O57" s="182"/>
      <c r="P57" s="318" t="str">
        <f t="shared" si="38"/>
        <v/>
      </c>
      <c r="Q57" s="320"/>
      <c r="R57" s="293"/>
      <c r="S57" s="293"/>
      <c r="T57" s="293"/>
      <c r="U57" s="293"/>
      <c r="V57" s="321" t="str">
        <f t="shared" si="79"/>
        <v/>
      </c>
      <c r="W57" s="334" t="str">
        <f t="shared" si="79"/>
        <v/>
      </c>
      <c r="X57" s="321" t="str">
        <f t="shared" si="79"/>
        <v/>
      </c>
      <c r="Y57" s="334" t="str">
        <f t="shared" si="79"/>
        <v/>
      </c>
      <c r="Z57" s="321" t="str">
        <f t="shared" si="79"/>
        <v/>
      </c>
      <c r="AA57" s="334" t="str">
        <f t="shared" si="79"/>
        <v/>
      </c>
      <c r="AB57" s="321" t="str">
        <f t="shared" si="79"/>
        <v/>
      </c>
      <c r="AC57" s="334" t="str">
        <f t="shared" si="79"/>
        <v/>
      </c>
      <c r="AD57" s="321" t="str">
        <f t="shared" si="79"/>
        <v/>
      </c>
      <c r="AE57" s="334" t="str">
        <f t="shared" si="79"/>
        <v/>
      </c>
      <c r="AF57" s="321" t="str">
        <f t="shared" si="79"/>
        <v/>
      </c>
      <c r="AG57" s="334" t="str">
        <f t="shared" si="79"/>
        <v/>
      </c>
      <c r="AH57" s="129" t="str">
        <f t="shared" si="49"/>
        <v/>
      </c>
      <c r="AI57" s="129" t="str">
        <f t="shared" si="50"/>
        <v/>
      </c>
      <c r="AJ57" s="129" t="str">
        <f t="shared" si="41"/>
        <v/>
      </c>
      <c r="AK57" s="129" t="str">
        <f t="shared" si="45"/>
        <v/>
      </c>
      <c r="AL57" s="322" t="str">
        <f t="shared" si="48"/>
        <v/>
      </c>
      <c r="AM57" s="322" t="str">
        <f t="shared" si="48"/>
        <v/>
      </c>
      <c r="AN57" s="322" t="str">
        <f t="shared" si="48"/>
        <v/>
      </c>
      <c r="AO57" s="322" t="str">
        <f t="shared" si="48"/>
        <v/>
      </c>
      <c r="AP57" s="322" t="str">
        <f t="shared" si="48"/>
        <v/>
      </c>
      <c r="AQ57" s="322" t="str">
        <f t="shared" si="48"/>
        <v/>
      </c>
      <c r="AR57" s="322" t="str">
        <f t="shared" si="48"/>
        <v/>
      </c>
      <c r="AS57" s="322" t="str">
        <f t="shared" si="48"/>
        <v/>
      </c>
      <c r="AT57" s="322" t="str">
        <f t="shared" si="48"/>
        <v/>
      </c>
      <c r="AU57" s="322" t="str">
        <f t="shared" si="48"/>
        <v/>
      </c>
      <c r="AV57" s="322" t="str">
        <f t="shared" si="48"/>
        <v/>
      </c>
      <c r="AW57" s="322" t="str">
        <f t="shared" si="51"/>
        <v/>
      </c>
      <c r="AX57" s="282"/>
      <c r="AY57" s="283" t="str">
        <f t="shared" si="52"/>
        <v/>
      </c>
      <c r="AZ57" s="283" t="str">
        <f t="shared" si="53"/>
        <v/>
      </c>
      <c r="BA57" s="283" t="str">
        <f t="shared" si="54"/>
        <v/>
      </c>
      <c r="BB57" s="283" t="str">
        <f t="shared" si="55"/>
        <v/>
      </c>
      <c r="BC57" s="283" t="str">
        <f t="shared" si="56"/>
        <v/>
      </c>
      <c r="BD57" s="283" t="str">
        <f t="shared" si="57"/>
        <v/>
      </c>
      <c r="BE57" s="283" t="str">
        <f t="shared" si="58"/>
        <v/>
      </c>
      <c r="BF57" s="283" t="str">
        <f t="shared" si="59"/>
        <v/>
      </c>
      <c r="BG57" s="283" t="str">
        <f t="shared" si="60"/>
        <v/>
      </c>
      <c r="BH57" s="283" t="str">
        <f t="shared" si="61"/>
        <v/>
      </c>
      <c r="BI57" s="283" t="str">
        <f t="shared" si="62"/>
        <v/>
      </c>
      <c r="BJ57" s="283" t="str">
        <f t="shared" si="63"/>
        <v/>
      </c>
      <c r="BK57" s="229">
        <f t="shared" si="64"/>
        <v>0</v>
      </c>
      <c r="BL57" s="229">
        <f t="shared" si="43"/>
        <v>0</v>
      </c>
      <c r="BM57" s="230">
        <f t="shared" si="65"/>
        <v>0</v>
      </c>
      <c r="BN57" s="228" t="str">
        <f t="shared" si="66"/>
        <v/>
      </c>
      <c r="BO57" s="228" t="str">
        <f t="shared" si="67"/>
        <v/>
      </c>
      <c r="BP57" s="228" t="str">
        <f t="shared" si="68"/>
        <v/>
      </c>
      <c r="BQ57" s="228" t="str">
        <f t="shared" si="69"/>
        <v/>
      </c>
      <c r="BR57" s="228" t="str">
        <f t="shared" si="70"/>
        <v/>
      </c>
      <c r="BS57" s="228" t="str">
        <f t="shared" si="71"/>
        <v/>
      </c>
      <c r="BT57" s="228" t="str">
        <f t="shared" si="72"/>
        <v/>
      </c>
      <c r="BU57" s="228" t="str">
        <f t="shared" si="73"/>
        <v/>
      </c>
      <c r="BV57" s="228" t="str">
        <f t="shared" si="74"/>
        <v/>
      </c>
      <c r="BW57" s="228" t="str">
        <f t="shared" si="75"/>
        <v/>
      </c>
      <c r="BX57" s="228" t="str">
        <f t="shared" si="76"/>
        <v/>
      </c>
      <c r="BY57" s="228" t="str">
        <f t="shared" si="77"/>
        <v/>
      </c>
      <c r="BZ57" s="228" t="str">
        <f t="shared" si="78"/>
        <v/>
      </c>
      <c r="CA57" s="228">
        <f t="shared" si="44"/>
        <v>0</v>
      </c>
    </row>
    <row r="58" spans="1:79" s="228" customFormat="1" ht="23.15" customHeight="1">
      <c r="A58" s="281">
        <v>42</v>
      </c>
      <c r="B58" s="14"/>
      <c r="C58" s="173"/>
      <c r="D58" s="174"/>
      <c r="E58" s="175"/>
      <c r="F58" s="176"/>
      <c r="G58" s="177"/>
      <c r="H58" s="178"/>
      <c r="I58" s="179"/>
      <c r="J58" s="180"/>
      <c r="K58" s="180"/>
      <c r="L58" s="180"/>
      <c r="M58" s="397"/>
      <c r="N58" s="396"/>
      <c r="O58" s="182"/>
      <c r="P58" s="318" t="str">
        <f t="shared" si="38"/>
        <v/>
      </c>
      <c r="Q58" s="320"/>
      <c r="R58" s="293"/>
      <c r="S58" s="293"/>
      <c r="T58" s="293"/>
      <c r="U58" s="293"/>
      <c r="V58" s="321" t="str">
        <f t="shared" si="79"/>
        <v/>
      </c>
      <c r="W58" s="334" t="str">
        <f t="shared" si="79"/>
        <v/>
      </c>
      <c r="X58" s="321" t="str">
        <f t="shared" si="79"/>
        <v/>
      </c>
      <c r="Y58" s="334" t="str">
        <f t="shared" si="79"/>
        <v/>
      </c>
      <c r="Z58" s="321" t="str">
        <f t="shared" si="79"/>
        <v/>
      </c>
      <c r="AA58" s="334" t="str">
        <f t="shared" si="79"/>
        <v/>
      </c>
      <c r="AB58" s="321" t="str">
        <f t="shared" si="79"/>
        <v/>
      </c>
      <c r="AC58" s="334" t="str">
        <f t="shared" si="79"/>
        <v/>
      </c>
      <c r="AD58" s="321" t="str">
        <f t="shared" si="79"/>
        <v/>
      </c>
      <c r="AE58" s="334" t="str">
        <f t="shared" si="79"/>
        <v/>
      </c>
      <c r="AF58" s="321" t="str">
        <f t="shared" si="79"/>
        <v/>
      </c>
      <c r="AG58" s="334" t="str">
        <f t="shared" si="79"/>
        <v/>
      </c>
      <c r="AH58" s="129" t="str">
        <f t="shared" si="49"/>
        <v/>
      </c>
      <c r="AI58" s="129" t="str">
        <f t="shared" si="50"/>
        <v/>
      </c>
      <c r="AJ58" s="129" t="str">
        <f t="shared" si="41"/>
        <v/>
      </c>
      <c r="AK58" s="129" t="str">
        <f t="shared" si="45"/>
        <v/>
      </c>
      <c r="AL58" s="322" t="str">
        <f t="shared" ref="AL58:AV67" si="80">IF($AK58="",IF($K58="","",IF(AL$15&gt;=$K58,IF($L58="",$AJ58,IF(AL$15&gt;$L58,"",$AJ58)),"")),IF(AND(AL$15&gt;=$K58,OR($L58&gt;=AL$15,$L58="")),$AK58,""))</f>
        <v/>
      </c>
      <c r="AM58" s="322" t="str">
        <f t="shared" si="80"/>
        <v/>
      </c>
      <c r="AN58" s="322" t="str">
        <f t="shared" si="80"/>
        <v/>
      </c>
      <c r="AO58" s="322" t="str">
        <f t="shared" si="80"/>
        <v/>
      </c>
      <c r="AP58" s="322" t="str">
        <f t="shared" si="80"/>
        <v/>
      </c>
      <c r="AQ58" s="322" t="str">
        <f t="shared" si="80"/>
        <v/>
      </c>
      <c r="AR58" s="322" t="str">
        <f t="shared" si="80"/>
        <v/>
      </c>
      <c r="AS58" s="322" t="str">
        <f t="shared" si="80"/>
        <v/>
      </c>
      <c r="AT58" s="322" t="str">
        <f t="shared" si="80"/>
        <v/>
      </c>
      <c r="AU58" s="322" t="str">
        <f t="shared" si="80"/>
        <v/>
      </c>
      <c r="AV58" s="322" t="str">
        <f t="shared" si="80"/>
        <v/>
      </c>
      <c r="AW58" s="322" t="str">
        <f t="shared" si="51"/>
        <v/>
      </c>
      <c r="AX58" s="282"/>
      <c r="AY58" s="283" t="str">
        <f t="shared" si="52"/>
        <v/>
      </c>
      <c r="AZ58" s="283" t="str">
        <f t="shared" si="53"/>
        <v/>
      </c>
      <c r="BA58" s="283" t="str">
        <f t="shared" si="54"/>
        <v/>
      </c>
      <c r="BB58" s="283" t="str">
        <f t="shared" si="55"/>
        <v/>
      </c>
      <c r="BC58" s="283" t="str">
        <f t="shared" si="56"/>
        <v/>
      </c>
      <c r="BD58" s="283" t="str">
        <f t="shared" si="57"/>
        <v/>
      </c>
      <c r="BE58" s="283" t="str">
        <f t="shared" si="58"/>
        <v/>
      </c>
      <c r="BF58" s="283" t="str">
        <f t="shared" si="59"/>
        <v/>
      </c>
      <c r="BG58" s="283" t="str">
        <f t="shared" si="60"/>
        <v/>
      </c>
      <c r="BH58" s="283" t="str">
        <f t="shared" si="61"/>
        <v/>
      </c>
      <c r="BI58" s="283" t="str">
        <f t="shared" si="62"/>
        <v/>
      </c>
      <c r="BJ58" s="283" t="str">
        <f t="shared" si="63"/>
        <v/>
      </c>
      <c r="BK58" s="229">
        <f t="shared" si="64"/>
        <v>0</v>
      </c>
      <c r="BL58" s="229">
        <f t="shared" si="43"/>
        <v>0</v>
      </c>
      <c r="BM58" s="230">
        <f t="shared" si="65"/>
        <v>0</v>
      </c>
      <c r="BN58" s="228" t="str">
        <f t="shared" si="66"/>
        <v/>
      </c>
      <c r="BO58" s="228" t="str">
        <f t="shared" si="67"/>
        <v/>
      </c>
      <c r="BP58" s="228" t="str">
        <f t="shared" si="68"/>
        <v/>
      </c>
      <c r="BQ58" s="228" t="str">
        <f t="shared" si="69"/>
        <v/>
      </c>
      <c r="BR58" s="228" t="str">
        <f t="shared" si="70"/>
        <v/>
      </c>
      <c r="BS58" s="228" t="str">
        <f t="shared" si="71"/>
        <v/>
      </c>
      <c r="BT58" s="228" t="str">
        <f t="shared" si="72"/>
        <v/>
      </c>
      <c r="BU58" s="228" t="str">
        <f t="shared" si="73"/>
        <v/>
      </c>
      <c r="BV58" s="228" t="str">
        <f t="shared" si="74"/>
        <v/>
      </c>
      <c r="BW58" s="228" t="str">
        <f t="shared" si="75"/>
        <v/>
      </c>
      <c r="BX58" s="228" t="str">
        <f t="shared" si="76"/>
        <v/>
      </c>
      <c r="BY58" s="228" t="str">
        <f t="shared" si="77"/>
        <v/>
      </c>
      <c r="BZ58" s="228" t="str">
        <f t="shared" si="78"/>
        <v/>
      </c>
      <c r="CA58" s="228">
        <f t="shared" si="44"/>
        <v>0</v>
      </c>
    </row>
    <row r="59" spans="1:79" s="228" customFormat="1" ht="23.15" customHeight="1">
      <c r="A59" s="281">
        <v>43</v>
      </c>
      <c r="B59" s="14"/>
      <c r="C59" s="173"/>
      <c r="D59" s="174"/>
      <c r="E59" s="175"/>
      <c r="F59" s="176"/>
      <c r="G59" s="177"/>
      <c r="H59" s="178"/>
      <c r="I59" s="179"/>
      <c r="J59" s="180"/>
      <c r="K59" s="180"/>
      <c r="L59" s="180"/>
      <c r="M59" s="397"/>
      <c r="N59" s="396"/>
      <c r="O59" s="182"/>
      <c r="P59" s="318" t="str">
        <f t="shared" si="38"/>
        <v/>
      </c>
      <c r="Q59" s="320"/>
      <c r="R59" s="293"/>
      <c r="S59" s="293"/>
      <c r="T59" s="293"/>
      <c r="U59" s="293"/>
      <c r="V59" s="321" t="str">
        <f t="shared" si="79"/>
        <v/>
      </c>
      <c r="W59" s="334" t="str">
        <f t="shared" si="79"/>
        <v/>
      </c>
      <c r="X59" s="321" t="str">
        <f t="shared" si="79"/>
        <v/>
      </c>
      <c r="Y59" s="334" t="str">
        <f t="shared" si="79"/>
        <v/>
      </c>
      <c r="Z59" s="321" t="str">
        <f t="shared" si="79"/>
        <v/>
      </c>
      <c r="AA59" s="334" t="str">
        <f t="shared" si="79"/>
        <v/>
      </c>
      <c r="AB59" s="321" t="str">
        <f t="shared" si="79"/>
        <v/>
      </c>
      <c r="AC59" s="334" t="str">
        <f t="shared" si="79"/>
        <v/>
      </c>
      <c r="AD59" s="321" t="str">
        <f t="shared" si="79"/>
        <v/>
      </c>
      <c r="AE59" s="334" t="str">
        <f t="shared" si="79"/>
        <v/>
      </c>
      <c r="AF59" s="321" t="str">
        <f t="shared" si="79"/>
        <v/>
      </c>
      <c r="AG59" s="334" t="str">
        <f t="shared" si="79"/>
        <v/>
      </c>
      <c r="AH59" s="129" t="str">
        <f t="shared" si="49"/>
        <v/>
      </c>
      <c r="AI59" s="129" t="str">
        <f t="shared" si="50"/>
        <v/>
      </c>
      <c r="AJ59" s="129" t="str">
        <f t="shared" si="41"/>
        <v/>
      </c>
      <c r="AK59" s="129" t="str">
        <f t="shared" si="45"/>
        <v/>
      </c>
      <c r="AL59" s="322" t="str">
        <f t="shared" si="80"/>
        <v/>
      </c>
      <c r="AM59" s="322" t="str">
        <f t="shared" si="80"/>
        <v/>
      </c>
      <c r="AN59" s="322" t="str">
        <f t="shared" si="80"/>
        <v/>
      </c>
      <c r="AO59" s="322" t="str">
        <f t="shared" si="80"/>
        <v/>
      </c>
      <c r="AP59" s="322" t="str">
        <f t="shared" si="80"/>
        <v/>
      </c>
      <c r="AQ59" s="322" t="str">
        <f t="shared" si="80"/>
        <v/>
      </c>
      <c r="AR59" s="322" t="str">
        <f t="shared" si="80"/>
        <v/>
      </c>
      <c r="AS59" s="322" t="str">
        <f t="shared" si="80"/>
        <v/>
      </c>
      <c r="AT59" s="322" t="str">
        <f t="shared" si="80"/>
        <v/>
      </c>
      <c r="AU59" s="322" t="str">
        <f t="shared" si="80"/>
        <v/>
      </c>
      <c r="AV59" s="322" t="str">
        <f t="shared" si="80"/>
        <v/>
      </c>
      <c r="AW59" s="322" t="str">
        <f t="shared" si="51"/>
        <v/>
      </c>
      <c r="AX59" s="282"/>
      <c r="AY59" s="283" t="str">
        <f t="shared" si="52"/>
        <v/>
      </c>
      <c r="AZ59" s="283" t="str">
        <f t="shared" si="53"/>
        <v/>
      </c>
      <c r="BA59" s="283" t="str">
        <f t="shared" si="54"/>
        <v/>
      </c>
      <c r="BB59" s="283" t="str">
        <f t="shared" si="55"/>
        <v/>
      </c>
      <c r="BC59" s="283" t="str">
        <f t="shared" si="56"/>
        <v/>
      </c>
      <c r="BD59" s="283" t="str">
        <f t="shared" si="57"/>
        <v/>
      </c>
      <c r="BE59" s="283" t="str">
        <f t="shared" si="58"/>
        <v/>
      </c>
      <c r="BF59" s="283" t="str">
        <f t="shared" si="59"/>
        <v/>
      </c>
      <c r="BG59" s="283" t="str">
        <f t="shared" si="60"/>
        <v/>
      </c>
      <c r="BH59" s="283" t="str">
        <f t="shared" si="61"/>
        <v/>
      </c>
      <c r="BI59" s="283" t="str">
        <f t="shared" si="62"/>
        <v/>
      </c>
      <c r="BJ59" s="283" t="str">
        <f t="shared" si="63"/>
        <v/>
      </c>
      <c r="BK59" s="229">
        <f t="shared" si="64"/>
        <v>0</v>
      </c>
      <c r="BL59" s="229">
        <f t="shared" si="43"/>
        <v>0</v>
      </c>
      <c r="BM59" s="230">
        <f t="shared" si="65"/>
        <v>0</v>
      </c>
      <c r="BN59" s="228" t="str">
        <f t="shared" si="66"/>
        <v/>
      </c>
      <c r="BO59" s="228" t="str">
        <f t="shared" si="67"/>
        <v/>
      </c>
      <c r="BP59" s="228" t="str">
        <f t="shared" si="68"/>
        <v/>
      </c>
      <c r="BQ59" s="228" t="str">
        <f t="shared" si="69"/>
        <v/>
      </c>
      <c r="BR59" s="228" t="str">
        <f t="shared" si="70"/>
        <v/>
      </c>
      <c r="BS59" s="228" t="str">
        <f t="shared" si="71"/>
        <v/>
      </c>
      <c r="BT59" s="228" t="str">
        <f t="shared" si="72"/>
        <v/>
      </c>
      <c r="BU59" s="228" t="str">
        <f t="shared" si="73"/>
        <v/>
      </c>
      <c r="BV59" s="228" t="str">
        <f t="shared" si="74"/>
        <v/>
      </c>
      <c r="BW59" s="228" t="str">
        <f t="shared" si="75"/>
        <v/>
      </c>
      <c r="BX59" s="228" t="str">
        <f t="shared" si="76"/>
        <v/>
      </c>
      <c r="BY59" s="228" t="str">
        <f t="shared" si="77"/>
        <v/>
      </c>
      <c r="BZ59" s="228" t="str">
        <f t="shared" si="78"/>
        <v/>
      </c>
      <c r="CA59" s="228">
        <f t="shared" si="44"/>
        <v>0</v>
      </c>
    </row>
    <row r="60" spans="1:79" s="228" customFormat="1" ht="23.15" customHeight="1">
      <c r="A60" s="281">
        <v>44</v>
      </c>
      <c r="B60" s="14"/>
      <c r="C60" s="173"/>
      <c r="D60" s="174"/>
      <c r="E60" s="175"/>
      <c r="F60" s="176"/>
      <c r="G60" s="177"/>
      <c r="H60" s="178"/>
      <c r="I60" s="179"/>
      <c r="J60" s="180"/>
      <c r="K60" s="180"/>
      <c r="L60" s="180"/>
      <c r="M60" s="397"/>
      <c r="N60" s="396"/>
      <c r="O60" s="182"/>
      <c r="P60" s="318" t="str">
        <f t="shared" si="38"/>
        <v/>
      </c>
      <c r="Q60" s="320"/>
      <c r="R60" s="293"/>
      <c r="S60" s="293"/>
      <c r="T60" s="293"/>
      <c r="U60" s="293"/>
      <c r="V60" s="321" t="str">
        <f t="shared" si="79"/>
        <v/>
      </c>
      <c r="W60" s="334" t="str">
        <f t="shared" si="79"/>
        <v/>
      </c>
      <c r="X60" s="321" t="str">
        <f t="shared" si="79"/>
        <v/>
      </c>
      <c r="Y60" s="334" t="str">
        <f t="shared" si="79"/>
        <v/>
      </c>
      <c r="Z60" s="321" t="str">
        <f t="shared" si="79"/>
        <v/>
      </c>
      <c r="AA60" s="334" t="str">
        <f t="shared" si="79"/>
        <v/>
      </c>
      <c r="AB60" s="321" t="str">
        <f t="shared" si="79"/>
        <v/>
      </c>
      <c r="AC60" s="334" t="str">
        <f t="shared" si="79"/>
        <v/>
      </c>
      <c r="AD60" s="321" t="str">
        <f t="shared" si="79"/>
        <v/>
      </c>
      <c r="AE60" s="334" t="str">
        <f t="shared" si="79"/>
        <v/>
      </c>
      <c r="AF60" s="321" t="str">
        <f t="shared" si="79"/>
        <v/>
      </c>
      <c r="AG60" s="334" t="str">
        <f t="shared" si="79"/>
        <v/>
      </c>
      <c r="AH60" s="129" t="str">
        <f t="shared" si="49"/>
        <v/>
      </c>
      <c r="AI60" s="129" t="str">
        <f t="shared" si="50"/>
        <v/>
      </c>
      <c r="AJ60" s="129" t="str">
        <f t="shared" si="41"/>
        <v/>
      </c>
      <c r="AK60" s="129" t="str">
        <f t="shared" si="45"/>
        <v/>
      </c>
      <c r="AL60" s="322" t="str">
        <f t="shared" si="80"/>
        <v/>
      </c>
      <c r="AM60" s="322" t="str">
        <f t="shared" si="80"/>
        <v/>
      </c>
      <c r="AN60" s="322" t="str">
        <f t="shared" si="80"/>
        <v/>
      </c>
      <c r="AO60" s="322" t="str">
        <f t="shared" si="80"/>
        <v/>
      </c>
      <c r="AP60" s="322" t="str">
        <f t="shared" si="80"/>
        <v/>
      </c>
      <c r="AQ60" s="322" t="str">
        <f t="shared" si="80"/>
        <v/>
      </c>
      <c r="AR60" s="322" t="str">
        <f t="shared" si="80"/>
        <v/>
      </c>
      <c r="AS60" s="322" t="str">
        <f t="shared" si="80"/>
        <v/>
      </c>
      <c r="AT60" s="322" t="str">
        <f t="shared" si="80"/>
        <v/>
      </c>
      <c r="AU60" s="322" t="str">
        <f t="shared" si="80"/>
        <v/>
      </c>
      <c r="AV60" s="322" t="str">
        <f t="shared" si="80"/>
        <v/>
      </c>
      <c r="AW60" s="322" t="str">
        <f t="shared" si="51"/>
        <v/>
      </c>
      <c r="AX60" s="282"/>
      <c r="AY60" s="283" t="str">
        <f t="shared" si="52"/>
        <v/>
      </c>
      <c r="AZ60" s="283" t="str">
        <f t="shared" si="53"/>
        <v/>
      </c>
      <c r="BA60" s="283" t="str">
        <f t="shared" si="54"/>
        <v/>
      </c>
      <c r="BB60" s="283" t="str">
        <f t="shared" si="55"/>
        <v/>
      </c>
      <c r="BC60" s="283" t="str">
        <f t="shared" si="56"/>
        <v/>
      </c>
      <c r="BD60" s="283" t="str">
        <f t="shared" si="57"/>
        <v/>
      </c>
      <c r="BE60" s="283" t="str">
        <f t="shared" si="58"/>
        <v/>
      </c>
      <c r="BF60" s="283" t="str">
        <f t="shared" si="59"/>
        <v/>
      </c>
      <c r="BG60" s="283" t="str">
        <f t="shared" si="60"/>
        <v/>
      </c>
      <c r="BH60" s="283" t="str">
        <f t="shared" si="61"/>
        <v/>
      </c>
      <c r="BI60" s="283" t="str">
        <f t="shared" si="62"/>
        <v/>
      </c>
      <c r="BJ60" s="283" t="str">
        <f t="shared" si="63"/>
        <v/>
      </c>
      <c r="BK60" s="229">
        <f t="shared" si="64"/>
        <v>0</v>
      </c>
      <c r="BL60" s="229">
        <f t="shared" si="43"/>
        <v>0</v>
      </c>
      <c r="BM60" s="230">
        <f t="shared" si="65"/>
        <v>0</v>
      </c>
      <c r="BN60" s="228" t="str">
        <f t="shared" si="66"/>
        <v/>
      </c>
      <c r="BO60" s="228" t="str">
        <f t="shared" si="67"/>
        <v/>
      </c>
      <c r="BP60" s="228" t="str">
        <f t="shared" si="68"/>
        <v/>
      </c>
      <c r="BQ60" s="228" t="str">
        <f t="shared" si="69"/>
        <v/>
      </c>
      <c r="BR60" s="228" t="str">
        <f t="shared" si="70"/>
        <v/>
      </c>
      <c r="BS60" s="228" t="str">
        <f t="shared" si="71"/>
        <v/>
      </c>
      <c r="BT60" s="228" t="str">
        <f t="shared" si="72"/>
        <v/>
      </c>
      <c r="BU60" s="228" t="str">
        <f t="shared" si="73"/>
        <v/>
      </c>
      <c r="BV60" s="228" t="str">
        <f t="shared" si="74"/>
        <v/>
      </c>
      <c r="BW60" s="228" t="str">
        <f t="shared" si="75"/>
        <v/>
      </c>
      <c r="BX60" s="228" t="str">
        <f t="shared" si="76"/>
        <v/>
      </c>
      <c r="BY60" s="228" t="str">
        <f t="shared" si="77"/>
        <v/>
      </c>
      <c r="BZ60" s="228" t="str">
        <f t="shared" si="78"/>
        <v/>
      </c>
      <c r="CA60" s="228">
        <f t="shared" si="44"/>
        <v>0</v>
      </c>
    </row>
    <row r="61" spans="1:79" s="228" customFormat="1" ht="23.15" customHeight="1">
      <c r="A61" s="281">
        <v>45</v>
      </c>
      <c r="B61" s="14"/>
      <c r="C61" s="173"/>
      <c r="D61" s="174"/>
      <c r="E61" s="175"/>
      <c r="F61" s="176"/>
      <c r="G61" s="177"/>
      <c r="H61" s="178"/>
      <c r="I61" s="179"/>
      <c r="J61" s="180"/>
      <c r="K61" s="180"/>
      <c r="L61" s="180"/>
      <c r="M61" s="397"/>
      <c r="N61" s="396"/>
      <c r="O61" s="182"/>
      <c r="P61" s="318" t="str">
        <f t="shared" si="38"/>
        <v/>
      </c>
      <c r="Q61" s="320"/>
      <c r="R61" s="293"/>
      <c r="S61" s="293"/>
      <c r="T61" s="293"/>
      <c r="U61" s="293"/>
      <c r="V61" s="321" t="str">
        <f t="shared" si="79"/>
        <v/>
      </c>
      <c r="W61" s="334" t="str">
        <f t="shared" si="79"/>
        <v/>
      </c>
      <c r="X61" s="321" t="str">
        <f t="shared" si="79"/>
        <v/>
      </c>
      <c r="Y61" s="334" t="str">
        <f t="shared" si="79"/>
        <v/>
      </c>
      <c r="Z61" s="321" t="str">
        <f t="shared" si="79"/>
        <v/>
      </c>
      <c r="AA61" s="334" t="str">
        <f t="shared" si="79"/>
        <v/>
      </c>
      <c r="AB61" s="321" t="str">
        <f t="shared" si="79"/>
        <v/>
      </c>
      <c r="AC61" s="334" t="str">
        <f t="shared" si="79"/>
        <v/>
      </c>
      <c r="AD61" s="321" t="str">
        <f t="shared" si="79"/>
        <v/>
      </c>
      <c r="AE61" s="334" t="str">
        <f t="shared" si="79"/>
        <v/>
      </c>
      <c r="AF61" s="321" t="str">
        <f t="shared" si="79"/>
        <v/>
      </c>
      <c r="AG61" s="334" t="str">
        <f t="shared" si="79"/>
        <v/>
      </c>
      <c r="AH61" s="129" t="str">
        <f t="shared" si="49"/>
        <v/>
      </c>
      <c r="AI61" s="129" t="str">
        <f t="shared" si="50"/>
        <v/>
      </c>
      <c r="AJ61" s="129" t="str">
        <f t="shared" si="41"/>
        <v/>
      </c>
      <c r="AK61" s="129" t="str">
        <f t="shared" si="45"/>
        <v/>
      </c>
      <c r="AL61" s="322" t="str">
        <f t="shared" si="80"/>
        <v/>
      </c>
      <c r="AM61" s="322" t="str">
        <f t="shared" si="80"/>
        <v/>
      </c>
      <c r="AN61" s="322" t="str">
        <f t="shared" si="80"/>
        <v/>
      </c>
      <c r="AO61" s="322" t="str">
        <f t="shared" si="80"/>
        <v/>
      </c>
      <c r="AP61" s="322" t="str">
        <f t="shared" si="80"/>
        <v/>
      </c>
      <c r="AQ61" s="322" t="str">
        <f t="shared" si="80"/>
        <v/>
      </c>
      <c r="AR61" s="322" t="str">
        <f t="shared" si="80"/>
        <v/>
      </c>
      <c r="AS61" s="322" t="str">
        <f t="shared" si="80"/>
        <v/>
      </c>
      <c r="AT61" s="322" t="str">
        <f t="shared" si="80"/>
        <v/>
      </c>
      <c r="AU61" s="322" t="str">
        <f t="shared" si="80"/>
        <v/>
      </c>
      <c r="AV61" s="322" t="str">
        <f t="shared" si="80"/>
        <v/>
      </c>
      <c r="AW61" s="322" t="str">
        <f t="shared" si="51"/>
        <v/>
      </c>
      <c r="AX61" s="282"/>
      <c r="AY61" s="283" t="str">
        <f t="shared" si="52"/>
        <v/>
      </c>
      <c r="AZ61" s="283" t="str">
        <f t="shared" si="53"/>
        <v/>
      </c>
      <c r="BA61" s="283" t="str">
        <f t="shared" si="54"/>
        <v/>
      </c>
      <c r="BB61" s="283" t="str">
        <f t="shared" si="55"/>
        <v/>
      </c>
      <c r="BC61" s="283" t="str">
        <f t="shared" si="56"/>
        <v/>
      </c>
      <c r="BD61" s="283" t="str">
        <f t="shared" si="57"/>
        <v/>
      </c>
      <c r="BE61" s="283" t="str">
        <f t="shared" si="58"/>
        <v/>
      </c>
      <c r="BF61" s="283" t="str">
        <f t="shared" si="59"/>
        <v/>
      </c>
      <c r="BG61" s="283" t="str">
        <f t="shared" si="60"/>
        <v/>
      </c>
      <c r="BH61" s="283" t="str">
        <f t="shared" si="61"/>
        <v/>
      </c>
      <c r="BI61" s="283" t="str">
        <f t="shared" si="62"/>
        <v/>
      </c>
      <c r="BJ61" s="283" t="str">
        <f t="shared" si="63"/>
        <v/>
      </c>
      <c r="BK61" s="229">
        <f t="shared" si="64"/>
        <v>0</v>
      </c>
      <c r="BL61" s="229">
        <f t="shared" si="43"/>
        <v>0</v>
      </c>
      <c r="BM61" s="230">
        <f t="shared" si="65"/>
        <v>0</v>
      </c>
      <c r="BN61" s="228" t="str">
        <f t="shared" si="66"/>
        <v/>
      </c>
      <c r="BO61" s="228" t="str">
        <f t="shared" si="67"/>
        <v/>
      </c>
      <c r="BP61" s="228" t="str">
        <f t="shared" si="68"/>
        <v/>
      </c>
      <c r="BQ61" s="228" t="str">
        <f t="shared" si="69"/>
        <v/>
      </c>
      <c r="BR61" s="228" t="str">
        <f t="shared" si="70"/>
        <v/>
      </c>
      <c r="BS61" s="228" t="str">
        <f t="shared" si="71"/>
        <v/>
      </c>
      <c r="BT61" s="228" t="str">
        <f t="shared" si="72"/>
        <v/>
      </c>
      <c r="BU61" s="228" t="str">
        <f t="shared" si="73"/>
        <v/>
      </c>
      <c r="BV61" s="228" t="str">
        <f t="shared" si="74"/>
        <v/>
      </c>
      <c r="BW61" s="228" t="str">
        <f t="shared" si="75"/>
        <v/>
      </c>
      <c r="BX61" s="228" t="str">
        <f t="shared" si="76"/>
        <v/>
      </c>
      <c r="BY61" s="228" t="str">
        <f t="shared" si="77"/>
        <v/>
      </c>
      <c r="BZ61" s="228" t="str">
        <f t="shared" si="78"/>
        <v/>
      </c>
      <c r="CA61" s="228">
        <f t="shared" si="44"/>
        <v>0</v>
      </c>
    </row>
    <row r="62" spans="1:79" s="228" customFormat="1" ht="23.15" customHeight="1">
      <c r="A62" s="281">
        <v>46</v>
      </c>
      <c r="B62" s="14"/>
      <c r="C62" s="173"/>
      <c r="D62" s="174"/>
      <c r="E62" s="175"/>
      <c r="F62" s="176"/>
      <c r="G62" s="177"/>
      <c r="H62" s="178"/>
      <c r="I62" s="179"/>
      <c r="J62" s="180"/>
      <c r="K62" s="180"/>
      <c r="L62" s="180"/>
      <c r="M62" s="397"/>
      <c r="N62" s="396"/>
      <c r="O62" s="182"/>
      <c r="P62" s="318" t="str">
        <f t="shared" si="38"/>
        <v/>
      </c>
      <c r="Q62" s="320"/>
      <c r="R62" s="293"/>
      <c r="S62" s="293"/>
      <c r="T62" s="293"/>
      <c r="U62" s="293"/>
      <c r="V62" s="321" t="str">
        <f t="shared" si="79"/>
        <v/>
      </c>
      <c r="W62" s="334" t="str">
        <f t="shared" si="79"/>
        <v/>
      </c>
      <c r="X62" s="321" t="str">
        <f t="shared" si="79"/>
        <v/>
      </c>
      <c r="Y62" s="334" t="str">
        <f t="shared" si="79"/>
        <v/>
      </c>
      <c r="Z62" s="321" t="str">
        <f t="shared" si="79"/>
        <v/>
      </c>
      <c r="AA62" s="334" t="str">
        <f t="shared" si="79"/>
        <v/>
      </c>
      <c r="AB62" s="321" t="str">
        <f t="shared" si="79"/>
        <v/>
      </c>
      <c r="AC62" s="334" t="str">
        <f t="shared" si="79"/>
        <v/>
      </c>
      <c r="AD62" s="321" t="str">
        <f t="shared" si="79"/>
        <v/>
      </c>
      <c r="AE62" s="334" t="str">
        <f t="shared" si="79"/>
        <v/>
      </c>
      <c r="AF62" s="321" t="str">
        <f t="shared" si="79"/>
        <v/>
      </c>
      <c r="AG62" s="334" t="str">
        <f t="shared" si="79"/>
        <v/>
      </c>
      <c r="AH62" s="129" t="str">
        <f t="shared" si="49"/>
        <v/>
      </c>
      <c r="AI62" s="129" t="str">
        <f t="shared" si="50"/>
        <v/>
      </c>
      <c r="AJ62" s="129" t="str">
        <f t="shared" si="41"/>
        <v/>
      </c>
      <c r="AK62" s="129" t="str">
        <f t="shared" si="45"/>
        <v/>
      </c>
      <c r="AL62" s="322" t="str">
        <f t="shared" si="80"/>
        <v/>
      </c>
      <c r="AM62" s="322" t="str">
        <f t="shared" si="80"/>
        <v/>
      </c>
      <c r="AN62" s="322" t="str">
        <f t="shared" si="80"/>
        <v/>
      </c>
      <c r="AO62" s="322" t="str">
        <f t="shared" si="80"/>
        <v/>
      </c>
      <c r="AP62" s="322" t="str">
        <f t="shared" si="80"/>
        <v/>
      </c>
      <c r="AQ62" s="322" t="str">
        <f t="shared" si="80"/>
        <v/>
      </c>
      <c r="AR62" s="322" t="str">
        <f t="shared" si="80"/>
        <v/>
      </c>
      <c r="AS62" s="322" t="str">
        <f t="shared" si="80"/>
        <v/>
      </c>
      <c r="AT62" s="322" t="str">
        <f t="shared" si="80"/>
        <v/>
      </c>
      <c r="AU62" s="322" t="str">
        <f t="shared" si="80"/>
        <v/>
      </c>
      <c r="AV62" s="322" t="str">
        <f t="shared" si="80"/>
        <v/>
      </c>
      <c r="AW62" s="322" t="str">
        <f t="shared" si="51"/>
        <v/>
      </c>
      <c r="AX62" s="282"/>
      <c r="AY62" s="283" t="str">
        <f t="shared" si="52"/>
        <v/>
      </c>
      <c r="AZ62" s="283" t="str">
        <f t="shared" si="53"/>
        <v/>
      </c>
      <c r="BA62" s="283" t="str">
        <f t="shared" si="54"/>
        <v/>
      </c>
      <c r="BB62" s="283" t="str">
        <f t="shared" si="55"/>
        <v/>
      </c>
      <c r="BC62" s="283" t="str">
        <f t="shared" si="56"/>
        <v/>
      </c>
      <c r="BD62" s="283" t="str">
        <f t="shared" si="57"/>
        <v/>
      </c>
      <c r="BE62" s="283" t="str">
        <f t="shared" si="58"/>
        <v/>
      </c>
      <c r="BF62" s="283" t="str">
        <f t="shared" si="59"/>
        <v/>
      </c>
      <c r="BG62" s="283" t="str">
        <f t="shared" si="60"/>
        <v/>
      </c>
      <c r="BH62" s="283" t="str">
        <f t="shared" si="61"/>
        <v/>
      </c>
      <c r="BI62" s="283" t="str">
        <f t="shared" si="62"/>
        <v/>
      </c>
      <c r="BJ62" s="283" t="str">
        <f t="shared" si="63"/>
        <v/>
      </c>
      <c r="BK62" s="229">
        <f t="shared" si="64"/>
        <v>0</v>
      </c>
      <c r="BL62" s="229">
        <f t="shared" si="43"/>
        <v>0</v>
      </c>
      <c r="BM62" s="230">
        <f t="shared" si="65"/>
        <v>0</v>
      </c>
      <c r="BN62" s="228" t="str">
        <f t="shared" si="66"/>
        <v/>
      </c>
      <c r="BO62" s="228" t="str">
        <f t="shared" si="67"/>
        <v/>
      </c>
      <c r="BP62" s="228" t="str">
        <f t="shared" si="68"/>
        <v/>
      </c>
      <c r="BQ62" s="228" t="str">
        <f t="shared" si="69"/>
        <v/>
      </c>
      <c r="BR62" s="228" t="str">
        <f t="shared" si="70"/>
        <v/>
      </c>
      <c r="BS62" s="228" t="str">
        <f t="shared" si="71"/>
        <v/>
      </c>
      <c r="BT62" s="228" t="str">
        <f t="shared" si="72"/>
        <v/>
      </c>
      <c r="BU62" s="228" t="str">
        <f t="shared" si="73"/>
        <v/>
      </c>
      <c r="BV62" s="228" t="str">
        <f t="shared" si="74"/>
        <v/>
      </c>
      <c r="BW62" s="228" t="str">
        <f t="shared" si="75"/>
        <v/>
      </c>
      <c r="BX62" s="228" t="str">
        <f t="shared" si="76"/>
        <v/>
      </c>
      <c r="BY62" s="228" t="str">
        <f t="shared" si="77"/>
        <v/>
      </c>
      <c r="BZ62" s="228" t="str">
        <f t="shared" si="78"/>
        <v/>
      </c>
      <c r="CA62" s="228">
        <f t="shared" si="44"/>
        <v>0</v>
      </c>
    </row>
    <row r="63" spans="1:79" s="228" customFormat="1" ht="23.15" customHeight="1">
      <c r="A63" s="281">
        <v>47</v>
      </c>
      <c r="B63" s="14"/>
      <c r="C63" s="173"/>
      <c r="D63" s="174"/>
      <c r="E63" s="175"/>
      <c r="F63" s="176"/>
      <c r="G63" s="177"/>
      <c r="H63" s="178"/>
      <c r="I63" s="179"/>
      <c r="J63" s="180"/>
      <c r="K63" s="180"/>
      <c r="L63" s="180"/>
      <c r="M63" s="397"/>
      <c r="N63" s="396"/>
      <c r="O63" s="182"/>
      <c r="P63" s="318" t="str">
        <f t="shared" si="38"/>
        <v/>
      </c>
      <c r="Q63" s="320"/>
      <c r="R63" s="293"/>
      <c r="S63" s="293"/>
      <c r="T63" s="293"/>
      <c r="U63" s="293"/>
      <c r="V63" s="321" t="str">
        <f t="shared" si="79"/>
        <v/>
      </c>
      <c r="W63" s="334" t="str">
        <f t="shared" si="79"/>
        <v/>
      </c>
      <c r="X63" s="321" t="str">
        <f t="shared" si="79"/>
        <v/>
      </c>
      <c r="Y63" s="334" t="str">
        <f t="shared" si="79"/>
        <v/>
      </c>
      <c r="Z63" s="321" t="str">
        <f t="shared" si="79"/>
        <v/>
      </c>
      <c r="AA63" s="334" t="str">
        <f t="shared" si="79"/>
        <v/>
      </c>
      <c r="AB63" s="321" t="str">
        <f t="shared" si="79"/>
        <v/>
      </c>
      <c r="AC63" s="334" t="str">
        <f t="shared" si="79"/>
        <v/>
      </c>
      <c r="AD63" s="321" t="str">
        <f t="shared" si="79"/>
        <v/>
      </c>
      <c r="AE63" s="334" t="str">
        <f t="shared" si="79"/>
        <v/>
      </c>
      <c r="AF63" s="321" t="str">
        <f t="shared" si="79"/>
        <v/>
      </c>
      <c r="AG63" s="334" t="str">
        <f t="shared" si="79"/>
        <v/>
      </c>
      <c r="AH63" s="129" t="str">
        <f t="shared" si="49"/>
        <v/>
      </c>
      <c r="AI63" s="129" t="str">
        <f t="shared" si="50"/>
        <v/>
      </c>
      <c r="AJ63" s="129" t="str">
        <f t="shared" si="41"/>
        <v/>
      </c>
      <c r="AK63" s="129" t="str">
        <f t="shared" si="45"/>
        <v/>
      </c>
      <c r="AL63" s="322" t="str">
        <f t="shared" si="80"/>
        <v/>
      </c>
      <c r="AM63" s="322" t="str">
        <f t="shared" si="80"/>
        <v/>
      </c>
      <c r="AN63" s="322" t="str">
        <f t="shared" si="80"/>
        <v/>
      </c>
      <c r="AO63" s="322" t="str">
        <f t="shared" si="80"/>
        <v/>
      </c>
      <c r="AP63" s="322" t="str">
        <f t="shared" si="80"/>
        <v/>
      </c>
      <c r="AQ63" s="322" t="str">
        <f t="shared" si="80"/>
        <v/>
      </c>
      <c r="AR63" s="322" t="str">
        <f t="shared" si="80"/>
        <v/>
      </c>
      <c r="AS63" s="322" t="str">
        <f t="shared" si="80"/>
        <v/>
      </c>
      <c r="AT63" s="322" t="str">
        <f t="shared" si="80"/>
        <v/>
      </c>
      <c r="AU63" s="322" t="str">
        <f t="shared" si="80"/>
        <v/>
      </c>
      <c r="AV63" s="322" t="str">
        <f t="shared" si="80"/>
        <v/>
      </c>
      <c r="AW63" s="322" t="str">
        <f t="shared" si="51"/>
        <v/>
      </c>
      <c r="AX63" s="282"/>
      <c r="AY63" s="283" t="str">
        <f t="shared" si="52"/>
        <v/>
      </c>
      <c r="AZ63" s="283" t="str">
        <f t="shared" si="53"/>
        <v/>
      </c>
      <c r="BA63" s="283" t="str">
        <f t="shared" si="54"/>
        <v/>
      </c>
      <c r="BB63" s="283" t="str">
        <f t="shared" si="55"/>
        <v/>
      </c>
      <c r="BC63" s="283" t="str">
        <f t="shared" si="56"/>
        <v/>
      </c>
      <c r="BD63" s="283" t="str">
        <f t="shared" si="57"/>
        <v/>
      </c>
      <c r="BE63" s="283" t="str">
        <f t="shared" si="58"/>
        <v/>
      </c>
      <c r="BF63" s="283" t="str">
        <f t="shared" si="59"/>
        <v/>
      </c>
      <c r="BG63" s="283" t="str">
        <f t="shared" si="60"/>
        <v/>
      </c>
      <c r="BH63" s="283" t="str">
        <f t="shared" si="61"/>
        <v/>
      </c>
      <c r="BI63" s="283" t="str">
        <f t="shared" si="62"/>
        <v/>
      </c>
      <c r="BJ63" s="283" t="str">
        <f t="shared" si="63"/>
        <v/>
      </c>
      <c r="BK63" s="229">
        <f t="shared" si="64"/>
        <v>0</v>
      </c>
      <c r="BL63" s="229">
        <f t="shared" si="43"/>
        <v>0</v>
      </c>
      <c r="BM63" s="230">
        <f t="shared" si="65"/>
        <v>0</v>
      </c>
      <c r="BN63" s="228" t="str">
        <f t="shared" si="66"/>
        <v/>
      </c>
      <c r="BO63" s="228" t="str">
        <f t="shared" si="67"/>
        <v/>
      </c>
      <c r="BP63" s="228" t="str">
        <f t="shared" si="68"/>
        <v/>
      </c>
      <c r="BQ63" s="228" t="str">
        <f t="shared" si="69"/>
        <v/>
      </c>
      <c r="BR63" s="228" t="str">
        <f t="shared" si="70"/>
        <v/>
      </c>
      <c r="BS63" s="228" t="str">
        <f t="shared" si="71"/>
        <v/>
      </c>
      <c r="BT63" s="228" t="str">
        <f t="shared" si="72"/>
        <v/>
      </c>
      <c r="BU63" s="228" t="str">
        <f t="shared" si="73"/>
        <v/>
      </c>
      <c r="BV63" s="228" t="str">
        <f t="shared" si="74"/>
        <v/>
      </c>
      <c r="BW63" s="228" t="str">
        <f t="shared" si="75"/>
        <v/>
      </c>
      <c r="BX63" s="228" t="str">
        <f t="shared" si="76"/>
        <v/>
      </c>
      <c r="BY63" s="228" t="str">
        <f t="shared" si="77"/>
        <v/>
      </c>
      <c r="BZ63" s="228" t="str">
        <f t="shared" si="78"/>
        <v/>
      </c>
      <c r="CA63" s="228">
        <f t="shared" si="44"/>
        <v>0</v>
      </c>
    </row>
    <row r="64" spans="1:79" s="228" customFormat="1" ht="23.15" customHeight="1">
      <c r="A64" s="281">
        <v>48</v>
      </c>
      <c r="B64" s="14"/>
      <c r="C64" s="173"/>
      <c r="D64" s="174"/>
      <c r="E64" s="175"/>
      <c r="F64" s="176"/>
      <c r="G64" s="177"/>
      <c r="H64" s="178"/>
      <c r="I64" s="179"/>
      <c r="J64" s="180"/>
      <c r="K64" s="180"/>
      <c r="L64" s="180"/>
      <c r="M64" s="397"/>
      <c r="N64" s="396"/>
      <c r="O64" s="182"/>
      <c r="P64" s="318" t="str">
        <f t="shared" si="38"/>
        <v/>
      </c>
      <c r="Q64" s="320"/>
      <c r="R64" s="293"/>
      <c r="S64" s="293"/>
      <c r="T64" s="293"/>
      <c r="U64" s="293"/>
      <c r="V64" s="321" t="str">
        <f t="shared" si="79"/>
        <v/>
      </c>
      <c r="W64" s="334" t="str">
        <f t="shared" si="79"/>
        <v/>
      </c>
      <c r="X64" s="321" t="str">
        <f t="shared" si="79"/>
        <v/>
      </c>
      <c r="Y64" s="334" t="str">
        <f t="shared" si="79"/>
        <v/>
      </c>
      <c r="Z64" s="321" t="str">
        <f t="shared" si="79"/>
        <v/>
      </c>
      <c r="AA64" s="334" t="str">
        <f t="shared" si="79"/>
        <v/>
      </c>
      <c r="AB64" s="321" t="str">
        <f t="shared" si="79"/>
        <v/>
      </c>
      <c r="AC64" s="334" t="str">
        <f t="shared" si="79"/>
        <v/>
      </c>
      <c r="AD64" s="321" t="str">
        <f t="shared" si="79"/>
        <v/>
      </c>
      <c r="AE64" s="334" t="str">
        <f t="shared" si="79"/>
        <v/>
      </c>
      <c r="AF64" s="321" t="str">
        <f t="shared" si="79"/>
        <v/>
      </c>
      <c r="AG64" s="334" t="str">
        <f t="shared" si="79"/>
        <v/>
      </c>
      <c r="AH64" s="129" t="str">
        <f t="shared" si="49"/>
        <v/>
      </c>
      <c r="AI64" s="129" t="str">
        <f t="shared" si="50"/>
        <v/>
      </c>
      <c r="AJ64" s="129" t="str">
        <f t="shared" si="41"/>
        <v/>
      </c>
      <c r="AK64" s="129" t="str">
        <f t="shared" si="45"/>
        <v/>
      </c>
      <c r="AL64" s="322" t="str">
        <f t="shared" si="80"/>
        <v/>
      </c>
      <c r="AM64" s="322" t="str">
        <f t="shared" si="80"/>
        <v/>
      </c>
      <c r="AN64" s="322" t="str">
        <f t="shared" si="80"/>
        <v/>
      </c>
      <c r="AO64" s="322" t="str">
        <f t="shared" si="80"/>
        <v/>
      </c>
      <c r="AP64" s="322" t="str">
        <f t="shared" si="80"/>
        <v/>
      </c>
      <c r="AQ64" s="322" t="str">
        <f t="shared" si="80"/>
        <v/>
      </c>
      <c r="AR64" s="322" t="str">
        <f t="shared" si="80"/>
        <v/>
      </c>
      <c r="AS64" s="322" t="str">
        <f t="shared" si="80"/>
        <v/>
      </c>
      <c r="AT64" s="322" t="str">
        <f t="shared" si="80"/>
        <v/>
      </c>
      <c r="AU64" s="322" t="str">
        <f t="shared" si="80"/>
        <v/>
      </c>
      <c r="AV64" s="322" t="str">
        <f t="shared" si="80"/>
        <v/>
      </c>
      <c r="AW64" s="322" t="str">
        <f t="shared" si="51"/>
        <v/>
      </c>
      <c r="AX64" s="282"/>
      <c r="AY64" s="283" t="str">
        <f t="shared" si="52"/>
        <v/>
      </c>
      <c r="AZ64" s="283" t="str">
        <f t="shared" si="53"/>
        <v/>
      </c>
      <c r="BA64" s="283" t="str">
        <f t="shared" si="54"/>
        <v/>
      </c>
      <c r="BB64" s="283" t="str">
        <f t="shared" si="55"/>
        <v/>
      </c>
      <c r="BC64" s="283" t="str">
        <f t="shared" si="56"/>
        <v/>
      </c>
      <c r="BD64" s="283" t="str">
        <f t="shared" si="57"/>
        <v/>
      </c>
      <c r="BE64" s="283" t="str">
        <f t="shared" si="58"/>
        <v/>
      </c>
      <c r="BF64" s="283" t="str">
        <f t="shared" si="59"/>
        <v/>
      </c>
      <c r="BG64" s="283" t="str">
        <f t="shared" si="60"/>
        <v/>
      </c>
      <c r="BH64" s="283" t="str">
        <f t="shared" si="61"/>
        <v/>
      </c>
      <c r="BI64" s="283" t="str">
        <f t="shared" si="62"/>
        <v/>
      </c>
      <c r="BJ64" s="283" t="str">
        <f t="shared" si="63"/>
        <v/>
      </c>
      <c r="BK64" s="229">
        <f t="shared" si="64"/>
        <v>0</v>
      </c>
      <c r="BL64" s="229">
        <f t="shared" si="43"/>
        <v>0</v>
      </c>
      <c r="BM64" s="230">
        <f t="shared" si="65"/>
        <v>0</v>
      </c>
      <c r="BN64" s="228" t="str">
        <f t="shared" si="66"/>
        <v/>
      </c>
      <c r="BO64" s="228" t="str">
        <f t="shared" si="67"/>
        <v/>
      </c>
      <c r="BP64" s="228" t="str">
        <f t="shared" si="68"/>
        <v/>
      </c>
      <c r="BQ64" s="228" t="str">
        <f t="shared" si="69"/>
        <v/>
      </c>
      <c r="BR64" s="228" t="str">
        <f t="shared" si="70"/>
        <v/>
      </c>
      <c r="BS64" s="228" t="str">
        <f t="shared" si="71"/>
        <v/>
      </c>
      <c r="BT64" s="228" t="str">
        <f t="shared" si="72"/>
        <v/>
      </c>
      <c r="BU64" s="228" t="str">
        <f t="shared" si="73"/>
        <v/>
      </c>
      <c r="BV64" s="228" t="str">
        <f t="shared" si="74"/>
        <v/>
      </c>
      <c r="BW64" s="228" t="str">
        <f t="shared" si="75"/>
        <v/>
      </c>
      <c r="BX64" s="228" t="str">
        <f t="shared" si="76"/>
        <v/>
      </c>
      <c r="BY64" s="228" t="str">
        <f t="shared" si="77"/>
        <v/>
      </c>
      <c r="BZ64" s="228" t="str">
        <f t="shared" si="78"/>
        <v/>
      </c>
      <c r="CA64" s="228">
        <f t="shared" si="44"/>
        <v>0</v>
      </c>
    </row>
    <row r="65" spans="1:79" s="228" customFormat="1" ht="23.15" customHeight="1">
      <c r="A65" s="281">
        <v>49</v>
      </c>
      <c r="B65" s="14"/>
      <c r="C65" s="173"/>
      <c r="D65" s="174"/>
      <c r="E65" s="175"/>
      <c r="F65" s="176"/>
      <c r="G65" s="177"/>
      <c r="H65" s="178"/>
      <c r="I65" s="179"/>
      <c r="J65" s="180"/>
      <c r="K65" s="180"/>
      <c r="L65" s="180"/>
      <c r="M65" s="397"/>
      <c r="N65" s="396"/>
      <c r="O65" s="182"/>
      <c r="P65" s="318" t="str">
        <f t="shared" si="38"/>
        <v/>
      </c>
      <c r="Q65" s="320"/>
      <c r="R65" s="293"/>
      <c r="S65" s="293"/>
      <c r="T65" s="293"/>
      <c r="U65" s="293"/>
      <c r="V65" s="321" t="str">
        <f t="shared" si="79"/>
        <v/>
      </c>
      <c r="W65" s="334" t="str">
        <f t="shared" si="79"/>
        <v/>
      </c>
      <c r="X65" s="321" t="str">
        <f t="shared" si="79"/>
        <v/>
      </c>
      <c r="Y65" s="334" t="str">
        <f t="shared" si="79"/>
        <v/>
      </c>
      <c r="Z65" s="321" t="str">
        <f t="shared" si="79"/>
        <v/>
      </c>
      <c r="AA65" s="334" t="str">
        <f t="shared" si="79"/>
        <v/>
      </c>
      <c r="AB65" s="321" t="str">
        <f t="shared" si="79"/>
        <v/>
      </c>
      <c r="AC65" s="334" t="str">
        <f t="shared" si="79"/>
        <v/>
      </c>
      <c r="AD65" s="321" t="str">
        <f t="shared" si="79"/>
        <v/>
      </c>
      <c r="AE65" s="334" t="str">
        <f t="shared" si="79"/>
        <v/>
      </c>
      <c r="AF65" s="321" t="str">
        <f t="shared" si="79"/>
        <v/>
      </c>
      <c r="AG65" s="334" t="str">
        <f t="shared" si="79"/>
        <v/>
      </c>
      <c r="AH65" s="129" t="str">
        <f t="shared" si="49"/>
        <v/>
      </c>
      <c r="AI65" s="129" t="str">
        <f t="shared" si="50"/>
        <v/>
      </c>
      <c r="AJ65" s="129" t="str">
        <f t="shared" si="41"/>
        <v/>
      </c>
      <c r="AK65" s="129" t="str">
        <f t="shared" si="45"/>
        <v/>
      </c>
      <c r="AL65" s="322" t="str">
        <f t="shared" si="80"/>
        <v/>
      </c>
      <c r="AM65" s="322" t="str">
        <f t="shared" si="80"/>
        <v/>
      </c>
      <c r="AN65" s="322" t="str">
        <f t="shared" si="80"/>
        <v/>
      </c>
      <c r="AO65" s="322" t="str">
        <f t="shared" si="80"/>
        <v/>
      </c>
      <c r="AP65" s="322" t="str">
        <f t="shared" si="80"/>
        <v/>
      </c>
      <c r="AQ65" s="322" t="str">
        <f t="shared" si="80"/>
        <v/>
      </c>
      <c r="AR65" s="322" t="str">
        <f t="shared" si="80"/>
        <v/>
      </c>
      <c r="AS65" s="322" t="str">
        <f t="shared" si="80"/>
        <v/>
      </c>
      <c r="AT65" s="322" t="str">
        <f t="shared" si="80"/>
        <v/>
      </c>
      <c r="AU65" s="322" t="str">
        <f t="shared" si="80"/>
        <v/>
      </c>
      <c r="AV65" s="322" t="str">
        <f t="shared" si="80"/>
        <v/>
      </c>
      <c r="AW65" s="322" t="str">
        <f t="shared" si="51"/>
        <v/>
      </c>
      <c r="AX65" s="282"/>
      <c r="AY65" s="283" t="str">
        <f t="shared" si="52"/>
        <v/>
      </c>
      <c r="AZ65" s="283" t="str">
        <f t="shared" si="53"/>
        <v/>
      </c>
      <c r="BA65" s="283" t="str">
        <f t="shared" si="54"/>
        <v/>
      </c>
      <c r="BB65" s="283" t="str">
        <f t="shared" si="55"/>
        <v/>
      </c>
      <c r="BC65" s="283" t="str">
        <f t="shared" si="56"/>
        <v/>
      </c>
      <c r="BD65" s="283" t="str">
        <f t="shared" si="57"/>
        <v/>
      </c>
      <c r="BE65" s="283" t="str">
        <f t="shared" si="58"/>
        <v/>
      </c>
      <c r="BF65" s="283" t="str">
        <f t="shared" si="59"/>
        <v/>
      </c>
      <c r="BG65" s="283" t="str">
        <f t="shared" si="60"/>
        <v/>
      </c>
      <c r="BH65" s="283" t="str">
        <f t="shared" si="61"/>
        <v/>
      </c>
      <c r="BI65" s="283" t="str">
        <f t="shared" si="62"/>
        <v/>
      </c>
      <c r="BJ65" s="283" t="str">
        <f t="shared" si="63"/>
        <v/>
      </c>
      <c r="BK65" s="229">
        <f t="shared" si="64"/>
        <v>0</v>
      </c>
      <c r="BL65" s="229">
        <f t="shared" si="43"/>
        <v>0</v>
      </c>
      <c r="BM65" s="230">
        <f t="shared" si="65"/>
        <v>0</v>
      </c>
      <c r="BN65" s="228" t="str">
        <f t="shared" si="66"/>
        <v/>
      </c>
      <c r="BO65" s="228" t="str">
        <f t="shared" si="67"/>
        <v/>
      </c>
      <c r="BP65" s="228" t="str">
        <f t="shared" si="68"/>
        <v/>
      </c>
      <c r="BQ65" s="228" t="str">
        <f t="shared" si="69"/>
        <v/>
      </c>
      <c r="BR65" s="228" t="str">
        <f t="shared" si="70"/>
        <v/>
      </c>
      <c r="BS65" s="228" t="str">
        <f t="shared" si="71"/>
        <v/>
      </c>
      <c r="BT65" s="228" t="str">
        <f t="shared" si="72"/>
        <v/>
      </c>
      <c r="BU65" s="228" t="str">
        <f t="shared" si="73"/>
        <v/>
      </c>
      <c r="BV65" s="228" t="str">
        <f t="shared" si="74"/>
        <v/>
      </c>
      <c r="BW65" s="228" t="str">
        <f t="shared" si="75"/>
        <v/>
      </c>
      <c r="BX65" s="228" t="str">
        <f t="shared" si="76"/>
        <v/>
      </c>
      <c r="BY65" s="228" t="str">
        <f t="shared" si="77"/>
        <v/>
      </c>
      <c r="BZ65" s="228" t="str">
        <f t="shared" si="78"/>
        <v/>
      </c>
      <c r="CA65" s="228">
        <f t="shared" si="44"/>
        <v>0</v>
      </c>
    </row>
    <row r="66" spans="1:79" s="228" customFormat="1" ht="23.15" customHeight="1">
      <c r="A66" s="281">
        <v>50</v>
      </c>
      <c r="B66" s="14"/>
      <c r="C66" s="173"/>
      <c r="D66" s="174"/>
      <c r="E66" s="175"/>
      <c r="F66" s="176"/>
      <c r="G66" s="177"/>
      <c r="H66" s="178"/>
      <c r="I66" s="179"/>
      <c r="J66" s="180"/>
      <c r="K66" s="180"/>
      <c r="L66" s="180"/>
      <c r="M66" s="397"/>
      <c r="N66" s="396"/>
      <c r="O66" s="182"/>
      <c r="P66" s="318" t="str">
        <f t="shared" si="38"/>
        <v/>
      </c>
      <c r="Q66" s="320"/>
      <c r="R66" s="293"/>
      <c r="S66" s="293"/>
      <c r="T66" s="293"/>
      <c r="U66" s="293"/>
      <c r="V66" s="321" t="str">
        <f t="shared" si="79"/>
        <v/>
      </c>
      <c r="W66" s="334" t="str">
        <f t="shared" si="79"/>
        <v/>
      </c>
      <c r="X66" s="321" t="str">
        <f t="shared" si="79"/>
        <v/>
      </c>
      <c r="Y66" s="334" t="str">
        <f t="shared" si="79"/>
        <v/>
      </c>
      <c r="Z66" s="321" t="str">
        <f t="shared" si="79"/>
        <v/>
      </c>
      <c r="AA66" s="334" t="str">
        <f t="shared" si="79"/>
        <v/>
      </c>
      <c r="AB66" s="321" t="str">
        <f t="shared" si="79"/>
        <v/>
      </c>
      <c r="AC66" s="334" t="str">
        <f t="shared" si="79"/>
        <v/>
      </c>
      <c r="AD66" s="321" t="str">
        <f t="shared" si="79"/>
        <v/>
      </c>
      <c r="AE66" s="334" t="str">
        <f t="shared" si="79"/>
        <v/>
      </c>
      <c r="AF66" s="321" t="str">
        <f t="shared" si="79"/>
        <v/>
      </c>
      <c r="AG66" s="334" t="str">
        <f t="shared" si="79"/>
        <v/>
      </c>
      <c r="AH66" s="129" t="str">
        <f t="shared" si="49"/>
        <v/>
      </c>
      <c r="AI66" s="129" t="str">
        <f t="shared" si="50"/>
        <v/>
      </c>
      <c r="AJ66" s="129" t="str">
        <f t="shared" si="41"/>
        <v/>
      </c>
      <c r="AK66" s="129" t="str">
        <f t="shared" si="45"/>
        <v/>
      </c>
      <c r="AL66" s="322" t="str">
        <f t="shared" si="80"/>
        <v/>
      </c>
      <c r="AM66" s="322" t="str">
        <f t="shared" si="80"/>
        <v/>
      </c>
      <c r="AN66" s="322" t="str">
        <f t="shared" si="80"/>
        <v/>
      </c>
      <c r="AO66" s="322" t="str">
        <f t="shared" si="80"/>
        <v/>
      </c>
      <c r="AP66" s="322" t="str">
        <f t="shared" si="80"/>
        <v/>
      </c>
      <c r="AQ66" s="322" t="str">
        <f t="shared" si="80"/>
        <v/>
      </c>
      <c r="AR66" s="322" t="str">
        <f t="shared" si="80"/>
        <v/>
      </c>
      <c r="AS66" s="322" t="str">
        <f t="shared" si="80"/>
        <v/>
      </c>
      <c r="AT66" s="322" t="str">
        <f t="shared" si="80"/>
        <v/>
      </c>
      <c r="AU66" s="322" t="str">
        <f t="shared" si="80"/>
        <v/>
      </c>
      <c r="AV66" s="322" t="str">
        <f t="shared" si="80"/>
        <v/>
      </c>
      <c r="AW66" s="322" t="str">
        <f t="shared" si="51"/>
        <v/>
      </c>
      <c r="AX66" s="282"/>
      <c r="AY66" s="283" t="str">
        <f t="shared" si="52"/>
        <v/>
      </c>
      <c r="AZ66" s="283" t="str">
        <f t="shared" si="53"/>
        <v/>
      </c>
      <c r="BA66" s="283" t="str">
        <f t="shared" si="54"/>
        <v/>
      </c>
      <c r="BB66" s="283" t="str">
        <f t="shared" si="55"/>
        <v/>
      </c>
      <c r="BC66" s="283" t="str">
        <f t="shared" si="56"/>
        <v/>
      </c>
      <c r="BD66" s="283" t="str">
        <f t="shared" si="57"/>
        <v/>
      </c>
      <c r="BE66" s="283" t="str">
        <f t="shared" si="58"/>
        <v/>
      </c>
      <c r="BF66" s="283" t="str">
        <f t="shared" si="59"/>
        <v/>
      </c>
      <c r="BG66" s="283" t="str">
        <f t="shared" si="60"/>
        <v/>
      </c>
      <c r="BH66" s="283" t="str">
        <f t="shared" si="61"/>
        <v/>
      </c>
      <c r="BI66" s="283" t="str">
        <f t="shared" si="62"/>
        <v/>
      </c>
      <c r="BJ66" s="283" t="str">
        <f t="shared" si="63"/>
        <v/>
      </c>
      <c r="BK66" s="229">
        <f t="shared" si="64"/>
        <v>0</v>
      </c>
      <c r="BL66" s="229">
        <f t="shared" si="43"/>
        <v>0</v>
      </c>
      <c r="BM66" s="230">
        <f t="shared" si="65"/>
        <v>0</v>
      </c>
      <c r="BN66" s="228" t="str">
        <f t="shared" si="66"/>
        <v/>
      </c>
      <c r="BO66" s="228" t="str">
        <f t="shared" si="67"/>
        <v/>
      </c>
      <c r="BP66" s="228" t="str">
        <f t="shared" si="68"/>
        <v/>
      </c>
      <c r="BQ66" s="228" t="str">
        <f t="shared" si="69"/>
        <v/>
      </c>
      <c r="BR66" s="228" t="str">
        <f t="shared" si="70"/>
        <v/>
      </c>
      <c r="BS66" s="228" t="str">
        <f t="shared" si="71"/>
        <v/>
      </c>
      <c r="BT66" s="228" t="str">
        <f t="shared" si="72"/>
        <v/>
      </c>
      <c r="BU66" s="228" t="str">
        <f t="shared" si="73"/>
        <v/>
      </c>
      <c r="BV66" s="228" t="str">
        <f t="shared" si="74"/>
        <v/>
      </c>
      <c r="BW66" s="228" t="str">
        <f t="shared" si="75"/>
        <v/>
      </c>
      <c r="BX66" s="228" t="str">
        <f t="shared" si="76"/>
        <v/>
      </c>
      <c r="BY66" s="228" t="str">
        <f t="shared" si="77"/>
        <v/>
      </c>
      <c r="BZ66" s="228" t="str">
        <f t="shared" si="78"/>
        <v/>
      </c>
      <c r="CA66" s="228">
        <f t="shared" si="44"/>
        <v>0</v>
      </c>
    </row>
    <row r="67" spans="1:79" s="228" customFormat="1" ht="23.15" customHeight="1">
      <c r="A67" s="281">
        <v>51</v>
      </c>
      <c r="B67" s="14"/>
      <c r="C67" s="173"/>
      <c r="D67" s="174"/>
      <c r="E67" s="175"/>
      <c r="F67" s="176"/>
      <c r="G67" s="177"/>
      <c r="H67" s="178"/>
      <c r="I67" s="179"/>
      <c r="J67" s="180"/>
      <c r="K67" s="180"/>
      <c r="L67" s="180"/>
      <c r="M67" s="397"/>
      <c r="N67" s="396"/>
      <c r="O67" s="182"/>
      <c r="P67" s="318" t="str">
        <f t="shared" si="38"/>
        <v/>
      </c>
      <c r="Q67" s="320"/>
      <c r="R67" s="293"/>
      <c r="S67" s="293"/>
      <c r="T67" s="293"/>
      <c r="U67" s="293"/>
      <c r="V67" s="321" t="str">
        <f t="shared" si="79"/>
        <v/>
      </c>
      <c r="W67" s="334" t="str">
        <f t="shared" si="79"/>
        <v/>
      </c>
      <c r="X67" s="321" t="str">
        <f t="shared" si="79"/>
        <v/>
      </c>
      <c r="Y67" s="334" t="str">
        <f t="shared" si="79"/>
        <v/>
      </c>
      <c r="Z67" s="321" t="str">
        <f t="shared" si="79"/>
        <v/>
      </c>
      <c r="AA67" s="334" t="str">
        <f t="shared" si="79"/>
        <v/>
      </c>
      <c r="AB67" s="321" t="str">
        <f t="shared" si="79"/>
        <v/>
      </c>
      <c r="AC67" s="334" t="str">
        <f t="shared" si="79"/>
        <v/>
      </c>
      <c r="AD67" s="321" t="str">
        <f t="shared" si="79"/>
        <v/>
      </c>
      <c r="AE67" s="334" t="str">
        <f t="shared" si="79"/>
        <v/>
      </c>
      <c r="AF67" s="321" t="str">
        <f t="shared" si="79"/>
        <v/>
      </c>
      <c r="AG67" s="334" t="str">
        <f t="shared" si="79"/>
        <v/>
      </c>
      <c r="AH67" s="129" t="str">
        <f t="shared" si="49"/>
        <v/>
      </c>
      <c r="AI67" s="129" t="str">
        <f t="shared" si="50"/>
        <v/>
      </c>
      <c r="AJ67" s="129" t="str">
        <f t="shared" si="41"/>
        <v/>
      </c>
      <c r="AK67" s="129" t="str">
        <f t="shared" si="45"/>
        <v/>
      </c>
      <c r="AL67" s="322" t="str">
        <f t="shared" si="80"/>
        <v/>
      </c>
      <c r="AM67" s="322" t="str">
        <f t="shared" si="80"/>
        <v/>
      </c>
      <c r="AN67" s="322" t="str">
        <f t="shared" si="80"/>
        <v/>
      </c>
      <c r="AO67" s="322" t="str">
        <f t="shared" si="80"/>
        <v/>
      </c>
      <c r="AP67" s="322" t="str">
        <f t="shared" si="80"/>
        <v/>
      </c>
      <c r="AQ67" s="322" t="str">
        <f t="shared" si="80"/>
        <v/>
      </c>
      <c r="AR67" s="322" t="str">
        <f t="shared" si="80"/>
        <v/>
      </c>
      <c r="AS67" s="322" t="str">
        <f t="shared" si="80"/>
        <v/>
      </c>
      <c r="AT67" s="322" t="str">
        <f t="shared" si="80"/>
        <v/>
      </c>
      <c r="AU67" s="322" t="str">
        <f t="shared" si="80"/>
        <v/>
      </c>
      <c r="AV67" s="322" t="str">
        <f t="shared" si="80"/>
        <v/>
      </c>
      <c r="AW67" s="322" t="str">
        <f t="shared" si="51"/>
        <v/>
      </c>
      <c r="AX67" s="282"/>
      <c r="AY67" s="283" t="str">
        <f t="shared" si="52"/>
        <v/>
      </c>
      <c r="AZ67" s="283" t="str">
        <f t="shared" si="53"/>
        <v/>
      </c>
      <c r="BA67" s="283" t="str">
        <f t="shared" si="54"/>
        <v/>
      </c>
      <c r="BB67" s="283" t="str">
        <f t="shared" si="55"/>
        <v/>
      </c>
      <c r="BC67" s="283" t="str">
        <f t="shared" si="56"/>
        <v/>
      </c>
      <c r="BD67" s="283" t="str">
        <f t="shared" si="57"/>
        <v/>
      </c>
      <c r="BE67" s="283" t="str">
        <f t="shared" si="58"/>
        <v/>
      </c>
      <c r="BF67" s="283" t="str">
        <f t="shared" si="59"/>
        <v/>
      </c>
      <c r="BG67" s="283" t="str">
        <f t="shared" si="60"/>
        <v/>
      </c>
      <c r="BH67" s="283" t="str">
        <f t="shared" si="61"/>
        <v/>
      </c>
      <c r="BI67" s="283" t="str">
        <f t="shared" si="62"/>
        <v/>
      </c>
      <c r="BJ67" s="283" t="str">
        <f t="shared" si="63"/>
        <v/>
      </c>
      <c r="BK67" s="229">
        <f t="shared" si="64"/>
        <v>0</v>
      </c>
      <c r="BL67" s="229">
        <f t="shared" si="43"/>
        <v>0</v>
      </c>
      <c r="BM67" s="230">
        <f t="shared" si="65"/>
        <v>0</v>
      </c>
      <c r="BN67" s="228" t="str">
        <f t="shared" si="66"/>
        <v/>
      </c>
      <c r="BO67" s="228" t="str">
        <f t="shared" si="67"/>
        <v/>
      </c>
      <c r="BP67" s="228" t="str">
        <f t="shared" si="68"/>
        <v/>
      </c>
      <c r="BQ67" s="228" t="str">
        <f t="shared" si="69"/>
        <v/>
      </c>
      <c r="BR67" s="228" t="str">
        <f t="shared" si="70"/>
        <v/>
      </c>
      <c r="BS67" s="228" t="str">
        <f t="shared" si="71"/>
        <v/>
      </c>
      <c r="BT67" s="228" t="str">
        <f t="shared" si="72"/>
        <v/>
      </c>
      <c r="BU67" s="228" t="str">
        <f t="shared" si="73"/>
        <v/>
      </c>
      <c r="BV67" s="228" t="str">
        <f t="shared" si="74"/>
        <v/>
      </c>
      <c r="BW67" s="228" t="str">
        <f t="shared" si="75"/>
        <v/>
      </c>
      <c r="BX67" s="228" t="str">
        <f t="shared" si="76"/>
        <v/>
      </c>
      <c r="BY67" s="228" t="str">
        <f t="shared" si="77"/>
        <v/>
      </c>
      <c r="BZ67" s="228" t="str">
        <f t="shared" si="78"/>
        <v/>
      </c>
      <c r="CA67" s="228">
        <f t="shared" si="44"/>
        <v>0</v>
      </c>
    </row>
    <row r="68" spans="1:79" s="228" customFormat="1" ht="23.15" customHeight="1">
      <c r="A68" s="281">
        <v>52</v>
      </c>
      <c r="B68" s="14"/>
      <c r="C68" s="173"/>
      <c r="D68" s="174"/>
      <c r="E68" s="175"/>
      <c r="F68" s="176"/>
      <c r="G68" s="177"/>
      <c r="H68" s="178"/>
      <c r="I68" s="179"/>
      <c r="J68" s="180"/>
      <c r="K68" s="180"/>
      <c r="L68" s="180"/>
      <c r="M68" s="397"/>
      <c r="N68" s="396"/>
      <c r="O68" s="182"/>
      <c r="P68" s="318" t="str">
        <f t="shared" si="38"/>
        <v/>
      </c>
      <c r="Q68" s="320"/>
      <c r="R68" s="293"/>
      <c r="S68" s="293"/>
      <c r="T68" s="293"/>
      <c r="U68" s="293"/>
      <c r="V68" s="321" t="str">
        <f t="shared" si="79"/>
        <v/>
      </c>
      <c r="W68" s="334" t="str">
        <f t="shared" si="79"/>
        <v/>
      </c>
      <c r="X68" s="321" t="str">
        <f t="shared" si="79"/>
        <v/>
      </c>
      <c r="Y68" s="334" t="str">
        <f t="shared" si="79"/>
        <v/>
      </c>
      <c r="Z68" s="321" t="str">
        <f t="shared" si="79"/>
        <v/>
      </c>
      <c r="AA68" s="334" t="str">
        <f t="shared" si="79"/>
        <v/>
      </c>
      <c r="AB68" s="321" t="str">
        <f t="shared" si="79"/>
        <v/>
      </c>
      <c r="AC68" s="334" t="str">
        <f t="shared" si="79"/>
        <v/>
      </c>
      <c r="AD68" s="321" t="str">
        <f t="shared" si="79"/>
        <v/>
      </c>
      <c r="AE68" s="334" t="str">
        <f t="shared" si="79"/>
        <v/>
      </c>
      <c r="AF68" s="321" t="str">
        <f t="shared" si="79"/>
        <v/>
      </c>
      <c r="AG68" s="334" t="str">
        <f t="shared" si="79"/>
        <v/>
      </c>
      <c r="AH68" s="129" t="str">
        <f t="shared" si="49"/>
        <v/>
      </c>
      <c r="AI68" s="129" t="str">
        <f t="shared" si="50"/>
        <v/>
      </c>
      <c r="AJ68" s="129" t="str">
        <f t="shared" si="41"/>
        <v/>
      </c>
      <c r="AK68" s="129" t="str">
        <f t="shared" si="45"/>
        <v/>
      </c>
      <c r="AL68" s="322" t="str">
        <f t="shared" ref="AL68:AV77" si="81">IF($AK68="",IF($K68="","",IF(AL$15&gt;=$K68,IF($L68="",$AJ68,IF(AL$15&gt;$L68,"",$AJ68)),"")),IF(AND(AL$15&gt;=$K68,OR($L68&gt;=AL$15,$L68="")),$AK68,""))</f>
        <v/>
      </c>
      <c r="AM68" s="322" t="str">
        <f t="shared" si="81"/>
        <v/>
      </c>
      <c r="AN68" s="322" t="str">
        <f t="shared" si="81"/>
        <v/>
      </c>
      <c r="AO68" s="322" t="str">
        <f t="shared" si="81"/>
        <v/>
      </c>
      <c r="AP68" s="322" t="str">
        <f t="shared" si="81"/>
        <v/>
      </c>
      <c r="AQ68" s="322" t="str">
        <f t="shared" si="81"/>
        <v/>
      </c>
      <c r="AR68" s="322" t="str">
        <f t="shared" si="81"/>
        <v/>
      </c>
      <c r="AS68" s="322" t="str">
        <f t="shared" si="81"/>
        <v/>
      </c>
      <c r="AT68" s="322" t="str">
        <f t="shared" si="81"/>
        <v/>
      </c>
      <c r="AU68" s="322" t="str">
        <f t="shared" si="81"/>
        <v/>
      </c>
      <c r="AV68" s="322" t="str">
        <f t="shared" si="81"/>
        <v/>
      </c>
      <c r="AW68" s="322" t="str">
        <f t="shared" si="51"/>
        <v/>
      </c>
      <c r="AX68" s="282"/>
      <c r="AY68" s="283" t="str">
        <f t="shared" si="52"/>
        <v/>
      </c>
      <c r="AZ68" s="283" t="str">
        <f t="shared" si="53"/>
        <v/>
      </c>
      <c r="BA68" s="283" t="str">
        <f t="shared" si="54"/>
        <v/>
      </c>
      <c r="BB68" s="283" t="str">
        <f t="shared" si="55"/>
        <v/>
      </c>
      <c r="BC68" s="283" t="str">
        <f t="shared" si="56"/>
        <v/>
      </c>
      <c r="BD68" s="283" t="str">
        <f t="shared" si="57"/>
        <v/>
      </c>
      <c r="BE68" s="283" t="str">
        <f t="shared" si="58"/>
        <v/>
      </c>
      <c r="BF68" s="283" t="str">
        <f t="shared" si="59"/>
        <v/>
      </c>
      <c r="BG68" s="283" t="str">
        <f t="shared" si="60"/>
        <v/>
      </c>
      <c r="BH68" s="283" t="str">
        <f t="shared" si="61"/>
        <v/>
      </c>
      <c r="BI68" s="283" t="str">
        <f t="shared" si="62"/>
        <v/>
      </c>
      <c r="BJ68" s="283" t="str">
        <f t="shared" si="63"/>
        <v/>
      </c>
      <c r="BK68" s="229">
        <f t="shared" si="64"/>
        <v>0</v>
      </c>
      <c r="BL68" s="229">
        <f t="shared" si="43"/>
        <v>0</v>
      </c>
      <c r="BM68" s="230">
        <f t="shared" si="65"/>
        <v>0</v>
      </c>
      <c r="BN68" s="228" t="str">
        <f t="shared" si="66"/>
        <v/>
      </c>
      <c r="BO68" s="228" t="str">
        <f t="shared" si="67"/>
        <v/>
      </c>
      <c r="BP68" s="228" t="str">
        <f t="shared" si="68"/>
        <v/>
      </c>
      <c r="BQ68" s="228" t="str">
        <f t="shared" si="69"/>
        <v/>
      </c>
      <c r="BR68" s="228" t="str">
        <f t="shared" si="70"/>
        <v/>
      </c>
      <c r="BS68" s="228" t="str">
        <f t="shared" si="71"/>
        <v/>
      </c>
      <c r="BT68" s="228" t="str">
        <f t="shared" si="72"/>
        <v/>
      </c>
      <c r="BU68" s="228" t="str">
        <f t="shared" si="73"/>
        <v/>
      </c>
      <c r="BV68" s="228" t="str">
        <f t="shared" si="74"/>
        <v/>
      </c>
      <c r="BW68" s="228" t="str">
        <f t="shared" si="75"/>
        <v/>
      </c>
      <c r="BX68" s="228" t="str">
        <f t="shared" si="76"/>
        <v/>
      </c>
      <c r="BY68" s="228" t="str">
        <f t="shared" si="77"/>
        <v/>
      </c>
      <c r="BZ68" s="228" t="str">
        <f t="shared" si="78"/>
        <v/>
      </c>
      <c r="CA68" s="228">
        <f t="shared" si="44"/>
        <v>0</v>
      </c>
    </row>
    <row r="69" spans="1:79" s="228" customFormat="1" ht="23.15" customHeight="1">
      <c r="A69" s="281">
        <v>53</v>
      </c>
      <c r="B69" s="14"/>
      <c r="C69" s="173"/>
      <c r="D69" s="174"/>
      <c r="E69" s="175"/>
      <c r="F69" s="176"/>
      <c r="G69" s="177"/>
      <c r="H69" s="178"/>
      <c r="I69" s="179"/>
      <c r="J69" s="180"/>
      <c r="K69" s="180"/>
      <c r="L69" s="180"/>
      <c r="M69" s="397"/>
      <c r="N69" s="396"/>
      <c r="O69" s="182"/>
      <c r="P69" s="318" t="str">
        <f t="shared" si="38"/>
        <v/>
      </c>
      <c r="Q69" s="320"/>
      <c r="R69" s="293"/>
      <c r="S69" s="293"/>
      <c r="T69" s="293"/>
      <c r="U69" s="293"/>
      <c r="V69" s="321" t="str">
        <f t="shared" si="79"/>
        <v/>
      </c>
      <c r="W69" s="334" t="str">
        <f t="shared" si="79"/>
        <v/>
      </c>
      <c r="X69" s="321" t="str">
        <f t="shared" si="79"/>
        <v/>
      </c>
      <c r="Y69" s="334" t="str">
        <f t="shared" si="79"/>
        <v/>
      </c>
      <c r="Z69" s="321" t="str">
        <f t="shared" si="79"/>
        <v/>
      </c>
      <c r="AA69" s="334" t="str">
        <f t="shared" si="79"/>
        <v/>
      </c>
      <c r="AB69" s="321" t="str">
        <f t="shared" si="79"/>
        <v/>
      </c>
      <c r="AC69" s="334" t="str">
        <f t="shared" si="79"/>
        <v/>
      </c>
      <c r="AD69" s="321" t="str">
        <f t="shared" si="79"/>
        <v/>
      </c>
      <c r="AE69" s="334" t="str">
        <f t="shared" si="79"/>
        <v/>
      </c>
      <c r="AF69" s="321" t="str">
        <f t="shared" si="79"/>
        <v/>
      </c>
      <c r="AG69" s="334" t="str">
        <f t="shared" si="79"/>
        <v/>
      </c>
      <c r="AH69" s="129" t="str">
        <f t="shared" si="49"/>
        <v/>
      </c>
      <c r="AI69" s="129" t="str">
        <f t="shared" si="50"/>
        <v/>
      </c>
      <c r="AJ69" s="129" t="str">
        <f t="shared" si="41"/>
        <v/>
      </c>
      <c r="AK69" s="129" t="str">
        <f t="shared" si="45"/>
        <v/>
      </c>
      <c r="AL69" s="322" t="str">
        <f t="shared" si="81"/>
        <v/>
      </c>
      <c r="AM69" s="322" t="str">
        <f t="shared" si="81"/>
        <v/>
      </c>
      <c r="AN69" s="322" t="str">
        <f t="shared" si="81"/>
        <v/>
      </c>
      <c r="AO69" s="322" t="str">
        <f t="shared" si="81"/>
        <v/>
      </c>
      <c r="AP69" s="322" t="str">
        <f t="shared" si="81"/>
        <v/>
      </c>
      <c r="AQ69" s="322" t="str">
        <f t="shared" si="81"/>
        <v/>
      </c>
      <c r="AR69" s="322" t="str">
        <f t="shared" si="81"/>
        <v/>
      </c>
      <c r="AS69" s="322" t="str">
        <f t="shared" si="81"/>
        <v/>
      </c>
      <c r="AT69" s="322" t="str">
        <f t="shared" si="81"/>
        <v/>
      </c>
      <c r="AU69" s="322" t="str">
        <f t="shared" si="81"/>
        <v/>
      </c>
      <c r="AV69" s="322" t="str">
        <f t="shared" si="81"/>
        <v/>
      </c>
      <c r="AW69" s="322" t="str">
        <f t="shared" si="51"/>
        <v/>
      </c>
      <c r="AX69" s="282"/>
      <c r="AY69" s="283" t="str">
        <f t="shared" si="52"/>
        <v/>
      </c>
      <c r="AZ69" s="283" t="str">
        <f t="shared" si="53"/>
        <v/>
      </c>
      <c r="BA69" s="283" t="str">
        <f t="shared" si="54"/>
        <v/>
      </c>
      <c r="BB69" s="283" t="str">
        <f t="shared" si="55"/>
        <v/>
      </c>
      <c r="BC69" s="283" t="str">
        <f t="shared" si="56"/>
        <v/>
      </c>
      <c r="BD69" s="283" t="str">
        <f t="shared" si="57"/>
        <v/>
      </c>
      <c r="BE69" s="283" t="str">
        <f t="shared" si="58"/>
        <v/>
      </c>
      <c r="BF69" s="283" t="str">
        <f t="shared" si="59"/>
        <v/>
      </c>
      <c r="BG69" s="283" t="str">
        <f t="shared" si="60"/>
        <v/>
      </c>
      <c r="BH69" s="283" t="str">
        <f t="shared" si="61"/>
        <v/>
      </c>
      <c r="BI69" s="283" t="str">
        <f t="shared" si="62"/>
        <v/>
      </c>
      <c r="BJ69" s="283" t="str">
        <f t="shared" si="63"/>
        <v/>
      </c>
      <c r="BK69" s="229">
        <f t="shared" si="64"/>
        <v>0</v>
      </c>
      <c r="BL69" s="229">
        <f t="shared" si="43"/>
        <v>0</v>
      </c>
      <c r="BM69" s="230">
        <f t="shared" si="65"/>
        <v>0</v>
      </c>
      <c r="BN69" s="228" t="str">
        <f t="shared" si="66"/>
        <v/>
      </c>
      <c r="BO69" s="228" t="str">
        <f t="shared" si="67"/>
        <v/>
      </c>
      <c r="BP69" s="228" t="str">
        <f t="shared" si="68"/>
        <v/>
      </c>
      <c r="BQ69" s="228" t="str">
        <f t="shared" si="69"/>
        <v/>
      </c>
      <c r="BR69" s="228" t="str">
        <f t="shared" si="70"/>
        <v/>
      </c>
      <c r="BS69" s="228" t="str">
        <f t="shared" si="71"/>
        <v/>
      </c>
      <c r="BT69" s="228" t="str">
        <f t="shared" si="72"/>
        <v/>
      </c>
      <c r="BU69" s="228" t="str">
        <f t="shared" si="73"/>
        <v/>
      </c>
      <c r="BV69" s="228" t="str">
        <f t="shared" si="74"/>
        <v/>
      </c>
      <c r="BW69" s="228" t="str">
        <f t="shared" si="75"/>
        <v/>
      </c>
      <c r="BX69" s="228" t="str">
        <f t="shared" si="76"/>
        <v/>
      </c>
      <c r="BY69" s="228" t="str">
        <f t="shared" si="77"/>
        <v/>
      </c>
      <c r="BZ69" s="228" t="str">
        <f t="shared" si="78"/>
        <v/>
      </c>
      <c r="CA69" s="228">
        <f t="shared" si="44"/>
        <v>0</v>
      </c>
    </row>
    <row r="70" spans="1:79" s="228" customFormat="1" ht="23.15" customHeight="1">
      <c r="A70" s="281">
        <v>54</v>
      </c>
      <c r="B70" s="14"/>
      <c r="C70" s="173"/>
      <c r="D70" s="174"/>
      <c r="E70" s="175"/>
      <c r="F70" s="176"/>
      <c r="G70" s="177"/>
      <c r="H70" s="178"/>
      <c r="I70" s="179"/>
      <c r="J70" s="180"/>
      <c r="K70" s="180"/>
      <c r="L70" s="180"/>
      <c r="M70" s="397"/>
      <c r="N70" s="396"/>
      <c r="O70" s="182"/>
      <c r="P70" s="318" t="str">
        <f t="shared" si="38"/>
        <v/>
      </c>
      <c r="Q70" s="320"/>
      <c r="R70" s="293"/>
      <c r="S70" s="293"/>
      <c r="T70" s="293"/>
      <c r="U70" s="293"/>
      <c r="V70" s="321" t="str">
        <f t="shared" si="79"/>
        <v/>
      </c>
      <c r="W70" s="334" t="str">
        <f t="shared" si="79"/>
        <v/>
      </c>
      <c r="X70" s="321" t="str">
        <f t="shared" si="79"/>
        <v/>
      </c>
      <c r="Y70" s="334" t="str">
        <f t="shared" si="79"/>
        <v/>
      </c>
      <c r="Z70" s="321" t="str">
        <f t="shared" si="79"/>
        <v/>
      </c>
      <c r="AA70" s="334" t="str">
        <f t="shared" si="79"/>
        <v/>
      </c>
      <c r="AB70" s="321" t="str">
        <f t="shared" si="79"/>
        <v/>
      </c>
      <c r="AC70" s="334" t="str">
        <f t="shared" si="79"/>
        <v/>
      </c>
      <c r="AD70" s="321" t="str">
        <f t="shared" si="79"/>
        <v/>
      </c>
      <c r="AE70" s="334" t="str">
        <f t="shared" si="79"/>
        <v/>
      </c>
      <c r="AF70" s="321" t="str">
        <f t="shared" si="79"/>
        <v/>
      </c>
      <c r="AG70" s="334" t="str">
        <f t="shared" si="79"/>
        <v/>
      </c>
      <c r="AH70" s="129" t="str">
        <f t="shared" si="49"/>
        <v/>
      </c>
      <c r="AI70" s="129" t="str">
        <f t="shared" si="50"/>
        <v/>
      </c>
      <c r="AJ70" s="129" t="str">
        <f t="shared" si="41"/>
        <v/>
      </c>
      <c r="AK70" s="129" t="str">
        <f t="shared" si="45"/>
        <v/>
      </c>
      <c r="AL70" s="322" t="str">
        <f t="shared" si="81"/>
        <v/>
      </c>
      <c r="AM70" s="322" t="str">
        <f t="shared" si="81"/>
        <v/>
      </c>
      <c r="AN70" s="322" t="str">
        <f t="shared" si="81"/>
        <v/>
      </c>
      <c r="AO70" s="322" t="str">
        <f t="shared" si="81"/>
        <v/>
      </c>
      <c r="AP70" s="322" t="str">
        <f t="shared" si="81"/>
        <v/>
      </c>
      <c r="AQ70" s="322" t="str">
        <f t="shared" si="81"/>
        <v/>
      </c>
      <c r="AR70" s="322" t="str">
        <f t="shared" si="81"/>
        <v/>
      </c>
      <c r="AS70" s="322" t="str">
        <f t="shared" si="81"/>
        <v/>
      </c>
      <c r="AT70" s="322" t="str">
        <f t="shared" si="81"/>
        <v/>
      </c>
      <c r="AU70" s="322" t="str">
        <f t="shared" si="81"/>
        <v/>
      </c>
      <c r="AV70" s="322" t="str">
        <f t="shared" si="81"/>
        <v/>
      </c>
      <c r="AW70" s="322" t="str">
        <f t="shared" si="51"/>
        <v/>
      </c>
      <c r="AX70" s="282"/>
      <c r="AY70" s="283" t="str">
        <f t="shared" si="52"/>
        <v/>
      </c>
      <c r="AZ70" s="283" t="str">
        <f t="shared" si="53"/>
        <v/>
      </c>
      <c r="BA70" s="283" t="str">
        <f t="shared" si="54"/>
        <v/>
      </c>
      <c r="BB70" s="283" t="str">
        <f t="shared" si="55"/>
        <v/>
      </c>
      <c r="BC70" s="283" t="str">
        <f t="shared" si="56"/>
        <v/>
      </c>
      <c r="BD70" s="283" t="str">
        <f t="shared" si="57"/>
        <v/>
      </c>
      <c r="BE70" s="283" t="str">
        <f t="shared" si="58"/>
        <v/>
      </c>
      <c r="BF70" s="283" t="str">
        <f t="shared" si="59"/>
        <v/>
      </c>
      <c r="BG70" s="283" t="str">
        <f t="shared" si="60"/>
        <v/>
      </c>
      <c r="BH70" s="283" t="str">
        <f t="shared" si="61"/>
        <v/>
      </c>
      <c r="BI70" s="283" t="str">
        <f t="shared" si="62"/>
        <v/>
      </c>
      <c r="BJ70" s="283" t="str">
        <f t="shared" si="63"/>
        <v/>
      </c>
      <c r="BK70" s="229">
        <f t="shared" si="64"/>
        <v>0</v>
      </c>
      <c r="BL70" s="229">
        <f t="shared" si="43"/>
        <v>0</v>
      </c>
      <c r="BM70" s="230">
        <f t="shared" si="65"/>
        <v>0</v>
      </c>
      <c r="BN70" s="228" t="str">
        <f t="shared" si="66"/>
        <v/>
      </c>
      <c r="BO70" s="228" t="str">
        <f t="shared" si="67"/>
        <v/>
      </c>
      <c r="BP70" s="228" t="str">
        <f t="shared" si="68"/>
        <v/>
      </c>
      <c r="BQ70" s="228" t="str">
        <f t="shared" si="69"/>
        <v/>
      </c>
      <c r="BR70" s="228" t="str">
        <f t="shared" si="70"/>
        <v/>
      </c>
      <c r="BS70" s="228" t="str">
        <f t="shared" si="71"/>
        <v/>
      </c>
      <c r="BT70" s="228" t="str">
        <f t="shared" si="72"/>
        <v/>
      </c>
      <c r="BU70" s="228" t="str">
        <f t="shared" si="73"/>
        <v/>
      </c>
      <c r="BV70" s="228" t="str">
        <f t="shared" si="74"/>
        <v/>
      </c>
      <c r="BW70" s="228" t="str">
        <f t="shared" si="75"/>
        <v/>
      </c>
      <c r="BX70" s="228" t="str">
        <f t="shared" si="76"/>
        <v/>
      </c>
      <c r="BY70" s="228" t="str">
        <f t="shared" si="77"/>
        <v/>
      </c>
      <c r="BZ70" s="228" t="str">
        <f t="shared" si="78"/>
        <v/>
      </c>
      <c r="CA70" s="228">
        <f t="shared" si="44"/>
        <v>0</v>
      </c>
    </row>
    <row r="71" spans="1:79" s="228" customFormat="1" ht="23.15" customHeight="1">
      <c r="A71" s="281">
        <v>55</v>
      </c>
      <c r="B71" s="14"/>
      <c r="C71" s="173"/>
      <c r="D71" s="174"/>
      <c r="E71" s="175"/>
      <c r="F71" s="176"/>
      <c r="G71" s="177"/>
      <c r="H71" s="178"/>
      <c r="I71" s="179"/>
      <c r="J71" s="180"/>
      <c r="K71" s="180"/>
      <c r="L71" s="180"/>
      <c r="M71" s="397"/>
      <c r="N71" s="396"/>
      <c r="O71" s="182"/>
      <c r="P71" s="318" t="str">
        <f t="shared" si="38"/>
        <v/>
      </c>
      <c r="Q71" s="320"/>
      <c r="R71" s="293"/>
      <c r="S71" s="293"/>
      <c r="T71" s="293"/>
      <c r="U71" s="293"/>
      <c r="V71" s="321" t="str">
        <f t="shared" si="79"/>
        <v/>
      </c>
      <c r="W71" s="334" t="str">
        <f t="shared" si="79"/>
        <v/>
      </c>
      <c r="X71" s="321" t="str">
        <f t="shared" si="79"/>
        <v/>
      </c>
      <c r="Y71" s="334" t="str">
        <f t="shared" ref="W71:AG94" si="82">IF(AND($P71="○",Y$15&gt;=$K71,OR($L71&gt;=Y$15,$L71="")),"●","")</f>
        <v/>
      </c>
      <c r="Z71" s="321" t="str">
        <f t="shared" si="82"/>
        <v/>
      </c>
      <c r="AA71" s="334" t="str">
        <f t="shared" si="82"/>
        <v/>
      </c>
      <c r="AB71" s="321" t="str">
        <f t="shared" si="82"/>
        <v/>
      </c>
      <c r="AC71" s="334" t="str">
        <f t="shared" si="82"/>
        <v/>
      </c>
      <c r="AD71" s="321" t="str">
        <f t="shared" si="82"/>
        <v/>
      </c>
      <c r="AE71" s="334" t="str">
        <f t="shared" si="82"/>
        <v/>
      </c>
      <c r="AF71" s="321" t="str">
        <f t="shared" si="82"/>
        <v/>
      </c>
      <c r="AG71" s="334" t="str">
        <f t="shared" si="82"/>
        <v/>
      </c>
      <c r="AH71" s="129" t="str">
        <f t="shared" si="49"/>
        <v/>
      </c>
      <c r="AI71" s="129" t="str">
        <f t="shared" si="50"/>
        <v/>
      </c>
      <c r="AJ71" s="129" t="str">
        <f t="shared" si="41"/>
        <v/>
      </c>
      <c r="AK71" s="129" t="str">
        <f t="shared" si="45"/>
        <v/>
      </c>
      <c r="AL71" s="322" t="str">
        <f t="shared" si="81"/>
        <v/>
      </c>
      <c r="AM71" s="322" t="str">
        <f t="shared" si="81"/>
        <v/>
      </c>
      <c r="AN71" s="322" t="str">
        <f t="shared" si="81"/>
        <v/>
      </c>
      <c r="AO71" s="322" t="str">
        <f t="shared" si="81"/>
        <v/>
      </c>
      <c r="AP71" s="322" t="str">
        <f t="shared" si="81"/>
        <v/>
      </c>
      <c r="AQ71" s="322" t="str">
        <f t="shared" si="81"/>
        <v/>
      </c>
      <c r="AR71" s="322" t="str">
        <f t="shared" si="81"/>
        <v/>
      </c>
      <c r="AS71" s="322" t="str">
        <f t="shared" si="81"/>
        <v/>
      </c>
      <c r="AT71" s="322" t="str">
        <f t="shared" si="81"/>
        <v/>
      </c>
      <c r="AU71" s="322" t="str">
        <f t="shared" si="81"/>
        <v/>
      </c>
      <c r="AV71" s="322" t="str">
        <f t="shared" si="81"/>
        <v/>
      </c>
      <c r="AW71" s="322" t="str">
        <f t="shared" si="51"/>
        <v/>
      </c>
      <c r="AX71" s="282"/>
      <c r="AY71" s="283" t="str">
        <f t="shared" si="52"/>
        <v/>
      </c>
      <c r="AZ71" s="283" t="str">
        <f t="shared" si="53"/>
        <v/>
      </c>
      <c r="BA71" s="283" t="str">
        <f t="shared" si="54"/>
        <v/>
      </c>
      <c r="BB71" s="283" t="str">
        <f t="shared" si="55"/>
        <v/>
      </c>
      <c r="BC71" s="283" t="str">
        <f t="shared" si="56"/>
        <v/>
      </c>
      <c r="BD71" s="283" t="str">
        <f t="shared" si="57"/>
        <v/>
      </c>
      <c r="BE71" s="283" t="str">
        <f t="shared" si="58"/>
        <v/>
      </c>
      <c r="BF71" s="283" t="str">
        <f t="shared" si="59"/>
        <v/>
      </c>
      <c r="BG71" s="283" t="str">
        <f t="shared" si="60"/>
        <v/>
      </c>
      <c r="BH71" s="283" t="str">
        <f t="shared" si="61"/>
        <v/>
      </c>
      <c r="BI71" s="283" t="str">
        <f t="shared" si="62"/>
        <v/>
      </c>
      <c r="BJ71" s="283" t="str">
        <f t="shared" si="63"/>
        <v/>
      </c>
      <c r="BK71" s="229">
        <f t="shared" si="64"/>
        <v>0</v>
      </c>
      <c r="BL71" s="229">
        <f t="shared" si="43"/>
        <v>0</v>
      </c>
      <c r="BM71" s="230">
        <f t="shared" si="65"/>
        <v>0</v>
      </c>
      <c r="BN71" s="228" t="str">
        <f t="shared" si="66"/>
        <v/>
      </c>
      <c r="BO71" s="228" t="str">
        <f t="shared" si="67"/>
        <v/>
      </c>
      <c r="BP71" s="228" t="str">
        <f t="shared" si="68"/>
        <v/>
      </c>
      <c r="BQ71" s="228" t="str">
        <f t="shared" si="69"/>
        <v/>
      </c>
      <c r="BR71" s="228" t="str">
        <f t="shared" si="70"/>
        <v/>
      </c>
      <c r="BS71" s="228" t="str">
        <f t="shared" si="71"/>
        <v/>
      </c>
      <c r="BT71" s="228" t="str">
        <f t="shared" si="72"/>
        <v/>
      </c>
      <c r="BU71" s="228" t="str">
        <f t="shared" si="73"/>
        <v/>
      </c>
      <c r="BV71" s="228" t="str">
        <f t="shared" si="74"/>
        <v/>
      </c>
      <c r="BW71" s="228" t="str">
        <f t="shared" si="75"/>
        <v/>
      </c>
      <c r="BX71" s="228" t="str">
        <f t="shared" si="76"/>
        <v/>
      </c>
      <c r="BY71" s="228" t="str">
        <f t="shared" si="77"/>
        <v/>
      </c>
      <c r="BZ71" s="228" t="str">
        <f t="shared" si="78"/>
        <v/>
      </c>
      <c r="CA71" s="228">
        <f t="shared" si="44"/>
        <v>0</v>
      </c>
    </row>
    <row r="72" spans="1:79" s="228" customFormat="1" ht="23.15" customHeight="1">
      <c r="A72" s="281">
        <v>56</v>
      </c>
      <c r="B72" s="14"/>
      <c r="C72" s="173"/>
      <c r="D72" s="174"/>
      <c r="E72" s="175"/>
      <c r="F72" s="176"/>
      <c r="G72" s="177"/>
      <c r="H72" s="178"/>
      <c r="I72" s="179"/>
      <c r="J72" s="180"/>
      <c r="K72" s="180"/>
      <c r="L72" s="180"/>
      <c r="M72" s="397"/>
      <c r="N72" s="396"/>
      <c r="O72" s="182"/>
      <c r="P72" s="318" t="str">
        <f t="shared" si="38"/>
        <v/>
      </c>
      <c r="Q72" s="320"/>
      <c r="R72" s="293"/>
      <c r="S72" s="293"/>
      <c r="T72" s="293"/>
      <c r="U72" s="293"/>
      <c r="V72" s="321" t="str">
        <f t="shared" ref="V72:V116" si="83">IF(AND($P72="○",V$15&gt;=$K72,OR($L72&gt;=V$15,$L72="")),"●","")</f>
        <v/>
      </c>
      <c r="W72" s="334" t="str">
        <f t="shared" si="82"/>
        <v/>
      </c>
      <c r="X72" s="321" t="str">
        <f t="shared" si="82"/>
        <v/>
      </c>
      <c r="Y72" s="334" t="str">
        <f t="shared" si="82"/>
        <v/>
      </c>
      <c r="Z72" s="321" t="str">
        <f t="shared" si="82"/>
        <v/>
      </c>
      <c r="AA72" s="334" t="str">
        <f t="shared" si="82"/>
        <v/>
      </c>
      <c r="AB72" s="321" t="str">
        <f t="shared" si="82"/>
        <v/>
      </c>
      <c r="AC72" s="334" t="str">
        <f t="shared" si="82"/>
        <v/>
      </c>
      <c r="AD72" s="321" t="str">
        <f t="shared" si="82"/>
        <v/>
      </c>
      <c r="AE72" s="334" t="str">
        <f t="shared" si="82"/>
        <v/>
      </c>
      <c r="AF72" s="321" t="str">
        <f t="shared" si="82"/>
        <v/>
      </c>
      <c r="AG72" s="334" t="str">
        <f t="shared" si="82"/>
        <v/>
      </c>
      <c r="AH72" s="129" t="str">
        <f t="shared" si="49"/>
        <v/>
      </c>
      <c r="AI72" s="129" t="str">
        <f t="shared" si="50"/>
        <v/>
      </c>
      <c r="AJ72" s="129" t="str">
        <f t="shared" si="41"/>
        <v/>
      </c>
      <c r="AK72" s="129" t="str">
        <f t="shared" si="45"/>
        <v/>
      </c>
      <c r="AL72" s="322" t="str">
        <f t="shared" si="81"/>
        <v/>
      </c>
      <c r="AM72" s="322" t="str">
        <f t="shared" si="81"/>
        <v/>
      </c>
      <c r="AN72" s="322" t="str">
        <f t="shared" si="81"/>
        <v/>
      </c>
      <c r="AO72" s="322" t="str">
        <f t="shared" si="81"/>
        <v/>
      </c>
      <c r="AP72" s="322" t="str">
        <f t="shared" si="81"/>
        <v/>
      </c>
      <c r="AQ72" s="322" t="str">
        <f t="shared" si="81"/>
        <v/>
      </c>
      <c r="AR72" s="322" t="str">
        <f t="shared" si="81"/>
        <v/>
      </c>
      <c r="AS72" s="322" t="str">
        <f t="shared" si="81"/>
        <v/>
      </c>
      <c r="AT72" s="322" t="str">
        <f t="shared" si="81"/>
        <v/>
      </c>
      <c r="AU72" s="322" t="str">
        <f t="shared" si="81"/>
        <v/>
      </c>
      <c r="AV72" s="322" t="str">
        <f t="shared" si="81"/>
        <v/>
      </c>
      <c r="AW72" s="322" t="str">
        <f t="shared" si="51"/>
        <v/>
      </c>
      <c r="AX72" s="282"/>
      <c r="AY72" s="283" t="str">
        <f t="shared" si="52"/>
        <v/>
      </c>
      <c r="AZ72" s="283" t="str">
        <f t="shared" si="53"/>
        <v/>
      </c>
      <c r="BA72" s="283" t="str">
        <f t="shared" si="54"/>
        <v/>
      </c>
      <c r="BB72" s="283" t="str">
        <f t="shared" si="55"/>
        <v/>
      </c>
      <c r="BC72" s="283" t="str">
        <f t="shared" si="56"/>
        <v/>
      </c>
      <c r="BD72" s="283" t="str">
        <f t="shared" si="57"/>
        <v/>
      </c>
      <c r="BE72" s="283" t="str">
        <f t="shared" si="58"/>
        <v/>
      </c>
      <c r="BF72" s="283" t="str">
        <f t="shared" si="59"/>
        <v/>
      </c>
      <c r="BG72" s="283" t="str">
        <f t="shared" si="60"/>
        <v/>
      </c>
      <c r="BH72" s="283" t="str">
        <f t="shared" si="61"/>
        <v/>
      </c>
      <c r="BI72" s="283" t="str">
        <f t="shared" si="62"/>
        <v/>
      </c>
      <c r="BJ72" s="283" t="str">
        <f t="shared" si="63"/>
        <v/>
      </c>
      <c r="BK72" s="229">
        <f t="shared" si="64"/>
        <v>0</v>
      </c>
      <c r="BL72" s="229">
        <f t="shared" si="43"/>
        <v>0</v>
      </c>
      <c r="BM72" s="230">
        <f t="shared" si="65"/>
        <v>0</v>
      </c>
      <c r="BN72" s="228" t="str">
        <f t="shared" si="66"/>
        <v/>
      </c>
      <c r="BO72" s="228" t="str">
        <f t="shared" si="67"/>
        <v/>
      </c>
      <c r="BP72" s="228" t="str">
        <f t="shared" si="68"/>
        <v/>
      </c>
      <c r="BQ72" s="228" t="str">
        <f t="shared" si="69"/>
        <v/>
      </c>
      <c r="BR72" s="228" t="str">
        <f t="shared" si="70"/>
        <v/>
      </c>
      <c r="BS72" s="228" t="str">
        <f t="shared" si="71"/>
        <v/>
      </c>
      <c r="BT72" s="228" t="str">
        <f t="shared" si="72"/>
        <v/>
      </c>
      <c r="BU72" s="228" t="str">
        <f t="shared" si="73"/>
        <v/>
      </c>
      <c r="BV72" s="228" t="str">
        <f t="shared" si="74"/>
        <v/>
      </c>
      <c r="BW72" s="228" t="str">
        <f t="shared" si="75"/>
        <v/>
      </c>
      <c r="BX72" s="228" t="str">
        <f t="shared" si="76"/>
        <v/>
      </c>
      <c r="BY72" s="228" t="str">
        <f t="shared" si="77"/>
        <v/>
      </c>
      <c r="BZ72" s="228" t="str">
        <f t="shared" si="78"/>
        <v/>
      </c>
      <c r="CA72" s="228">
        <f t="shared" si="44"/>
        <v>0</v>
      </c>
    </row>
    <row r="73" spans="1:79" s="228" customFormat="1" ht="23.15" customHeight="1">
      <c r="A73" s="281">
        <v>57</v>
      </c>
      <c r="B73" s="14"/>
      <c r="C73" s="173"/>
      <c r="D73" s="174"/>
      <c r="E73" s="175"/>
      <c r="F73" s="176"/>
      <c r="G73" s="177"/>
      <c r="H73" s="178"/>
      <c r="I73" s="179"/>
      <c r="J73" s="180"/>
      <c r="K73" s="180"/>
      <c r="L73" s="180"/>
      <c r="M73" s="397"/>
      <c r="N73" s="396"/>
      <c r="O73" s="182"/>
      <c r="P73" s="318" t="str">
        <f t="shared" si="38"/>
        <v/>
      </c>
      <c r="Q73" s="320"/>
      <c r="R73" s="293"/>
      <c r="S73" s="293"/>
      <c r="T73" s="293"/>
      <c r="U73" s="293"/>
      <c r="V73" s="321" t="str">
        <f t="shared" si="83"/>
        <v/>
      </c>
      <c r="W73" s="334" t="str">
        <f t="shared" si="82"/>
        <v/>
      </c>
      <c r="X73" s="321" t="str">
        <f t="shared" si="82"/>
        <v/>
      </c>
      <c r="Y73" s="334" t="str">
        <f t="shared" si="82"/>
        <v/>
      </c>
      <c r="Z73" s="321" t="str">
        <f t="shared" si="82"/>
        <v/>
      </c>
      <c r="AA73" s="334" t="str">
        <f t="shared" si="82"/>
        <v/>
      </c>
      <c r="AB73" s="321" t="str">
        <f t="shared" si="82"/>
        <v/>
      </c>
      <c r="AC73" s="334" t="str">
        <f t="shared" si="82"/>
        <v/>
      </c>
      <c r="AD73" s="321" t="str">
        <f t="shared" si="82"/>
        <v/>
      </c>
      <c r="AE73" s="334" t="str">
        <f t="shared" si="82"/>
        <v/>
      </c>
      <c r="AF73" s="321" t="str">
        <f t="shared" si="82"/>
        <v/>
      </c>
      <c r="AG73" s="334" t="str">
        <f t="shared" si="82"/>
        <v/>
      </c>
      <c r="AH73" s="129" t="str">
        <f t="shared" si="49"/>
        <v/>
      </c>
      <c r="AI73" s="129" t="str">
        <f t="shared" si="50"/>
        <v/>
      </c>
      <c r="AJ73" s="129" t="str">
        <f t="shared" si="41"/>
        <v/>
      </c>
      <c r="AK73" s="129" t="str">
        <f t="shared" si="45"/>
        <v/>
      </c>
      <c r="AL73" s="322" t="str">
        <f t="shared" si="81"/>
        <v/>
      </c>
      <c r="AM73" s="322" t="str">
        <f t="shared" si="81"/>
        <v/>
      </c>
      <c r="AN73" s="322" t="str">
        <f t="shared" si="81"/>
        <v/>
      </c>
      <c r="AO73" s="322" t="str">
        <f t="shared" si="81"/>
        <v/>
      </c>
      <c r="AP73" s="322" t="str">
        <f t="shared" si="81"/>
        <v/>
      </c>
      <c r="AQ73" s="322" t="str">
        <f t="shared" si="81"/>
        <v/>
      </c>
      <c r="AR73" s="322" t="str">
        <f t="shared" si="81"/>
        <v/>
      </c>
      <c r="AS73" s="322" t="str">
        <f t="shared" si="81"/>
        <v/>
      </c>
      <c r="AT73" s="322" t="str">
        <f t="shared" si="81"/>
        <v/>
      </c>
      <c r="AU73" s="322" t="str">
        <f t="shared" si="81"/>
        <v/>
      </c>
      <c r="AV73" s="322" t="str">
        <f t="shared" si="81"/>
        <v/>
      </c>
      <c r="AW73" s="322" t="str">
        <f t="shared" si="51"/>
        <v/>
      </c>
      <c r="AX73" s="282"/>
      <c r="AY73" s="283" t="str">
        <f t="shared" si="52"/>
        <v/>
      </c>
      <c r="AZ73" s="283" t="str">
        <f t="shared" si="53"/>
        <v/>
      </c>
      <c r="BA73" s="283" t="str">
        <f t="shared" si="54"/>
        <v/>
      </c>
      <c r="BB73" s="283" t="str">
        <f t="shared" si="55"/>
        <v/>
      </c>
      <c r="BC73" s="283" t="str">
        <f t="shared" si="56"/>
        <v/>
      </c>
      <c r="BD73" s="283" t="str">
        <f t="shared" si="57"/>
        <v/>
      </c>
      <c r="BE73" s="283" t="str">
        <f t="shared" si="58"/>
        <v/>
      </c>
      <c r="BF73" s="283" t="str">
        <f t="shared" si="59"/>
        <v/>
      </c>
      <c r="BG73" s="283" t="str">
        <f t="shared" si="60"/>
        <v/>
      </c>
      <c r="BH73" s="283" t="str">
        <f t="shared" si="61"/>
        <v/>
      </c>
      <c r="BI73" s="283" t="str">
        <f t="shared" si="62"/>
        <v/>
      </c>
      <c r="BJ73" s="283" t="str">
        <f t="shared" si="63"/>
        <v/>
      </c>
      <c r="BK73" s="229">
        <f t="shared" si="64"/>
        <v>0</v>
      </c>
      <c r="BL73" s="229">
        <f t="shared" si="43"/>
        <v>0</v>
      </c>
      <c r="BM73" s="230">
        <f t="shared" si="65"/>
        <v>0</v>
      </c>
      <c r="BN73" s="228" t="str">
        <f t="shared" si="66"/>
        <v/>
      </c>
      <c r="BO73" s="228" t="str">
        <f t="shared" si="67"/>
        <v/>
      </c>
      <c r="BP73" s="228" t="str">
        <f t="shared" si="68"/>
        <v/>
      </c>
      <c r="BQ73" s="228" t="str">
        <f t="shared" si="69"/>
        <v/>
      </c>
      <c r="BR73" s="228" t="str">
        <f t="shared" si="70"/>
        <v/>
      </c>
      <c r="BS73" s="228" t="str">
        <f t="shared" si="71"/>
        <v/>
      </c>
      <c r="BT73" s="228" t="str">
        <f t="shared" si="72"/>
        <v/>
      </c>
      <c r="BU73" s="228" t="str">
        <f t="shared" si="73"/>
        <v/>
      </c>
      <c r="BV73" s="228" t="str">
        <f t="shared" si="74"/>
        <v/>
      </c>
      <c r="BW73" s="228" t="str">
        <f t="shared" si="75"/>
        <v/>
      </c>
      <c r="BX73" s="228" t="str">
        <f t="shared" si="76"/>
        <v/>
      </c>
      <c r="BY73" s="228" t="str">
        <f t="shared" si="77"/>
        <v/>
      </c>
      <c r="BZ73" s="228" t="str">
        <f t="shared" si="78"/>
        <v/>
      </c>
      <c r="CA73" s="228">
        <f t="shared" si="44"/>
        <v>0</v>
      </c>
    </row>
    <row r="74" spans="1:79" s="228" customFormat="1" ht="23.15" customHeight="1">
      <c r="A74" s="281">
        <v>58</v>
      </c>
      <c r="B74" s="14"/>
      <c r="C74" s="173"/>
      <c r="D74" s="174"/>
      <c r="E74" s="175"/>
      <c r="F74" s="176"/>
      <c r="G74" s="177"/>
      <c r="H74" s="178"/>
      <c r="I74" s="179"/>
      <c r="J74" s="180"/>
      <c r="K74" s="180"/>
      <c r="L74" s="180"/>
      <c r="M74" s="397"/>
      <c r="N74" s="396"/>
      <c r="O74" s="182"/>
      <c r="P74" s="318" t="str">
        <f t="shared" si="38"/>
        <v/>
      </c>
      <c r="Q74" s="320"/>
      <c r="R74" s="293"/>
      <c r="S74" s="293"/>
      <c r="T74" s="293"/>
      <c r="U74" s="293"/>
      <c r="V74" s="321" t="str">
        <f t="shared" si="83"/>
        <v/>
      </c>
      <c r="W74" s="334" t="str">
        <f t="shared" si="82"/>
        <v/>
      </c>
      <c r="X74" s="321" t="str">
        <f t="shared" si="82"/>
        <v/>
      </c>
      <c r="Y74" s="334" t="str">
        <f t="shared" si="82"/>
        <v/>
      </c>
      <c r="Z74" s="321" t="str">
        <f t="shared" si="82"/>
        <v/>
      </c>
      <c r="AA74" s="334" t="str">
        <f t="shared" si="82"/>
        <v/>
      </c>
      <c r="AB74" s="321" t="str">
        <f t="shared" si="82"/>
        <v/>
      </c>
      <c r="AC74" s="334" t="str">
        <f t="shared" si="82"/>
        <v/>
      </c>
      <c r="AD74" s="321" t="str">
        <f t="shared" si="82"/>
        <v/>
      </c>
      <c r="AE74" s="334" t="str">
        <f t="shared" si="82"/>
        <v/>
      </c>
      <c r="AF74" s="321" t="str">
        <f t="shared" si="82"/>
        <v/>
      </c>
      <c r="AG74" s="334" t="str">
        <f t="shared" si="82"/>
        <v/>
      </c>
      <c r="AH74" s="129" t="str">
        <f t="shared" si="49"/>
        <v/>
      </c>
      <c r="AI74" s="129" t="str">
        <f t="shared" si="50"/>
        <v/>
      </c>
      <c r="AJ74" s="129" t="str">
        <f t="shared" si="41"/>
        <v/>
      </c>
      <c r="AK74" s="129" t="str">
        <f t="shared" si="45"/>
        <v/>
      </c>
      <c r="AL74" s="322" t="str">
        <f t="shared" si="81"/>
        <v/>
      </c>
      <c r="AM74" s="322" t="str">
        <f t="shared" si="81"/>
        <v/>
      </c>
      <c r="AN74" s="322" t="str">
        <f t="shared" si="81"/>
        <v/>
      </c>
      <c r="AO74" s="322" t="str">
        <f t="shared" si="81"/>
        <v/>
      </c>
      <c r="AP74" s="322" t="str">
        <f t="shared" si="81"/>
        <v/>
      </c>
      <c r="AQ74" s="322" t="str">
        <f t="shared" si="81"/>
        <v/>
      </c>
      <c r="AR74" s="322" t="str">
        <f t="shared" si="81"/>
        <v/>
      </c>
      <c r="AS74" s="322" t="str">
        <f t="shared" si="81"/>
        <v/>
      </c>
      <c r="AT74" s="322" t="str">
        <f t="shared" si="81"/>
        <v/>
      </c>
      <c r="AU74" s="322" t="str">
        <f t="shared" si="81"/>
        <v/>
      </c>
      <c r="AV74" s="322" t="str">
        <f t="shared" si="81"/>
        <v/>
      </c>
      <c r="AW74" s="322" t="str">
        <f t="shared" si="51"/>
        <v/>
      </c>
      <c r="AX74" s="282"/>
      <c r="AY74" s="283" t="str">
        <f t="shared" si="52"/>
        <v/>
      </c>
      <c r="AZ74" s="283" t="str">
        <f t="shared" si="53"/>
        <v/>
      </c>
      <c r="BA74" s="283" t="str">
        <f t="shared" si="54"/>
        <v/>
      </c>
      <c r="BB74" s="283" t="str">
        <f t="shared" si="55"/>
        <v/>
      </c>
      <c r="BC74" s="283" t="str">
        <f t="shared" si="56"/>
        <v/>
      </c>
      <c r="BD74" s="283" t="str">
        <f t="shared" si="57"/>
        <v/>
      </c>
      <c r="BE74" s="283" t="str">
        <f t="shared" si="58"/>
        <v/>
      </c>
      <c r="BF74" s="283" t="str">
        <f t="shared" si="59"/>
        <v/>
      </c>
      <c r="BG74" s="283" t="str">
        <f t="shared" si="60"/>
        <v/>
      </c>
      <c r="BH74" s="283" t="str">
        <f t="shared" si="61"/>
        <v/>
      </c>
      <c r="BI74" s="283" t="str">
        <f t="shared" si="62"/>
        <v/>
      </c>
      <c r="BJ74" s="283" t="str">
        <f t="shared" si="63"/>
        <v/>
      </c>
      <c r="BK74" s="229">
        <f t="shared" si="64"/>
        <v>0</v>
      </c>
      <c r="BL74" s="229">
        <f t="shared" si="43"/>
        <v>0</v>
      </c>
      <c r="BM74" s="230">
        <f t="shared" si="65"/>
        <v>0</v>
      </c>
      <c r="BN74" s="228" t="str">
        <f t="shared" si="66"/>
        <v/>
      </c>
      <c r="BO74" s="228" t="str">
        <f t="shared" si="67"/>
        <v/>
      </c>
      <c r="BP74" s="228" t="str">
        <f t="shared" si="68"/>
        <v/>
      </c>
      <c r="BQ74" s="228" t="str">
        <f t="shared" si="69"/>
        <v/>
      </c>
      <c r="BR74" s="228" t="str">
        <f t="shared" si="70"/>
        <v/>
      </c>
      <c r="BS74" s="228" t="str">
        <f t="shared" si="71"/>
        <v/>
      </c>
      <c r="BT74" s="228" t="str">
        <f t="shared" si="72"/>
        <v/>
      </c>
      <c r="BU74" s="228" t="str">
        <f t="shared" si="73"/>
        <v/>
      </c>
      <c r="BV74" s="228" t="str">
        <f t="shared" si="74"/>
        <v/>
      </c>
      <c r="BW74" s="228" t="str">
        <f t="shared" si="75"/>
        <v/>
      </c>
      <c r="BX74" s="228" t="str">
        <f t="shared" si="76"/>
        <v/>
      </c>
      <c r="BY74" s="228" t="str">
        <f t="shared" si="77"/>
        <v/>
      </c>
      <c r="BZ74" s="228" t="str">
        <f t="shared" si="78"/>
        <v/>
      </c>
      <c r="CA74" s="228">
        <f t="shared" si="44"/>
        <v>0</v>
      </c>
    </row>
    <row r="75" spans="1:79" s="228" customFormat="1" ht="23.15" customHeight="1">
      <c r="A75" s="281">
        <v>59</v>
      </c>
      <c r="B75" s="14"/>
      <c r="C75" s="173"/>
      <c r="D75" s="174"/>
      <c r="E75" s="175"/>
      <c r="F75" s="176"/>
      <c r="G75" s="177"/>
      <c r="H75" s="178"/>
      <c r="I75" s="179"/>
      <c r="J75" s="180"/>
      <c r="K75" s="180"/>
      <c r="L75" s="180"/>
      <c r="M75" s="397"/>
      <c r="N75" s="396"/>
      <c r="O75" s="182"/>
      <c r="P75" s="318" t="str">
        <f t="shared" si="38"/>
        <v/>
      </c>
      <c r="Q75" s="320"/>
      <c r="R75" s="293"/>
      <c r="S75" s="293"/>
      <c r="T75" s="293"/>
      <c r="U75" s="293"/>
      <c r="V75" s="321" t="str">
        <f t="shared" si="83"/>
        <v/>
      </c>
      <c r="W75" s="334" t="str">
        <f t="shared" si="82"/>
        <v/>
      </c>
      <c r="X75" s="321" t="str">
        <f t="shared" si="82"/>
        <v/>
      </c>
      <c r="Y75" s="334" t="str">
        <f t="shared" si="82"/>
        <v/>
      </c>
      <c r="Z75" s="321" t="str">
        <f t="shared" si="82"/>
        <v/>
      </c>
      <c r="AA75" s="334" t="str">
        <f t="shared" si="82"/>
        <v/>
      </c>
      <c r="AB75" s="321" t="str">
        <f t="shared" si="82"/>
        <v/>
      </c>
      <c r="AC75" s="334" t="str">
        <f t="shared" si="82"/>
        <v/>
      </c>
      <c r="AD75" s="321" t="str">
        <f t="shared" si="82"/>
        <v/>
      </c>
      <c r="AE75" s="334" t="str">
        <f t="shared" si="82"/>
        <v/>
      </c>
      <c r="AF75" s="321" t="str">
        <f t="shared" si="82"/>
        <v/>
      </c>
      <c r="AG75" s="334" t="str">
        <f t="shared" si="82"/>
        <v/>
      </c>
      <c r="AH75" s="129" t="str">
        <f t="shared" si="49"/>
        <v/>
      </c>
      <c r="AI75" s="129" t="str">
        <f t="shared" si="50"/>
        <v/>
      </c>
      <c r="AJ75" s="129" t="str">
        <f t="shared" si="41"/>
        <v/>
      </c>
      <c r="AK75" s="129" t="str">
        <f t="shared" si="45"/>
        <v/>
      </c>
      <c r="AL75" s="322" t="str">
        <f t="shared" si="81"/>
        <v/>
      </c>
      <c r="AM75" s="322" t="str">
        <f t="shared" si="81"/>
        <v/>
      </c>
      <c r="AN75" s="322" t="str">
        <f t="shared" si="81"/>
        <v/>
      </c>
      <c r="AO75" s="322" t="str">
        <f t="shared" si="81"/>
        <v/>
      </c>
      <c r="AP75" s="322" t="str">
        <f t="shared" si="81"/>
        <v/>
      </c>
      <c r="AQ75" s="322" t="str">
        <f t="shared" si="81"/>
        <v/>
      </c>
      <c r="AR75" s="322" t="str">
        <f t="shared" si="81"/>
        <v/>
      </c>
      <c r="AS75" s="322" t="str">
        <f t="shared" si="81"/>
        <v/>
      </c>
      <c r="AT75" s="322" t="str">
        <f t="shared" si="81"/>
        <v/>
      </c>
      <c r="AU75" s="322" t="str">
        <f t="shared" si="81"/>
        <v/>
      </c>
      <c r="AV75" s="322" t="str">
        <f t="shared" si="81"/>
        <v/>
      </c>
      <c r="AW75" s="322" t="str">
        <f t="shared" si="51"/>
        <v/>
      </c>
      <c r="AX75" s="282"/>
      <c r="AY75" s="283" t="str">
        <f t="shared" si="52"/>
        <v/>
      </c>
      <c r="AZ75" s="283" t="str">
        <f t="shared" si="53"/>
        <v/>
      </c>
      <c r="BA75" s="283" t="str">
        <f t="shared" si="54"/>
        <v/>
      </c>
      <c r="BB75" s="283" t="str">
        <f t="shared" si="55"/>
        <v/>
      </c>
      <c r="BC75" s="283" t="str">
        <f t="shared" si="56"/>
        <v/>
      </c>
      <c r="BD75" s="283" t="str">
        <f t="shared" si="57"/>
        <v/>
      </c>
      <c r="BE75" s="283" t="str">
        <f t="shared" si="58"/>
        <v/>
      </c>
      <c r="BF75" s="283" t="str">
        <f t="shared" si="59"/>
        <v/>
      </c>
      <c r="BG75" s="283" t="str">
        <f t="shared" si="60"/>
        <v/>
      </c>
      <c r="BH75" s="283" t="str">
        <f t="shared" si="61"/>
        <v/>
      </c>
      <c r="BI75" s="283" t="str">
        <f t="shared" si="62"/>
        <v/>
      </c>
      <c r="BJ75" s="283" t="str">
        <f t="shared" si="63"/>
        <v/>
      </c>
      <c r="BK75" s="229">
        <f t="shared" si="64"/>
        <v>0</v>
      </c>
      <c r="BL75" s="229">
        <f t="shared" si="43"/>
        <v>0</v>
      </c>
      <c r="BM75" s="230">
        <f t="shared" si="65"/>
        <v>0</v>
      </c>
      <c r="BN75" s="228" t="str">
        <f t="shared" si="66"/>
        <v/>
      </c>
      <c r="BO75" s="228" t="str">
        <f t="shared" si="67"/>
        <v/>
      </c>
      <c r="BP75" s="228" t="str">
        <f t="shared" si="68"/>
        <v/>
      </c>
      <c r="BQ75" s="228" t="str">
        <f t="shared" si="69"/>
        <v/>
      </c>
      <c r="BR75" s="228" t="str">
        <f t="shared" si="70"/>
        <v/>
      </c>
      <c r="BS75" s="228" t="str">
        <f t="shared" si="71"/>
        <v/>
      </c>
      <c r="BT75" s="228" t="str">
        <f t="shared" si="72"/>
        <v/>
      </c>
      <c r="BU75" s="228" t="str">
        <f t="shared" si="73"/>
        <v/>
      </c>
      <c r="BV75" s="228" t="str">
        <f t="shared" si="74"/>
        <v/>
      </c>
      <c r="BW75" s="228" t="str">
        <f t="shared" si="75"/>
        <v/>
      </c>
      <c r="BX75" s="228" t="str">
        <f t="shared" si="76"/>
        <v/>
      </c>
      <c r="BY75" s="228" t="str">
        <f t="shared" si="77"/>
        <v/>
      </c>
      <c r="BZ75" s="228" t="str">
        <f t="shared" si="78"/>
        <v/>
      </c>
      <c r="CA75" s="228">
        <f t="shared" si="44"/>
        <v>0</v>
      </c>
    </row>
    <row r="76" spans="1:79" s="228" customFormat="1" ht="23.15" customHeight="1">
      <c r="A76" s="281">
        <v>60</v>
      </c>
      <c r="B76" s="14"/>
      <c r="C76" s="173"/>
      <c r="D76" s="174"/>
      <c r="E76" s="175"/>
      <c r="F76" s="176"/>
      <c r="G76" s="177"/>
      <c r="H76" s="178"/>
      <c r="I76" s="179"/>
      <c r="J76" s="180"/>
      <c r="K76" s="180"/>
      <c r="L76" s="180"/>
      <c r="M76" s="397"/>
      <c r="N76" s="396"/>
      <c r="O76" s="182"/>
      <c r="P76" s="318" t="str">
        <f t="shared" si="38"/>
        <v/>
      </c>
      <c r="Q76" s="320"/>
      <c r="R76" s="293"/>
      <c r="S76" s="293"/>
      <c r="T76" s="293"/>
      <c r="U76" s="293"/>
      <c r="V76" s="321" t="str">
        <f t="shared" si="83"/>
        <v/>
      </c>
      <c r="W76" s="334" t="str">
        <f t="shared" si="82"/>
        <v/>
      </c>
      <c r="X76" s="321" t="str">
        <f t="shared" si="82"/>
        <v/>
      </c>
      <c r="Y76" s="334" t="str">
        <f t="shared" si="82"/>
        <v/>
      </c>
      <c r="Z76" s="321" t="str">
        <f t="shared" si="82"/>
        <v/>
      </c>
      <c r="AA76" s="334" t="str">
        <f t="shared" si="82"/>
        <v/>
      </c>
      <c r="AB76" s="321" t="str">
        <f t="shared" si="82"/>
        <v/>
      </c>
      <c r="AC76" s="334" t="str">
        <f t="shared" si="82"/>
        <v/>
      </c>
      <c r="AD76" s="321" t="str">
        <f t="shared" si="82"/>
        <v/>
      </c>
      <c r="AE76" s="334" t="str">
        <f t="shared" si="82"/>
        <v/>
      </c>
      <c r="AF76" s="321" t="str">
        <f t="shared" si="82"/>
        <v/>
      </c>
      <c r="AG76" s="334" t="str">
        <f t="shared" si="82"/>
        <v/>
      </c>
      <c r="AH76" s="129" t="str">
        <f t="shared" si="49"/>
        <v/>
      </c>
      <c r="AI76" s="129" t="str">
        <f t="shared" si="50"/>
        <v/>
      </c>
      <c r="AJ76" s="129" t="str">
        <f t="shared" si="41"/>
        <v/>
      </c>
      <c r="AK76" s="129" t="str">
        <f t="shared" si="45"/>
        <v/>
      </c>
      <c r="AL76" s="322" t="str">
        <f t="shared" si="81"/>
        <v/>
      </c>
      <c r="AM76" s="322" t="str">
        <f t="shared" si="81"/>
        <v/>
      </c>
      <c r="AN76" s="322" t="str">
        <f t="shared" si="81"/>
        <v/>
      </c>
      <c r="AO76" s="322" t="str">
        <f t="shared" si="81"/>
        <v/>
      </c>
      <c r="AP76" s="322" t="str">
        <f t="shared" si="81"/>
        <v/>
      </c>
      <c r="AQ76" s="322" t="str">
        <f t="shared" si="81"/>
        <v/>
      </c>
      <c r="AR76" s="322" t="str">
        <f t="shared" si="81"/>
        <v/>
      </c>
      <c r="AS76" s="322" t="str">
        <f t="shared" si="81"/>
        <v/>
      </c>
      <c r="AT76" s="322" t="str">
        <f t="shared" si="81"/>
        <v/>
      </c>
      <c r="AU76" s="322" t="str">
        <f t="shared" si="81"/>
        <v/>
      </c>
      <c r="AV76" s="322" t="str">
        <f t="shared" si="81"/>
        <v/>
      </c>
      <c r="AW76" s="322" t="str">
        <f t="shared" si="51"/>
        <v/>
      </c>
      <c r="AX76" s="282"/>
      <c r="AY76" s="283" t="str">
        <f t="shared" si="52"/>
        <v/>
      </c>
      <c r="AZ76" s="283" t="str">
        <f t="shared" si="53"/>
        <v/>
      </c>
      <c r="BA76" s="283" t="str">
        <f t="shared" si="54"/>
        <v/>
      </c>
      <c r="BB76" s="283" t="str">
        <f t="shared" si="55"/>
        <v/>
      </c>
      <c r="BC76" s="283" t="str">
        <f t="shared" si="56"/>
        <v/>
      </c>
      <c r="BD76" s="283" t="str">
        <f t="shared" si="57"/>
        <v/>
      </c>
      <c r="BE76" s="283" t="str">
        <f t="shared" si="58"/>
        <v/>
      </c>
      <c r="BF76" s="283" t="str">
        <f t="shared" si="59"/>
        <v/>
      </c>
      <c r="BG76" s="283" t="str">
        <f t="shared" si="60"/>
        <v/>
      </c>
      <c r="BH76" s="283" t="str">
        <f t="shared" si="61"/>
        <v/>
      </c>
      <c r="BI76" s="283" t="str">
        <f t="shared" si="62"/>
        <v/>
      </c>
      <c r="BJ76" s="283" t="str">
        <f t="shared" si="63"/>
        <v/>
      </c>
      <c r="BK76" s="229">
        <f t="shared" si="64"/>
        <v>0</v>
      </c>
      <c r="BL76" s="229">
        <f t="shared" si="43"/>
        <v>0</v>
      </c>
      <c r="BM76" s="230">
        <f t="shared" si="65"/>
        <v>0</v>
      </c>
      <c r="BN76" s="228" t="str">
        <f t="shared" si="66"/>
        <v/>
      </c>
      <c r="BO76" s="228" t="str">
        <f t="shared" si="67"/>
        <v/>
      </c>
      <c r="BP76" s="228" t="str">
        <f t="shared" si="68"/>
        <v/>
      </c>
      <c r="BQ76" s="228" t="str">
        <f t="shared" si="69"/>
        <v/>
      </c>
      <c r="BR76" s="228" t="str">
        <f t="shared" si="70"/>
        <v/>
      </c>
      <c r="BS76" s="228" t="str">
        <f t="shared" si="71"/>
        <v/>
      </c>
      <c r="BT76" s="228" t="str">
        <f t="shared" si="72"/>
        <v/>
      </c>
      <c r="BU76" s="228" t="str">
        <f t="shared" si="73"/>
        <v/>
      </c>
      <c r="BV76" s="228" t="str">
        <f t="shared" si="74"/>
        <v/>
      </c>
      <c r="BW76" s="228" t="str">
        <f t="shared" si="75"/>
        <v/>
      </c>
      <c r="BX76" s="228" t="str">
        <f t="shared" si="76"/>
        <v/>
      </c>
      <c r="BY76" s="228" t="str">
        <f t="shared" si="77"/>
        <v/>
      </c>
      <c r="BZ76" s="228" t="str">
        <f t="shared" si="78"/>
        <v/>
      </c>
      <c r="CA76" s="228">
        <f t="shared" si="44"/>
        <v>0</v>
      </c>
    </row>
    <row r="77" spans="1:79" s="228" customFormat="1" ht="23.15" customHeight="1">
      <c r="A77" s="281">
        <v>61</v>
      </c>
      <c r="B77" s="14"/>
      <c r="C77" s="173"/>
      <c r="D77" s="174"/>
      <c r="E77" s="175"/>
      <c r="F77" s="176"/>
      <c r="G77" s="177"/>
      <c r="H77" s="178"/>
      <c r="I77" s="179"/>
      <c r="J77" s="180"/>
      <c r="K77" s="180"/>
      <c r="L77" s="180"/>
      <c r="M77" s="397"/>
      <c r="N77" s="396"/>
      <c r="O77" s="182"/>
      <c r="P77" s="318" t="str">
        <f t="shared" si="38"/>
        <v/>
      </c>
      <c r="Q77" s="320"/>
      <c r="R77" s="293"/>
      <c r="S77" s="293"/>
      <c r="T77" s="293"/>
      <c r="U77" s="293"/>
      <c r="V77" s="321" t="str">
        <f t="shared" si="83"/>
        <v/>
      </c>
      <c r="W77" s="334" t="str">
        <f t="shared" si="82"/>
        <v/>
      </c>
      <c r="X77" s="321" t="str">
        <f t="shared" si="82"/>
        <v/>
      </c>
      <c r="Y77" s="334" t="str">
        <f t="shared" si="82"/>
        <v/>
      </c>
      <c r="Z77" s="321" t="str">
        <f t="shared" si="82"/>
        <v/>
      </c>
      <c r="AA77" s="334" t="str">
        <f t="shared" si="82"/>
        <v/>
      </c>
      <c r="AB77" s="321" t="str">
        <f t="shared" si="82"/>
        <v/>
      </c>
      <c r="AC77" s="334" t="str">
        <f t="shared" si="82"/>
        <v/>
      </c>
      <c r="AD77" s="321" t="str">
        <f t="shared" si="82"/>
        <v/>
      </c>
      <c r="AE77" s="334" t="str">
        <f t="shared" si="82"/>
        <v/>
      </c>
      <c r="AF77" s="321" t="str">
        <f t="shared" si="82"/>
        <v/>
      </c>
      <c r="AG77" s="334" t="str">
        <f t="shared" si="82"/>
        <v/>
      </c>
      <c r="AH77" s="129" t="str">
        <f t="shared" si="49"/>
        <v/>
      </c>
      <c r="AI77" s="129" t="str">
        <f t="shared" si="50"/>
        <v/>
      </c>
      <c r="AJ77" s="129" t="str">
        <f t="shared" si="41"/>
        <v/>
      </c>
      <c r="AK77" s="129" t="str">
        <f t="shared" si="45"/>
        <v/>
      </c>
      <c r="AL77" s="322" t="str">
        <f t="shared" si="81"/>
        <v/>
      </c>
      <c r="AM77" s="322" t="str">
        <f t="shared" si="81"/>
        <v/>
      </c>
      <c r="AN77" s="322" t="str">
        <f t="shared" si="81"/>
        <v/>
      </c>
      <c r="AO77" s="322" t="str">
        <f t="shared" si="81"/>
        <v/>
      </c>
      <c r="AP77" s="322" t="str">
        <f t="shared" si="81"/>
        <v/>
      </c>
      <c r="AQ77" s="322" t="str">
        <f t="shared" si="81"/>
        <v/>
      </c>
      <c r="AR77" s="322" t="str">
        <f t="shared" si="81"/>
        <v/>
      </c>
      <c r="AS77" s="322" t="str">
        <f t="shared" si="81"/>
        <v/>
      </c>
      <c r="AT77" s="322" t="str">
        <f t="shared" si="81"/>
        <v/>
      </c>
      <c r="AU77" s="322" t="str">
        <f t="shared" si="81"/>
        <v/>
      </c>
      <c r="AV77" s="322" t="str">
        <f t="shared" si="81"/>
        <v/>
      </c>
      <c r="AW77" s="322" t="str">
        <f t="shared" si="51"/>
        <v/>
      </c>
      <c r="AX77" s="282"/>
      <c r="AY77" s="283" t="str">
        <f t="shared" si="52"/>
        <v/>
      </c>
      <c r="AZ77" s="283" t="str">
        <f t="shared" si="53"/>
        <v/>
      </c>
      <c r="BA77" s="283" t="str">
        <f t="shared" si="54"/>
        <v/>
      </c>
      <c r="BB77" s="283" t="str">
        <f t="shared" si="55"/>
        <v/>
      </c>
      <c r="BC77" s="283" t="str">
        <f t="shared" si="56"/>
        <v/>
      </c>
      <c r="BD77" s="283" t="str">
        <f t="shared" si="57"/>
        <v/>
      </c>
      <c r="BE77" s="283" t="str">
        <f t="shared" si="58"/>
        <v/>
      </c>
      <c r="BF77" s="283" t="str">
        <f t="shared" si="59"/>
        <v/>
      </c>
      <c r="BG77" s="283" t="str">
        <f t="shared" si="60"/>
        <v/>
      </c>
      <c r="BH77" s="283" t="str">
        <f t="shared" si="61"/>
        <v/>
      </c>
      <c r="BI77" s="283" t="str">
        <f t="shared" si="62"/>
        <v/>
      </c>
      <c r="BJ77" s="283" t="str">
        <f t="shared" si="63"/>
        <v/>
      </c>
      <c r="BK77" s="229">
        <f t="shared" si="64"/>
        <v>0</v>
      </c>
      <c r="BL77" s="229">
        <f t="shared" si="43"/>
        <v>0</v>
      </c>
      <c r="BM77" s="230">
        <f t="shared" si="65"/>
        <v>0</v>
      </c>
      <c r="BN77" s="228" t="str">
        <f t="shared" si="66"/>
        <v/>
      </c>
      <c r="BO77" s="228" t="str">
        <f t="shared" si="67"/>
        <v/>
      </c>
      <c r="BP77" s="228" t="str">
        <f t="shared" si="68"/>
        <v/>
      </c>
      <c r="BQ77" s="228" t="str">
        <f t="shared" si="69"/>
        <v/>
      </c>
      <c r="BR77" s="228" t="str">
        <f t="shared" si="70"/>
        <v/>
      </c>
      <c r="BS77" s="228" t="str">
        <f t="shared" si="71"/>
        <v/>
      </c>
      <c r="BT77" s="228" t="str">
        <f t="shared" si="72"/>
        <v/>
      </c>
      <c r="BU77" s="228" t="str">
        <f t="shared" si="73"/>
        <v/>
      </c>
      <c r="BV77" s="228" t="str">
        <f t="shared" si="74"/>
        <v/>
      </c>
      <c r="BW77" s="228" t="str">
        <f t="shared" si="75"/>
        <v/>
      </c>
      <c r="BX77" s="228" t="str">
        <f t="shared" si="76"/>
        <v/>
      </c>
      <c r="BY77" s="228" t="str">
        <f t="shared" si="77"/>
        <v/>
      </c>
      <c r="BZ77" s="228" t="str">
        <f t="shared" si="78"/>
        <v/>
      </c>
      <c r="CA77" s="228">
        <f t="shared" si="44"/>
        <v>0</v>
      </c>
    </row>
    <row r="78" spans="1:79" s="228" customFormat="1" ht="23.15" customHeight="1">
      <c r="A78" s="281">
        <v>62</v>
      </c>
      <c r="B78" s="14"/>
      <c r="C78" s="173"/>
      <c r="D78" s="174"/>
      <c r="E78" s="175"/>
      <c r="F78" s="176"/>
      <c r="G78" s="177"/>
      <c r="H78" s="178"/>
      <c r="I78" s="179"/>
      <c r="J78" s="180"/>
      <c r="K78" s="180"/>
      <c r="L78" s="180"/>
      <c r="M78" s="397"/>
      <c r="N78" s="396"/>
      <c r="O78" s="182"/>
      <c r="P78" s="318" t="str">
        <f t="shared" si="38"/>
        <v/>
      </c>
      <c r="Q78" s="320"/>
      <c r="R78" s="293"/>
      <c r="S78" s="293"/>
      <c r="T78" s="293"/>
      <c r="U78" s="293"/>
      <c r="V78" s="321" t="str">
        <f t="shared" si="83"/>
        <v/>
      </c>
      <c r="W78" s="334" t="str">
        <f t="shared" si="82"/>
        <v/>
      </c>
      <c r="X78" s="321" t="str">
        <f t="shared" si="82"/>
        <v/>
      </c>
      <c r="Y78" s="334" t="str">
        <f t="shared" si="82"/>
        <v/>
      </c>
      <c r="Z78" s="321" t="str">
        <f t="shared" si="82"/>
        <v/>
      </c>
      <c r="AA78" s="334" t="str">
        <f t="shared" si="82"/>
        <v/>
      </c>
      <c r="AB78" s="321" t="str">
        <f t="shared" si="82"/>
        <v/>
      </c>
      <c r="AC78" s="334" t="str">
        <f t="shared" si="82"/>
        <v/>
      </c>
      <c r="AD78" s="321" t="str">
        <f t="shared" si="82"/>
        <v/>
      </c>
      <c r="AE78" s="334" t="str">
        <f t="shared" si="82"/>
        <v/>
      </c>
      <c r="AF78" s="321" t="str">
        <f t="shared" si="82"/>
        <v/>
      </c>
      <c r="AG78" s="334" t="str">
        <f t="shared" si="82"/>
        <v/>
      </c>
      <c r="AH78" s="129" t="str">
        <f t="shared" si="49"/>
        <v/>
      </c>
      <c r="AI78" s="129" t="str">
        <f t="shared" si="50"/>
        <v/>
      </c>
      <c r="AJ78" s="129" t="str">
        <f t="shared" si="41"/>
        <v/>
      </c>
      <c r="AK78" s="129" t="str">
        <f t="shared" si="45"/>
        <v/>
      </c>
      <c r="AL78" s="322" t="str">
        <f t="shared" ref="AL78:AV87" si="84">IF($AK78="",IF($K78="","",IF(AL$15&gt;=$K78,IF($L78="",$AJ78,IF(AL$15&gt;$L78,"",$AJ78)),"")),IF(AND(AL$15&gt;=$K78,OR($L78&gt;=AL$15,$L78="")),$AK78,""))</f>
        <v/>
      </c>
      <c r="AM78" s="322" t="str">
        <f t="shared" si="84"/>
        <v/>
      </c>
      <c r="AN78" s="322" t="str">
        <f t="shared" si="84"/>
        <v/>
      </c>
      <c r="AO78" s="322" t="str">
        <f t="shared" si="84"/>
        <v/>
      </c>
      <c r="AP78" s="322" t="str">
        <f t="shared" si="84"/>
        <v/>
      </c>
      <c r="AQ78" s="322" t="str">
        <f t="shared" si="84"/>
        <v/>
      </c>
      <c r="AR78" s="322" t="str">
        <f t="shared" si="84"/>
        <v/>
      </c>
      <c r="AS78" s="322" t="str">
        <f t="shared" si="84"/>
        <v/>
      </c>
      <c r="AT78" s="322" t="str">
        <f t="shared" si="84"/>
        <v/>
      </c>
      <c r="AU78" s="322" t="str">
        <f t="shared" si="84"/>
        <v/>
      </c>
      <c r="AV78" s="322" t="str">
        <f t="shared" si="84"/>
        <v/>
      </c>
      <c r="AW78" s="322" t="str">
        <f t="shared" si="51"/>
        <v/>
      </c>
      <c r="AX78" s="282"/>
      <c r="AY78" s="283" t="str">
        <f t="shared" si="52"/>
        <v/>
      </c>
      <c r="AZ78" s="283" t="str">
        <f t="shared" si="53"/>
        <v/>
      </c>
      <c r="BA78" s="283" t="str">
        <f t="shared" si="54"/>
        <v/>
      </c>
      <c r="BB78" s="283" t="str">
        <f t="shared" si="55"/>
        <v/>
      </c>
      <c r="BC78" s="283" t="str">
        <f t="shared" si="56"/>
        <v/>
      </c>
      <c r="BD78" s="283" t="str">
        <f t="shared" si="57"/>
        <v/>
      </c>
      <c r="BE78" s="283" t="str">
        <f t="shared" si="58"/>
        <v/>
      </c>
      <c r="BF78" s="283" t="str">
        <f t="shared" si="59"/>
        <v/>
      </c>
      <c r="BG78" s="283" t="str">
        <f t="shared" si="60"/>
        <v/>
      </c>
      <c r="BH78" s="283" t="str">
        <f t="shared" si="61"/>
        <v/>
      </c>
      <c r="BI78" s="283" t="str">
        <f t="shared" si="62"/>
        <v/>
      </c>
      <c r="BJ78" s="283" t="str">
        <f t="shared" si="63"/>
        <v/>
      </c>
      <c r="BK78" s="229">
        <f t="shared" si="64"/>
        <v>0</v>
      </c>
      <c r="BL78" s="229">
        <f t="shared" si="43"/>
        <v>0</v>
      </c>
      <c r="BM78" s="230">
        <f t="shared" si="65"/>
        <v>0</v>
      </c>
      <c r="BN78" s="228" t="str">
        <f t="shared" si="66"/>
        <v/>
      </c>
      <c r="BO78" s="228" t="str">
        <f t="shared" si="67"/>
        <v/>
      </c>
      <c r="BP78" s="228" t="str">
        <f t="shared" si="68"/>
        <v/>
      </c>
      <c r="BQ78" s="228" t="str">
        <f t="shared" si="69"/>
        <v/>
      </c>
      <c r="BR78" s="228" t="str">
        <f t="shared" si="70"/>
        <v/>
      </c>
      <c r="BS78" s="228" t="str">
        <f t="shared" si="71"/>
        <v/>
      </c>
      <c r="BT78" s="228" t="str">
        <f t="shared" si="72"/>
        <v/>
      </c>
      <c r="BU78" s="228" t="str">
        <f t="shared" si="73"/>
        <v/>
      </c>
      <c r="BV78" s="228" t="str">
        <f t="shared" si="74"/>
        <v/>
      </c>
      <c r="BW78" s="228" t="str">
        <f t="shared" si="75"/>
        <v/>
      </c>
      <c r="BX78" s="228" t="str">
        <f t="shared" si="76"/>
        <v/>
      </c>
      <c r="BY78" s="228" t="str">
        <f t="shared" si="77"/>
        <v/>
      </c>
      <c r="BZ78" s="228" t="str">
        <f t="shared" si="78"/>
        <v/>
      </c>
      <c r="CA78" s="228">
        <f t="shared" si="44"/>
        <v>0</v>
      </c>
    </row>
    <row r="79" spans="1:79" s="228" customFormat="1" ht="23.15" customHeight="1">
      <c r="A79" s="281">
        <v>63</v>
      </c>
      <c r="B79" s="14"/>
      <c r="C79" s="173"/>
      <c r="D79" s="174"/>
      <c r="E79" s="175"/>
      <c r="F79" s="176"/>
      <c r="G79" s="177"/>
      <c r="H79" s="178"/>
      <c r="I79" s="179"/>
      <c r="J79" s="180"/>
      <c r="K79" s="180"/>
      <c r="L79" s="180"/>
      <c r="M79" s="397"/>
      <c r="N79" s="396"/>
      <c r="O79" s="182"/>
      <c r="P79" s="318" t="str">
        <f t="shared" si="38"/>
        <v/>
      </c>
      <c r="Q79" s="320"/>
      <c r="R79" s="293"/>
      <c r="S79" s="293"/>
      <c r="T79" s="293"/>
      <c r="U79" s="293"/>
      <c r="V79" s="321" t="str">
        <f t="shared" si="83"/>
        <v/>
      </c>
      <c r="W79" s="334" t="str">
        <f t="shared" si="82"/>
        <v/>
      </c>
      <c r="X79" s="321" t="str">
        <f t="shared" si="82"/>
        <v/>
      </c>
      <c r="Y79" s="334" t="str">
        <f t="shared" si="82"/>
        <v/>
      </c>
      <c r="Z79" s="321" t="str">
        <f t="shared" si="82"/>
        <v/>
      </c>
      <c r="AA79" s="334" t="str">
        <f t="shared" si="82"/>
        <v/>
      </c>
      <c r="AB79" s="321" t="str">
        <f t="shared" si="82"/>
        <v/>
      </c>
      <c r="AC79" s="334" t="str">
        <f t="shared" si="82"/>
        <v/>
      </c>
      <c r="AD79" s="321" t="str">
        <f t="shared" si="82"/>
        <v/>
      </c>
      <c r="AE79" s="334" t="str">
        <f t="shared" si="82"/>
        <v/>
      </c>
      <c r="AF79" s="321" t="str">
        <f t="shared" si="82"/>
        <v/>
      </c>
      <c r="AG79" s="334" t="str">
        <f t="shared" si="82"/>
        <v/>
      </c>
      <c r="AH79" s="129" t="str">
        <f t="shared" si="49"/>
        <v/>
      </c>
      <c r="AI79" s="129" t="str">
        <f t="shared" si="50"/>
        <v/>
      </c>
      <c r="AJ79" s="129" t="str">
        <f t="shared" si="41"/>
        <v/>
      </c>
      <c r="AK79" s="129" t="str">
        <f t="shared" si="45"/>
        <v/>
      </c>
      <c r="AL79" s="322" t="str">
        <f t="shared" si="84"/>
        <v/>
      </c>
      <c r="AM79" s="322" t="str">
        <f t="shared" si="84"/>
        <v/>
      </c>
      <c r="AN79" s="322" t="str">
        <f t="shared" si="84"/>
        <v/>
      </c>
      <c r="AO79" s="322" t="str">
        <f t="shared" si="84"/>
        <v/>
      </c>
      <c r="AP79" s="322" t="str">
        <f t="shared" si="84"/>
        <v/>
      </c>
      <c r="AQ79" s="322" t="str">
        <f t="shared" si="84"/>
        <v/>
      </c>
      <c r="AR79" s="322" t="str">
        <f t="shared" si="84"/>
        <v/>
      </c>
      <c r="AS79" s="322" t="str">
        <f t="shared" si="84"/>
        <v/>
      </c>
      <c r="AT79" s="322" t="str">
        <f t="shared" si="84"/>
        <v/>
      </c>
      <c r="AU79" s="322" t="str">
        <f t="shared" si="84"/>
        <v/>
      </c>
      <c r="AV79" s="322" t="str">
        <f t="shared" si="84"/>
        <v/>
      </c>
      <c r="AW79" s="322" t="str">
        <f t="shared" si="51"/>
        <v/>
      </c>
      <c r="AX79" s="282"/>
      <c r="AY79" s="283" t="str">
        <f t="shared" si="52"/>
        <v/>
      </c>
      <c r="AZ79" s="283" t="str">
        <f t="shared" si="53"/>
        <v/>
      </c>
      <c r="BA79" s="283" t="str">
        <f t="shared" si="54"/>
        <v/>
      </c>
      <c r="BB79" s="283" t="str">
        <f t="shared" si="55"/>
        <v/>
      </c>
      <c r="BC79" s="283" t="str">
        <f t="shared" si="56"/>
        <v/>
      </c>
      <c r="BD79" s="283" t="str">
        <f t="shared" si="57"/>
        <v/>
      </c>
      <c r="BE79" s="283" t="str">
        <f t="shared" si="58"/>
        <v/>
      </c>
      <c r="BF79" s="283" t="str">
        <f t="shared" si="59"/>
        <v/>
      </c>
      <c r="BG79" s="283" t="str">
        <f t="shared" si="60"/>
        <v/>
      </c>
      <c r="BH79" s="283" t="str">
        <f t="shared" si="61"/>
        <v/>
      </c>
      <c r="BI79" s="283" t="str">
        <f t="shared" si="62"/>
        <v/>
      </c>
      <c r="BJ79" s="283" t="str">
        <f t="shared" si="63"/>
        <v/>
      </c>
      <c r="BK79" s="229">
        <f t="shared" si="64"/>
        <v>0</v>
      </c>
      <c r="BL79" s="229">
        <f t="shared" si="43"/>
        <v>0</v>
      </c>
      <c r="BM79" s="230">
        <f t="shared" si="65"/>
        <v>0</v>
      </c>
      <c r="BN79" s="228" t="str">
        <f t="shared" si="66"/>
        <v/>
      </c>
      <c r="BO79" s="228" t="str">
        <f t="shared" si="67"/>
        <v/>
      </c>
      <c r="BP79" s="228" t="str">
        <f t="shared" si="68"/>
        <v/>
      </c>
      <c r="BQ79" s="228" t="str">
        <f t="shared" si="69"/>
        <v/>
      </c>
      <c r="BR79" s="228" t="str">
        <f t="shared" si="70"/>
        <v/>
      </c>
      <c r="BS79" s="228" t="str">
        <f t="shared" si="71"/>
        <v/>
      </c>
      <c r="BT79" s="228" t="str">
        <f t="shared" si="72"/>
        <v/>
      </c>
      <c r="BU79" s="228" t="str">
        <f t="shared" si="73"/>
        <v/>
      </c>
      <c r="BV79" s="228" t="str">
        <f t="shared" si="74"/>
        <v/>
      </c>
      <c r="BW79" s="228" t="str">
        <f t="shared" si="75"/>
        <v/>
      </c>
      <c r="BX79" s="228" t="str">
        <f t="shared" si="76"/>
        <v/>
      </c>
      <c r="BY79" s="228" t="str">
        <f t="shared" si="77"/>
        <v/>
      </c>
      <c r="BZ79" s="228" t="str">
        <f t="shared" si="78"/>
        <v/>
      </c>
      <c r="CA79" s="228">
        <f t="shared" si="44"/>
        <v>0</v>
      </c>
    </row>
    <row r="80" spans="1:79" s="228" customFormat="1" ht="23.15" customHeight="1">
      <c r="A80" s="281">
        <v>64</v>
      </c>
      <c r="B80" s="14"/>
      <c r="C80" s="173"/>
      <c r="D80" s="174"/>
      <c r="E80" s="175"/>
      <c r="F80" s="176"/>
      <c r="G80" s="177"/>
      <c r="H80" s="178"/>
      <c r="I80" s="179"/>
      <c r="J80" s="180"/>
      <c r="K80" s="180"/>
      <c r="L80" s="180"/>
      <c r="M80" s="397"/>
      <c r="N80" s="396"/>
      <c r="O80" s="182"/>
      <c r="P80" s="318" t="str">
        <f t="shared" si="38"/>
        <v/>
      </c>
      <c r="Q80" s="320"/>
      <c r="R80" s="293"/>
      <c r="S80" s="293"/>
      <c r="T80" s="293"/>
      <c r="U80" s="293"/>
      <c r="V80" s="321" t="str">
        <f t="shared" si="83"/>
        <v/>
      </c>
      <c r="W80" s="334" t="str">
        <f t="shared" si="82"/>
        <v/>
      </c>
      <c r="X80" s="321" t="str">
        <f t="shared" si="82"/>
        <v/>
      </c>
      <c r="Y80" s="334" t="str">
        <f t="shared" si="82"/>
        <v/>
      </c>
      <c r="Z80" s="321" t="str">
        <f t="shared" si="82"/>
        <v/>
      </c>
      <c r="AA80" s="334" t="str">
        <f t="shared" si="82"/>
        <v/>
      </c>
      <c r="AB80" s="321" t="str">
        <f t="shared" si="82"/>
        <v/>
      </c>
      <c r="AC80" s="334" t="str">
        <f t="shared" si="82"/>
        <v/>
      </c>
      <c r="AD80" s="321" t="str">
        <f t="shared" si="82"/>
        <v/>
      </c>
      <c r="AE80" s="334" t="str">
        <f t="shared" si="82"/>
        <v/>
      </c>
      <c r="AF80" s="321" t="str">
        <f t="shared" si="82"/>
        <v/>
      </c>
      <c r="AG80" s="334" t="str">
        <f t="shared" si="82"/>
        <v/>
      </c>
      <c r="AH80" s="129" t="str">
        <f t="shared" si="49"/>
        <v/>
      </c>
      <c r="AI80" s="129" t="str">
        <f t="shared" si="50"/>
        <v/>
      </c>
      <c r="AJ80" s="129" t="str">
        <f t="shared" si="41"/>
        <v/>
      </c>
      <c r="AK80" s="129" t="str">
        <f t="shared" si="45"/>
        <v/>
      </c>
      <c r="AL80" s="322" t="str">
        <f t="shared" si="84"/>
        <v/>
      </c>
      <c r="AM80" s="322" t="str">
        <f t="shared" si="84"/>
        <v/>
      </c>
      <c r="AN80" s="322" t="str">
        <f t="shared" si="84"/>
        <v/>
      </c>
      <c r="AO80" s="322" t="str">
        <f t="shared" si="84"/>
        <v/>
      </c>
      <c r="AP80" s="322" t="str">
        <f t="shared" si="84"/>
        <v/>
      </c>
      <c r="AQ80" s="322" t="str">
        <f t="shared" si="84"/>
        <v/>
      </c>
      <c r="AR80" s="322" t="str">
        <f t="shared" si="84"/>
        <v/>
      </c>
      <c r="AS80" s="322" t="str">
        <f t="shared" si="84"/>
        <v/>
      </c>
      <c r="AT80" s="322" t="str">
        <f t="shared" si="84"/>
        <v/>
      </c>
      <c r="AU80" s="322" t="str">
        <f t="shared" si="84"/>
        <v/>
      </c>
      <c r="AV80" s="322" t="str">
        <f t="shared" si="84"/>
        <v/>
      </c>
      <c r="AW80" s="322" t="str">
        <f t="shared" si="51"/>
        <v/>
      </c>
      <c r="AX80" s="282"/>
      <c r="AY80" s="283" t="str">
        <f t="shared" si="52"/>
        <v/>
      </c>
      <c r="AZ80" s="283" t="str">
        <f t="shared" si="53"/>
        <v/>
      </c>
      <c r="BA80" s="283" t="str">
        <f t="shared" si="54"/>
        <v/>
      </c>
      <c r="BB80" s="283" t="str">
        <f t="shared" si="55"/>
        <v/>
      </c>
      <c r="BC80" s="283" t="str">
        <f t="shared" si="56"/>
        <v/>
      </c>
      <c r="BD80" s="283" t="str">
        <f t="shared" si="57"/>
        <v/>
      </c>
      <c r="BE80" s="283" t="str">
        <f t="shared" si="58"/>
        <v/>
      </c>
      <c r="BF80" s="283" t="str">
        <f t="shared" si="59"/>
        <v/>
      </c>
      <c r="BG80" s="283" t="str">
        <f t="shared" si="60"/>
        <v/>
      </c>
      <c r="BH80" s="283" t="str">
        <f t="shared" si="61"/>
        <v/>
      </c>
      <c r="BI80" s="283" t="str">
        <f t="shared" si="62"/>
        <v/>
      </c>
      <c r="BJ80" s="283" t="str">
        <f t="shared" si="63"/>
        <v/>
      </c>
      <c r="BK80" s="229">
        <f t="shared" si="64"/>
        <v>0</v>
      </c>
      <c r="BL80" s="229">
        <f t="shared" si="43"/>
        <v>0</v>
      </c>
      <c r="BM80" s="230">
        <f t="shared" si="65"/>
        <v>0</v>
      </c>
      <c r="BN80" s="228" t="str">
        <f t="shared" si="66"/>
        <v/>
      </c>
      <c r="BO80" s="228" t="str">
        <f t="shared" si="67"/>
        <v/>
      </c>
      <c r="BP80" s="228" t="str">
        <f t="shared" si="68"/>
        <v/>
      </c>
      <c r="BQ80" s="228" t="str">
        <f t="shared" si="69"/>
        <v/>
      </c>
      <c r="BR80" s="228" t="str">
        <f t="shared" si="70"/>
        <v/>
      </c>
      <c r="BS80" s="228" t="str">
        <f t="shared" si="71"/>
        <v/>
      </c>
      <c r="BT80" s="228" t="str">
        <f t="shared" si="72"/>
        <v/>
      </c>
      <c r="BU80" s="228" t="str">
        <f t="shared" si="73"/>
        <v/>
      </c>
      <c r="BV80" s="228" t="str">
        <f t="shared" si="74"/>
        <v/>
      </c>
      <c r="BW80" s="228" t="str">
        <f t="shared" si="75"/>
        <v/>
      </c>
      <c r="BX80" s="228" t="str">
        <f t="shared" si="76"/>
        <v/>
      </c>
      <c r="BY80" s="228" t="str">
        <f t="shared" si="77"/>
        <v/>
      </c>
      <c r="BZ80" s="228" t="str">
        <f t="shared" si="78"/>
        <v/>
      </c>
      <c r="CA80" s="228">
        <f t="shared" si="44"/>
        <v>0</v>
      </c>
    </row>
    <row r="81" spans="1:79" s="228" customFormat="1" ht="23.15" customHeight="1">
      <c r="A81" s="281">
        <v>65</v>
      </c>
      <c r="B81" s="14"/>
      <c r="C81" s="173"/>
      <c r="D81" s="174"/>
      <c r="E81" s="175"/>
      <c r="F81" s="176"/>
      <c r="G81" s="177"/>
      <c r="H81" s="178"/>
      <c r="I81" s="179"/>
      <c r="J81" s="180"/>
      <c r="K81" s="180"/>
      <c r="L81" s="180"/>
      <c r="M81" s="397"/>
      <c r="N81" s="396"/>
      <c r="O81" s="182"/>
      <c r="P81" s="318" t="str">
        <f t="shared" si="38"/>
        <v/>
      </c>
      <c r="Q81" s="320"/>
      <c r="R81" s="293"/>
      <c r="S81" s="293"/>
      <c r="T81" s="293"/>
      <c r="U81" s="293"/>
      <c r="V81" s="321" t="str">
        <f t="shared" si="83"/>
        <v/>
      </c>
      <c r="W81" s="334" t="str">
        <f t="shared" si="82"/>
        <v/>
      </c>
      <c r="X81" s="321" t="str">
        <f t="shared" si="82"/>
        <v/>
      </c>
      <c r="Y81" s="334" t="str">
        <f t="shared" si="82"/>
        <v/>
      </c>
      <c r="Z81" s="321" t="str">
        <f t="shared" si="82"/>
        <v/>
      </c>
      <c r="AA81" s="334" t="str">
        <f t="shared" si="82"/>
        <v/>
      </c>
      <c r="AB81" s="321" t="str">
        <f t="shared" si="82"/>
        <v/>
      </c>
      <c r="AC81" s="334" t="str">
        <f t="shared" si="82"/>
        <v/>
      </c>
      <c r="AD81" s="321" t="str">
        <f t="shared" si="82"/>
        <v/>
      </c>
      <c r="AE81" s="334" t="str">
        <f t="shared" si="82"/>
        <v/>
      </c>
      <c r="AF81" s="321" t="str">
        <f t="shared" si="82"/>
        <v/>
      </c>
      <c r="AG81" s="334" t="str">
        <f t="shared" si="82"/>
        <v/>
      </c>
      <c r="AH81" s="129" t="str">
        <f t="shared" ref="AH81:AH116" si="85">IF(H81="有",IF(OR(B81="園長",B81="施設長",B81="管理者",B81="主任保育士",B81="保育士",B81="家庭的保育者"),1,IF(OR(B81="準保育士",B81="短時間保育士"),2,0)),IF(H81="無",IF(OR(B81="要件緩和対象",B81="保健師（みなし保育士）",B81="看護師（みなし保育士）",B81="准看護師（みなし保育士）"),3,""),""))</f>
        <v/>
      </c>
      <c r="AI81" s="129" t="str">
        <f t="shared" ref="AI81:AI116" si="86">IF(AND(C81="正",D81="常"),1,IF(AND(C81="パート",D81="常"),2,""))</f>
        <v/>
      </c>
      <c r="AJ81" s="129" t="str">
        <f t="shared" si="41"/>
        <v/>
      </c>
      <c r="AK81" s="129" t="str">
        <f t="shared" si="45"/>
        <v/>
      </c>
      <c r="AL81" s="322" t="str">
        <f t="shared" si="84"/>
        <v/>
      </c>
      <c r="AM81" s="322" t="str">
        <f t="shared" si="84"/>
        <v/>
      </c>
      <c r="AN81" s="322" t="str">
        <f t="shared" si="84"/>
        <v/>
      </c>
      <c r="AO81" s="322" t="str">
        <f t="shared" si="84"/>
        <v/>
      </c>
      <c r="AP81" s="322" t="str">
        <f t="shared" si="84"/>
        <v/>
      </c>
      <c r="AQ81" s="322" t="str">
        <f t="shared" si="84"/>
        <v/>
      </c>
      <c r="AR81" s="322" t="str">
        <f t="shared" si="84"/>
        <v/>
      </c>
      <c r="AS81" s="322" t="str">
        <f t="shared" si="84"/>
        <v/>
      </c>
      <c r="AT81" s="322" t="str">
        <f t="shared" si="84"/>
        <v/>
      </c>
      <c r="AU81" s="322" t="str">
        <f t="shared" si="84"/>
        <v/>
      </c>
      <c r="AV81" s="322" t="str">
        <f t="shared" si="84"/>
        <v/>
      </c>
      <c r="AW81" s="322" t="str">
        <f t="shared" ref="AW81:AW116" si="87">IF($AK81="",IF($K81="","",IF(AW$15&gt;=$K81,IF($L81="",$AJ81,IF(AW$15&gt;$L81,"",$AJ81)),"")),IF(AND(AW$15&gt;=$K81,OR($L81&gt;=AW$15,$L81="")),$AK81,""))</f>
        <v/>
      </c>
      <c r="AX81" s="282"/>
      <c r="AY81" s="283" t="str">
        <f t="shared" ref="AY81:AY116" si="88">IF(V81="●",AL81,"")</f>
        <v/>
      </c>
      <c r="AZ81" s="283" t="str">
        <f t="shared" ref="AZ81:AZ116" si="89">IF(W81="●",AM81,"")</f>
        <v/>
      </c>
      <c r="BA81" s="283" t="str">
        <f t="shared" ref="BA81:BA116" si="90">IF(X81="●",AN81,"")</f>
        <v/>
      </c>
      <c r="BB81" s="283" t="str">
        <f t="shared" ref="BB81:BB116" si="91">IF(Y81="●",AO81,"")</f>
        <v/>
      </c>
      <c r="BC81" s="283" t="str">
        <f t="shared" ref="BC81:BC116" si="92">IF(Z81="●",AP81,"")</f>
        <v/>
      </c>
      <c r="BD81" s="283" t="str">
        <f t="shared" ref="BD81:BD116" si="93">IF(AA81="●",AQ81,"")</f>
        <v/>
      </c>
      <c r="BE81" s="283" t="str">
        <f t="shared" ref="BE81:BE116" si="94">IF(AB81="●",AR81,"")</f>
        <v/>
      </c>
      <c r="BF81" s="283" t="str">
        <f t="shared" ref="BF81:BF116" si="95">IF(AC81="●",AS81,"")</f>
        <v/>
      </c>
      <c r="BG81" s="283" t="str">
        <f t="shared" ref="BG81:BG116" si="96">IF(AD81="●",AT81,"")</f>
        <v/>
      </c>
      <c r="BH81" s="283" t="str">
        <f t="shared" ref="BH81:BH116" si="97">IF(AE81="●",AU81,"")</f>
        <v/>
      </c>
      <c r="BI81" s="283" t="str">
        <f t="shared" ref="BI81:BI116" si="98">IF(AF81="●",AV81,"")</f>
        <v/>
      </c>
      <c r="BJ81" s="283" t="str">
        <f t="shared" ref="BJ81:BJ116" si="99">IF(AG81="●",AW81,"")</f>
        <v/>
      </c>
      <c r="BK81" s="229">
        <f t="shared" ref="BK81:BK112" si="100">COUNT(AY81:BJ81)</f>
        <v>0</v>
      </c>
      <c r="BL81" s="229">
        <f t="shared" si="43"/>
        <v>0</v>
      </c>
      <c r="BM81" s="230">
        <f t="shared" ref="BM81:BM116" si="101">IF(AND(H81="有",N81=""),COUNT(AY81:BJ81),0)</f>
        <v>0</v>
      </c>
      <c r="BN81" s="228" t="str">
        <f t="shared" ref="BN81:BN116" si="102">IF(E81="","",E81)</f>
        <v/>
      </c>
      <c r="BO81" s="228" t="str">
        <f t="shared" ref="BO81:BO116" si="103">IF(AY81="","","○")</f>
        <v/>
      </c>
      <c r="BP81" s="228" t="str">
        <f t="shared" ref="BP81:BP116" si="104">IF(AZ81="","","○")</f>
        <v/>
      </c>
      <c r="BQ81" s="228" t="str">
        <f t="shared" ref="BQ81:BQ116" si="105">IF(BA81="","","○")</f>
        <v/>
      </c>
      <c r="BR81" s="228" t="str">
        <f t="shared" ref="BR81:BR116" si="106">IF(BB81="","","○")</f>
        <v/>
      </c>
      <c r="BS81" s="228" t="str">
        <f t="shared" ref="BS81:BS116" si="107">IF(BC81="","","○")</f>
        <v/>
      </c>
      <c r="BT81" s="228" t="str">
        <f t="shared" ref="BT81:BT116" si="108">IF(BD81="","","○")</f>
        <v/>
      </c>
      <c r="BU81" s="228" t="str">
        <f t="shared" ref="BU81:BU116" si="109">IF(BE81="","","○")</f>
        <v/>
      </c>
      <c r="BV81" s="228" t="str">
        <f t="shared" ref="BV81:BV116" si="110">IF(BF81="","","○")</f>
        <v/>
      </c>
      <c r="BW81" s="228" t="str">
        <f t="shared" ref="BW81:BW116" si="111">IF(BG81="","","○")</f>
        <v/>
      </c>
      <c r="BX81" s="228" t="str">
        <f t="shared" ref="BX81:BX116" si="112">IF(BH81="","","○")</f>
        <v/>
      </c>
      <c r="BY81" s="228" t="str">
        <f t="shared" ref="BY81:BY116" si="113">IF(BI81="","","○")</f>
        <v/>
      </c>
      <c r="BZ81" s="228" t="str">
        <f t="shared" ref="BZ81:BZ116" si="114">IF(BJ81="","","○")</f>
        <v/>
      </c>
      <c r="CA81" s="228">
        <f t="shared" si="44"/>
        <v>0</v>
      </c>
    </row>
    <row r="82" spans="1:79" s="228" customFormat="1" ht="23.15" customHeight="1">
      <c r="A82" s="281">
        <v>66</v>
      </c>
      <c r="B82" s="14"/>
      <c r="C82" s="173"/>
      <c r="D82" s="174"/>
      <c r="E82" s="175"/>
      <c r="F82" s="176"/>
      <c r="G82" s="177"/>
      <c r="H82" s="178"/>
      <c r="I82" s="179"/>
      <c r="J82" s="180"/>
      <c r="K82" s="180"/>
      <c r="L82" s="180"/>
      <c r="M82" s="397"/>
      <c r="N82" s="396"/>
      <c r="O82" s="182"/>
      <c r="P82" s="318" t="str">
        <f t="shared" ref="P82:P117" si="115">IF(AND(AL82="",AM82="",AN82="",AO82="",AP82="",AQ82="",AR82="",AS82="",AT82="",AU82="",AV82="",AW82=""),"","○")</f>
        <v/>
      </c>
      <c r="Q82" s="320"/>
      <c r="R82" s="293"/>
      <c r="S82" s="293"/>
      <c r="T82" s="293"/>
      <c r="U82" s="293"/>
      <c r="V82" s="321" t="str">
        <f t="shared" si="83"/>
        <v/>
      </c>
      <c r="W82" s="334" t="str">
        <f t="shared" si="82"/>
        <v/>
      </c>
      <c r="X82" s="321" t="str">
        <f t="shared" si="82"/>
        <v/>
      </c>
      <c r="Y82" s="334" t="str">
        <f t="shared" si="82"/>
        <v/>
      </c>
      <c r="Z82" s="321" t="str">
        <f t="shared" si="82"/>
        <v/>
      </c>
      <c r="AA82" s="334" t="str">
        <f t="shared" si="82"/>
        <v/>
      </c>
      <c r="AB82" s="321" t="str">
        <f t="shared" si="82"/>
        <v/>
      </c>
      <c r="AC82" s="334" t="str">
        <f t="shared" si="82"/>
        <v/>
      </c>
      <c r="AD82" s="321" t="str">
        <f t="shared" si="82"/>
        <v/>
      </c>
      <c r="AE82" s="334" t="str">
        <f t="shared" si="82"/>
        <v/>
      </c>
      <c r="AF82" s="321" t="str">
        <f t="shared" si="82"/>
        <v/>
      </c>
      <c r="AG82" s="334" t="str">
        <f t="shared" si="82"/>
        <v/>
      </c>
      <c r="AH82" s="129" t="str">
        <f t="shared" si="85"/>
        <v/>
      </c>
      <c r="AI82" s="129" t="str">
        <f t="shared" si="86"/>
        <v/>
      </c>
      <c r="AJ82" s="129" t="str">
        <f t="shared" ref="AJ82:AJ106" si="116">IF(AND(AH82=1,AI82=1),1,IF(AND(AH82=2,AI82=2),2,IF(AND(AH82=3,AI82=1),3,IF(AND(AH82=3,AI82=2),3,IF(AND(AH82=1,AI82=2),1,"")))))</f>
        <v/>
      </c>
      <c r="AK82" s="129" t="str">
        <f t="shared" si="45"/>
        <v/>
      </c>
      <c r="AL82" s="322" t="str">
        <f t="shared" si="84"/>
        <v/>
      </c>
      <c r="AM82" s="322" t="str">
        <f t="shared" si="84"/>
        <v/>
      </c>
      <c r="AN82" s="322" t="str">
        <f t="shared" si="84"/>
        <v/>
      </c>
      <c r="AO82" s="322" t="str">
        <f t="shared" si="84"/>
        <v/>
      </c>
      <c r="AP82" s="322" t="str">
        <f t="shared" si="84"/>
        <v/>
      </c>
      <c r="AQ82" s="322" t="str">
        <f t="shared" si="84"/>
        <v/>
      </c>
      <c r="AR82" s="322" t="str">
        <f t="shared" si="84"/>
        <v/>
      </c>
      <c r="AS82" s="322" t="str">
        <f t="shared" si="84"/>
        <v/>
      </c>
      <c r="AT82" s="322" t="str">
        <f t="shared" si="84"/>
        <v/>
      </c>
      <c r="AU82" s="322" t="str">
        <f t="shared" si="84"/>
        <v/>
      </c>
      <c r="AV82" s="322" t="str">
        <f t="shared" si="84"/>
        <v/>
      </c>
      <c r="AW82" s="322" t="str">
        <f t="shared" si="87"/>
        <v/>
      </c>
      <c r="AX82" s="282"/>
      <c r="AY82" s="283" t="str">
        <f t="shared" si="88"/>
        <v/>
      </c>
      <c r="AZ82" s="283" t="str">
        <f t="shared" si="89"/>
        <v/>
      </c>
      <c r="BA82" s="283" t="str">
        <f t="shared" si="90"/>
        <v/>
      </c>
      <c r="BB82" s="283" t="str">
        <f t="shared" si="91"/>
        <v/>
      </c>
      <c r="BC82" s="283" t="str">
        <f t="shared" si="92"/>
        <v/>
      </c>
      <c r="BD82" s="283" t="str">
        <f t="shared" si="93"/>
        <v/>
      </c>
      <c r="BE82" s="283" t="str">
        <f t="shared" si="94"/>
        <v/>
      </c>
      <c r="BF82" s="283" t="str">
        <f t="shared" si="95"/>
        <v/>
      </c>
      <c r="BG82" s="283" t="str">
        <f t="shared" si="96"/>
        <v/>
      </c>
      <c r="BH82" s="283" t="str">
        <f t="shared" si="97"/>
        <v/>
      </c>
      <c r="BI82" s="283" t="str">
        <f t="shared" si="98"/>
        <v/>
      </c>
      <c r="BJ82" s="283" t="str">
        <f t="shared" si="99"/>
        <v/>
      </c>
      <c r="BK82" s="229">
        <f t="shared" si="100"/>
        <v>0</v>
      </c>
      <c r="BL82" s="229">
        <f t="shared" ref="BL82:BL116" si="117">$L$6</f>
        <v>0</v>
      </c>
      <c r="BM82" s="230">
        <f t="shared" si="101"/>
        <v>0</v>
      </c>
      <c r="BN82" s="228" t="str">
        <f t="shared" si="102"/>
        <v/>
      </c>
      <c r="BO82" s="228" t="str">
        <f t="shared" si="103"/>
        <v/>
      </c>
      <c r="BP82" s="228" t="str">
        <f t="shared" si="104"/>
        <v/>
      </c>
      <c r="BQ82" s="228" t="str">
        <f t="shared" si="105"/>
        <v/>
      </c>
      <c r="BR82" s="228" t="str">
        <f t="shared" si="106"/>
        <v/>
      </c>
      <c r="BS82" s="228" t="str">
        <f t="shared" si="107"/>
        <v/>
      </c>
      <c r="BT82" s="228" t="str">
        <f t="shared" si="108"/>
        <v/>
      </c>
      <c r="BU82" s="228" t="str">
        <f t="shared" si="109"/>
        <v/>
      </c>
      <c r="BV82" s="228" t="str">
        <f t="shared" si="110"/>
        <v/>
      </c>
      <c r="BW82" s="228" t="str">
        <f t="shared" si="111"/>
        <v/>
      </c>
      <c r="BX82" s="228" t="str">
        <f t="shared" si="112"/>
        <v/>
      </c>
      <c r="BY82" s="228" t="str">
        <f t="shared" si="113"/>
        <v/>
      </c>
      <c r="BZ82" s="228" t="str">
        <f t="shared" si="114"/>
        <v/>
      </c>
      <c r="CA82" s="228">
        <f t="shared" ref="CA82:CA106" si="118">COUNTIF(BO82:BZ82,"○")</f>
        <v>0</v>
      </c>
    </row>
    <row r="83" spans="1:79" s="228" customFormat="1" ht="23.15" customHeight="1">
      <c r="A83" s="281">
        <v>67</v>
      </c>
      <c r="B83" s="14"/>
      <c r="C83" s="173"/>
      <c r="D83" s="174"/>
      <c r="E83" s="175"/>
      <c r="F83" s="176"/>
      <c r="G83" s="177"/>
      <c r="H83" s="178"/>
      <c r="I83" s="179"/>
      <c r="J83" s="180"/>
      <c r="K83" s="180"/>
      <c r="L83" s="180"/>
      <c r="M83" s="397"/>
      <c r="N83" s="396"/>
      <c r="O83" s="182"/>
      <c r="P83" s="318" t="str">
        <f t="shared" si="115"/>
        <v/>
      </c>
      <c r="Q83" s="320"/>
      <c r="R83" s="293"/>
      <c r="S83" s="293"/>
      <c r="T83" s="293"/>
      <c r="U83" s="293"/>
      <c r="V83" s="321" t="str">
        <f t="shared" si="83"/>
        <v/>
      </c>
      <c r="W83" s="334" t="str">
        <f t="shared" si="82"/>
        <v/>
      </c>
      <c r="X83" s="321" t="str">
        <f t="shared" si="82"/>
        <v/>
      </c>
      <c r="Y83" s="334" t="str">
        <f t="shared" si="82"/>
        <v/>
      </c>
      <c r="Z83" s="321" t="str">
        <f t="shared" si="82"/>
        <v/>
      </c>
      <c r="AA83" s="334" t="str">
        <f t="shared" si="82"/>
        <v/>
      </c>
      <c r="AB83" s="321" t="str">
        <f t="shared" si="82"/>
        <v/>
      </c>
      <c r="AC83" s="334" t="str">
        <f t="shared" si="82"/>
        <v/>
      </c>
      <c r="AD83" s="321" t="str">
        <f t="shared" si="82"/>
        <v/>
      </c>
      <c r="AE83" s="334" t="str">
        <f t="shared" si="82"/>
        <v/>
      </c>
      <c r="AF83" s="321" t="str">
        <f t="shared" si="82"/>
        <v/>
      </c>
      <c r="AG83" s="334" t="str">
        <f t="shared" si="82"/>
        <v/>
      </c>
      <c r="AH83" s="129" t="str">
        <f t="shared" si="85"/>
        <v/>
      </c>
      <c r="AI83" s="129" t="str">
        <f t="shared" si="86"/>
        <v/>
      </c>
      <c r="AJ83" s="129" t="str">
        <f t="shared" si="116"/>
        <v/>
      </c>
      <c r="AK83" s="129" t="str">
        <f t="shared" si="45"/>
        <v/>
      </c>
      <c r="AL83" s="322" t="str">
        <f t="shared" si="84"/>
        <v/>
      </c>
      <c r="AM83" s="322" t="str">
        <f t="shared" si="84"/>
        <v/>
      </c>
      <c r="AN83" s="322" t="str">
        <f t="shared" si="84"/>
        <v/>
      </c>
      <c r="AO83" s="322" t="str">
        <f t="shared" si="84"/>
        <v/>
      </c>
      <c r="AP83" s="322" t="str">
        <f t="shared" si="84"/>
        <v/>
      </c>
      <c r="AQ83" s="322" t="str">
        <f t="shared" si="84"/>
        <v/>
      </c>
      <c r="AR83" s="322" t="str">
        <f t="shared" si="84"/>
        <v/>
      </c>
      <c r="AS83" s="322" t="str">
        <f t="shared" si="84"/>
        <v/>
      </c>
      <c r="AT83" s="322" t="str">
        <f t="shared" si="84"/>
        <v/>
      </c>
      <c r="AU83" s="322" t="str">
        <f t="shared" si="84"/>
        <v/>
      </c>
      <c r="AV83" s="322" t="str">
        <f t="shared" si="84"/>
        <v/>
      </c>
      <c r="AW83" s="322" t="str">
        <f t="shared" si="87"/>
        <v/>
      </c>
      <c r="AX83" s="282"/>
      <c r="AY83" s="283" t="str">
        <f t="shared" si="88"/>
        <v/>
      </c>
      <c r="AZ83" s="283" t="str">
        <f t="shared" si="89"/>
        <v/>
      </c>
      <c r="BA83" s="283" t="str">
        <f t="shared" si="90"/>
        <v/>
      </c>
      <c r="BB83" s="283" t="str">
        <f t="shared" si="91"/>
        <v/>
      </c>
      <c r="BC83" s="283" t="str">
        <f t="shared" si="92"/>
        <v/>
      </c>
      <c r="BD83" s="283" t="str">
        <f t="shared" si="93"/>
        <v/>
      </c>
      <c r="BE83" s="283" t="str">
        <f t="shared" si="94"/>
        <v/>
      </c>
      <c r="BF83" s="283" t="str">
        <f t="shared" si="95"/>
        <v/>
      </c>
      <c r="BG83" s="283" t="str">
        <f t="shared" si="96"/>
        <v/>
      </c>
      <c r="BH83" s="283" t="str">
        <f t="shared" si="97"/>
        <v/>
      </c>
      <c r="BI83" s="283" t="str">
        <f t="shared" si="98"/>
        <v/>
      </c>
      <c r="BJ83" s="283" t="str">
        <f t="shared" si="99"/>
        <v/>
      </c>
      <c r="BK83" s="229">
        <f t="shared" si="100"/>
        <v>0</v>
      </c>
      <c r="BL83" s="229">
        <f t="shared" si="117"/>
        <v>0</v>
      </c>
      <c r="BM83" s="230">
        <f t="shared" si="101"/>
        <v>0</v>
      </c>
      <c r="BN83" s="228" t="str">
        <f t="shared" si="102"/>
        <v/>
      </c>
      <c r="BO83" s="228" t="str">
        <f t="shared" si="103"/>
        <v/>
      </c>
      <c r="BP83" s="228" t="str">
        <f t="shared" si="104"/>
        <v/>
      </c>
      <c r="BQ83" s="228" t="str">
        <f t="shared" si="105"/>
        <v/>
      </c>
      <c r="BR83" s="228" t="str">
        <f t="shared" si="106"/>
        <v/>
      </c>
      <c r="BS83" s="228" t="str">
        <f t="shared" si="107"/>
        <v/>
      </c>
      <c r="BT83" s="228" t="str">
        <f t="shared" si="108"/>
        <v/>
      </c>
      <c r="BU83" s="228" t="str">
        <f t="shared" si="109"/>
        <v/>
      </c>
      <c r="BV83" s="228" t="str">
        <f t="shared" si="110"/>
        <v/>
      </c>
      <c r="BW83" s="228" t="str">
        <f t="shared" si="111"/>
        <v/>
      </c>
      <c r="BX83" s="228" t="str">
        <f t="shared" si="112"/>
        <v/>
      </c>
      <c r="BY83" s="228" t="str">
        <f t="shared" si="113"/>
        <v/>
      </c>
      <c r="BZ83" s="228" t="str">
        <f t="shared" si="114"/>
        <v/>
      </c>
      <c r="CA83" s="228">
        <f t="shared" si="118"/>
        <v>0</v>
      </c>
    </row>
    <row r="84" spans="1:79" s="228" customFormat="1" ht="23.15" customHeight="1">
      <c r="A84" s="281">
        <v>68</v>
      </c>
      <c r="B84" s="14"/>
      <c r="C84" s="173"/>
      <c r="D84" s="174"/>
      <c r="E84" s="175"/>
      <c r="F84" s="176"/>
      <c r="G84" s="177"/>
      <c r="H84" s="178"/>
      <c r="I84" s="179"/>
      <c r="J84" s="180"/>
      <c r="K84" s="180"/>
      <c r="L84" s="180"/>
      <c r="M84" s="397"/>
      <c r="N84" s="396"/>
      <c r="O84" s="182"/>
      <c r="P84" s="318" t="str">
        <f t="shared" si="115"/>
        <v/>
      </c>
      <c r="Q84" s="320"/>
      <c r="R84" s="293"/>
      <c r="S84" s="293"/>
      <c r="T84" s="293"/>
      <c r="U84" s="293"/>
      <c r="V84" s="321" t="str">
        <f t="shared" si="83"/>
        <v/>
      </c>
      <c r="W84" s="334" t="str">
        <f t="shared" si="82"/>
        <v/>
      </c>
      <c r="X84" s="321" t="str">
        <f t="shared" si="82"/>
        <v/>
      </c>
      <c r="Y84" s="334" t="str">
        <f t="shared" si="82"/>
        <v/>
      </c>
      <c r="Z84" s="321" t="str">
        <f t="shared" si="82"/>
        <v/>
      </c>
      <c r="AA84" s="334" t="str">
        <f t="shared" si="82"/>
        <v/>
      </c>
      <c r="AB84" s="321" t="str">
        <f t="shared" si="82"/>
        <v/>
      </c>
      <c r="AC84" s="334" t="str">
        <f t="shared" si="82"/>
        <v/>
      </c>
      <c r="AD84" s="321" t="str">
        <f t="shared" si="82"/>
        <v/>
      </c>
      <c r="AE84" s="334" t="str">
        <f t="shared" si="82"/>
        <v/>
      </c>
      <c r="AF84" s="321" t="str">
        <f t="shared" si="82"/>
        <v/>
      </c>
      <c r="AG84" s="334" t="str">
        <f t="shared" si="82"/>
        <v/>
      </c>
      <c r="AH84" s="129" t="str">
        <f t="shared" si="85"/>
        <v/>
      </c>
      <c r="AI84" s="129" t="str">
        <f t="shared" si="86"/>
        <v/>
      </c>
      <c r="AJ84" s="129" t="str">
        <f t="shared" si="116"/>
        <v/>
      </c>
      <c r="AK84" s="129" t="str">
        <f t="shared" si="45"/>
        <v/>
      </c>
      <c r="AL84" s="322" t="str">
        <f t="shared" si="84"/>
        <v/>
      </c>
      <c r="AM84" s="322" t="str">
        <f t="shared" si="84"/>
        <v/>
      </c>
      <c r="AN84" s="322" t="str">
        <f t="shared" si="84"/>
        <v/>
      </c>
      <c r="AO84" s="322" t="str">
        <f t="shared" si="84"/>
        <v/>
      </c>
      <c r="AP84" s="322" t="str">
        <f t="shared" si="84"/>
        <v/>
      </c>
      <c r="AQ84" s="322" t="str">
        <f t="shared" si="84"/>
        <v/>
      </c>
      <c r="AR84" s="322" t="str">
        <f t="shared" si="84"/>
        <v/>
      </c>
      <c r="AS84" s="322" t="str">
        <f t="shared" si="84"/>
        <v/>
      </c>
      <c r="AT84" s="322" t="str">
        <f t="shared" si="84"/>
        <v/>
      </c>
      <c r="AU84" s="322" t="str">
        <f t="shared" si="84"/>
        <v/>
      </c>
      <c r="AV84" s="322" t="str">
        <f t="shared" si="84"/>
        <v/>
      </c>
      <c r="AW84" s="322" t="str">
        <f t="shared" si="87"/>
        <v/>
      </c>
      <c r="AX84" s="282"/>
      <c r="AY84" s="283" t="str">
        <f t="shared" si="88"/>
        <v/>
      </c>
      <c r="AZ84" s="283" t="str">
        <f t="shared" si="89"/>
        <v/>
      </c>
      <c r="BA84" s="283" t="str">
        <f t="shared" si="90"/>
        <v/>
      </c>
      <c r="BB84" s="283" t="str">
        <f t="shared" si="91"/>
        <v/>
      </c>
      <c r="BC84" s="283" t="str">
        <f t="shared" si="92"/>
        <v/>
      </c>
      <c r="BD84" s="283" t="str">
        <f t="shared" si="93"/>
        <v/>
      </c>
      <c r="BE84" s="283" t="str">
        <f t="shared" si="94"/>
        <v/>
      </c>
      <c r="BF84" s="283" t="str">
        <f t="shared" si="95"/>
        <v/>
      </c>
      <c r="BG84" s="283" t="str">
        <f t="shared" si="96"/>
        <v/>
      </c>
      <c r="BH84" s="283" t="str">
        <f t="shared" si="97"/>
        <v/>
      </c>
      <c r="BI84" s="283" t="str">
        <f t="shared" si="98"/>
        <v/>
      </c>
      <c r="BJ84" s="283" t="str">
        <f t="shared" si="99"/>
        <v/>
      </c>
      <c r="BK84" s="229">
        <f t="shared" si="100"/>
        <v>0</v>
      </c>
      <c r="BL84" s="229">
        <f t="shared" si="117"/>
        <v>0</v>
      </c>
      <c r="BM84" s="230">
        <f t="shared" si="101"/>
        <v>0</v>
      </c>
      <c r="BN84" s="228" t="str">
        <f t="shared" si="102"/>
        <v/>
      </c>
      <c r="BO84" s="228" t="str">
        <f t="shared" si="103"/>
        <v/>
      </c>
      <c r="BP84" s="228" t="str">
        <f t="shared" si="104"/>
        <v/>
      </c>
      <c r="BQ84" s="228" t="str">
        <f t="shared" si="105"/>
        <v/>
      </c>
      <c r="BR84" s="228" t="str">
        <f t="shared" si="106"/>
        <v/>
      </c>
      <c r="BS84" s="228" t="str">
        <f t="shared" si="107"/>
        <v/>
      </c>
      <c r="BT84" s="228" t="str">
        <f t="shared" si="108"/>
        <v/>
      </c>
      <c r="BU84" s="228" t="str">
        <f t="shared" si="109"/>
        <v/>
      </c>
      <c r="BV84" s="228" t="str">
        <f t="shared" si="110"/>
        <v/>
      </c>
      <c r="BW84" s="228" t="str">
        <f t="shared" si="111"/>
        <v/>
      </c>
      <c r="BX84" s="228" t="str">
        <f t="shared" si="112"/>
        <v/>
      </c>
      <c r="BY84" s="228" t="str">
        <f t="shared" si="113"/>
        <v/>
      </c>
      <c r="BZ84" s="228" t="str">
        <f t="shared" si="114"/>
        <v/>
      </c>
      <c r="CA84" s="228">
        <f t="shared" si="118"/>
        <v>0</v>
      </c>
    </row>
    <row r="85" spans="1:79" s="228" customFormat="1" ht="23.15" customHeight="1">
      <c r="A85" s="281">
        <v>69</v>
      </c>
      <c r="B85" s="14"/>
      <c r="C85" s="173"/>
      <c r="D85" s="174"/>
      <c r="E85" s="175"/>
      <c r="F85" s="176"/>
      <c r="G85" s="177"/>
      <c r="H85" s="178"/>
      <c r="I85" s="179"/>
      <c r="J85" s="180"/>
      <c r="K85" s="180"/>
      <c r="L85" s="180"/>
      <c r="M85" s="397"/>
      <c r="N85" s="396"/>
      <c r="O85" s="182"/>
      <c r="P85" s="318" t="str">
        <f t="shared" si="115"/>
        <v/>
      </c>
      <c r="Q85" s="320"/>
      <c r="R85" s="293"/>
      <c r="S85" s="293"/>
      <c r="T85" s="293"/>
      <c r="U85" s="293"/>
      <c r="V85" s="321" t="str">
        <f t="shared" si="83"/>
        <v/>
      </c>
      <c r="W85" s="334" t="str">
        <f t="shared" si="82"/>
        <v/>
      </c>
      <c r="X85" s="321" t="str">
        <f t="shared" si="82"/>
        <v/>
      </c>
      <c r="Y85" s="334" t="str">
        <f t="shared" si="82"/>
        <v/>
      </c>
      <c r="Z85" s="321" t="str">
        <f t="shared" si="82"/>
        <v/>
      </c>
      <c r="AA85" s="334" t="str">
        <f t="shared" si="82"/>
        <v/>
      </c>
      <c r="AB85" s="321" t="str">
        <f t="shared" si="82"/>
        <v/>
      </c>
      <c r="AC85" s="334" t="str">
        <f t="shared" si="82"/>
        <v/>
      </c>
      <c r="AD85" s="321" t="str">
        <f t="shared" si="82"/>
        <v/>
      </c>
      <c r="AE85" s="334" t="str">
        <f t="shared" si="82"/>
        <v/>
      </c>
      <c r="AF85" s="321" t="str">
        <f t="shared" si="82"/>
        <v/>
      </c>
      <c r="AG85" s="334" t="str">
        <f t="shared" si="82"/>
        <v/>
      </c>
      <c r="AH85" s="129" t="str">
        <f t="shared" si="85"/>
        <v/>
      </c>
      <c r="AI85" s="129" t="str">
        <f t="shared" si="86"/>
        <v/>
      </c>
      <c r="AJ85" s="129" t="str">
        <f t="shared" si="116"/>
        <v/>
      </c>
      <c r="AK85" s="129" t="str">
        <f t="shared" ref="AK85:AK116" si="119">IF(AH85="","",IF(AND(AI85=2,N85="派遣"),4,IF(AI85=1,"","")))</f>
        <v/>
      </c>
      <c r="AL85" s="322" t="str">
        <f t="shared" si="84"/>
        <v/>
      </c>
      <c r="AM85" s="322" t="str">
        <f t="shared" si="84"/>
        <v/>
      </c>
      <c r="AN85" s="322" t="str">
        <f t="shared" si="84"/>
        <v/>
      </c>
      <c r="AO85" s="322" t="str">
        <f t="shared" si="84"/>
        <v/>
      </c>
      <c r="AP85" s="322" t="str">
        <f t="shared" si="84"/>
        <v/>
      </c>
      <c r="AQ85" s="322" t="str">
        <f t="shared" si="84"/>
        <v/>
      </c>
      <c r="AR85" s="322" t="str">
        <f t="shared" si="84"/>
        <v/>
      </c>
      <c r="AS85" s="322" t="str">
        <f t="shared" si="84"/>
        <v/>
      </c>
      <c r="AT85" s="322" t="str">
        <f t="shared" si="84"/>
        <v/>
      </c>
      <c r="AU85" s="322" t="str">
        <f t="shared" si="84"/>
        <v/>
      </c>
      <c r="AV85" s="322" t="str">
        <f t="shared" si="84"/>
        <v/>
      </c>
      <c r="AW85" s="322" t="str">
        <f t="shared" si="87"/>
        <v/>
      </c>
      <c r="AX85" s="282"/>
      <c r="AY85" s="283" t="str">
        <f t="shared" si="88"/>
        <v/>
      </c>
      <c r="AZ85" s="283" t="str">
        <f t="shared" si="89"/>
        <v/>
      </c>
      <c r="BA85" s="283" t="str">
        <f t="shared" si="90"/>
        <v/>
      </c>
      <c r="BB85" s="283" t="str">
        <f t="shared" si="91"/>
        <v/>
      </c>
      <c r="BC85" s="283" t="str">
        <f t="shared" si="92"/>
        <v/>
      </c>
      <c r="BD85" s="283" t="str">
        <f t="shared" si="93"/>
        <v/>
      </c>
      <c r="BE85" s="283" t="str">
        <f t="shared" si="94"/>
        <v/>
      </c>
      <c r="BF85" s="283" t="str">
        <f t="shared" si="95"/>
        <v/>
      </c>
      <c r="BG85" s="283" t="str">
        <f t="shared" si="96"/>
        <v/>
      </c>
      <c r="BH85" s="283" t="str">
        <f t="shared" si="97"/>
        <v/>
      </c>
      <c r="BI85" s="283" t="str">
        <f t="shared" si="98"/>
        <v/>
      </c>
      <c r="BJ85" s="283" t="str">
        <f t="shared" si="99"/>
        <v/>
      </c>
      <c r="BK85" s="229">
        <f t="shared" si="100"/>
        <v>0</v>
      </c>
      <c r="BL85" s="229">
        <f t="shared" si="117"/>
        <v>0</v>
      </c>
      <c r="BM85" s="230">
        <f t="shared" si="101"/>
        <v>0</v>
      </c>
      <c r="BN85" s="228" t="str">
        <f t="shared" si="102"/>
        <v/>
      </c>
      <c r="BO85" s="228" t="str">
        <f t="shared" si="103"/>
        <v/>
      </c>
      <c r="BP85" s="228" t="str">
        <f t="shared" si="104"/>
        <v/>
      </c>
      <c r="BQ85" s="228" t="str">
        <f t="shared" si="105"/>
        <v/>
      </c>
      <c r="BR85" s="228" t="str">
        <f t="shared" si="106"/>
        <v/>
      </c>
      <c r="BS85" s="228" t="str">
        <f t="shared" si="107"/>
        <v/>
      </c>
      <c r="BT85" s="228" t="str">
        <f t="shared" si="108"/>
        <v/>
      </c>
      <c r="BU85" s="228" t="str">
        <f t="shared" si="109"/>
        <v/>
      </c>
      <c r="BV85" s="228" t="str">
        <f t="shared" si="110"/>
        <v/>
      </c>
      <c r="BW85" s="228" t="str">
        <f t="shared" si="111"/>
        <v/>
      </c>
      <c r="BX85" s="228" t="str">
        <f t="shared" si="112"/>
        <v/>
      </c>
      <c r="BY85" s="228" t="str">
        <f t="shared" si="113"/>
        <v/>
      </c>
      <c r="BZ85" s="228" t="str">
        <f t="shared" si="114"/>
        <v/>
      </c>
      <c r="CA85" s="228">
        <f t="shared" si="118"/>
        <v>0</v>
      </c>
    </row>
    <row r="86" spans="1:79" s="228" customFormat="1" ht="23.15" customHeight="1">
      <c r="A86" s="281">
        <v>70</v>
      </c>
      <c r="B86" s="14"/>
      <c r="C86" s="173"/>
      <c r="D86" s="174"/>
      <c r="E86" s="175"/>
      <c r="F86" s="176"/>
      <c r="G86" s="177"/>
      <c r="H86" s="178"/>
      <c r="I86" s="179"/>
      <c r="J86" s="180"/>
      <c r="K86" s="180"/>
      <c r="L86" s="180"/>
      <c r="M86" s="397"/>
      <c r="N86" s="396"/>
      <c r="O86" s="182"/>
      <c r="P86" s="318" t="str">
        <f t="shared" si="115"/>
        <v/>
      </c>
      <c r="Q86" s="320"/>
      <c r="R86" s="293"/>
      <c r="S86" s="293"/>
      <c r="T86" s="293"/>
      <c r="U86" s="293"/>
      <c r="V86" s="321" t="str">
        <f t="shared" si="83"/>
        <v/>
      </c>
      <c r="W86" s="334" t="str">
        <f t="shared" si="82"/>
        <v/>
      </c>
      <c r="X86" s="321" t="str">
        <f t="shared" si="82"/>
        <v/>
      </c>
      <c r="Y86" s="334" t="str">
        <f t="shared" si="82"/>
        <v/>
      </c>
      <c r="Z86" s="321" t="str">
        <f t="shared" si="82"/>
        <v/>
      </c>
      <c r="AA86" s="334" t="str">
        <f t="shared" si="82"/>
        <v/>
      </c>
      <c r="AB86" s="321" t="str">
        <f t="shared" si="82"/>
        <v/>
      </c>
      <c r="AC86" s="334" t="str">
        <f t="shared" si="82"/>
        <v/>
      </c>
      <c r="AD86" s="321" t="str">
        <f t="shared" si="82"/>
        <v/>
      </c>
      <c r="AE86" s="334" t="str">
        <f t="shared" si="82"/>
        <v/>
      </c>
      <c r="AF86" s="321" t="str">
        <f t="shared" si="82"/>
        <v/>
      </c>
      <c r="AG86" s="334" t="str">
        <f t="shared" si="82"/>
        <v/>
      </c>
      <c r="AH86" s="129" t="str">
        <f t="shared" si="85"/>
        <v/>
      </c>
      <c r="AI86" s="129" t="str">
        <f t="shared" si="86"/>
        <v/>
      </c>
      <c r="AJ86" s="129" t="str">
        <f t="shared" si="116"/>
        <v/>
      </c>
      <c r="AK86" s="129" t="str">
        <f t="shared" si="119"/>
        <v/>
      </c>
      <c r="AL86" s="322" t="str">
        <f t="shared" si="84"/>
        <v/>
      </c>
      <c r="AM86" s="322" t="str">
        <f t="shared" si="84"/>
        <v/>
      </c>
      <c r="AN86" s="322" t="str">
        <f t="shared" si="84"/>
        <v/>
      </c>
      <c r="AO86" s="322" t="str">
        <f t="shared" si="84"/>
        <v/>
      </c>
      <c r="AP86" s="322" t="str">
        <f t="shared" si="84"/>
        <v/>
      </c>
      <c r="AQ86" s="322" t="str">
        <f t="shared" si="84"/>
        <v/>
      </c>
      <c r="AR86" s="322" t="str">
        <f t="shared" si="84"/>
        <v/>
      </c>
      <c r="AS86" s="322" t="str">
        <f t="shared" si="84"/>
        <v/>
      </c>
      <c r="AT86" s="322" t="str">
        <f t="shared" si="84"/>
        <v/>
      </c>
      <c r="AU86" s="322" t="str">
        <f t="shared" si="84"/>
        <v/>
      </c>
      <c r="AV86" s="322" t="str">
        <f t="shared" si="84"/>
        <v/>
      </c>
      <c r="AW86" s="322" t="str">
        <f t="shared" si="87"/>
        <v/>
      </c>
      <c r="AX86" s="282"/>
      <c r="AY86" s="283" t="str">
        <f t="shared" si="88"/>
        <v/>
      </c>
      <c r="AZ86" s="283" t="str">
        <f t="shared" si="89"/>
        <v/>
      </c>
      <c r="BA86" s="283" t="str">
        <f t="shared" si="90"/>
        <v/>
      </c>
      <c r="BB86" s="283" t="str">
        <f t="shared" si="91"/>
        <v/>
      </c>
      <c r="BC86" s="283" t="str">
        <f t="shared" si="92"/>
        <v/>
      </c>
      <c r="BD86" s="283" t="str">
        <f t="shared" si="93"/>
        <v/>
      </c>
      <c r="BE86" s="283" t="str">
        <f t="shared" si="94"/>
        <v/>
      </c>
      <c r="BF86" s="283" t="str">
        <f t="shared" si="95"/>
        <v/>
      </c>
      <c r="BG86" s="283" t="str">
        <f t="shared" si="96"/>
        <v/>
      </c>
      <c r="BH86" s="283" t="str">
        <f t="shared" si="97"/>
        <v/>
      </c>
      <c r="BI86" s="283" t="str">
        <f t="shared" si="98"/>
        <v/>
      </c>
      <c r="BJ86" s="283" t="str">
        <f t="shared" si="99"/>
        <v/>
      </c>
      <c r="BK86" s="229">
        <f t="shared" si="100"/>
        <v>0</v>
      </c>
      <c r="BL86" s="229">
        <f t="shared" si="117"/>
        <v>0</v>
      </c>
      <c r="BM86" s="230">
        <f t="shared" si="101"/>
        <v>0</v>
      </c>
      <c r="BN86" s="228" t="str">
        <f t="shared" si="102"/>
        <v/>
      </c>
      <c r="BO86" s="228" t="str">
        <f t="shared" si="103"/>
        <v/>
      </c>
      <c r="BP86" s="228" t="str">
        <f t="shared" si="104"/>
        <v/>
      </c>
      <c r="BQ86" s="228" t="str">
        <f t="shared" si="105"/>
        <v/>
      </c>
      <c r="BR86" s="228" t="str">
        <f t="shared" si="106"/>
        <v/>
      </c>
      <c r="BS86" s="228" t="str">
        <f t="shared" si="107"/>
        <v/>
      </c>
      <c r="BT86" s="228" t="str">
        <f t="shared" si="108"/>
        <v/>
      </c>
      <c r="BU86" s="228" t="str">
        <f t="shared" si="109"/>
        <v/>
      </c>
      <c r="BV86" s="228" t="str">
        <f t="shared" si="110"/>
        <v/>
      </c>
      <c r="BW86" s="228" t="str">
        <f t="shared" si="111"/>
        <v/>
      </c>
      <c r="BX86" s="228" t="str">
        <f t="shared" si="112"/>
        <v/>
      </c>
      <c r="BY86" s="228" t="str">
        <f t="shared" si="113"/>
        <v/>
      </c>
      <c r="BZ86" s="228" t="str">
        <f t="shared" si="114"/>
        <v/>
      </c>
      <c r="CA86" s="228">
        <f t="shared" si="118"/>
        <v>0</v>
      </c>
    </row>
    <row r="87" spans="1:79" s="228" customFormat="1" ht="23.15" customHeight="1">
      <c r="A87" s="281">
        <v>71</v>
      </c>
      <c r="B87" s="14"/>
      <c r="C87" s="173"/>
      <c r="D87" s="174"/>
      <c r="E87" s="175"/>
      <c r="F87" s="176"/>
      <c r="G87" s="177"/>
      <c r="H87" s="178"/>
      <c r="I87" s="179"/>
      <c r="J87" s="180"/>
      <c r="K87" s="180"/>
      <c r="L87" s="180"/>
      <c r="M87" s="397"/>
      <c r="N87" s="396"/>
      <c r="O87" s="182"/>
      <c r="P87" s="318" t="str">
        <f t="shared" si="115"/>
        <v/>
      </c>
      <c r="Q87" s="320"/>
      <c r="R87" s="293"/>
      <c r="S87" s="293"/>
      <c r="T87" s="293"/>
      <c r="U87" s="293"/>
      <c r="V87" s="321" t="str">
        <f t="shared" si="83"/>
        <v/>
      </c>
      <c r="W87" s="334" t="str">
        <f t="shared" si="82"/>
        <v/>
      </c>
      <c r="X87" s="321" t="str">
        <f t="shared" si="82"/>
        <v/>
      </c>
      <c r="Y87" s="334" t="str">
        <f t="shared" si="82"/>
        <v/>
      </c>
      <c r="Z87" s="321" t="str">
        <f t="shared" si="82"/>
        <v/>
      </c>
      <c r="AA87" s="334" t="str">
        <f t="shared" si="82"/>
        <v/>
      </c>
      <c r="AB87" s="321" t="str">
        <f t="shared" si="82"/>
        <v/>
      </c>
      <c r="AC87" s="334" t="str">
        <f t="shared" si="82"/>
        <v/>
      </c>
      <c r="AD87" s="321" t="str">
        <f t="shared" si="82"/>
        <v/>
      </c>
      <c r="AE87" s="334" t="str">
        <f t="shared" si="82"/>
        <v/>
      </c>
      <c r="AF87" s="321" t="str">
        <f t="shared" si="82"/>
        <v/>
      </c>
      <c r="AG87" s="334" t="str">
        <f t="shared" si="82"/>
        <v/>
      </c>
      <c r="AH87" s="129" t="str">
        <f t="shared" si="85"/>
        <v/>
      </c>
      <c r="AI87" s="129" t="str">
        <f t="shared" si="86"/>
        <v/>
      </c>
      <c r="AJ87" s="129" t="str">
        <f t="shared" si="116"/>
        <v/>
      </c>
      <c r="AK87" s="129" t="str">
        <f t="shared" si="119"/>
        <v/>
      </c>
      <c r="AL87" s="322" t="str">
        <f t="shared" si="84"/>
        <v/>
      </c>
      <c r="AM87" s="322" t="str">
        <f t="shared" si="84"/>
        <v/>
      </c>
      <c r="AN87" s="322" t="str">
        <f t="shared" si="84"/>
        <v/>
      </c>
      <c r="AO87" s="322" t="str">
        <f t="shared" si="84"/>
        <v/>
      </c>
      <c r="AP87" s="322" t="str">
        <f t="shared" si="84"/>
        <v/>
      </c>
      <c r="AQ87" s="322" t="str">
        <f t="shared" si="84"/>
        <v/>
      </c>
      <c r="AR87" s="322" t="str">
        <f t="shared" si="84"/>
        <v/>
      </c>
      <c r="AS87" s="322" t="str">
        <f t="shared" si="84"/>
        <v/>
      </c>
      <c r="AT87" s="322" t="str">
        <f t="shared" si="84"/>
        <v/>
      </c>
      <c r="AU87" s="322" t="str">
        <f t="shared" si="84"/>
        <v/>
      </c>
      <c r="AV87" s="322" t="str">
        <f t="shared" si="84"/>
        <v/>
      </c>
      <c r="AW87" s="322" t="str">
        <f t="shared" si="87"/>
        <v/>
      </c>
      <c r="AX87" s="282"/>
      <c r="AY87" s="283" t="str">
        <f t="shared" si="88"/>
        <v/>
      </c>
      <c r="AZ87" s="283" t="str">
        <f t="shared" si="89"/>
        <v/>
      </c>
      <c r="BA87" s="283" t="str">
        <f t="shared" si="90"/>
        <v/>
      </c>
      <c r="BB87" s="283" t="str">
        <f t="shared" si="91"/>
        <v/>
      </c>
      <c r="BC87" s="283" t="str">
        <f t="shared" si="92"/>
        <v/>
      </c>
      <c r="BD87" s="283" t="str">
        <f t="shared" si="93"/>
        <v/>
      </c>
      <c r="BE87" s="283" t="str">
        <f t="shared" si="94"/>
        <v/>
      </c>
      <c r="BF87" s="283" t="str">
        <f t="shared" si="95"/>
        <v/>
      </c>
      <c r="BG87" s="283" t="str">
        <f t="shared" si="96"/>
        <v/>
      </c>
      <c r="BH87" s="283" t="str">
        <f t="shared" si="97"/>
        <v/>
      </c>
      <c r="BI87" s="283" t="str">
        <f t="shared" si="98"/>
        <v/>
      </c>
      <c r="BJ87" s="283" t="str">
        <f t="shared" si="99"/>
        <v/>
      </c>
      <c r="BK87" s="229">
        <f t="shared" si="100"/>
        <v>0</v>
      </c>
      <c r="BL87" s="229">
        <f t="shared" si="117"/>
        <v>0</v>
      </c>
      <c r="BM87" s="230">
        <f t="shared" si="101"/>
        <v>0</v>
      </c>
      <c r="BN87" s="228" t="str">
        <f t="shared" si="102"/>
        <v/>
      </c>
      <c r="BO87" s="228" t="str">
        <f t="shared" si="103"/>
        <v/>
      </c>
      <c r="BP87" s="228" t="str">
        <f t="shared" si="104"/>
        <v/>
      </c>
      <c r="BQ87" s="228" t="str">
        <f t="shared" si="105"/>
        <v/>
      </c>
      <c r="BR87" s="228" t="str">
        <f t="shared" si="106"/>
        <v/>
      </c>
      <c r="BS87" s="228" t="str">
        <f t="shared" si="107"/>
        <v/>
      </c>
      <c r="BT87" s="228" t="str">
        <f t="shared" si="108"/>
        <v/>
      </c>
      <c r="BU87" s="228" t="str">
        <f t="shared" si="109"/>
        <v/>
      </c>
      <c r="BV87" s="228" t="str">
        <f t="shared" si="110"/>
        <v/>
      </c>
      <c r="BW87" s="228" t="str">
        <f t="shared" si="111"/>
        <v/>
      </c>
      <c r="BX87" s="228" t="str">
        <f t="shared" si="112"/>
        <v/>
      </c>
      <c r="BY87" s="228" t="str">
        <f t="shared" si="113"/>
        <v/>
      </c>
      <c r="BZ87" s="228" t="str">
        <f t="shared" si="114"/>
        <v/>
      </c>
      <c r="CA87" s="228">
        <f t="shared" si="118"/>
        <v>0</v>
      </c>
    </row>
    <row r="88" spans="1:79" s="228" customFormat="1" ht="23.15" customHeight="1">
      <c r="A88" s="281">
        <v>72</v>
      </c>
      <c r="B88" s="14"/>
      <c r="C88" s="173"/>
      <c r="D88" s="174"/>
      <c r="E88" s="175"/>
      <c r="F88" s="176"/>
      <c r="G88" s="177"/>
      <c r="H88" s="178"/>
      <c r="I88" s="179"/>
      <c r="J88" s="180"/>
      <c r="K88" s="180"/>
      <c r="L88" s="180"/>
      <c r="M88" s="397"/>
      <c r="N88" s="396"/>
      <c r="O88" s="182"/>
      <c r="P88" s="318" t="str">
        <f t="shared" si="115"/>
        <v/>
      </c>
      <c r="Q88" s="320"/>
      <c r="R88" s="293"/>
      <c r="S88" s="293"/>
      <c r="T88" s="293"/>
      <c r="U88" s="293"/>
      <c r="V88" s="321" t="str">
        <f t="shared" si="83"/>
        <v/>
      </c>
      <c r="W88" s="334" t="str">
        <f t="shared" si="82"/>
        <v/>
      </c>
      <c r="X88" s="321" t="str">
        <f t="shared" si="82"/>
        <v/>
      </c>
      <c r="Y88" s="334" t="str">
        <f t="shared" si="82"/>
        <v/>
      </c>
      <c r="Z88" s="321" t="str">
        <f t="shared" si="82"/>
        <v/>
      </c>
      <c r="AA88" s="334" t="str">
        <f t="shared" si="82"/>
        <v/>
      </c>
      <c r="AB88" s="321" t="str">
        <f t="shared" si="82"/>
        <v/>
      </c>
      <c r="AC88" s="334" t="str">
        <f t="shared" si="82"/>
        <v/>
      </c>
      <c r="AD88" s="321" t="str">
        <f t="shared" si="82"/>
        <v/>
      </c>
      <c r="AE88" s="334" t="str">
        <f t="shared" si="82"/>
        <v/>
      </c>
      <c r="AF88" s="321" t="str">
        <f t="shared" si="82"/>
        <v/>
      </c>
      <c r="AG88" s="334" t="str">
        <f t="shared" si="82"/>
        <v/>
      </c>
      <c r="AH88" s="129" t="str">
        <f t="shared" si="85"/>
        <v/>
      </c>
      <c r="AI88" s="129" t="str">
        <f t="shared" si="86"/>
        <v/>
      </c>
      <c r="AJ88" s="129" t="str">
        <f t="shared" si="116"/>
        <v/>
      </c>
      <c r="AK88" s="129" t="str">
        <f t="shared" si="119"/>
        <v/>
      </c>
      <c r="AL88" s="322" t="str">
        <f t="shared" ref="AL88:AV97" si="120">IF($AK88="",IF($K88="","",IF(AL$15&gt;=$K88,IF($L88="",$AJ88,IF(AL$15&gt;$L88,"",$AJ88)),"")),IF(AND(AL$15&gt;=$K88,OR($L88&gt;=AL$15,$L88="")),$AK88,""))</f>
        <v/>
      </c>
      <c r="AM88" s="322" t="str">
        <f t="shared" si="120"/>
        <v/>
      </c>
      <c r="AN88" s="322" t="str">
        <f t="shared" si="120"/>
        <v/>
      </c>
      <c r="AO88" s="322" t="str">
        <f t="shared" si="120"/>
        <v/>
      </c>
      <c r="AP88" s="322" t="str">
        <f t="shared" si="120"/>
        <v/>
      </c>
      <c r="AQ88" s="322" t="str">
        <f t="shared" si="120"/>
        <v/>
      </c>
      <c r="AR88" s="322" t="str">
        <f t="shared" si="120"/>
        <v/>
      </c>
      <c r="AS88" s="322" t="str">
        <f t="shared" si="120"/>
        <v/>
      </c>
      <c r="AT88" s="322" t="str">
        <f t="shared" si="120"/>
        <v/>
      </c>
      <c r="AU88" s="322" t="str">
        <f t="shared" si="120"/>
        <v/>
      </c>
      <c r="AV88" s="322" t="str">
        <f t="shared" si="120"/>
        <v/>
      </c>
      <c r="AW88" s="322" t="str">
        <f t="shared" si="87"/>
        <v/>
      </c>
      <c r="AX88" s="282"/>
      <c r="AY88" s="283" t="str">
        <f t="shared" si="88"/>
        <v/>
      </c>
      <c r="AZ88" s="283" t="str">
        <f t="shared" si="89"/>
        <v/>
      </c>
      <c r="BA88" s="283" t="str">
        <f t="shared" si="90"/>
        <v/>
      </c>
      <c r="BB88" s="283" t="str">
        <f t="shared" si="91"/>
        <v/>
      </c>
      <c r="BC88" s="283" t="str">
        <f t="shared" si="92"/>
        <v/>
      </c>
      <c r="BD88" s="283" t="str">
        <f t="shared" si="93"/>
        <v/>
      </c>
      <c r="BE88" s="283" t="str">
        <f t="shared" si="94"/>
        <v/>
      </c>
      <c r="BF88" s="283" t="str">
        <f t="shared" si="95"/>
        <v/>
      </c>
      <c r="BG88" s="283" t="str">
        <f t="shared" si="96"/>
        <v/>
      </c>
      <c r="BH88" s="283" t="str">
        <f t="shared" si="97"/>
        <v/>
      </c>
      <c r="BI88" s="283" t="str">
        <f t="shared" si="98"/>
        <v/>
      </c>
      <c r="BJ88" s="283" t="str">
        <f t="shared" si="99"/>
        <v/>
      </c>
      <c r="BK88" s="229">
        <f t="shared" si="100"/>
        <v>0</v>
      </c>
      <c r="BL88" s="229">
        <f t="shared" si="117"/>
        <v>0</v>
      </c>
      <c r="BM88" s="230">
        <f t="shared" si="101"/>
        <v>0</v>
      </c>
      <c r="BN88" s="228" t="str">
        <f t="shared" si="102"/>
        <v/>
      </c>
      <c r="BO88" s="228" t="str">
        <f t="shared" si="103"/>
        <v/>
      </c>
      <c r="BP88" s="228" t="str">
        <f t="shared" si="104"/>
        <v/>
      </c>
      <c r="BQ88" s="228" t="str">
        <f t="shared" si="105"/>
        <v/>
      </c>
      <c r="BR88" s="228" t="str">
        <f t="shared" si="106"/>
        <v/>
      </c>
      <c r="BS88" s="228" t="str">
        <f t="shared" si="107"/>
        <v/>
      </c>
      <c r="BT88" s="228" t="str">
        <f t="shared" si="108"/>
        <v/>
      </c>
      <c r="BU88" s="228" t="str">
        <f t="shared" si="109"/>
        <v/>
      </c>
      <c r="BV88" s="228" t="str">
        <f t="shared" si="110"/>
        <v/>
      </c>
      <c r="BW88" s="228" t="str">
        <f t="shared" si="111"/>
        <v/>
      </c>
      <c r="BX88" s="228" t="str">
        <f t="shared" si="112"/>
        <v/>
      </c>
      <c r="BY88" s="228" t="str">
        <f t="shared" si="113"/>
        <v/>
      </c>
      <c r="BZ88" s="228" t="str">
        <f t="shared" si="114"/>
        <v/>
      </c>
      <c r="CA88" s="228">
        <f t="shared" si="118"/>
        <v>0</v>
      </c>
    </row>
    <row r="89" spans="1:79" s="228" customFormat="1" ht="23.15" customHeight="1">
      <c r="A89" s="281">
        <v>73</v>
      </c>
      <c r="B89" s="14"/>
      <c r="C89" s="173"/>
      <c r="D89" s="174"/>
      <c r="E89" s="175"/>
      <c r="F89" s="176"/>
      <c r="G89" s="177"/>
      <c r="H89" s="178"/>
      <c r="I89" s="179"/>
      <c r="J89" s="180"/>
      <c r="K89" s="180"/>
      <c r="L89" s="180"/>
      <c r="M89" s="397"/>
      <c r="N89" s="396"/>
      <c r="O89" s="182"/>
      <c r="P89" s="318" t="str">
        <f t="shared" si="115"/>
        <v/>
      </c>
      <c r="Q89" s="320"/>
      <c r="R89" s="293"/>
      <c r="S89" s="293"/>
      <c r="T89" s="293"/>
      <c r="U89" s="293"/>
      <c r="V89" s="321" t="str">
        <f t="shared" si="83"/>
        <v/>
      </c>
      <c r="W89" s="334" t="str">
        <f t="shared" si="82"/>
        <v/>
      </c>
      <c r="X89" s="321" t="str">
        <f t="shared" si="82"/>
        <v/>
      </c>
      <c r="Y89" s="334" t="str">
        <f t="shared" si="82"/>
        <v/>
      </c>
      <c r="Z89" s="321" t="str">
        <f t="shared" si="82"/>
        <v/>
      </c>
      <c r="AA89" s="334" t="str">
        <f t="shared" si="82"/>
        <v/>
      </c>
      <c r="AB89" s="321" t="str">
        <f t="shared" si="82"/>
        <v/>
      </c>
      <c r="AC89" s="334" t="str">
        <f t="shared" si="82"/>
        <v/>
      </c>
      <c r="AD89" s="321" t="str">
        <f t="shared" si="82"/>
        <v/>
      </c>
      <c r="AE89" s="334" t="str">
        <f t="shared" si="82"/>
        <v/>
      </c>
      <c r="AF89" s="321" t="str">
        <f t="shared" si="82"/>
        <v/>
      </c>
      <c r="AG89" s="334" t="str">
        <f t="shared" si="82"/>
        <v/>
      </c>
      <c r="AH89" s="129" t="str">
        <f t="shared" si="85"/>
        <v/>
      </c>
      <c r="AI89" s="129" t="str">
        <f t="shared" si="86"/>
        <v/>
      </c>
      <c r="AJ89" s="129" t="str">
        <f t="shared" si="116"/>
        <v/>
      </c>
      <c r="AK89" s="129" t="str">
        <f t="shared" si="119"/>
        <v/>
      </c>
      <c r="AL89" s="322" t="str">
        <f t="shared" si="120"/>
        <v/>
      </c>
      <c r="AM89" s="322" t="str">
        <f t="shared" si="120"/>
        <v/>
      </c>
      <c r="AN89" s="322" t="str">
        <f t="shared" si="120"/>
        <v/>
      </c>
      <c r="AO89" s="322" t="str">
        <f t="shared" si="120"/>
        <v/>
      </c>
      <c r="AP89" s="322" t="str">
        <f t="shared" si="120"/>
        <v/>
      </c>
      <c r="AQ89" s="322" t="str">
        <f t="shared" si="120"/>
        <v/>
      </c>
      <c r="AR89" s="322" t="str">
        <f t="shared" si="120"/>
        <v/>
      </c>
      <c r="AS89" s="322" t="str">
        <f t="shared" si="120"/>
        <v/>
      </c>
      <c r="AT89" s="322" t="str">
        <f t="shared" si="120"/>
        <v/>
      </c>
      <c r="AU89" s="322" t="str">
        <f t="shared" si="120"/>
        <v/>
      </c>
      <c r="AV89" s="322" t="str">
        <f t="shared" si="120"/>
        <v/>
      </c>
      <c r="AW89" s="322" t="str">
        <f t="shared" si="87"/>
        <v/>
      </c>
      <c r="AX89" s="282"/>
      <c r="AY89" s="283" t="str">
        <f t="shared" si="88"/>
        <v/>
      </c>
      <c r="AZ89" s="283" t="str">
        <f t="shared" si="89"/>
        <v/>
      </c>
      <c r="BA89" s="283" t="str">
        <f t="shared" si="90"/>
        <v/>
      </c>
      <c r="BB89" s="283" t="str">
        <f t="shared" si="91"/>
        <v/>
      </c>
      <c r="BC89" s="283" t="str">
        <f t="shared" si="92"/>
        <v/>
      </c>
      <c r="BD89" s="283" t="str">
        <f t="shared" si="93"/>
        <v/>
      </c>
      <c r="BE89" s="283" t="str">
        <f t="shared" si="94"/>
        <v/>
      </c>
      <c r="BF89" s="283" t="str">
        <f t="shared" si="95"/>
        <v/>
      </c>
      <c r="BG89" s="283" t="str">
        <f t="shared" si="96"/>
        <v/>
      </c>
      <c r="BH89" s="283" t="str">
        <f t="shared" si="97"/>
        <v/>
      </c>
      <c r="BI89" s="283" t="str">
        <f t="shared" si="98"/>
        <v/>
      </c>
      <c r="BJ89" s="283" t="str">
        <f t="shared" si="99"/>
        <v/>
      </c>
      <c r="BK89" s="229">
        <f t="shared" si="100"/>
        <v>0</v>
      </c>
      <c r="BL89" s="229">
        <f t="shared" si="117"/>
        <v>0</v>
      </c>
      <c r="BM89" s="230">
        <f t="shared" si="101"/>
        <v>0</v>
      </c>
      <c r="BN89" s="228" t="str">
        <f t="shared" si="102"/>
        <v/>
      </c>
      <c r="BO89" s="228" t="str">
        <f t="shared" si="103"/>
        <v/>
      </c>
      <c r="BP89" s="228" t="str">
        <f t="shared" si="104"/>
        <v/>
      </c>
      <c r="BQ89" s="228" t="str">
        <f t="shared" si="105"/>
        <v/>
      </c>
      <c r="BR89" s="228" t="str">
        <f t="shared" si="106"/>
        <v/>
      </c>
      <c r="BS89" s="228" t="str">
        <f t="shared" si="107"/>
        <v/>
      </c>
      <c r="BT89" s="228" t="str">
        <f t="shared" si="108"/>
        <v/>
      </c>
      <c r="BU89" s="228" t="str">
        <f t="shared" si="109"/>
        <v/>
      </c>
      <c r="BV89" s="228" t="str">
        <f t="shared" si="110"/>
        <v/>
      </c>
      <c r="BW89" s="228" t="str">
        <f t="shared" si="111"/>
        <v/>
      </c>
      <c r="BX89" s="228" t="str">
        <f t="shared" si="112"/>
        <v/>
      </c>
      <c r="BY89" s="228" t="str">
        <f t="shared" si="113"/>
        <v/>
      </c>
      <c r="BZ89" s="228" t="str">
        <f t="shared" si="114"/>
        <v/>
      </c>
      <c r="CA89" s="228">
        <f t="shared" si="118"/>
        <v>0</v>
      </c>
    </row>
    <row r="90" spans="1:79" s="228" customFormat="1" ht="23.15" customHeight="1">
      <c r="A90" s="281">
        <v>74</v>
      </c>
      <c r="B90" s="14"/>
      <c r="C90" s="173"/>
      <c r="D90" s="174"/>
      <c r="E90" s="175"/>
      <c r="F90" s="176"/>
      <c r="G90" s="177"/>
      <c r="H90" s="178"/>
      <c r="I90" s="179"/>
      <c r="J90" s="180"/>
      <c r="K90" s="180"/>
      <c r="L90" s="180"/>
      <c r="M90" s="397"/>
      <c r="N90" s="396"/>
      <c r="O90" s="182"/>
      <c r="P90" s="318" t="str">
        <f t="shared" si="115"/>
        <v/>
      </c>
      <c r="Q90" s="320"/>
      <c r="R90" s="293"/>
      <c r="S90" s="293"/>
      <c r="T90" s="293"/>
      <c r="U90" s="293"/>
      <c r="V90" s="321" t="str">
        <f t="shared" si="83"/>
        <v/>
      </c>
      <c r="W90" s="334" t="str">
        <f t="shared" si="82"/>
        <v/>
      </c>
      <c r="X90" s="321" t="str">
        <f t="shared" si="82"/>
        <v/>
      </c>
      <c r="Y90" s="334" t="str">
        <f t="shared" si="82"/>
        <v/>
      </c>
      <c r="Z90" s="321" t="str">
        <f t="shared" si="82"/>
        <v/>
      </c>
      <c r="AA90" s="334" t="str">
        <f t="shared" si="82"/>
        <v/>
      </c>
      <c r="AB90" s="321" t="str">
        <f t="shared" si="82"/>
        <v/>
      </c>
      <c r="AC90" s="334" t="str">
        <f t="shared" si="82"/>
        <v/>
      </c>
      <c r="AD90" s="321" t="str">
        <f t="shared" si="82"/>
        <v/>
      </c>
      <c r="AE90" s="334" t="str">
        <f t="shared" si="82"/>
        <v/>
      </c>
      <c r="AF90" s="321" t="str">
        <f t="shared" si="82"/>
        <v/>
      </c>
      <c r="AG90" s="334" t="str">
        <f t="shared" si="82"/>
        <v/>
      </c>
      <c r="AH90" s="129" t="str">
        <f t="shared" si="85"/>
        <v/>
      </c>
      <c r="AI90" s="129" t="str">
        <f t="shared" si="86"/>
        <v/>
      </c>
      <c r="AJ90" s="129" t="str">
        <f t="shared" si="116"/>
        <v/>
      </c>
      <c r="AK90" s="129" t="str">
        <f t="shared" si="119"/>
        <v/>
      </c>
      <c r="AL90" s="322" t="str">
        <f t="shared" si="120"/>
        <v/>
      </c>
      <c r="AM90" s="322" t="str">
        <f t="shared" si="120"/>
        <v/>
      </c>
      <c r="AN90" s="322" t="str">
        <f t="shared" si="120"/>
        <v/>
      </c>
      <c r="AO90" s="322" t="str">
        <f t="shared" si="120"/>
        <v/>
      </c>
      <c r="AP90" s="322" t="str">
        <f t="shared" si="120"/>
        <v/>
      </c>
      <c r="AQ90" s="322" t="str">
        <f t="shared" si="120"/>
        <v/>
      </c>
      <c r="AR90" s="322" t="str">
        <f t="shared" si="120"/>
        <v/>
      </c>
      <c r="AS90" s="322" t="str">
        <f t="shared" si="120"/>
        <v/>
      </c>
      <c r="AT90" s="322" t="str">
        <f t="shared" si="120"/>
        <v/>
      </c>
      <c r="AU90" s="322" t="str">
        <f t="shared" si="120"/>
        <v/>
      </c>
      <c r="AV90" s="322" t="str">
        <f t="shared" si="120"/>
        <v/>
      </c>
      <c r="AW90" s="322" t="str">
        <f t="shared" si="87"/>
        <v/>
      </c>
      <c r="AX90" s="282"/>
      <c r="AY90" s="283" t="str">
        <f t="shared" si="88"/>
        <v/>
      </c>
      <c r="AZ90" s="283" t="str">
        <f t="shared" si="89"/>
        <v/>
      </c>
      <c r="BA90" s="283" t="str">
        <f t="shared" si="90"/>
        <v/>
      </c>
      <c r="BB90" s="283" t="str">
        <f t="shared" si="91"/>
        <v/>
      </c>
      <c r="BC90" s="283" t="str">
        <f t="shared" si="92"/>
        <v/>
      </c>
      <c r="BD90" s="283" t="str">
        <f t="shared" si="93"/>
        <v/>
      </c>
      <c r="BE90" s="283" t="str">
        <f t="shared" si="94"/>
        <v/>
      </c>
      <c r="BF90" s="283" t="str">
        <f t="shared" si="95"/>
        <v/>
      </c>
      <c r="BG90" s="283" t="str">
        <f t="shared" si="96"/>
        <v/>
      </c>
      <c r="BH90" s="283" t="str">
        <f t="shared" si="97"/>
        <v/>
      </c>
      <c r="BI90" s="283" t="str">
        <f t="shared" si="98"/>
        <v/>
      </c>
      <c r="BJ90" s="283" t="str">
        <f t="shared" si="99"/>
        <v/>
      </c>
      <c r="BK90" s="229">
        <f t="shared" si="100"/>
        <v>0</v>
      </c>
      <c r="BL90" s="229">
        <f t="shared" si="117"/>
        <v>0</v>
      </c>
      <c r="BM90" s="230">
        <f t="shared" si="101"/>
        <v>0</v>
      </c>
      <c r="BN90" s="228" t="str">
        <f t="shared" si="102"/>
        <v/>
      </c>
      <c r="BO90" s="228" t="str">
        <f t="shared" si="103"/>
        <v/>
      </c>
      <c r="BP90" s="228" t="str">
        <f t="shared" si="104"/>
        <v/>
      </c>
      <c r="BQ90" s="228" t="str">
        <f t="shared" si="105"/>
        <v/>
      </c>
      <c r="BR90" s="228" t="str">
        <f t="shared" si="106"/>
        <v/>
      </c>
      <c r="BS90" s="228" t="str">
        <f t="shared" si="107"/>
        <v/>
      </c>
      <c r="BT90" s="228" t="str">
        <f t="shared" si="108"/>
        <v/>
      </c>
      <c r="BU90" s="228" t="str">
        <f t="shared" si="109"/>
        <v/>
      </c>
      <c r="BV90" s="228" t="str">
        <f t="shared" si="110"/>
        <v/>
      </c>
      <c r="BW90" s="228" t="str">
        <f t="shared" si="111"/>
        <v/>
      </c>
      <c r="BX90" s="228" t="str">
        <f t="shared" si="112"/>
        <v/>
      </c>
      <c r="BY90" s="228" t="str">
        <f t="shared" si="113"/>
        <v/>
      </c>
      <c r="BZ90" s="228" t="str">
        <f t="shared" si="114"/>
        <v/>
      </c>
      <c r="CA90" s="228">
        <f t="shared" si="118"/>
        <v>0</v>
      </c>
    </row>
    <row r="91" spans="1:79" s="228" customFormat="1" ht="23.15" customHeight="1">
      <c r="A91" s="281">
        <v>75</v>
      </c>
      <c r="B91" s="14"/>
      <c r="C91" s="173"/>
      <c r="D91" s="174"/>
      <c r="E91" s="175"/>
      <c r="F91" s="176"/>
      <c r="G91" s="177"/>
      <c r="H91" s="178"/>
      <c r="I91" s="179"/>
      <c r="J91" s="180"/>
      <c r="K91" s="180"/>
      <c r="L91" s="180"/>
      <c r="M91" s="397"/>
      <c r="N91" s="396"/>
      <c r="O91" s="182"/>
      <c r="P91" s="318" t="str">
        <f t="shared" si="115"/>
        <v/>
      </c>
      <c r="Q91" s="320"/>
      <c r="R91" s="293"/>
      <c r="S91" s="293"/>
      <c r="T91" s="293"/>
      <c r="U91" s="293"/>
      <c r="V91" s="321" t="str">
        <f t="shared" si="83"/>
        <v/>
      </c>
      <c r="W91" s="334" t="str">
        <f t="shared" si="82"/>
        <v/>
      </c>
      <c r="X91" s="321" t="str">
        <f t="shared" si="82"/>
        <v/>
      </c>
      <c r="Y91" s="334" t="str">
        <f t="shared" si="82"/>
        <v/>
      </c>
      <c r="Z91" s="321" t="str">
        <f t="shared" si="82"/>
        <v/>
      </c>
      <c r="AA91" s="334" t="str">
        <f t="shared" si="82"/>
        <v/>
      </c>
      <c r="AB91" s="321" t="str">
        <f t="shared" si="82"/>
        <v/>
      </c>
      <c r="AC91" s="334" t="str">
        <f t="shared" si="82"/>
        <v/>
      </c>
      <c r="AD91" s="321" t="str">
        <f t="shared" si="82"/>
        <v/>
      </c>
      <c r="AE91" s="334" t="str">
        <f t="shared" si="82"/>
        <v/>
      </c>
      <c r="AF91" s="321" t="str">
        <f t="shared" si="82"/>
        <v/>
      </c>
      <c r="AG91" s="334" t="str">
        <f t="shared" si="82"/>
        <v/>
      </c>
      <c r="AH91" s="129" t="str">
        <f t="shared" si="85"/>
        <v/>
      </c>
      <c r="AI91" s="129" t="str">
        <f t="shared" si="86"/>
        <v/>
      </c>
      <c r="AJ91" s="129" t="str">
        <f t="shared" si="116"/>
        <v/>
      </c>
      <c r="AK91" s="129" t="str">
        <f t="shared" si="119"/>
        <v/>
      </c>
      <c r="AL91" s="322" t="str">
        <f t="shared" si="120"/>
        <v/>
      </c>
      <c r="AM91" s="322" t="str">
        <f t="shared" si="120"/>
        <v/>
      </c>
      <c r="AN91" s="322" t="str">
        <f t="shared" si="120"/>
        <v/>
      </c>
      <c r="AO91" s="322" t="str">
        <f t="shared" si="120"/>
        <v/>
      </c>
      <c r="AP91" s="322" t="str">
        <f t="shared" si="120"/>
        <v/>
      </c>
      <c r="AQ91" s="322" t="str">
        <f t="shared" si="120"/>
        <v/>
      </c>
      <c r="AR91" s="322" t="str">
        <f t="shared" si="120"/>
        <v/>
      </c>
      <c r="AS91" s="322" t="str">
        <f t="shared" si="120"/>
        <v/>
      </c>
      <c r="AT91" s="322" t="str">
        <f t="shared" si="120"/>
        <v/>
      </c>
      <c r="AU91" s="322" t="str">
        <f t="shared" si="120"/>
        <v/>
      </c>
      <c r="AV91" s="322" t="str">
        <f t="shared" si="120"/>
        <v/>
      </c>
      <c r="AW91" s="322" t="str">
        <f t="shared" si="87"/>
        <v/>
      </c>
      <c r="AX91" s="282"/>
      <c r="AY91" s="283" t="str">
        <f t="shared" si="88"/>
        <v/>
      </c>
      <c r="AZ91" s="283" t="str">
        <f t="shared" si="89"/>
        <v/>
      </c>
      <c r="BA91" s="283" t="str">
        <f t="shared" si="90"/>
        <v/>
      </c>
      <c r="BB91" s="283" t="str">
        <f t="shared" si="91"/>
        <v/>
      </c>
      <c r="BC91" s="283" t="str">
        <f t="shared" si="92"/>
        <v/>
      </c>
      <c r="BD91" s="283" t="str">
        <f t="shared" si="93"/>
        <v/>
      </c>
      <c r="BE91" s="283" t="str">
        <f t="shared" si="94"/>
        <v/>
      </c>
      <c r="BF91" s="283" t="str">
        <f t="shared" si="95"/>
        <v/>
      </c>
      <c r="BG91" s="283" t="str">
        <f t="shared" si="96"/>
        <v/>
      </c>
      <c r="BH91" s="283" t="str">
        <f t="shared" si="97"/>
        <v/>
      </c>
      <c r="BI91" s="283" t="str">
        <f t="shared" si="98"/>
        <v/>
      </c>
      <c r="BJ91" s="283" t="str">
        <f t="shared" si="99"/>
        <v/>
      </c>
      <c r="BK91" s="229">
        <f t="shared" si="100"/>
        <v>0</v>
      </c>
      <c r="BL91" s="229">
        <f t="shared" si="117"/>
        <v>0</v>
      </c>
      <c r="BM91" s="230">
        <f t="shared" si="101"/>
        <v>0</v>
      </c>
      <c r="BN91" s="228" t="str">
        <f t="shared" si="102"/>
        <v/>
      </c>
      <c r="BO91" s="228" t="str">
        <f t="shared" si="103"/>
        <v/>
      </c>
      <c r="BP91" s="228" t="str">
        <f t="shared" si="104"/>
        <v/>
      </c>
      <c r="BQ91" s="228" t="str">
        <f t="shared" si="105"/>
        <v/>
      </c>
      <c r="BR91" s="228" t="str">
        <f t="shared" si="106"/>
        <v/>
      </c>
      <c r="BS91" s="228" t="str">
        <f t="shared" si="107"/>
        <v/>
      </c>
      <c r="BT91" s="228" t="str">
        <f t="shared" si="108"/>
        <v/>
      </c>
      <c r="BU91" s="228" t="str">
        <f t="shared" si="109"/>
        <v/>
      </c>
      <c r="BV91" s="228" t="str">
        <f t="shared" si="110"/>
        <v/>
      </c>
      <c r="BW91" s="228" t="str">
        <f t="shared" si="111"/>
        <v/>
      </c>
      <c r="BX91" s="228" t="str">
        <f t="shared" si="112"/>
        <v/>
      </c>
      <c r="BY91" s="228" t="str">
        <f t="shared" si="113"/>
        <v/>
      </c>
      <c r="BZ91" s="228" t="str">
        <f t="shared" si="114"/>
        <v/>
      </c>
      <c r="CA91" s="228">
        <f t="shared" si="118"/>
        <v>0</v>
      </c>
    </row>
    <row r="92" spans="1:79" s="228" customFormat="1" ht="23.15" customHeight="1">
      <c r="A92" s="281">
        <v>76</v>
      </c>
      <c r="B92" s="14"/>
      <c r="C92" s="173"/>
      <c r="D92" s="174"/>
      <c r="E92" s="175"/>
      <c r="F92" s="176"/>
      <c r="G92" s="177"/>
      <c r="H92" s="178"/>
      <c r="I92" s="179"/>
      <c r="J92" s="180"/>
      <c r="K92" s="180"/>
      <c r="L92" s="180"/>
      <c r="M92" s="397"/>
      <c r="N92" s="396"/>
      <c r="O92" s="182"/>
      <c r="P92" s="318" t="str">
        <f t="shared" si="115"/>
        <v/>
      </c>
      <c r="Q92" s="320"/>
      <c r="R92" s="293"/>
      <c r="S92" s="293"/>
      <c r="T92" s="293"/>
      <c r="U92" s="293"/>
      <c r="V92" s="321" t="str">
        <f t="shared" si="83"/>
        <v/>
      </c>
      <c r="W92" s="334" t="str">
        <f t="shared" si="82"/>
        <v/>
      </c>
      <c r="X92" s="321" t="str">
        <f t="shared" si="82"/>
        <v/>
      </c>
      <c r="Y92" s="334" t="str">
        <f t="shared" si="82"/>
        <v/>
      </c>
      <c r="Z92" s="321" t="str">
        <f t="shared" si="82"/>
        <v/>
      </c>
      <c r="AA92" s="334" t="str">
        <f t="shared" si="82"/>
        <v/>
      </c>
      <c r="AB92" s="321" t="str">
        <f t="shared" si="82"/>
        <v/>
      </c>
      <c r="AC92" s="334" t="str">
        <f t="shared" si="82"/>
        <v/>
      </c>
      <c r="AD92" s="321" t="str">
        <f t="shared" si="82"/>
        <v/>
      </c>
      <c r="AE92" s="334" t="str">
        <f t="shared" si="82"/>
        <v/>
      </c>
      <c r="AF92" s="321" t="str">
        <f t="shared" si="82"/>
        <v/>
      </c>
      <c r="AG92" s="334" t="str">
        <f t="shared" si="82"/>
        <v/>
      </c>
      <c r="AH92" s="129" t="str">
        <f t="shared" si="85"/>
        <v/>
      </c>
      <c r="AI92" s="129" t="str">
        <f t="shared" si="86"/>
        <v/>
      </c>
      <c r="AJ92" s="129" t="str">
        <f t="shared" si="116"/>
        <v/>
      </c>
      <c r="AK92" s="129" t="str">
        <f t="shared" si="119"/>
        <v/>
      </c>
      <c r="AL92" s="322" t="str">
        <f t="shared" si="120"/>
        <v/>
      </c>
      <c r="AM92" s="322" t="str">
        <f t="shared" si="120"/>
        <v/>
      </c>
      <c r="AN92" s="322" t="str">
        <f t="shared" si="120"/>
        <v/>
      </c>
      <c r="AO92" s="322" t="str">
        <f t="shared" si="120"/>
        <v/>
      </c>
      <c r="AP92" s="322" t="str">
        <f t="shared" si="120"/>
        <v/>
      </c>
      <c r="AQ92" s="322" t="str">
        <f t="shared" si="120"/>
        <v/>
      </c>
      <c r="AR92" s="322" t="str">
        <f t="shared" si="120"/>
        <v/>
      </c>
      <c r="AS92" s="322" t="str">
        <f t="shared" si="120"/>
        <v/>
      </c>
      <c r="AT92" s="322" t="str">
        <f t="shared" si="120"/>
        <v/>
      </c>
      <c r="AU92" s="322" t="str">
        <f t="shared" si="120"/>
        <v/>
      </c>
      <c r="AV92" s="322" t="str">
        <f t="shared" si="120"/>
        <v/>
      </c>
      <c r="AW92" s="322" t="str">
        <f t="shared" si="87"/>
        <v/>
      </c>
      <c r="AX92" s="282"/>
      <c r="AY92" s="283" t="str">
        <f t="shared" si="88"/>
        <v/>
      </c>
      <c r="AZ92" s="283" t="str">
        <f t="shared" si="89"/>
        <v/>
      </c>
      <c r="BA92" s="283" t="str">
        <f t="shared" si="90"/>
        <v/>
      </c>
      <c r="BB92" s="283" t="str">
        <f t="shared" si="91"/>
        <v/>
      </c>
      <c r="BC92" s="283" t="str">
        <f t="shared" si="92"/>
        <v/>
      </c>
      <c r="BD92" s="283" t="str">
        <f t="shared" si="93"/>
        <v/>
      </c>
      <c r="BE92" s="283" t="str">
        <f t="shared" si="94"/>
        <v/>
      </c>
      <c r="BF92" s="283" t="str">
        <f t="shared" si="95"/>
        <v/>
      </c>
      <c r="BG92" s="283" t="str">
        <f t="shared" si="96"/>
        <v/>
      </c>
      <c r="BH92" s="283" t="str">
        <f t="shared" si="97"/>
        <v/>
      </c>
      <c r="BI92" s="283" t="str">
        <f t="shared" si="98"/>
        <v/>
      </c>
      <c r="BJ92" s="283" t="str">
        <f t="shared" si="99"/>
        <v/>
      </c>
      <c r="BK92" s="229">
        <f t="shared" si="100"/>
        <v>0</v>
      </c>
      <c r="BL92" s="229">
        <f t="shared" si="117"/>
        <v>0</v>
      </c>
      <c r="BM92" s="230">
        <f t="shared" si="101"/>
        <v>0</v>
      </c>
      <c r="BN92" s="228" t="str">
        <f t="shared" si="102"/>
        <v/>
      </c>
      <c r="BO92" s="228" t="str">
        <f t="shared" si="103"/>
        <v/>
      </c>
      <c r="BP92" s="228" t="str">
        <f t="shared" si="104"/>
        <v/>
      </c>
      <c r="BQ92" s="228" t="str">
        <f t="shared" si="105"/>
        <v/>
      </c>
      <c r="BR92" s="228" t="str">
        <f t="shared" si="106"/>
        <v/>
      </c>
      <c r="BS92" s="228" t="str">
        <f t="shared" si="107"/>
        <v/>
      </c>
      <c r="BT92" s="228" t="str">
        <f t="shared" si="108"/>
        <v/>
      </c>
      <c r="BU92" s="228" t="str">
        <f t="shared" si="109"/>
        <v/>
      </c>
      <c r="BV92" s="228" t="str">
        <f t="shared" si="110"/>
        <v/>
      </c>
      <c r="BW92" s="228" t="str">
        <f t="shared" si="111"/>
        <v/>
      </c>
      <c r="BX92" s="228" t="str">
        <f t="shared" si="112"/>
        <v/>
      </c>
      <c r="BY92" s="228" t="str">
        <f t="shared" si="113"/>
        <v/>
      </c>
      <c r="BZ92" s="228" t="str">
        <f t="shared" si="114"/>
        <v/>
      </c>
      <c r="CA92" s="228">
        <f t="shared" si="118"/>
        <v>0</v>
      </c>
    </row>
    <row r="93" spans="1:79" s="228" customFormat="1" ht="23.15" customHeight="1">
      <c r="A93" s="281">
        <v>77</v>
      </c>
      <c r="B93" s="14"/>
      <c r="C93" s="173"/>
      <c r="D93" s="174"/>
      <c r="E93" s="175"/>
      <c r="F93" s="176"/>
      <c r="G93" s="177"/>
      <c r="H93" s="178"/>
      <c r="I93" s="179"/>
      <c r="J93" s="180"/>
      <c r="K93" s="180"/>
      <c r="L93" s="180"/>
      <c r="M93" s="397"/>
      <c r="N93" s="396"/>
      <c r="O93" s="182"/>
      <c r="P93" s="318" t="str">
        <f t="shared" si="115"/>
        <v/>
      </c>
      <c r="Q93" s="320"/>
      <c r="R93" s="293"/>
      <c r="S93" s="293"/>
      <c r="T93" s="293"/>
      <c r="U93" s="293"/>
      <c r="V93" s="321" t="str">
        <f t="shared" si="83"/>
        <v/>
      </c>
      <c r="W93" s="334" t="str">
        <f t="shared" si="82"/>
        <v/>
      </c>
      <c r="X93" s="321" t="str">
        <f t="shared" si="82"/>
        <v/>
      </c>
      <c r="Y93" s="334" t="str">
        <f t="shared" si="82"/>
        <v/>
      </c>
      <c r="Z93" s="321" t="str">
        <f t="shared" si="82"/>
        <v/>
      </c>
      <c r="AA93" s="334" t="str">
        <f t="shared" si="82"/>
        <v/>
      </c>
      <c r="AB93" s="321" t="str">
        <f t="shared" si="82"/>
        <v/>
      </c>
      <c r="AC93" s="334" t="str">
        <f t="shared" si="82"/>
        <v/>
      </c>
      <c r="AD93" s="321" t="str">
        <f t="shared" si="82"/>
        <v/>
      </c>
      <c r="AE93" s="334" t="str">
        <f t="shared" si="82"/>
        <v/>
      </c>
      <c r="AF93" s="321" t="str">
        <f t="shared" si="82"/>
        <v/>
      </c>
      <c r="AG93" s="334" t="str">
        <f t="shared" si="82"/>
        <v/>
      </c>
      <c r="AH93" s="129" t="str">
        <f t="shared" si="85"/>
        <v/>
      </c>
      <c r="AI93" s="129" t="str">
        <f t="shared" si="86"/>
        <v/>
      </c>
      <c r="AJ93" s="129" t="str">
        <f t="shared" si="116"/>
        <v/>
      </c>
      <c r="AK93" s="129" t="str">
        <f t="shared" si="119"/>
        <v/>
      </c>
      <c r="AL93" s="322" t="str">
        <f t="shared" si="120"/>
        <v/>
      </c>
      <c r="AM93" s="322" t="str">
        <f t="shared" si="120"/>
        <v/>
      </c>
      <c r="AN93" s="322" t="str">
        <f t="shared" si="120"/>
        <v/>
      </c>
      <c r="AO93" s="322" t="str">
        <f t="shared" si="120"/>
        <v/>
      </c>
      <c r="AP93" s="322" t="str">
        <f t="shared" si="120"/>
        <v/>
      </c>
      <c r="AQ93" s="322" t="str">
        <f t="shared" si="120"/>
        <v/>
      </c>
      <c r="AR93" s="322" t="str">
        <f t="shared" si="120"/>
        <v/>
      </c>
      <c r="AS93" s="322" t="str">
        <f t="shared" si="120"/>
        <v/>
      </c>
      <c r="AT93" s="322" t="str">
        <f t="shared" si="120"/>
        <v/>
      </c>
      <c r="AU93" s="322" t="str">
        <f t="shared" si="120"/>
        <v/>
      </c>
      <c r="AV93" s="322" t="str">
        <f t="shared" si="120"/>
        <v/>
      </c>
      <c r="AW93" s="322" t="str">
        <f t="shared" si="87"/>
        <v/>
      </c>
      <c r="AX93" s="282"/>
      <c r="AY93" s="283" t="str">
        <f t="shared" si="88"/>
        <v/>
      </c>
      <c r="AZ93" s="283" t="str">
        <f t="shared" si="89"/>
        <v/>
      </c>
      <c r="BA93" s="283" t="str">
        <f t="shared" si="90"/>
        <v/>
      </c>
      <c r="BB93" s="283" t="str">
        <f t="shared" si="91"/>
        <v/>
      </c>
      <c r="BC93" s="283" t="str">
        <f t="shared" si="92"/>
        <v/>
      </c>
      <c r="BD93" s="283" t="str">
        <f t="shared" si="93"/>
        <v/>
      </c>
      <c r="BE93" s="283" t="str">
        <f t="shared" si="94"/>
        <v/>
      </c>
      <c r="BF93" s="283" t="str">
        <f t="shared" si="95"/>
        <v/>
      </c>
      <c r="BG93" s="283" t="str">
        <f t="shared" si="96"/>
        <v/>
      </c>
      <c r="BH93" s="283" t="str">
        <f t="shared" si="97"/>
        <v/>
      </c>
      <c r="BI93" s="283" t="str">
        <f t="shared" si="98"/>
        <v/>
      </c>
      <c r="BJ93" s="283" t="str">
        <f t="shared" si="99"/>
        <v/>
      </c>
      <c r="BK93" s="229">
        <f t="shared" si="100"/>
        <v>0</v>
      </c>
      <c r="BL93" s="229">
        <f t="shared" si="117"/>
        <v>0</v>
      </c>
      <c r="BM93" s="230">
        <f t="shared" si="101"/>
        <v>0</v>
      </c>
      <c r="BN93" s="228" t="str">
        <f t="shared" si="102"/>
        <v/>
      </c>
      <c r="BO93" s="228" t="str">
        <f t="shared" si="103"/>
        <v/>
      </c>
      <c r="BP93" s="228" t="str">
        <f t="shared" si="104"/>
        <v/>
      </c>
      <c r="BQ93" s="228" t="str">
        <f t="shared" si="105"/>
        <v/>
      </c>
      <c r="BR93" s="228" t="str">
        <f t="shared" si="106"/>
        <v/>
      </c>
      <c r="BS93" s="228" t="str">
        <f t="shared" si="107"/>
        <v/>
      </c>
      <c r="BT93" s="228" t="str">
        <f t="shared" si="108"/>
        <v/>
      </c>
      <c r="BU93" s="228" t="str">
        <f t="shared" si="109"/>
        <v/>
      </c>
      <c r="BV93" s="228" t="str">
        <f t="shared" si="110"/>
        <v/>
      </c>
      <c r="BW93" s="228" t="str">
        <f t="shared" si="111"/>
        <v/>
      </c>
      <c r="BX93" s="228" t="str">
        <f t="shared" si="112"/>
        <v/>
      </c>
      <c r="BY93" s="228" t="str">
        <f t="shared" si="113"/>
        <v/>
      </c>
      <c r="BZ93" s="228" t="str">
        <f t="shared" si="114"/>
        <v/>
      </c>
      <c r="CA93" s="228">
        <f t="shared" si="118"/>
        <v>0</v>
      </c>
    </row>
    <row r="94" spans="1:79" s="228" customFormat="1" ht="23.15" customHeight="1">
      <c r="A94" s="281">
        <v>78</v>
      </c>
      <c r="B94" s="14"/>
      <c r="C94" s="173"/>
      <c r="D94" s="174"/>
      <c r="E94" s="175"/>
      <c r="F94" s="176"/>
      <c r="G94" s="177"/>
      <c r="H94" s="178"/>
      <c r="I94" s="179"/>
      <c r="J94" s="180"/>
      <c r="K94" s="180"/>
      <c r="L94" s="180"/>
      <c r="M94" s="397"/>
      <c r="N94" s="396"/>
      <c r="O94" s="182"/>
      <c r="P94" s="318" t="str">
        <f t="shared" si="115"/>
        <v/>
      </c>
      <c r="Q94" s="320"/>
      <c r="R94" s="293"/>
      <c r="S94" s="293"/>
      <c r="T94" s="293"/>
      <c r="U94" s="293"/>
      <c r="V94" s="321" t="str">
        <f t="shared" si="83"/>
        <v/>
      </c>
      <c r="W94" s="334" t="str">
        <f t="shared" si="82"/>
        <v/>
      </c>
      <c r="X94" s="321" t="str">
        <f t="shared" si="82"/>
        <v/>
      </c>
      <c r="Y94" s="334" t="str">
        <f t="shared" si="82"/>
        <v/>
      </c>
      <c r="Z94" s="321" t="str">
        <f t="shared" si="82"/>
        <v/>
      </c>
      <c r="AA94" s="334" t="str">
        <f t="shared" ref="W94:AG116" si="121">IF(AND($P94="○",AA$15&gt;=$K94,OR($L94&gt;=AA$15,$L94="")),"●","")</f>
        <v/>
      </c>
      <c r="AB94" s="321" t="str">
        <f t="shared" si="121"/>
        <v/>
      </c>
      <c r="AC94" s="334" t="str">
        <f t="shared" si="121"/>
        <v/>
      </c>
      <c r="AD94" s="321" t="str">
        <f t="shared" si="121"/>
        <v/>
      </c>
      <c r="AE94" s="334" t="str">
        <f t="shared" si="121"/>
        <v/>
      </c>
      <c r="AF94" s="321" t="str">
        <f t="shared" si="121"/>
        <v/>
      </c>
      <c r="AG94" s="334" t="str">
        <f t="shared" si="121"/>
        <v/>
      </c>
      <c r="AH94" s="129" t="str">
        <f t="shared" si="85"/>
        <v/>
      </c>
      <c r="AI94" s="129" t="str">
        <f t="shared" si="86"/>
        <v/>
      </c>
      <c r="AJ94" s="129" t="str">
        <f t="shared" si="116"/>
        <v/>
      </c>
      <c r="AK94" s="129" t="str">
        <f t="shared" si="119"/>
        <v/>
      </c>
      <c r="AL94" s="322" t="str">
        <f t="shared" si="120"/>
        <v/>
      </c>
      <c r="AM94" s="322" t="str">
        <f t="shared" si="120"/>
        <v/>
      </c>
      <c r="AN94" s="322" t="str">
        <f t="shared" si="120"/>
        <v/>
      </c>
      <c r="AO94" s="322" t="str">
        <f t="shared" si="120"/>
        <v/>
      </c>
      <c r="AP94" s="322" t="str">
        <f t="shared" si="120"/>
        <v/>
      </c>
      <c r="AQ94" s="322" t="str">
        <f t="shared" si="120"/>
        <v/>
      </c>
      <c r="AR94" s="322" t="str">
        <f t="shared" si="120"/>
        <v/>
      </c>
      <c r="AS94" s="322" t="str">
        <f t="shared" si="120"/>
        <v/>
      </c>
      <c r="AT94" s="322" t="str">
        <f t="shared" si="120"/>
        <v/>
      </c>
      <c r="AU94" s="322" t="str">
        <f t="shared" si="120"/>
        <v/>
      </c>
      <c r="AV94" s="322" t="str">
        <f t="shared" si="120"/>
        <v/>
      </c>
      <c r="AW94" s="322" t="str">
        <f t="shared" si="87"/>
        <v/>
      </c>
      <c r="AX94" s="282"/>
      <c r="AY94" s="283" t="str">
        <f t="shared" si="88"/>
        <v/>
      </c>
      <c r="AZ94" s="283" t="str">
        <f t="shared" si="89"/>
        <v/>
      </c>
      <c r="BA94" s="283" t="str">
        <f t="shared" si="90"/>
        <v/>
      </c>
      <c r="BB94" s="283" t="str">
        <f t="shared" si="91"/>
        <v/>
      </c>
      <c r="BC94" s="283" t="str">
        <f t="shared" si="92"/>
        <v/>
      </c>
      <c r="BD94" s="283" t="str">
        <f t="shared" si="93"/>
        <v/>
      </c>
      <c r="BE94" s="283" t="str">
        <f t="shared" si="94"/>
        <v/>
      </c>
      <c r="BF94" s="283" t="str">
        <f t="shared" si="95"/>
        <v/>
      </c>
      <c r="BG94" s="283" t="str">
        <f t="shared" si="96"/>
        <v/>
      </c>
      <c r="BH94" s="283" t="str">
        <f t="shared" si="97"/>
        <v/>
      </c>
      <c r="BI94" s="283" t="str">
        <f t="shared" si="98"/>
        <v/>
      </c>
      <c r="BJ94" s="283" t="str">
        <f t="shared" si="99"/>
        <v/>
      </c>
      <c r="BK94" s="229">
        <f t="shared" si="100"/>
        <v>0</v>
      </c>
      <c r="BL94" s="229">
        <f t="shared" si="117"/>
        <v>0</v>
      </c>
      <c r="BM94" s="230">
        <f t="shared" si="101"/>
        <v>0</v>
      </c>
      <c r="BN94" s="228" t="str">
        <f t="shared" si="102"/>
        <v/>
      </c>
      <c r="BO94" s="228" t="str">
        <f t="shared" si="103"/>
        <v/>
      </c>
      <c r="BP94" s="228" t="str">
        <f t="shared" si="104"/>
        <v/>
      </c>
      <c r="BQ94" s="228" t="str">
        <f t="shared" si="105"/>
        <v/>
      </c>
      <c r="BR94" s="228" t="str">
        <f t="shared" si="106"/>
        <v/>
      </c>
      <c r="BS94" s="228" t="str">
        <f t="shared" si="107"/>
        <v/>
      </c>
      <c r="BT94" s="228" t="str">
        <f t="shared" si="108"/>
        <v/>
      </c>
      <c r="BU94" s="228" t="str">
        <f t="shared" si="109"/>
        <v/>
      </c>
      <c r="BV94" s="228" t="str">
        <f t="shared" si="110"/>
        <v/>
      </c>
      <c r="BW94" s="228" t="str">
        <f t="shared" si="111"/>
        <v/>
      </c>
      <c r="BX94" s="228" t="str">
        <f t="shared" si="112"/>
        <v/>
      </c>
      <c r="BY94" s="228" t="str">
        <f t="shared" si="113"/>
        <v/>
      </c>
      <c r="BZ94" s="228" t="str">
        <f t="shared" si="114"/>
        <v/>
      </c>
      <c r="CA94" s="228">
        <f t="shared" si="118"/>
        <v>0</v>
      </c>
    </row>
    <row r="95" spans="1:79" s="228" customFormat="1" ht="23.15" customHeight="1">
      <c r="A95" s="281">
        <v>79</v>
      </c>
      <c r="B95" s="14"/>
      <c r="C95" s="173"/>
      <c r="D95" s="174"/>
      <c r="E95" s="175"/>
      <c r="F95" s="176"/>
      <c r="G95" s="177"/>
      <c r="H95" s="178"/>
      <c r="I95" s="179"/>
      <c r="J95" s="180"/>
      <c r="K95" s="180"/>
      <c r="L95" s="180"/>
      <c r="M95" s="397"/>
      <c r="N95" s="396"/>
      <c r="O95" s="182"/>
      <c r="P95" s="318" t="str">
        <f t="shared" si="115"/>
        <v/>
      </c>
      <c r="Q95" s="320"/>
      <c r="R95" s="293"/>
      <c r="S95" s="293"/>
      <c r="T95" s="293"/>
      <c r="U95" s="293"/>
      <c r="V95" s="321" t="str">
        <f t="shared" si="83"/>
        <v/>
      </c>
      <c r="W95" s="334" t="str">
        <f t="shared" si="121"/>
        <v/>
      </c>
      <c r="X95" s="321" t="str">
        <f t="shared" si="121"/>
        <v/>
      </c>
      <c r="Y95" s="334" t="str">
        <f t="shared" si="121"/>
        <v/>
      </c>
      <c r="Z95" s="321" t="str">
        <f t="shared" si="121"/>
        <v/>
      </c>
      <c r="AA95" s="334" t="str">
        <f t="shared" si="121"/>
        <v/>
      </c>
      <c r="AB95" s="321" t="str">
        <f t="shared" si="121"/>
        <v/>
      </c>
      <c r="AC95" s="334" t="str">
        <f t="shared" si="121"/>
        <v/>
      </c>
      <c r="AD95" s="321" t="str">
        <f t="shared" si="121"/>
        <v/>
      </c>
      <c r="AE95" s="334" t="str">
        <f t="shared" si="121"/>
        <v/>
      </c>
      <c r="AF95" s="321" t="str">
        <f t="shared" si="121"/>
        <v/>
      </c>
      <c r="AG95" s="334" t="str">
        <f t="shared" si="121"/>
        <v/>
      </c>
      <c r="AH95" s="129" t="str">
        <f t="shared" si="85"/>
        <v/>
      </c>
      <c r="AI95" s="129" t="str">
        <f t="shared" si="86"/>
        <v/>
      </c>
      <c r="AJ95" s="129" t="str">
        <f t="shared" si="116"/>
        <v/>
      </c>
      <c r="AK95" s="129" t="str">
        <f t="shared" si="119"/>
        <v/>
      </c>
      <c r="AL95" s="322" t="str">
        <f t="shared" si="120"/>
        <v/>
      </c>
      <c r="AM95" s="322" t="str">
        <f t="shared" si="120"/>
        <v/>
      </c>
      <c r="AN95" s="322" t="str">
        <f t="shared" si="120"/>
        <v/>
      </c>
      <c r="AO95" s="322" t="str">
        <f t="shared" si="120"/>
        <v/>
      </c>
      <c r="AP95" s="322" t="str">
        <f t="shared" si="120"/>
        <v/>
      </c>
      <c r="AQ95" s="322" t="str">
        <f t="shared" si="120"/>
        <v/>
      </c>
      <c r="AR95" s="322" t="str">
        <f t="shared" si="120"/>
        <v/>
      </c>
      <c r="AS95" s="322" t="str">
        <f t="shared" si="120"/>
        <v/>
      </c>
      <c r="AT95" s="322" t="str">
        <f t="shared" si="120"/>
        <v/>
      </c>
      <c r="AU95" s="322" t="str">
        <f t="shared" si="120"/>
        <v/>
      </c>
      <c r="AV95" s="322" t="str">
        <f t="shared" si="120"/>
        <v/>
      </c>
      <c r="AW95" s="322" t="str">
        <f t="shared" si="87"/>
        <v/>
      </c>
      <c r="AX95" s="282"/>
      <c r="AY95" s="283" t="str">
        <f t="shared" si="88"/>
        <v/>
      </c>
      <c r="AZ95" s="283" t="str">
        <f t="shared" si="89"/>
        <v/>
      </c>
      <c r="BA95" s="283" t="str">
        <f t="shared" si="90"/>
        <v/>
      </c>
      <c r="BB95" s="283" t="str">
        <f t="shared" si="91"/>
        <v/>
      </c>
      <c r="BC95" s="283" t="str">
        <f t="shared" si="92"/>
        <v/>
      </c>
      <c r="BD95" s="283" t="str">
        <f t="shared" si="93"/>
        <v/>
      </c>
      <c r="BE95" s="283" t="str">
        <f t="shared" si="94"/>
        <v/>
      </c>
      <c r="BF95" s="283" t="str">
        <f t="shared" si="95"/>
        <v/>
      </c>
      <c r="BG95" s="283" t="str">
        <f t="shared" si="96"/>
        <v/>
      </c>
      <c r="BH95" s="283" t="str">
        <f t="shared" si="97"/>
        <v/>
      </c>
      <c r="BI95" s="283" t="str">
        <f t="shared" si="98"/>
        <v/>
      </c>
      <c r="BJ95" s="283" t="str">
        <f t="shared" si="99"/>
        <v/>
      </c>
      <c r="BK95" s="229">
        <f t="shared" si="100"/>
        <v>0</v>
      </c>
      <c r="BL95" s="229">
        <f t="shared" si="117"/>
        <v>0</v>
      </c>
      <c r="BM95" s="230">
        <f t="shared" si="101"/>
        <v>0</v>
      </c>
      <c r="BN95" s="228" t="str">
        <f t="shared" si="102"/>
        <v/>
      </c>
      <c r="BO95" s="228" t="str">
        <f t="shared" si="103"/>
        <v/>
      </c>
      <c r="BP95" s="228" t="str">
        <f t="shared" si="104"/>
        <v/>
      </c>
      <c r="BQ95" s="228" t="str">
        <f t="shared" si="105"/>
        <v/>
      </c>
      <c r="BR95" s="228" t="str">
        <f t="shared" si="106"/>
        <v/>
      </c>
      <c r="BS95" s="228" t="str">
        <f t="shared" si="107"/>
        <v/>
      </c>
      <c r="BT95" s="228" t="str">
        <f t="shared" si="108"/>
        <v/>
      </c>
      <c r="BU95" s="228" t="str">
        <f t="shared" si="109"/>
        <v/>
      </c>
      <c r="BV95" s="228" t="str">
        <f t="shared" si="110"/>
        <v/>
      </c>
      <c r="BW95" s="228" t="str">
        <f t="shared" si="111"/>
        <v/>
      </c>
      <c r="BX95" s="228" t="str">
        <f t="shared" si="112"/>
        <v/>
      </c>
      <c r="BY95" s="228" t="str">
        <f t="shared" si="113"/>
        <v/>
      </c>
      <c r="BZ95" s="228" t="str">
        <f t="shared" si="114"/>
        <v/>
      </c>
      <c r="CA95" s="228">
        <f t="shared" si="118"/>
        <v>0</v>
      </c>
    </row>
    <row r="96" spans="1:79" s="228" customFormat="1" ht="23.15" customHeight="1">
      <c r="A96" s="281">
        <v>80</v>
      </c>
      <c r="B96" s="14"/>
      <c r="C96" s="173"/>
      <c r="D96" s="174"/>
      <c r="E96" s="175"/>
      <c r="F96" s="176"/>
      <c r="G96" s="177"/>
      <c r="H96" s="178"/>
      <c r="I96" s="179"/>
      <c r="J96" s="180"/>
      <c r="K96" s="180"/>
      <c r="L96" s="180"/>
      <c r="M96" s="397"/>
      <c r="N96" s="396"/>
      <c r="O96" s="182"/>
      <c r="P96" s="318" t="str">
        <f t="shared" si="115"/>
        <v/>
      </c>
      <c r="Q96" s="320"/>
      <c r="R96" s="293"/>
      <c r="S96" s="293"/>
      <c r="T96" s="293"/>
      <c r="U96" s="293"/>
      <c r="V96" s="321" t="str">
        <f t="shared" si="83"/>
        <v/>
      </c>
      <c r="W96" s="334" t="str">
        <f t="shared" si="121"/>
        <v/>
      </c>
      <c r="X96" s="321" t="str">
        <f t="shared" si="121"/>
        <v/>
      </c>
      <c r="Y96" s="334" t="str">
        <f t="shared" si="121"/>
        <v/>
      </c>
      <c r="Z96" s="321" t="str">
        <f t="shared" si="121"/>
        <v/>
      </c>
      <c r="AA96" s="334" t="str">
        <f t="shared" si="121"/>
        <v/>
      </c>
      <c r="AB96" s="321" t="str">
        <f t="shared" si="121"/>
        <v/>
      </c>
      <c r="AC96" s="334" t="str">
        <f t="shared" si="121"/>
        <v/>
      </c>
      <c r="AD96" s="321" t="str">
        <f t="shared" si="121"/>
        <v/>
      </c>
      <c r="AE96" s="334" t="str">
        <f t="shared" si="121"/>
        <v/>
      </c>
      <c r="AF96" s="321" t="str">
        <f t="shared" si="121"/>
        <v/>
      </c>
      <c r="AG96" s="334" t="str">
        <f t="shared" si="121"/>
        <v/>
      </c>
      <c r="AH96" s="129" t="str">
        <f t="shared" si="85"/>
        <v/>
      </c>
      <c r="AI96" s="129" t="str">
        <f t="shared" si="86"/>
        <v/>
      </c>
      <c r="AJ96" s="129" t="str">
        <f t="shared" si="116"/>
        <v/>
      </c>
      <c r="AK96" s="129" t="str">
        <f t="shared" si="119"/>
        <v/>
      </c>
      <c r="AL96" s="322" t="str">
        <f t="shared" si="120"/>
        <v/>
      </c>
      <c r="AM96" s="322" t="str">
        <f t="shared" si="120"/>
        <v/>
      </c>
      <c r="AN96" s="322" t="str">
        <f t="shared" si="120"/>
        <v/>
      </c>
      <c r="AO96" s="322" t="str">
        <f t="shared" si="120"/>
        <v/>
      </c>
      <c r="AP96" s="322" t="str">
        <f t="shared" si="120"/>
        <v/>
      </c>
      <c r="AQ96" s="322" t="str">
        <f t="shared" si="120"/>
        <v/>
      </c>
      <c r="AR96" s="322" t="str">
        <f t="shared" si="120"/>
        <v/>
      </c>
      <c r="AS96" s="322" t="str">
        <f t="shared" si="120"/>
        <v/>
      </c>
      <c r="AT96" s="322" t="str">
        <f t="shared" si="120"/>
        <v/>
      </c>
      <c r="AU96" s="322" t="str">
        <f t="shared" si="120"/>
        <v/>
      </c>
      <c r="AV96" s="322" t="str">
        <f t="shared" si="120"/>
        <v/>
      </c>
      <c r="AW96" s="322" t="str">
        <f t="shared" si="87"/>
        <v/>
      </c>
      <c r="AX96" s="282"/>
      <c r="AY96" s="283" t="str">
        <f t="shared" si="88"/>
        <v/>
      </c>
      <c r="AZ96" s="283" t="str">
        <f t="shared" si="89"/>
        <v/>
      </c>
      <c r="BA96" s="283" t="str">
        <f t="shared" si="90"/>
        <v/>
      </c>
      <c r="BB96" s="283" t="str">
        <f t="shared" si="91"/>
        <v/>
      </c>
      <c r="BC96" s="283" t="str">
        <f t="shared" si="92"/>
        <v/>
      </c>
      <c r="BD96" s="283" t="str">
        <f t="shared" si="93"/>
        <v/>
      </c>
      <c r="BE96" s="283" t="str">
        <f t="shared" si="94"/>
        <v/>
      </c>
      <c r="BF96" s="283" t="str">
        <f t="shared" si="95"/>
        <v/>
      </c>
      <c r="BG96" s="283" t="str">
        <f t="shared" si="96"/>
        <v/>
      </c>
      <c r="BH96" s="283" t="str">
        <f t="shared" si="97"/>
        <v/>
      </c>
      <c r="BI96" s="283" t="str">
        <f t="shared" si="98"/>
        <v/>
      </c>
      <c r="BJ96" s="283" t="str">
        <f t="shared" si="99"/>
        <v/>
      </c>
      <c r="BK96" s="229">
        <f t="shared" si="100"/>
        <v>0</v>
      </c>
      <c r="BL96" s="229">
        <f t="shared" si="117"/>
        <v>0</v>
      </c>
      <c r="BM96" s="230">
        <f t="shared" si="101"/>
        <v>0</v>
      </c>
      <c r="BN96" s="228" t="str">
        <f t="shared" si="102"/>
        <v/>
      </c>
      <c r="BO96" s="228" t="str">
        <f t="shared" si="103"/>
        <v/>
      </c>
      <c r="BP96" s="228" t="str">
        <f t="shared" si="104"/>
        <v/>
      </c>
      <c r="BQ96" s="228" t="str">
        <f t="shared" si="105"/>
        <v/>
      </c>
      <c r="BR96" s="228" t="str">
        <f t="shared" si="106"/>
        <v/>
      </c>
      <c r="BS96" s="228" t="str">
        <f t="shared" si="107"/>
        <v/>
      </c>
      <c r="BT96" s="228" t="str">
        <f t="shared" si="108"/>
        <v/>
      </c>
      <c r="BU96" s="228" t="str">
        <f t="shared" si="109"/>
        <v/>
      </c>
      <c r="BV96" s="228" t="str">
        <f t="shared" si="110"/>
        <v/>
      </c>
      <c r="BW96" s="228" t="str">
        <f t="shared" si="111"/>
        <v/>
      </c>
      <c r="BX96" s="228" t="str">
        <f t="shared" si="112"/>
        <v/>
      </c>
      <c r="BY96" s="228" t="str">
        <f t="shared" si="113"/>
        <v/>
      </c>
      <c r="BZ96" s="228" t="str">
        <f t="shared" si="114"/>
        <v/>
      </c>
      <c r="CA96" s="228">
        <f t="shared" si="118"/>
        <v>0</v>
      </c>
    </row>
    <row r="97" spans="1:79" s="228" customFormat="1" ht="23.15" customHeight="1">
      <c r="A97" s="281">
        <v>81</v>
      </c>
      <c r="B97" s="14"/>
      <c r="C97" s="173"/>
      <c r="D97" s="174"/>
      <c r="E97" s="175"/>
      <c r="F97" s="176"/>
      <c r="G97" s="177"/>
      <c r="H97" s="178"/>
      <c r="I97" s="179"/>
      <c r="J97" s="180"/>
      <c r="K97" s="180"/>
      <c r="L97" s="180"/>
      <c r="M97" s="397"/>
      <c r="N97" s="396"/>
      <c r="O97" s="182"/>
      <c r="P97" s="318" t="str">
        <f t="shared" si="115"/>
        <v/>
      </c>
      <c r="Q97" s="320"/>
      <c r="R97" s="293"/>
      <c r="S97" s="293"/>
      <c r="T97" s="293"/>
      <c r="U97" s="293"/>
      <c r="V97" s="321" t="str">
        <f t="shared" si="83"/>
        <v/>
      </c>
      <c r="W97" s="334" t="str">
        <f t="shared" si="121"/>
        <v/>
      </c>
      <c r="X97" s="321" t="str">
        <f t="shared" si="121"/>
        <v/>
      </c>
      <c r="Y97" s="334" t="str">
        <f t="shared" si="121"/>
        <v/>
      </c>
      <c r="Z97" s="321" t="str">
        <f t="shared" si="121"/>
        <v/>
      </c>
      <c r="AA97" s="334" t="str">
        <f t="shared" si="121"/>
        <v/>
      </c>
      <c r="AB97" s="321" t="str">
        <f t="shared" si="121"/>
        <v/>
      </c>
      <c r="AC97" s="334" t="str">
        <f t="shared" si="121"/>
        <v/>
      </c>
      <c r="AD97" s="321" t="str">
        <f t="shared" si="121"/>
        <v/>
      </c>
      <c r="AE97" s="334" t="str">
        <f t="shared" si="121"/>
        <v/>
      </c>
      <c r="AF97" s="321" t="str">
        <f t="shared" si="121"/>
        <v/>
      </c>
      <c r="AG97" s="334" t="str">
        <f t="shared" si="121"/>
        <v/>
      </c>
      <c r="AH97" s="129" t="str">
        <f t="shared" si="85"/>
        <v/>
      </c>
      <c r="AI97" s="129" t="str">
        <f t="shared" si="86"/>
        <v/>
      </c>
      <c r="AJ97" s="129" t="str">
        <f t="shared" si="116"/>
        <v/>
      </c>
      <c r="AK97" s="129" t="str">
        <f t="shared" si="119"/>
        <v/>
      </c>
      <c r="AL97" s="322" t="str">
        <f t="shared" si="120"/>
        <v/>
      </c>
      <c r="AM97" s="322" t="str">
        <f t="shared" si="120"/>
        <v/>
      </c>
      <c r="AN97" s="322" t="str">
        <f t="shared" si="120"/>
        <v/>
      </c>
      <c r="AO97" s="322" t="str">
        <f t="shared" si="120"/>
        <v/>
      </c>
      <c r="AP97" s="322" t="str">
        <f t="shared" si="120"/>
        <v/>
      </c>
      <c r="AQ97" s="322" t="str">
        <f t="shared" si="120"/>
        <v/>
      </c>
      <c r="AR97" s="322" t="str">
        <f t="shared" si="120"/>
        <v/>
      </c>
      <c r="AS97" s="322" t="str">
        <f t="shared" si="120"/>
        <v/>
      </c>
      <c r="AT97" s="322" t="str">
        <f t="shared" si="120"/>
        <v/>
      </c>
      <c r="AU97" s="322" t="str">
        <f t="shared" si="120"/>
        <v/>
      </c>
      <c r="AV97" s="322" t="str">
        <f t="shared" si="120"/>
        <v/>
      </c>
      <c r="AW97" s="322" t="str">
        <f t="shared" si="87"/>
        <v/>
      </c>
      <c r="AX97" s="282"/>
      <c r="AY97" s="283" t="str">
        <f t="shared" si="88"/>
        <v/>
      </c>
      <c r="AZ97" s="283" t="str">
        <f t="shared" si="89"/>
        <v/>
      </c>
      <c r="BA97" s="283" t="str">
        <f t="shared" si="90"/>
        <v/>
      </c>
      <c r="BB97" s="283" t="str">
        <f t="shared" si="91"/>
        <v/>
      </c>
      <c r="BC97" s="283" t="str">
        <f t="shared" si="92"/>
        <v/>
      </c>
      <c r="BD97" s="283" t="str">
        <f t="shared" si="93"/>
        <v/>
      </c>
      <c r="BE97" s="283" t="str">
        <f t="shared" si="94"/>
        <v/>
      </c>
      <c r="BF97" s="283" t="str">
        <f t="shared" si="95"/>
        <v/>
      </c>
      <c r="BG97" s="283" t="str">
        <f t="shared" si="96"/>
        <v/>
      </c>
      <c r="BH97" s="283" t="str">
        <f t="shared" si="97"/>
        <v/>
      </c>
      <c r="BI97" s="283" t="str">
        <f t="shared" si="98"/>
        <v/>
      </c>
      <c r="BJ97" s="283" t="str">
        <f t="shared" si="99"/>
        <v/>
      </c>
      <c r="BK97" s="229">
        <f t="shared" si="100"/>
        <v>0</v>
      </c>
      <c r="BL97" s="229">
        <f t="shared" si="117"/>
        <v>0</v>
      </c>
      <c r="BM97" s="230">
        <f t="shared" si="101"/>
        <v>0</v>
      </c>
      <c r="BN97" s="228" t="str">
        <f t="shared" si="102"/>
        <v/>
      </c>
      <c r="BO97" s="228" t="str">
        <f t="shared" si="103"/>
        <v/>
      </c>
      <c r="BP97" s="228" t="str">
        <f t="shared" si="104"/>
        <v/>
      </c>
      <c r="BQ97" s="228" t="str">
        <f t="shared" si="105"/>
        <v/>
      </c>
      <c r="BR97" s="228" t="str">
        <f t="shared" si="106"/>
        <v/>
      </c>
      <c r="BS97" s="228" t="str">
        <f t="shared" si="107"/>
        <v/>
      </c>
      <c r="BT97" s="228" t="str">
        <f t="shared" si="108"/>
        <v/>
      </c>
      <c r="BU97" s="228" t="str">
        <f t="shared" si="109"/>
        <v/>
      </c>
      <c r="BV97" s="228" t="str">
        <f t="shared" si="110"/>
        <v/>
      </c>
      <c r="BW97" s="228" t="str">
        <f t="shared" si="111"/>
        <v/>
      </c>
      <c r="BX97" s="228" t="str">
        <f t="shared" si="112"/>
        <v/>
      </c>
      <c r="BY97" s="228" t="str">
        <f t="shared" si="113"/>
        <v/>
      </c>
      <c r="BZ97" s="228" t="str">
        <f t="shared" si="114"/>
        <v/>
      </c>
      <c r="CA97" s="228">
        <f t="shared" si="118"/>
        <v>0</v>
      </c>
    </row>
    <row r="98" spans="1:79" s="228" customFormat="1" ht="23.15" customHeight="1">
      <c r="A98" s="281">
        <v>82</v>
      </c>
      <c r="B98" s="14"/>
      <c r="C98" s="173"/>
      <c r="D98" s="174"/>
      <c r="E98" s="175"/>
      <c r="F98" s="176"/>
      <c r="G98" s="177"/>
      <c r="H98" s="178"/>
      <c r="I98" s="179"/>
      <c r="J98" s="180"/>
      <c r="K98" s="180"/>
      <c r="L98" s="180"/>
      <c r="M98" s="397"/>
      <c r="N98" s="396"/>
      <c r="O98" s="182"/>
      <c r="P98" s="318" t="str">
        <f t="shared" si="115"/>
        <v/>
      </c>
      <c r="Q98" s="320"/>
      <c r="R98" s="293"/>
      <c r="S98" s="293"/>
      <c r="T98" s="293"/>
      <c r="U98" s="293"/>
      <c r="V98" s="321" t="str">
        <f t="shared" si="83"/>
        <v/>
      </c>
      <c r="W98" s="334" t="str">
        <f t="shared" si="121"/>
        <v/>
      </c>
      <c r="X98" s="321" t="str">
        <f t="shared" si="121"/>
        <v/>
      </c>
      <c r="Y98" s="334" t="str">
        <f t="shared" si="121"/>
        <v/>
      </c>
      <c r="Z98" s="321" t="str">
        <f t="shared" si="121"/>
        <v/>
      </c>
      <c r="AA98" s="334" t="str">
        <f t="shared" si="121"/>
        <v/>
      </c>
      <c r="AB98" s="321" t="str">
        <f t="shared" si="121"/>
        <v/>
      </c>
      <c r="AC98" s="334" t="str">
        <f t="shared" si="121"/>
        <v/>
      </c>
      <c r="AD98" s="321" t="str">
        <f t="shared" si="121"/>
        <v/>
      </c>
      <c r="AE98" s="334" t="str">
        <f t="shared" si="121"/>
        <v/>
      </c>
      <c r="AF98" s="321" t="str">
        <f t="shared" si="121"/>
        <v/>
      </c>
      <c r="AG98" s="334" t="str">
        <f t="shared" si="121"/>
        <v/>
      </c>
      <c r="AH98" s="129" t="str">
        <f t="shared" si="85"/>
        <v/>
      </c>
      <c r="AI98" s="129" t="str">
        <f t="shared" si="86"/>
        <v/>
      </c>
      <c r="AJ98" s="129" t="str">
        <f t="shared" si="116"/>
        <v/>
      </c>
      <c r="AK98" s="129" t="str">
        <f t="shared" si="119"/>
        <v/>
      </c>
      <c r="AL98" s="322" t="str">
        <f t="shared" ref="AL98:AV107" si="122">IF($AK98="",IF($K98="","",IF(AL$15&gt;=$K98,IF($L98="",$AJ98,IF(AL$15&gt;$L98,"",$AJ98)),"")),IF(AND(AL$15&gt;=$K98,OR($L98&gt;=AL$15,$L98="")),$AK98,""))</f>
        <v/>
      </c>
      <c r="AM98" s="322" t="str">
        <f t="shared" si="122"/>
        <v/>
      </c>
      <c r="AN98" s="322" t="str">
        <f t="shared" si="122"/>
        <v/>
      </c>
      <c r="AO98" s="322" t="str">
        <f t="shared" si="122"/>
        <v/>
      </c>
      <c r="AP98" s="322" t="str">
        <f t="shared" si="122"/>
        <v/>
      </c>
      <c r="AQ98" s="322" t="str">
        <f t="shared" si="122"/>
        <v/>
      </c>
      <c r="AR98" s="322" t="str">
        <f t="shared" si="122"/>
        <v/>
      </c>
      <c r="AS98" s="322" t="str">
        <f t="shared" si="122"/>
        <v/>
      </c>
      <c r="AT98" s="322" t="str">
        <f t="shared" si="122"/>
        <v/>
      </c>
      <c r="AU98" s="322" t="str">
        <f t="shared" si="122"/>
        <v/>
      </c>
      <c r="AV98" s="322" t="str">
        <f t="shared" si="122"/>
        <v/>
      </c>
      <c r="AW98" s="322" t="str">
        <f t="shared" si="87"/>
        <v/>
      </c>
      <c r="AX98" s="282"/>
      <c r="AY98" s="283" t="str">
        <f t="shared" si="88"/>
        <v/>
      </c>
      <c r="AZ98" s="283" t="str">
        <f t="shared" si="89"/>
        <v/>
      </c>
      <c r="BA98" s="283" t="str">
        <f t="shared" si="90"/>
        <v/>
      </c>
      <c r="BB98" s="283" t="str">
        <f t="shared" si="91"/>
        <v/>
      </c>
      <c r="BC98" s="283" t="str">
        <f t="shared" si="92"/>
        <v/>
      </c>
      <c r="BD98" s="283" t="str">
        <f t="shared" si="93"/>
        <v/>
      </c>
      <c r="BE98" s="283" t="str">
        <f t="shared" si="94"/>
        <v/>
      </c>
      <c r="BF98" s="283" t="str">
        <f t="shared" si="95"/>
        <v/>
      </c>
      <c r="BG98" s="283" t="str">
        <f t="shared" si="96"/>
        <v/>
      </c>
      <c r="BH98" s="283" t="str">
        <f t="shared" si="97"/>
        <v/>
      </c>
      <c r="BI98" s="283" t="str">
        <f t="shared" si="98"/>
        <v/>
      </c>
      <c r="BJ98" s="283" t="str">
        <f t="shared" si="99"/>
        <v/>
      </c>
      <c r="BK98" s="229">
        <f t="shared" si="100"/>
        <v>0</v>
      </c>
      <c r="BL98" s="229">
        <f t="shared" si="117"/>
        <v>0</v>
      </c>
      <c r="BM98" s="230">
        <f t="shared" si="101"/>
        <v>0</v>
      </c>
      <c r="BN98" s="228" t="str">
        <f t="shared" si="102"/>
        <v/>
      </c>
      <c r="BO98" s="228" t="str">
        <f t="shared" si="103"/>
        <v/>
      </c>
      <c r="BP98" s="228" t="str">
        <f t="shared" si="104"/>
        <v/>
      </c>
      <c r="BQ98" s="228" t="str">
        <f t="shared" si="105"/>
        <v/>
      </c>
      <c r="BR98" s="228" t="str">
        <f t="shared" si="106"/>
        <v/>
      </c>
      <c r="BS98" s="228" t="str">
        <f t="shared" si="107"/>
        <v/>
      </c>
      <c r="BT98" s="228" t="str">
        <f t="shared" si="108"/>
        <v/>
      </c>
      <c r="BU98" s="228" t="str">
        <f t="shared" si="109"/>
        <v/>
      </c>
      <c r="BV98" s="228" t="str">
        <f t="shared" si="110"/>
        <v/>
      </c>
      <c r="BW98" s="228" t="str">
        <f t="shared" si="111"/>
        <v/>
      </c>
      <c r="BX98" s="228" t="str">
        <f t="shared" si="112"/>
        <v/>
      </c>
      <c r="BY98" s="228" t="str">
        <f t="shared" si="113"/>
        <v/>
      </c>
      <c r="BZ98" s="228" t="str">
        <f t="shared" si="114"/>
        <v/>
      </c>
      <c r="CA98" s="228">
        <f t="shared" si="118"/>
        <v>0</v>
      </c>
    </row>
    <row r="99" spans="1:79" s="228" customFormat="1" ht="23.15" customHeight="1">
      <c r="A99" s="281">
        <v>83</v>
      </c>
      <c r="B99" s="14"/>
      <c r="C99" s="173"/>
      <c r="D99" s="174"/>
      <c r="E99" s="175"/>
      <c r="F99" s="176"/>
      <c r="G99" s="177"/>
      <c r="H99" s="178"/>
      <c r="I99" s="179"/>
      <c r="J99" s="180"/>
      <c r="K99" s="180"/>
      <c r="L99" s="180"/>
      <c r="M99" s="397"/>
      <c r="N99" s="396"/>
      <c r="O99" s="182"/>
      <c r="P99" s="318" t="str">
        <f t="shared" si="115"/>
        <v/>
      </c>
      <c r="Q99" s="320"/>
      <c r="R99" s="293"/>
      <c r="S99" s="293"/>
      <c r="T99" s="293"/>
      <c r="U99" s="293"/>
      <c r="V99" s="321" t="str">
        <f t="shared" si="83"/>
        <v/>
      </c>
      <c r="W99" s="334" t="str">
        <f t="shared" si="121"/>
        <v/>
      </c>
      <c r="X99" s="321" t="str">
        <f t="shared" si="121"/>
        <v/>
      </c>
      <c r="Y99" s="334" t="str">
        <f t="shared" si="121"/>
        <v/>
      </c>
      <c r="Z99" s="321" t="str">
        <f t="shared" si="121"/>
        <v/>
      </c>
      <c r="AA99" s="334" t="str">
        <f t="shared" si="121"/>
        <v/>
      </c>
      <c r="AB99" s="321" t="str">
        <f t="shared" si="121"/>
        <v/>
      </c>
      <c r="AC99" s="334" t="str">
        <f t="shared" si="121"/>
        <v/>
      </c>
      <c r="AD99" s="321" t="str">
        <f t="shared" si="121"/>
        <v/>
      </c>
      <c r="AE99" s="334" t="str">
        <f t="shared" si="121"/>
        <v/>
      </c>
      <c r="AF99" s="321" t="str">
        <f t="shared" si="121"/>
        <v/>
      </c>
      <c r="AG99" s="334" t="str">
        <f t="shared" si="121"/>
        <v/>
      </c>
      <c r="AH99" s="129" t="str">
        <f t="shared" si="85"/>
        <v/>
      </c>
      <c r="AI99" s="129" t="str">
        <f t="shared" si="86"/>
        <v/>
      </c>
      <c r="AJ99" s="129" t="str">
        <f t="shared" si="116"/>
        <v/>
      </c>
      <c r="AK99" s="129" t="str">
        <f t="shared" si="119"/>
        <v/>
      </c>
      <c r="AL99" s="322" t="str">
        <f t="shared" si="122"/>
        <v/>
      </c>
      <c r="AM99" s="322" t="str">
        <f t="shared" si="122"/>
        <v/>
      </c>
      <c r="AN99" s="322" t="str">
        <f t="shared" si="122"/>
        <v/>
      </c>
      <c r="AO99" s="322" t="str">
        <f t="shared" si="122"/>
        <v/>
      </c>
      <c r="AP99" s="322" t="str">
        <f t="shared" si="122"/>
        <v/>
      </c>
      <c r="AQ99" s="322" t="str">
        <f t="shared" si="122"/>
        <v/>
      </c>
      <c r="AR99" s="322" t="str">
        <f t="shared" si="122"/>
        <v/>
      </c>
      <c r="AS99" s="322" t="str">
        <f t="shared" si="122"/>
        <v/>
      </c>
      <c r="AT99" s="322" t="str">
        <f t="shared" si="122"/>
        <v/>
      </c>
      <c r="AU99" s="322" t="str">
        <f t="shared" si="122"/>
        <v/>
      </c>
      <c r="AV99" s="322" t="str">
        <f t="shared" si="122"/>
        <v/>
      </c>
      <c r="AW99" s="322" t="str">
        <f t="shared" si="87"/>
        <v/>
      </c>
      <c r="AX99" s="282"/>
      <c r="AY99" s="283" t="str">
        <f t="shared" si="88"/>
        <v/>
      </c>
      <c r="AZ99" s="283" t="str">
        <f t="shared" si="89"/>
        <v/>
      </c>
      <c r="BA99" s="283" t="str">
        <f t="shared" si="90"/>
        <v/>
      </c>
      <c r="BB99" s="283" t="str">
        <f t="shared" si="91"/>
        <v/>
      </c>
      <c r="BC99" s="283" t="str">
        <f t="shared" si="92"/>
        <v/>
      </c>
      <c r="BD99" s="283" t="str">
        <f t="shared" si="93"/>
        <v/>
      </c>
      <c r="BE99" s="283" t="str">
        <f t="shared" si="94"/>
        <v/>
      </c>
      <c r="BF99" s="283" t="str">
        <f t="shared" si="95"/>
        <v/>
      </c>
      <c r="BG99" s="283" t="str">
        <f t="shared" si="96"/>
        <v/>
      </c>
      <c r="BH99" s="283" t="str">
        <f t="shared" si="97"/>
        <v/>
      </c>
      <c r="BI99" s="283" t="str">
        <f t="shared" si="98"/>
        <v/>
      </c>
      <c r="BJ99" s="283" t="str">
        <f t="shared" si="99"/>
        <v/>
      </c>
      <c r="BK99" s="229">
        <f t="shared" si="100"/>
        <v>0</v>
      </c>
      <c r="BL99" s="229">
        <f t="shared" si="117"/>
        <v>0</v>
      </c>
      <c r="BM99" s="230">
        <f t="shared" si="101"/>
        <v>0</v>
      </c>
      <c r="BN99" s="228" t="str">
        <f t="shared" si="102"/>
        <v/>
      </c>
      <c r="BO99" s="228" t="str">
        <f t="shared" si="103"/>
        <v/>
      </c>
      <c r="BP99" s="228" t="str">
        <f t="shared" si="104"/>
        <v/>
      </c>
      <c r="BQ99" s="228" t="str">
        <f t="shared" si="105"/>
        <v/>
      </c>
      <c r="BR99" s="228" t="str">
        <f t="shared" si="106"/>
        <v/>
      </c>
      <c r="BS99" s="228" t="str">
        <f t="shared" si="107"/>
        <v/>
      </c>
      <c r="BT99" s="228" t="str">
        <f t="shared" si="108"/>
        <v/>
      </c>
      <c r="BU99" s="228" t="str">
        <f t="shared" si="109"/>
        <v/>
      </c>
      <c r="BV99" s="228" t="str">
        <f t="shared" si="110"/>
        <v/>
      </c>
      <c r="BW99" s="228" t="str">
        <f t="shared" si="111"/>
        <v/>
      </c>
      <c r="BX99" s="228" t="str">
        <f t="shared" si="112"/>
        <v/>
      </c>
      <c r="BY99" s="228" t="str">
        <f t="shared" si="113"/>
        <v/>
      </c>
      <c r="BZ99" s="228" t="str">
        <f t="shared" si="114"/>
        <v/>
      </c>
      <c r="CA99" s="228">
        <f t="shared" si="118"/>
        <v>0</v>
      </c>
    </row>
    <row r="100" spans="1:79" s="228" customFormat="1" ht="23.15" customHeight="1">
      <c r="A100" s="281">
        <v>84</v>
      </c>
      <c r="B100" s="14"/>
      <c r="C100" s="173"/>
      <c r="D100" s="174"/>
      <c r="E100" s="175"/>
      <c r="F100" s="176"/>
      <c r="G100" s="177"/>
      <c r="H100" s="178"/>
      <c r="I100" s="179"/>
      <c r="J100" s="180"/>
      <c r="K100" s="180"/>
      <c r="L100" s="180"/>
      <c r="M100" s="397"/>
      <c r="N100" s="396"/>
      <c r="O100" s="182"/>
      <c r="P100" s="318" t="str">
        <f t="shared" si="115"/>
        <v/>
      </c>
      <c r="Q100" s="320"/>
      <c r="R100" s="293"/>
      <c r="S100" s="293"/>
      <c r="T100" s="293"/>
      <c r="U100" s="293"/>
      <c r="V100" s="321" t="str">
        <f t="shared" si="83"/>
        <v/>
      </c>
      <c r="W100" s="334" t="str">
        <f t="shared" si="121"/>
        <v/>
      </c>
      <c r="X100" s="321" t="str">
        <f t="shared" si="121"/>
        <v/>
      </c>
      <c r="Y100" s="334" t="str">
        <f t="shared" si="121"/>
        <v/>
      </c>
      <c r="Z100" s="321" t="str">
        <f t="shared" si="121"/>
        <v/>
      </c>
      <c r="AA100" s="334" t="str">
        <f t="shared" si="121"/>
        <v/>
      </c>
      <c r="AB100" s="321" t="str">
        <f t="shared" si="121"/>
        <v/>
      </c>
      <c r="AC100" s="334" t="str">
        <f t="shared" si="121"/>
        <v/>
      </c>
      <c r="AD100" s="321" t="str">
        <f t="shared" si="121"/>
        <v/>
      </c>
      <c r="AE100" s="334" t="str">
        <f t="shared" si="121"/>
        <v/>
      </c>
      <c r="AF100" s="321" t="str">
        <f t="shared" si="121"/>
        <v/>
      </c>
      <c r="AG100" s="334" t="str">
        <f t="shared" si="121"/>
        <v/>
      </c>
      <c r="AH100" s="129" t="str">
        <f t="shared" si="85"/>
        <v/>
      </c>
      <c r="AI100" s="129" t="str">
        <f t="shared" si="86"/>
        <v/>
      </c>
      <c r="AJ100" s="129" t="str">
        <f t="shared" si="116"/>
        <v/>
      </c>
      <c r="AK100" s="129" t="str">
        <f t="shared" si="119"/>
        <v/>
      </c>
      <c r="AL100" s="322" t="str">
        <f t="shared" si="122"/>
        <v/>
      </c>
      <c r="AM100" s="322" t="str">
        <f t="shared" si="122"/>
        <v/>
      </c>
      <c r="AN100" s="322" t="str">
        <f t="shared" si="122"/>
        <v/>
      </c>
      <c r="AO100" s="322" t="str">
        <f t="shared" si="122"/>
        <v/>
      </c>
      <c r="AP100" s="322" t="str">
        <f t="shared" si="122"/>
        <v/>
      </c>
      <c r="AQ100" s="322" t="str">
        <f t="shared" si="122"/>
        <v/>
      </c>
      <c r="AR100" s="322" t="str">
        <f t="shared" si="122"/>
        <v/>
      </c>
      <c r="AS100" s="322" t="str">
        <f t="shared" si="122"/>
        <v/>
      </c>
      <c r="AT100" s="322" t="str">
        <f t="shared" si="122"/>
        <v/>
      </c>
      <c r="AU100" s="322" t="str">
        <f t="shared" si="122"/>
        <v/>
      </c>
      <c r="AV100" s="322" t="str">
        <f t="shared" si="122"/>
        <v/>
      </c>
      <c r="AW100" s="322" t="str">
        <f t="shared" si="87"/>
        <v/>
      </c>
      <c r="AX100" s="282"/>
      <c r="AY100" s="283" t="str">
        <f t="shared" si="88"/>
        <v/>
      </c>
      <c r="AZ100" s="283" t="str">
        <f t="shared" si="89"/>
        <v/>
      </c>
      <c r="BA100" s="283" t="str">
        <f t="shared" si="90"/>
        <v/>
      </c>
      <c r="BB100" s="283" t="str">
        <f t="shared" si="91"/>
        <v/>
      </c>
      <c r="BC100" s="283" t="str">
        <f t="shared" si="92"/>
        <v/>
      </c>
      <c r="BD100" s="283" t="str">
        <f t="shared" si="93"/>
        <v/>
      </c>
      <c r="BE100" s="283" t="str">
        <f t="shared" si="94"/>
        <v/>
      </c>
      <c r="BF100" s="283" t="str">
        <f t="shared" si="95"/>
        <v/>
      </c>
      <c r="BG100" s="283" t="str">
        <f t="shared" si="96"/>
        <v/>
      </c>
      <c r="BH100" s="283" t="str">
        <f t="shared" si="97"/>
        <v/>
      </c>
      <c r="BI100" s="283" t="str">
        <f t="shared" si="98"/>
        <v/>
      </c>
      <c r="BJ100" s="283" t="str">
        <f t="shared" si="99"/>
        <v/>
      </c>
      <c r="BK100" s="229">
        <f t="shared" si="100"/>
        <v>0</v>
      </c>
      <c r="BL100" s="229">
        <f t="shared" si="117"/>
        <v>0</v>
      </c>
      <c r="BM100" s="230">
        <f t="shared" si="101"/>
        <v>0</v>
      </c>
      <c r="BN100" s="228" t="str">
        <f t="shared" si="102"/>
        <v/>
      </c>
      <c r="BO100" s="228" t="str">
        <f t="shared" si="103"/>
        <v/>
      </c>
      <c r="BP100" s="228" t="str">
        <f t="shared" si="104"/>
        <v/>
      </c>
      <c r="BQ100" s="228" t="str">
        <f t="shared" si="105"/>
        <v/>
      </c>
      <c r="BR100" s="228" t="str">
        <f t="shared" si="106"/>
        <v/>
      </c>
      <c r="BS100" s="228" t="str">
        <f t="shared" si="107"/>
        <v/>
      </c>
      <c r="BT100" s="228" t="str">
        <f t="shared" si="108"/>
        <v/>
      </c>
      <c r="BU100" s="228" t="str">
        <f t="shared" si="109"/>
        <v/>
      </c>
      <c r="BV100" s="228" t="str">
        <f t="shared" si="110"/>
        <v/>
      </c>
      <c r="BW100" s="228" t="str">
        <f t="shared" si="111"/>
        <v/>
      </c>
      <c r="BX100" s="228" t="str">
        <f t="shared" si="112"/>
        <v/>
      </c>
      <c r="BY100" s="228" t="str">
        <f t="shared" si="113"/>
        <v/>
      </c>
      <c r="BZ100" s="228" t="str">
        <f t="shared" si="114"/>
        <v/>
      </c>
      <c r="CA100" s="228">
        <f t="shared" si="118"/>
        <v>0</v>
      </c>
    </row>
    <row r="101" spans="1:79" s="228" customFormat="1" ht="23.15" customHeight="1">
      <c r="A101" s="281">
        <v>85</v>
      </c>
      <c r="B101" s="14"/>
      <c r="C101" s="173"/>
      <c r="D101" s="174"/>
      <c r="E101" s="175"/>
      <c r="F101" s="176"/>
      <c r="G101" s="177"/>
      <c r="H101" s="178"/>
      <c r="I101" s="179"/>
      <c r="J101" s="180"/>
      <c r="K101" s="180"/>
      <c r="L101" s="180"/>
      <c r="M101" s="397"/>
      <c r="N101" s="396"/>
      <c r="O101" s="182"/>
      <c r="P101" s="318" t="str">
        <f t="shared" si="115"/>
        <v/>
      </c>
      <c r="Q101" s="320"/>
      <c r="R101" s="293"/>
      <c r="S101" s="293"/>
      <c r="T101" s="293"/>
      <c r="U101" s="293"/>
      <c r="V101" s="321" t="str">
        <f t="shared" si="83"/>
        <v/>
      </c>
      <c r="W101" s="334" t="str">
        <f t="shared" si="121"/>
        <v/>
      </c>
      <c r="X101" s="321" t="str">
        <f t="shared" si="121"/>
        <v/>
      </c>
      <c r="Y101" s="334" t="str">
        <f t="shared" si="121"/>
        <v/>
      </c>
      <c r="Z101" s="321" t="str">
        <f t="shared" si="121"/>
        <v/>
      </c>
      <c r="AA101" s="334" t="str">
        <f t="shared" si="121"/>
        <v/>
      </c>
      <c r="AB101" s="321" t="str">
        <f t="shared" si="121"/>
        <v/>
      </c>
      <c r="AC101" s="334" t="str">
        <f t="shared" si="121"/>
        <v/>
      </c>
      <c r="AD101" s="321" t="str">
        <f t="shared" si="121"/>
        <v/>
      </c>
      <c r="AE101" s="334" t="str">
        <f t="shared" si="121"/>
        <v/>
      </c>
      <c r="AF101" s="321" t="str">
        <f t="shared" si="121"/>
        <v/>
      </c>
      <c r="AG101" s="334" t="str">
        <f t="shared" si="121"/>
        <v/>
      </c>
      <c r="AH101" s="129" t="str">
        <f t="shared" si="85"/>
        <v/>
      </c>
      <c r="AI101" s="129" t="str">
        <f t="shared" si="86"/>
        <v/>
      </c>
      <c r="AJ101" s="129" t="str">
        <f t="shared" si="116"/>
        <v/>
      </c>
      <c r="AK101" s="129" t="str">
        <f t="shared" si="119"/>
        <v/>
      </c>
      <c r="AL101" s="322" t="str">
        <f t="shared" si="122"/>
        <v/>
      </c>
      <c r="AM101" s="322" t="str">
        <f t="shared" si="122"/>
        <v/>
      </c>
      <c r="AN101" s="322" t="str">
        <f t="shared" si="122"/>
        <v/>
      </c>
      <c r="AO101" s="322" t="str">
        <f t="shared" si="122"/>
        <v/>
      </c>
      <c r="AP101" s="322" t="str">
        <f t="shared" si="122"/>
        <v/>
      </c>
      <c r="AQ101" s="322" t="str">
        <f t="shared" si="122"/>
        <v/>
      </c>
      <c r="AR101" s="322" t="str">
        <f t="shared" si="122"/>
        <v/>
      </c>
      <c r="AS101" s="322" t="str">
        <f t="shared" si="122"/>
        <v/>
      </c>
      <c r="AT101" s="322" t="str">
        <f t="shared" si="122"/>
        <v/>
      </c>
      <c r="AU101" s="322" t="str">
        <f t="shared" si="122"/>
        <v/>
      </c>
      <c r="AV101" s="322" t="str">
        <f t="shared" si="122"/>
        <v/>
      </c>
      <c r="AW101" s="322" t="str">
        <f t="shared" si="87"/>
        <v/>
      </c>
      <c r="AX101" s="282"/>
      <c r="AY101" s="283" t="str">
        <f t="shared" si="88"/>
        <v/>
      </c>
      <c r="AZ101" s="283" t="str">
        <f t="shared" si="89"/>
        <v/>
      </c>
      <c r="BA101" s="283" t="str">
        <f t="shared" si="90"/>
        <v/>
      </c>
      <c r="BB101" s="283" t="str">
        <f t="shared" si="91"/>
        <v/>
      </c>
      <c r="BC101" s="283" t="str">
        <f t="shared" si="92"/>
        <v/>
      </c>
      <c r="BD101" s="283" t="str">
        <f t="shared" si="93"/>
        <v/>
      </c>
      <c r="BE101" s="283" t="str">
        <f t="shared" si="94"/>
        <v/>
      </c>
      <c r="BF101" s="283" t="str">
        <f t="shared" si="95"/>
        <v/>
      </c>
      <c r="BG101" s="283" t="str">
        <f t="shared" si="96"/>
        <v/>
      </c>
      <c r="BH101" s="283" t="str">
        <f t="shared" si="97"/>
        <v/>
      </c>
      <c r="BI101" s="283" t="str">
        <f t="shared" si="98"/>
        <v/>
      </c>
      <c r="BJ101" s="283" t="str">
        <f t="shared" si="99"/>
        <v/>
      </c>
      <c r="BK101" s="229">
        <f t="shared" si="100"/>
        <v>0</v>
      </c>
      <c r="BL101" s="229">
        <f t="shared" si="117"/>
        <v>0</v>
      </c>
      <c r="BM101" s="230">
        <f t="shared" si="101"/>
        <v>0</v>
      </c>
      <c r="BN101" s="228" t="str">
        <f t="shared" si="102"/>
        <v/>
      </c>
      <c r="BO101" s="228" t="str">
        <f t="shared" si="103"/>
        <v/>
      </c>
      <c r="BP101" s="228" t="str">
        <f t="shared" si="104"/>
        <v/>
      </c>
      <c r="BQ101" s="228" t="str">
        <f t="shared" si="105"/>
        <v/>
      </c>
      <c r="BR101" s="228" t="str">
        <f t="shared" si="106"/>
        <v/>
      </c>
      <c r="BS101" s="228" t="str">
        <f t="shared" si="107"/>
        <v/>
      </c>
      <c r="BT101" s="228" t="str">
        <f t="shared" si="108"/>
        <v/>
      </c>
      <c r="BU101" s="228" t="str">
        <f t="shared" si="109"/>
        <v/>
      </c>
      <c r="BV101" s="228" t="str">
        <f t="shared" si="110"/>
        <v/>
      </c>
      <c r="BW101" s="228" t="str">
        <f t="shared" si="111"/>
        <v/>
      </c>
      <c r="BX101" s="228" t="str">
        <f t="shared" si="112"/>
        <v/>
      </c>
      <c r="BY101" s="228" t="str">
        <f t="shared" si="113"/>
        <v/>
      </c>
      <c r="BZ101" s="228" t="str">
        <f t="shared" si="114"/>
        <v/>
      </c>
      <c r="CA101" s="228">
        <f t="shared" si="118"/>
        <v>0</v>
      </c>
    </row>
    <row r="102" spans="1:79" s="228" customFormat="1" ht="23.15" customHeight="1">
      <c r="A102" s="281">
        <v>86</v>
      </c>
      <c r="B102" s="14"/>
      <c r="C102" s="173"/>
      <c r="D102" s="174"/>
      <c r="E102" s="175"/>
      <c r="F102" s="176"/>
      <c r="G102" s="177"/>
      <c r="H102" s="178"/>
      <c r="I102" s="179"/>
      <c r="J102" s="180"/>
      <c r="K102" s="180"/>
      <c r="L102" s="180"/>
      <c r="M102" s="397"/>
      <c r="N102" s="396"/>
      <c r="O102" s="182"/>
      <c r="P102" s="318" t="str">
        <f t="shared" si="115"/>
        <v/>
      </c>
      <c r="Q102" s="320"/>
      <c r="R102" s="293"/>
      <c r="S102" s="293"/>
      <c r="T102" s="293"/>
      <c r="U102" s="293"/>
      <c r="V102" s="321" t="str">
        <f t="shared" si="83"/>
        <v/>
      </c>
      <c r="W102" s="334" t="str">
        <f t="shared" si="121"/>
        <v/>
      </c>
      <c r="X102" s="321" t="str">
        <f t="shared" si="121"/>
        <v/>
      </c>
      <c r="Y102" s="334" t="str">
        <f t="shared" si="121"/>
        <v/>
      </c>
      <c r="Z102" s="321" t="str">
        <f t="shared" si="121"/>
        <v/>
      </c>
      <c r="AA102" s="334" t="str">
        <f t="shared" si="121"/>
        <v/>
      </c>
      <c r="AB102" s="321" t="str">
        <f t="shared" si="121"/>
        <v/>
      </c>
      <c r="AC102" s="334" t="str">
        <f t="shared" si="121"/>
        <v/>
      </c>
      <c r="AD102" s="321" t="str">
        <f t="shared" si="121"/>
        <v/>
      </c>
      <c r="AE102" s="334" t="str">
        <f t="shared" si="121"/>
        <v/>
      </c>
      <c r="AF102" s="321" t="str">
        <f t="shared" si="121"/>
        <v/>
      </c>
      <c r="AG102" s="334" t="str">
        <f t="shared" si="121"/>
        <v/>
      </c>
      <c r="AH102" s="129" t="str">
        <f t="shared" si="85"/>
        <v/>
      </c>
      <c r="AI102" s="129" t="str">
        <f t="shared" si="86"/>
        <v/>
      </c>
      <c r="AJ102" s="129" t="str">
        <f t="shared" si="116"/>
        <v/>
      </c>
      <c r="AK102" s="129" t="str">
        <f t="shared" si="119"/>
        <v/>
      </c>
      <c r="AL102" s="322" t="str">
        <f t="shared" si="122"/>
        <v/>
      </c>
      <c r="AM102" s="322" t="str">
        <f t="shared" si="122"/>
        <v/>
      </c>
      <c r="AN102" s="322" t="str">
        <f t="shared" si="122"/>
        <v/>
      </c>
      <c r="AO102" s="322" t="str">
        <f t="shared" si="122"/>
        <v/>
      </c>
      <c r="AP102" s="322" t="str">
        <f t="shared" si="122"/>
        <v/>
      </c>
      <c r="AQ102" s="322" t="str">
        <f t="shared" si="122"/>
        <v/>
      </c>
      <c r="AR102" s="322" t="str">
        <f t="shared" si="122"/>
        <v/>
      </c>
      <c r="AS102" s="322" t="str">
        <f t="shared" si="122"/>
        <v/>
      </c>
      <c r="AT102" s="322" t="str">
        <f t="shared" si="122"/>
        <v/>
      </c>
      <c r="AU102" s="322" t="str">
        <f t="shared" si="122"/>
        <v/>
      </c>
      <c r="AV102" s="322" t="str">
        <f t="shared" si="122"/>
        <v/>
      </c>
      <c r="AW102" s="322" t="str">
        <f t="shared" si="87"/>
        <v/>
      </c>
      <c r="AX102" s="282"/>
      <c r="AY102" s="283" t="str">
        <f t="shared" si="88"/>
        <v/>
      </c>
      <c r="AZ102" s="283" t="str">
        <f t="shared" si="89"/>
        <v/>
      </c>
      <c r="BA102" s="283" t="str">
        <f t="shared" si="90"/>
        <v/>
      </c>
      <c r="BB102" s="283" t="str">
        <f t="shared" si="91"/>
        <v/>
      </c>
      <c r="BC102" s="283" t="str">
        <f t="shared" si="92"/>
        <v/>
      </c>
      <c r="BD102" s="283" t="str">
        <f t="shared" si="93"/>
        <v/>
      </c>
      <c r="BE102" s="283" t="str">
        <f t="shared" si="94"/>
        <v/>
      </c>
      <c r="BF102" s="283" t="str">
        <f t="shared" si="95"/>
        <v/>
      </c>
      <c r="BG102" s="283" t="str">
        <f t="shared" si="96"/>
        <v/>
      </c>
      <c r="BH102" s="283" t="str">
        <f t="shared" si="97"/>
        <v/>
      </c>
      <c r="BI102" s="283" t="str">
        <f t="shared" si="98"/>
        <v/>
      </c>
      <c r="BJ102" s="283" t="str">
        <f t="shared" si="99"/>
        <v/>
      </c>
      <c r="BK102" s="229">
        <f t="shared" si="100"/>
        <v>0</v>
      </c>
      <c r="BL102" s="229">
        <f t="shared" si="117"/>
        <v>0</v>
      </c>
      <c r="BM102" s="230">
        <f t="shared" si="101"/>
        <v>0</v>
      </c>
      <c r="BN102" s="228" t="str">
        <f t="shared" si="102"/>
        <v/>
      </c>
      <c r="BO102" s="228" t="str">
        <f t="shared" si="103"/>
        <v/>
      </c>
      <c r="BP102" s="228" t="str">
        <f t="shared" si="104"/>
        <v/>
      </c>
      <c r="BQ102" s="228" t="str">
        <f t="shared" si="105"/>
        <v/>
      </c>
      <c r="BR102" s="228" t="str">
        <f t="shared" si="106"/>
        <v/>
      </c>
      <c r="BS102" s="228" t="str">
        <f t="shared" si="107"/>
        <v/>
      </c>
      <c r="BT102" s="228" t="str">
        <f t="shared" si="108"/>
        <v/>
      </c>
      <c r="BU102" s="228" t="str">
        <f t="shared" si="109"/>
        <v/>
      </c>
      <c r="BV102" s="228" t="str">
        <f t="shared" si="110"/>
        <v/>
      </c>
      <c r="BW102" s="228" t="str">
        <f t="shared" si="111"/>
        <v/>
      </c>
      <c r="BX102" s="228" t="str">
        <f t="shared" si="112"/>
        <v/>
      </c>
      <c r="BY102" s="228" t="str">
        <f t="shared" si="113"/>
        <v/>
      </c>
      <c r="BZ102" s="228" t="str">
        <f t="shared" si="114"/>
        <v/>
      </c>
      <c r="CA102" s="228">
        <f t="shared" si="118"/>
        <v>0</v>
      </c>
    </row>
    <row r="103" spans="1:79" s="228" customFormat="1" ht="23.15" customHeight="1">
      <c r="A103" s="281">
        <v>87</v>
      </c>
      <c r="B103" s="14"/>
      <c r="C103" s="173"/>
      <c r="D103" s="174"/>
      <c r="E103" s="175"/>
      <c r="F103" s="176"/>
      <c r="G103" s="177"/>
      <c r="H103" s="178"/>
      <c r="I103" s="179"/>
      <c r="J103" s="180"/>
      <c r="K103" s="180"/>
      <c r="L103" s="180"/>
      <c r="M103" s="397"/>
      <c r="N103" s="396"/>
      <c r="O103" s="182"/>
      <c r="P103" s="318" t="str">
        <f t="shared" si="115"/>
        <v/>
      </c>
      <c r="Q103" s="320"/>
      <c r="R103" s="293"/>
      <c r="S103" s="293"/>
      <c r="T103" s="293"/>
      <c r="U103" s="293"/>
      <c r="V103" s="321" t="str">
        <f t="shared" si="83"/>
        <v/>
      </c>
      <c r="W103" s="334" t="str">
        <f t="shared" si="121"/>
        <v/>
      </c>
      <c r="X103" s="321" t="str">
        <f t="shared" si="121"/>
        <v/>
      </c>
      <c r="Y103" s="334" t="str">
        <f t="shared" si="121"/>
        <v/>
      </c>
      <c r="Z103" s="321" t="str">
        <f t="shared" si="121"/>
        <v/>
      </c>
      <c r="AA103" s="334" t="str">
        <f t="shared" si="121"/>
        <v/>
      </c>
      <c r="AB103" s="321" t="str">
        <f t="shared" si="121"/>
        <v/>
      </c>
      <c r="AC103" s="334" t="str">
        <f t="shared" si="121"/>
        <v/>
      </c>
      <c r="AD103" s="321" t="str">
        <f t="shared" si="121"/>
        <v/>
      </c>
      <c r="AE103" s="334" t="str">
        <f t="shared" si="121"/>
        <v/>
      </c>
      <c r="AF103" s="321" t="str">
        <f t="shared" si="121"/>
        <v/>
      </c>
      <c r="AG103" s="334" t="str">
        <f t="shared" si="121"/>
        <v/>
      </c>
      <c r="AH103" s="129" t="str">
        <f t="shared" si="85"/>
        <v/>
      </c>
      <c r="AI103" s="129" t="str">
        <f t="shared" si="86"/>
        <v/>
      </c>
      <c r="AJ103" s="129" t="str">
        <f t="shared" si="116"/>
        <v/>
      </c>
      <c r="AK103" s="129" t="str">
        <f t="shared" si="119"/>
        <v/>
      </c>
      <c r="AL103" s="322" t="str">
        <f t="shared" si="122"/>
        <v/>
      </c>
      <c r="AM103" s="322" t="str">
        <f t="shared" si="122"/>
        <v/>
      </c>
      <c r="AN103" s="322" t="str">
        <f t="shared" si="122"/>
        <v/>
      </c>
      <c r="AO103" s="322" t="str">
        <f t="shared" si="122"/>
        <v/>
      </c>
      <c r="AP103" s="322" t="str">
        <f t="shared" si="122"/>
        <v/>
      </c>
      <c r="AQ103" s="322" t="str">
        <f t="shared" si="122"/>
        <v/>
      </c>
      <c r="AR103" s="322" t="str">
        <f t="shared" si="122"/>
        <v/>
      </c>
      <c r="AS103" s="322" t="str">
        <f t="shared" si="122"/>
        <v/>
      </c>
      <c r="AT103" s="322" t="str">
        <f t="shared" si="122"/>
        <v/>
      </c>
      <c r="AU103" s="322" t="str">
        <f t="shared" si="122"/>
        <v/>
      </c>
      <c r="AV103" s="322" t="str">
        <f t="shared" si="122"/>
        <v/>
      </c>
      <c r="AW103" s="322" t="str">
        <f t="shared" si="87"/>
        <v/>
      </c>
      <c r="AX103" s="282"/>
      <c r="AY103" s="283" t="str">
        <f t="shared" si="88"/>
        <v/>
      </c>
      <c r="AZ103" s="283" t="str">
        <f t="shared" si="89"/>
        <v/>
      </c>
      <c r="BA103" s="283" t="str">
        <f t="shared" si="90"/>
        <v/>
      </c>
      <c r="BB103" s="283" t="str">
        <f t="shared" si="91"/>
        <v/>
      </c>
      <c r="BC103" s="283" t="str">
        <f t="shared" si="92"/>
        <v/>
      </c>
      <c r="BD103" s="283" t="str">
        <f t="shared" si="93"/>
        <v/>
      </c>
      <c r="BE103" s="283" t="str">
        <f t="shared" si="94"/>
        <v/>
      </c>
      <c r="BF103" s="283" t="str">
        <f t="shared" si="95"/>
        <v/>
      </c>
      <c r="BG103" s="283" t="str">
        <f t="shared" si="96"/>
        <v/>
      </c>
      <c r="BH103" s="283" t="str">
        <f t="shared" si="97"/>
        <v/>
      </c>
      <c r="BI103" s="283" t="str">
        <f t="shared" si="98"/>
        <v/>
      </c>
      <c r="BJ103" s="283" t="str">
        <f t="shared" si="99"/>
        <v/>
      </c>
      <c r="BK103" s="229">
        <f t="shared" si="100"/>
        <v>0</v>
      </c>
      <c r="BL103" s="229">
        <f t="shared" si="117"/>
        <v>0</v>
      </c>
      <c r="BM103" s="230">
        <f t="shared" si="101"/>
        <v>0</v>
      </c>
      <c r="BN103" s="228" t="str">
        <f t="shared" si="102"/>
        <v/>
      </c>
      <c r="BO103" s="228" t="str">
        <f t="shared" si="103"/>
        <v/>
      </c>
      <c r="BP103" s="228" t="str">
        <f t="shared" si="104"/>
        <v/>
      </c>
      <c r="BQ103" s="228" t="str">
        <f t="shared" si="105"/>
        <v/>
      </c>
      <c r="BR103" s="228" t="str">
        <f t="shared" si="106"/>
        <v/>
      </c>
      <c r="BS103" s="228" t="str">
        <f t="shared" si="107"/>
        <v/>
      </c>
      <c r="BT103" s="228" t="str">
        <f t="shared" si="108"/>
        <v/>
      </c>
      <c r="BU103" s="228" t="str">
        <f t="shared" si="109"/>
        <v/>
      </c>
      <c r="BV103" s="228" t="str">
        <f t="shared" si="110"/>
        <v/>
      </c>
      <c r="BW103" s="228" t="str">
        <f t="shared" si="111"/>
        <v/>
      </c>
      <c r="BX103" s="228" t="str">
        <f t="shared" si="112"/>
        <v/>
      </c>
      <c r="BY103" s="228" t="str">
        <f t="shared" si="113"/>
        <v/>
      </c>
      <c r="BZ103" s="228" t="str">
        <f t="shared" si="114"/>
        <v/>
      </c>
      <c r="CA103" s="228">
        <f t="shared" si="118"/>
        <v>0</v>
      </c>
    </row>
    <row r="104" spans="1:79" s="228" customFormat="1" ht="23.15" customHeight="1">
      <c r="A104" s="281">
        <v>88</v>
      </c>
      <c r="B104" s="14"/>
      <c r="C104" s="173"/>
      <c r="D104" s="174"/>
      <c r="E104" s="175"/>
      <c r="F104" s="176"/>
      <c r="G104" s="177"/>
      <c r="H104" s="178"/>
      <c r="I104" s="179"/>
      <c r="J104" s="180"/>
      <c r="K104" s="180"/>
      <c r="L104" s="180"/>
      <c r="M104" s="397"/>
      <c r="N104" s="396"/>
      <c r="O104" s="182"/>
      <c r="P104" s="318" t="str">
        <f t="shared" si="115"/>
        <v/>
      </c>
      <c r="Q104" s="320"/>
      <c r="R104" s="293"/>
      <c r="S104" s="293"/>
      <c r="T104" s="293"/>
      <c r="U104" s="293"/>
      <c r="V104" s="321" t="str">
        <f t="shared" si="83"/>
        <v/>
      </c>
      <c r="W104" s="334" t="str">
        <f t="shared" si="121"/>
        <v/>
      </c>
      <c r="X104" s="321" t="str">
        <f t="shared" si="121"/>
        <v/>
      </c>
      <c r="Y104" s="334" t="str">
        <f t="shared" si="121"/>
        <v/>
      </c>
      <c r="Z104" s="321" t="str">
        <f t="shared" si="121"/>
        <v/>
      </c>
      <c r="AA104" s="334" t="str">
        <f t="shared" si="121"/>
        <v/>
      </c>
      <c r="AB104" s="321" t="str">
        <f t="shared" si="121"/>
        <v/>
      </c>
      <c r="AC104" s="334" t="str">
        <f t="shared" si="121"/>
        <v/>
      </c>
      <c r="AD104" s="321" t="str">
        <f t="shared" si="121"/>
        <v/>
      </c>
      <c r="AE104" s="334" t="str">
        <f t="shared" si="121"/>
        <v/>
      </c>
      <c r="AF104" s="321" t="str">
        <f t="shared" si="121"/>
        <v/>
      </c>
      <c r="AG104" s="334" t="str">
        <f t="shared" si="121"/>
        <v/>
      </c>
      <c r="AH104" s="129" t="str">
        <f t="shared" si="85"/>
        <v/>
      </c>
      <c r="AI104" s="129" t="str">
        <f t="shared" si="86"/>
        <v/>
      </c>
      <c r="AJ104" s="129" t="str">
        <f t="shared" si="116"/>
        <v/>
      </c>
      <c r="AK104" s="129" t="str">
        <f t="shared" si="119"/>
        <v/>
      </c>
      <c r="AL104" s="322" t="str">
        <f t="shared" si="122"/>
        <v/>
      </c>
      <c r="AM104" s="322" t="str">
        <f t="shared" si="122"/>
        <v/>
      </c>
      <c r="AN104" s="322" t="str">
        <f t="shared" si="122"/>
        <v/>
      </c>
      <c r="AO104" s="322" t="str">
        <f t="shared" si="122"/>
        <v/>
      </c>
      <c r="AP104" s="322" t="str">
        <f t="shared" si="122"/>
        <v/>
      </c>
      <c r="AQ104" s="322" t="str">
        <f t="shared" si="122"/>
        <v/>
      </c>
      <c r="AR104" s="322" t="str">
        <f t="shared" si="122"/>
        <v/>
      </c>
      <c r="AS104" s="322" t="str">
        <f t="shared" si="122"/>
        <v/>
      </c>
      <c r="AT104" s="322" t="str">
        <f t="shared" si="122"/>
        <v/>
      </c>
      <c r="AU104" s="322" t="str">
        <f t="shared" si="122"/>
        <v/>
      </c>
      <c r="AV104" s="322" t="str">
        <f t="shared" si="122"/>
        <v/>
      </c>
      <c r="AW104" s="322" t="str">
        <f t="shared" si="87"/>
        <v/>
      </c>
      <c r="AX104" s="282"/>
      <c r="AY104" s="283" t="str">
        <f t="shared" si="88"/>
        <v/>
      </c>
      <c r="AZ104" s="283" t="str">
        <f t="shared" si="89"/>
        <v/>
      </c>
      <c r="BA104" s="283" t="str">
        <f t="shared" si="90"/>
        <v/>
      </c>
      <c r="BB104" s="283" t="str">
        <f t="shared" si="91"/>
        <v/>
      </c>
      <c r="BC104" s="283" t="str">
        <f t="shared" si="92"/>
        <v/>
      </c>
      <c r="BD104" s="283" t="str">
        <f t="shared" si="93"/>
        <v/>
      </c>
      <c r="BE104" s="283" t="str">
        <f t="shared" si="94"/>
        <v/>
      </c>
      <c r="BF104" s="283" t="str">
        <f t="shared" si="95"/>
        <v/>
      </c>
      <c r="BG104" s="283" t="str">
        <f t="shared" si="96"/>
        <v/>
      </c>
      <c r="BH104" s="283" t="str">
        <f t="shared" si="97"/>
        <v/>
      </c>
      <c r="BI104" s="283" t="str">
        <f t="shared" si="98"/>
        <v/>
      </c>
      <c r="BJ104" s="283" t="str">
        <f t="shared" si="99"/>
        <v/>
      </c>
      <c r="BK104" s="229">
        <f t="shared" si="100"/>
        <v>0</v>
      </c>
      <c r="BL104" s="229">
        <f t="shared" si="117"/>
        <v>0</v>
      </c>
      <c r="BM104" s="230">
        <f t="shared" si="101"/>
        <v>0</v>
      </c>
      <c r="BN104" s="228" t="str">
        <f t="shared" si="102"/>
        <v/>
      </c>
      <c r="BO104" s="228" t="str">
        <f t="shared" si="103"/>
        <v/>
      </c>
      <c r="BP104" s="228" t="str">
        <f t="shared" si="104"/>
        <v/>
      </c>
      <c r="BQ104" s="228" t="str">
        <f t="shared" si="105"/>
        <v/>
      </c>
      <c r="BR104" s="228" t="str">
        <f t="shared" si="106"/>
        <v/>
      </c>
      <c r="BS104" s="228" t="str">
        <f t="shared" si="107"/>
        <v/>
      </c>
      <c r="BT104" s="228" t="str">
        <f t="shared" si="108"/>
        <v/>
      </c>
      <c r="BU104" s="228" t="str">
        <f t="shared" si="109"/>
        <v/>
      </c>
      <c r="BV104" s="228" t="str">
        <f t="shared" si="110"/>
        <v/>
      </c>
      <c r="BW104" s="228" t="str">
        <f t="shared" si="111"/>
        <v/>
      </c>
      <c r="BX104" s="228" t="str">
        <f t="shared" si="112"/>
        <v/>
      </c>
      <c r="BY104" s="228" t="str">
        <f t="shared" si="113"/>
        <v/>
      </c>
      <c r="BZ104" s="228" t="str">
        <f t="shared" si="114"/>
        <v/>
      </c>
      <c r="CA104" s="228">
        <f t="shared" si="118"/>
        <v>0</v>
      </c>
    </row>
    <row r="105" spans="1:79" s="228" customFormat="1" ht="23.15" customHeight="1">
      <c r="A105" s="281">
        <v>89</v>
      </c>
      <c r="B105" s="14"/>
      <c r="C105" s="173"/>
      <c r="D105" s="174"/>
      <c r="E105" s="175"/>
      <c r="F105" s="176"/>
      <c r="G105" s="177"/>
      <c r="H105" s="178"/>
      <c r="I105" s="179"/>
      <c r="J105" s="180"/>
      <c r="K105" s="180"/>
      <c r="L105" s="180"/>
      <c r="M105" s="397"/>
      <c r="N105" s="396"/>
      <c r="O105" s="182"/>
      <c r="P105" s="318" t="str">
        <f t="shared" si="115"/>
        <v/>
      </c>
      <c r="Q105" s="320"/>
      <c r="R105" s="293"/>
      <c r="S105" s="293"/>
      <c r="T105" s="293"/>
      <c r="U105" s="293"/>
      <c r="V105" s="321" t="str">
        <f t="shared" si="83"/>
        <v/>
      </c>
      <c r="W105" s="334" t="str">
        <f t="shared" si="121"/>
        <v/>
      </c>
      <c r="X105" s="321" t="str">
        <f t="shared" si="121"/>
        <v/>
      </c>
      <c r="Y105" s="334" t="str">
        <f t="shared" si="121"/>
        <v/>
      </c>
      <c r="Z105" s="321" t="str">
        <f t="shared" si="121"/>
        <v/>
      </c>
      <c r="AA105" s="334" t="str">
        <f t="shared" si="121"/>
        <v/>
      </c>
      <c r="AB105" s="321" t="str">
        <f t="shared" si="121"/>
        <v/>
      </c>
      <c r="AC105" s="334" t="str">
        <f t="shared" si="121"/>
        <v/>
      </c>
      <c r="AD105" s="321" t="str">
        <f t="shared" si="121"/>
        <v/>
      </c>
      <c r="AE105" s="334" t="str">
        <f t="shared" si="121"/>
        <v/>
      </c>
      <c r="AF105" s="321" t="str">
        <f t="shared" si="121"/>
        <v/>
      </c>
      <c r="AG105" s="334" t="str">
        <f t="shared" si="121"/>
        <v/>
      </c>
      <c r="AH105" s="129" t="str">
        <f t="shared" si="85"/>
        <v/>
      </c>
      <c r="AI105" s="129" t="str">
        <f t="shared" si="86"/>
        <v/>
      </c>
      <c r="AJ105" s="129" t="str">
        <f t="shared" si="116"/>
        <v/>
      </c>
      <c r="AK105" s="129" t="str">
        <f t="shared" si="119"/>
        <v/>
      </c>
      <c r="AL105" s="322" t="str">
        <f t="shared" si="122"/>
        <v/>
      </c>
      <c r="AM105" s="322" t="str">
        <f t="shared" si="122"/>
        <v/>
      </c>
      <c r="AN105" s="322" t="str">
        <f t="shared" si="122"/>
        <v/>
      </c>
      <c r="AO105" s="322" t="str">
        <f t="shared" si="122"/>
        <v/>
      </c>
      <c r="AP105" s="322" t="str">
        <f t="shared" si="122"/>
        <v/>
      </c>
      <c r="AQ105" s="322" t="str">
        <f t="shared" si="122"/>
        <v/>
      </c>
      <c r="AR105" s="322" t="str">
        <f t="shared" si="122"/>
        <v/>
      </c>
      <c r="AS105" s="322" t="str">
        <f t="shared" si="122"/>
        <v/>
      </c>
      <c r="AT105" s="322" t="str">
        <f t="shared" si="122"/>
        <v/>
      </c>
      <c r="AU105" s="322" t="str">
        <f t="shared" si="122"/>
        <v/>
      </c>
      <c r="AV105" s="322" t="str">
        <f t="shared" si="122"/>
        <v/>
      </c>
      <c r="AW105" s="322" t="str">
        <f t="shared" si="87"/>
        <v/>
      </c>
      <c r="AX105" s="282"/>
      <c r="AY105" s="283" t="str">
        <f t="shared" si="88"/>
        <v/>
      </c>
      <c r="AZ105" s="283" t="str">
        <f t="shared" si="89"/>
        <v/>
      </c>
      <c r="BA105" s="283" t="str">
        <f t="shared" si="90"/>
        <v/>
      </c>
      <c r="BB105" s="283" t="str">
        <f t="shared" si="91"/>
        <v/>
      </c>
      <c r="BC105" s="283" t="str">
        <f t="shared" si="92"/>
        <v/>
      </c>
      <c r="BD105" s="283" t="str">
        <f t="shared" si="93"/>
        <v/>
      </c>
      <c r="BE105" s="283" t="str">
        <f t="shared" si="94"/>
        <v/>
      </c>
      <c r="BF105" s="283" t="str">
        <f t="shared" si="95"/>
        <v/>
      </c>
      <c r="BG105" s="283" t="str">
        <f t="shared" si="96"/>
        <v/>
      </c>
      <c r="BH105" s="283" t="str">
        <f t="shared" si="97"/>
        <v/>
      </c>
      <c r="BI105" s="283" t="str">
        <f t="shared" si="98"/>
        <v/>
      </c>
      <c r="BJ105" s="283" t="str">
        <f t="shared" si="99"/>
        <v/>
      </c>
      <c r="BK105" s="229">
        <f t="shared" si="100"/>
        <v>0</v>
      </c>
      <c r="BL105" s="229">
        <f t="shared" si="117"/>
        <v>0</v>
      </c>
      <c r="BM105" s="230">
        <f t="shared" si="101"/>
        <v>0</v>
      </c>
      <c r="BN105" s="228" t="str">
        <f t="shared" si="102"/>
        <v/>
      </c>
      <c r="BO105" s="228" t="str">
        <f t="shared" si="103"/>
        <v/>
      </c>
      <c r="BP105" s="228" t="str">
        <f t="shared" si="104"/>
        <v/>
      </c>
      <c r="BQ105" s="228" t="str">
        <f t="shared" si="105"/>
        <v/>
      </c>
      <c r="BR105" s="228" t="str">
        <f t="shared" si="106"/>
        <v/>
      </c>
      <c r="BS105" s="228" t="str">
        <f t="shared" si="107"/>
        <v/>
      </c>
      <c r="BT105" s="228" t="str">
        <f t="shared" si="108"/>
        <v/>
      </c>
      <c r="BU105" s="228" t="str">
        <f t="shared" si="109"/>
        <v/>
      </c>
      <c r="BV105" s="228" t="str">
        <f t="shared" si="110"/>
        <v/>
      </c>
      <c r="BW105" s="228" t="str">
        <f t="shared" si="111"/>
        <v/>
      </c>
      <c r="BX105" s="228" t="str">
        <f t="shared" si="112"/>
        <v/>
      </c>
      <c r="BY105" s="228" t="str">
        <f t="shared" si="113"/>
        <v/>
      </c>
      <c r="BZ105" s="228" t="str">
        <f t="shared" si="114"/>
        <v/>
      </c>
      <c r="CA105" s="228">
        <f t="shared" si="118"/>
        <v>0</v>
      </c>
    </row>
    <row r="106" spans="1:79" s="228" customFormat="1" ht="23.15" customHeight="1">
      <c r="A106" s="281">
        <v>90</v>
      </c>
      <c r="B106" s="14"/>
      <c r="C106" s="173"/>
      <c r="D106" s="174"/>
      <c r="E106" s="175"/>
      <c r="F106" s="176"/>
      <c r="G106" s="177"/>
      <c r="H106" s="178"/>
      <c r="I106" s="179"/>
      <c r="J106" s="180"/>
      <c r="K106" s="180"/>
      <c r="L106" s="180"/>
      <c r="M106" s="397"/>
      <c r="N106" s="396"/>
      <c r="O106" s="182"/>
      <c r="P106" s="318" t="str">
        <f t="shared" si="115"/>
        <v/>
      </c>
      <c r="Q106" s="320"/>
      <c r="R106" s="293"/>
      <c r="S106" s="293"/>
      <c r="T106" s="293"/>
      <c r="U106" s="293"/>
      <c r="V106" s="321" t="str">
        <f t="shared" si="83"/>
        <v/>
      </c>
      <c r="W106" s="334" t="str">
        <f t="shared" si="121"/>
        <v/>
      </c>
      <c r="X106" s="321" t="str">
        <f t="shared" si="121"/>
        <v/>
      </c>
      <c r="Y106" s="334" t="str">
        <f t="shared" si="121"/>
        <v/>
      </c>
      <c r="Z106" s="321" t="str">
        <f t="shared" si="121"/>
        <v/>
      </c>
      <c r="AA106" s="334" t="str">
        <f t="shared" si="121"/>
        <v/>
      </c>
      <c r="AB106" s="321" t="str">
        <f t="shared" si="121"/>
        <v/>
      </c>
      <c r="AC106" s="334" t="str">
        <f t="shared" si="121"/>
        <v/>
      </c>
      <c r="AD106" s="321" t="str">
        <f t="shared" si="121"/>
        <v/>
      </c>
      <c r="AE106" s="334" t="str">
        <f t="shared" si="121"/>
        <v/>
      </c>
      <c r="AF106" s="321" t="str">
        <f t="shared" si="121"/>
        <v/>
      </c>
      <c r="AG106" s="334" t="str">
        <f t="shared" si="121"/>
        <v/>
      </c>
      <c r="AH106" s="129" t="str">
        <f t="shared" si="85"/>
        <v/>
      </c>
      <c r="AI106" s="129" t="str">
        <f t="shared" si="86"/>
        <v/>
      </c>
      <c r="AJ106" s="129" t="str">
        <f t="shared" si="116"/>
        <v/>
      </c>
      <c r="AK106" s="129" t="str">
        <f t="shared" si="119"/>
        <v/>
      </c>
      <c r="AL106" s="322" t="str">
        <f t="shared" si="122"/>
        <v/>
      </c>
      <c r="AM106" s="322" t="str">
        <f t="shared" si="122"/>
        <v/>
      </c>
      <c r="AN106" s="322" t="str">
        <f t="shared" si="122"/>
        <v/>
      </c>
      <c r="AO106" s="322" t="str">
        <f t="shared" si="122"/>
        <v/>
      </c>
      <c r="AP106" s="322" t="str">
        <f t="shared" si="122"/>
        <v/>
      </c>
      <c r="AQ106" s="322" t="str">
        <f t="shared" si="122"/>
        <v/>
      </c>
      <c r="AR106" s="322" t="str">
        <f t="shared" si="122"/>
        <v/>
      </c>
      <c r="AS106" s="322" t="str">
        <f t="shared" si="122"/>
        <v/>
      </c>
      <c r="AT106" s="322" t="str">
        <f t="shared" si="122"/>
        <v/>
      </c>
      <c r="AU106" s="322" t="str">
        <f t="shared" si="122"/>
        <v/>
      </c>
      <c r="AV106" s="322" t="str">
        <f t="shared" si="122"/>
        <v/>
      </c>
      <c r="AW106" s="322" t="str">
        <f t="shared" si="87"/>
        <v/>
      </c>
      <c r="AX106" s="282"/>
      <c r="AY106" s="283" t="str">
        <f t="shared" si="88"/>
        <v/>
      </c>
      <c r="AZ106" s="283" t="str">
        <f t="shared" si="89"/>
        <v/>
      </c>
      <c r="BA106" s="283" t="str">
        <f t="shared" si="90"/>
        <v/>
      </c>
      <c r="BB106" s="283" t="str">
        <f t="shared" si="91"/>
        <v/>
      </c>
      <c r="BC106" s="283" t="str">
        <f t="shared" si="92"/>
        <v/>
      </c>
      <c r="BD106" s="283" t="str">
        <f t="shared" si="93"/>
        <v/>
      </c>
      <c r="BE106" s="283" t="str">
        <f t="shared" si="94"/>
        <v/>
      </c>
      <c r="BF106" s="283" t="str">
        <f t="shared" si="95"/>
        <v/>
      </c>
      <c r="BG106" s="283" t="str">
        <f t="shared" si="96"/>
        <v/>
      </c>
      <c r="BH106" s="283" t="str">
        <f t="shared" si="97"/>
        <v/>
      </c>
      <c r="BI106" s="283" t="str">
        <f t="shared" si="98"/>
        <v/>
      </c>
      <c r="BJ106" s="283" t="str">
        <f t="shared" si="99"/>
        <v/>
      </c>
      <c r="BK106" s="229">
        <f t="shared" si="100"/>
        <v>0</v>
      </c>
      <c r="BL106" s="229">
        <f t="shared" si="117"/>
        <v>0</v>
      </c>
      <c r="BM106" s="230">
        <f t="shared" si="101"/>
        <v>0</v>
      </c>
      <c r="BN106" s="228" t="str">
        <f t="shared" si="102"/>
        <v/>
      </c>
      <c r="BO106" s="228" t="str">
        <f t="shared" si="103"/>
        <v/>
      </c>
      <c r="BP106" s="228" t="str">
        <f t="shared" si="104"/>
        <v/>
      </c>
      <c r="BQ106" s="228" t="str">
        <f t="shared" si="105"/>
        <v/>
      </c>
      <c r="BR106" s="228" t="str">
        <f t="shared" si="106"/>
        <v/>
      </c>
      <c r="BS106" s="228" t="str">
        <f t="shared" si="107"/>
        <v/>
      </c>
      <c r="BT106" s="228" t="str">
        <f t="shared" si="108"/>
        <v/>
      </c>
      <c r="BU106" s="228" t="str">
        <f t="shared" si="109"/>
        <v/>
      </c>
      <c r="BV106" s="228" t="str">
        <f t="shared" si="110"/>
        <v/>
      </c>
      <c r="BW106" s="228" t="str">
        <f t="shared" si="111"/>
        <v/>
      </c>
      <c r="BX106" s="228" t="str">
        <f t="shared" si="112"/>
        <v/>
      </c>
      <c r="BY106" s="228" t="str">
        <f t="shared" si="113"/>
        <v/>
      </c>
      <c r="BZ106" s="228" t="str">
        <f t="shared" si="114"/>
        <v/>
      </c>
      <c r="CA106" s="228">
        <f t="shared" si="118"/>
        <v>0</v>
      </c>
    </row>
    <row r="107" spans="1:79" s="228" customFormat="1" ht="23.15" customHeight="1">
      <c r="A107" s="281">
        <v>91</v>
      </c>
      <c r="B107" s="14"/>
      <c r="C107" s="173"/>
      <c r="D107" s="174"/>
      <c r="E107" s="175"/>
      <c r="F107" s="176"/>
      <c r="G107" s="177"/>
      <c r="H107" s="178"/>
      <c r="I107" s="179"/>
      <c r="J107" s="180"/>
      <c r="K107" s="180"/>
      <c r="L107" s="180"/>
      <c r="M107" s="397"/>
      <c r="N107" s="396"/>
      <c r="O107" s="182"/>
      <c r="P107" s="318" t="str">
        <f t="shared" si="115"/>
        <v/>
      </c>
      <c r="Q107" s="320"/>
      <c r="R107" s="293"/>
      <c r="S107" s="293"/>
      <c r="T107" s="293"/>
      <c r="U107" s="293"/>
      <c r="V107" s="321" t="str">
        <f t="shared" si="83"/>
        <v/>
      </c>
      <c r="W107" s="334" t="str">
        <f t="shared" si="121"/>
        <v/>
      </c>
      <c r="X107" s="321" t="str">
        <f t="shared" si="121"/>
        <v/>
      </c>
      <c r="Y107" s="334" t="str">
        <f t="shared" si="121"/>
        <v/>
      </c>
      <c r="Z107" s="321" t="str">
        <f t="shared" si="121"/>
        <v/>
      </c>
      <c r="AA107" s="334" t="str">
        <f t="shared" si="121"/>
        <v/>
      </c>
      <c r="AB107" s="321" t="str">
        <f t="shared" si="121"/>
        <v/>
      </c>
      <c r="AC107" s="334" t="str">
        <f t="shared" si="121"/>
        <v/>
      </c>
      <c r="AD107" s="321" t="str">
        <f t="shared" si="121"/>
        <v/>
      </c>
      <c r="AE107" s="334" t="str">
        <f t="shared" si="121"/>
        <v/>
      </c>
      <c r="AF107" s="321" t="str">
        <f t="shared" si="121"/>
        <v/>
      </c>
      <c r="AG107" s="334" t="str">
        <f t="shared" si="121"/>
        <v/>
      </c>
      <c r="AH107" s="129" t="str">
        <f t="shared" si="85"/>
        <v/>
      </c>
      <c r="AI107" s="129" t="str">
        <f t="shared" si="86"/>
        <v/>
      </c>
      <c r="AJ107" s="129" t="str">
        <f t="shared" ref="AJ107:AJ116" si="123">IF(AND(AH107=1,AI107=1),1,IF(AND(AH107=2,AI107=2),2,IF(AND(AH107=3,AI107=1),3,IF(AND(AH107=3,AI107=2),3,IF(AND(AH107=1,AI107=2),1,"")))))</f>
        <v/>
      </c>
      <c r="AK107" s="129" t="str">
        <f t="shared" si="119"/>
        <v/>
      </c>
      <c r="AL107" s="322" t="str">
        <f t="shared" si="122"/>
        <v/>
      </c>
      <c r="AM107" s="322" t="str">
        <f t="shared" si="122"/>
        <v/>
      </c>
      <c r="AN107" s="322" t="str">
        <f t="shared" si="122"/>
        <v/>
      </c>
      <c r="AO107" s="322" t="str">
        <f t="shared" si="122"/>
        <v/>
      </c>
      <c r="AP107" s="322" t="str">
        <f t="shared" si="122"/>
        <v/>
      </c>
      <c r="AQ107" s="322" t="str">
        <f t="shared" si="122"/>
        <v/>
      </c>
      <c r="AR107" s="322" t="str">
        <f t="shared" si="122"/>
        <v/>
      </c>
      <c r="AS107" s="322" t="str">
        <f t="shared" si="122"/>
        <v/>
      </c>
      <c r="AT107" s="322" t="str">
        <f t="shared" si="122"/>
        <v/>
      </c>
      <c r="AU107" s="322" t="str">
        <f t="shared" si="122"/>
        <v/>
      </c>
      <c r="AV107" s="322" t="str">
        <f t="shared" si="122"/>
        <v/>
      </c>
      <c r="AW107" s="322" t="str">
        <f t="shared" si="87"/>
        <v/>
      </c>
      <c r="AX107" s="282"/>
      <c r="AY107" s="283" t="str">
        <f t="shared" si="88"/>
        <v/>
      </c>
      <c r="AZ107" s="283" t="str">
        <f t="shared" si="89"/>
        <v/>
      </c>
      <c r="BA107" s="283" t="str">
        <f t="shared" si="90"/>
        <v/>
      </c>
      <c r="BB107" s="283" t="str">
        <f t="shared" si="91"/>
        <v/>
      </c>
      <c r="BC107" s="283" t="str">
        <f t="shared" si="92"/>
        <v/>
      </c>
      <c r="BD107" s="283" t="str">
        <f t="shared" si="93"/>
        <v/>
      </c>
      <c r="BE107" s="283" t="str">
        <f t="shared" si="94"/>
        <v/>
      </c>
      <c r="BF107" s="283" t="str">
        <f t="shared" si="95"/>
        <v/>
      </c>
      <c r="BG107" s="283" t="str">
        <f t="shared" si="96"/>
        <v/>
      </c>
      <c r="BH107" s="283" t="str">
        <f t="shared" si="97"/>
        <v/>
      </c>
      <c r="BI107" s="283" t="str">
        <f t="shared" si="98"/>
        <v/>
      </c>
      <c r="BJ107" s="283" t="str">
        <f t="shared" si="99"/>
        <v/>
      </c>
      <c r="BK107" s="229">
        <f t="shared" si="100"/>
        <v>0</v>
      </c>
      <c r="BL107" s="229">
        <f t="shared" si="117"/>
        <v>0</v>
      </c>
      <c r="BM107" s="230">
        <f t="shared" si="101"/>
        <v>0</v>
      </c>
      <c r="BN107" s="228" t="str">
        <f t="shared" si="102"/>
        <v/>
      </c>
      <c r="BO107" s="228" t="str">
        <f t="shared" si="103"/>
        <v/>
      </c>
      <c r="BP107" s="228" t="str">
        <f t="shared" si="104"/>
        <v/>
      </c>
      <c r="BQ107" s="228" t="str">
        <f t="shared" si="105"/>
        <v/>
      </c>
      <c r="BR107" s="228" t="str">
        <f t="shared" si="106"/>
        <v/>
      </c>
      <c r="BS107" s="228" t="str">
        <f t="shared" si="107"/>
        <v/>
      </c>
      <c r="BT107" s="228" t="str">
        <f t="shared" si="108"/>
        <v/>
      </c>
      <c r="BU107" s="228" t="str">
        <f t="shared" si="109"/>
        <v/>
      </c>
      <c r="BV107" s="228" t="str">
        <f t="shared" si="110"/>
        <v/>
      </c>
      <c r="BW107" s="228" t="str">
        <f t="shared" si="111"/>
        <v/>
      </c>
      <c r="BX107" s="228" t="str">
        <f t="shared" si="112"/>
        <v/>
      </c>
      <c r="BY107" s="228" t="str">
        <f t="shared" si="113"/>
        <v/>
      </c>
      <c r="BZ107" s="228" t="str">
        <f t="shared" si="114"/>
        <v/>
      </c>
      <c r="CA107" s="228">
        <f t="shared" ref="CA107:CA116" si="124">COUNTIF(BO107:BZ107,"○")</f>
        <v>0</v>
      </c>
    </row>
    <row r="108" spans="1:79" s="228" customFormat="1" ht="23.15" customHeight="1">
      <c r="A108" s="281">
        <v>92</v>
      </c>
      <c r="B108" s="14"/>
      <c r="C108" s="173"/>
      <c r="D108" s="174"/>
      <c r="E108" s="175"/>
      <c r="F108" s="176"/>
      <c r="G108" s="177"/>
      <c r="H108" s="178"/>
      <c r="I108" s="179"/>
      <c r="J108" s="180"/>
      <c r="K108" s="180"/>
      <c r="L108" s="180"/>
      <c r="M108" s="397"/>
      <c r="N108" s="396"/>
      <c r="O108" s="182"/>
      <c r="P108" s="318" t="str">
        <f t="shared" si="115"/>
        <v/>
      </c>
      <c r="Q108" s="320"/>
      <c r="R108" s="293"/>
      <c r="S108" s="293"/>
      <c r="T108" s="293"/>
      <c r="U108" s="293"/>
      <c r="V108" s="321" t="str">
        <f t="shared" si="83"/>
        <v/>
      </c>
      <c r="W108" s="334" t="str">
        <f t="shared" si="121"/>
        <v/>
      </c>
      <c r="X108" s="321" t="str">
        <f t="shared" si="121"/>
        <v/>
      </c>
      <c r="Y108" s="334" t="str">
        <f t="shared" si="121"/>
        <v/>
      </c>
      <c r="Z108" s="321" t="str">
        <f t="shared" si="121"/>
        <v/>
      </c>
      <c r="AA108" s="334" t="str">
        <f t="shared" si="121"/>
        <v/>
      </c>
      <c r="AB108" s="321" t="str">
        <f t="shared" si="121"/>
        <v/>
      </c>
      <c r="AC108" s="334" t="str">
        <f t="shared" si="121"/>
        <v/>
      </c>
      <c r="AD108" s="321" t="str">
        <f t="shared" si="121"/>
        <v/>
      </c>
      <c r="AE108" s="334" t="str">
        <f t="shared" si="121"/>
        <v/>
      </c>
      <c r="AF108" s="321" t="str">
        <f t="shared" si="121"/>
        <v/>
      </c>
      <c r="AG108" s="334" t="str">
        <f t="shared" si="121"/>
        <v/>
      </c>
      <c r="AH108" s="129" t="str">
        <f t="shared" si="85"/>
        <v/>
      </c>
      <c r="AI108" s="129" t="str">
        <f t="shared" si="86"/>
        <v/>
      </c>
      <c r="AJ108" s="129" t="str">
        <f t="shared" si="123"/>
        <v/>
      </c>
      <c r="AK108" s="129" t="str">
        <f t="shared" si="119"/>
        <v/>
      </c>
      <c r="AL108" s="322" t="str">
        <f t="shared" ref="AL108:AV116" si="125">IF($AK108="",IF($K108="","",IF(AL$15&gt;=$K108,IF($L108="",$AJ108,IF(AL$15&gt;$L108,"",$AJ108)),"")),IF(AND(AL$15&gt;=$K108,OR($L108&gt;=AL$15,$L108="")),$AK108,""))</f>
        <v/>
      </c>
      <c r="AM108" s="322" t="str">
        <f t="shared" si="125"/>
        <v/>
      </c>
      <c r="AN108" s="322" t="str">
        <f t="shared" si="125"/>
        <v/>
      </c>
      <c r="AO108" s="322" t="str">
        <f t="shared" si="125"/>
        <v/>
      </c>
      <c r="AP108" s="322" t="str">
        <f t="shared" si="125"/>
        <v/>
      </c>
      <c r="AQ108" s="322" t="str">
        <f t="shared" si="125"/>
        <v/>
      </c>
      <c r="AR108" s="322" t="str">
        <f t="shared" si="125"/>
        <v/>
      </c>
      <c r="AS108" s="322" t="str">
        <f t="shared" si="125"/>
        <v/>
      </c>
      <c r="AT108" s="322" t="str">
        <f t="shared" si="125"/>
        <v/>
      </c>
      <c r="AU108" s="322" t="str">
        <f t="shared" si="125"/>
        <v/>
      </c>
      <c r="AV108" s="322" t="str">
        <f t="shared" si="125"/>
        <v/>
      </c>
      <c r="AW108" s="322" t="str">
        <f t="shared" si="87"/>
        <v/>
      </c>
      <c r="AX108" s="282"/>
      <c r="AY108" s="283" t="str">
        <f t="shared" si="88"/>
        <v/>
      </c>
      <c r="AZ108" s="283" t="str">
        <f t="shared" si="89"/>
        <v/>
      </c>
      <c r="BA108" s="283" t="str">
        <f t="shared" si="90"/>
        <v/>
      </c>
      <c r="BB108" s="283" t="str">
        <f t="shared" si="91"/>
        <v/>
      </c>
      <c r="BC108" s="283" t="str">
        <f t="shared" si="92"/>
        <v/>
      </c>
      <c r="BD108" s="283" t="str">
        <f t="shared" si="93"/>
        <v/>
      </c>
      <c r="BE108" s="283" t="str">
        <f t="shared" si="94"/>
        <v/>
      </c>
      <c r="BF108" s="283" t="str">
        <f t="shared" si="95"/>
        <v/>
      </c>
      <c r="BG108" s="283" t="str">
        <f t="shared" si="96"/>
        <v/>
      </c>
      <c r="BH108" s="283" t="str">
        <f t="shared" si="97"/>
        <v/>
      </c>
      <c r="BI108" s="283" t="str">
        <f t="shared" si="98"/>
        <v/>
      </c>
      <c r="BJ108" s="283" t="str">
        <f t="shared" si="99"/>
        <v/>
      </c>
      <c r="BK108" s="229">
        <f t="shared" si="100"/>
        <v>0</v>
      </c>
      <c r="BL108" s="229">
        <f t="shared" si="117"/>
        <v>0</v>
      </c>
      <c r="BM108" s="230">
        <f t="shared" si="101"/>
        <v>0</v>
      </c>
      <c r="BN108" s="228" t="str">
        <f t="shared" si="102"/>
        <v/>
      </c>
      <c r="BO108" s="228" t="str">
        <f t="shared" si="103"/>
        <v/>
      </c>
      <c r="BP108" s="228" t="str">
        <f t="shared" si="104"/>
        <v/>
      </c>
      <c r="BQ108" s="228" t="str">
        <f t="shared" si="105"/>
        <v/>
      </c>
      <c r="BR108" s="228" t="str">
        <f t="shared" si="106"/>
        <v/>
      </c>
      <c r="BS108" s="228" t="str">
        <f t="shared" si="107"/>
        <v/>
      </c>
      <c r="BT108" s="228" t="str">
        <f t="shared" si="108"/>
        <v/>
      </c>
      <c r="BU108" s="228" t="str">
        <f t="shared" si="109"/>
        <v/>
      </c>
      <c r="BV108" s="228" t="str">
        <f t="shared" si="110"/>
        <v/>
      </c>
      <c r="BW108" s="228" t="str">
        <f t="shared" si="111"/>
        <v/>
      </c>
      <c r="BX108" s="228" t="str">
        <f t="shared" si="112"/>
        <v/>
      </c>
      <c r="BY108" s="228" t="str">
        <f t="shared" si="113"/>
        <v/>
      </c>
      <c r="BZ108" s="228" t="str">
        <f t="shared" si="114"/>
        <v/>
      </c>
      <c r="CA108" s="228">
        <f t="shared" si="124"/>
        <v>0</v>
      </c>
    </row>
    <row r="109" spans="1:79" s="228" customFormat="1" ht="23.15" customHeight="1">
      <c r="A109" s="281">
        <v>93</v>
      </c>
      <c r="B109" s="14"/>
      <c r="C109" s="173"/>
      <c r="D109" s="174"/>
      <c r="E109" s="175"/>
      <c r="F109" s="176"/>
      <c r="G109" s="177"/>
      <c r="H109" s="178"/>
      <c r="I109" s="179"/>
      <c r="J109" s="180"/>
      <c r="K109" s="180"/>
      <c r="L109" s="180"/>
      <c r="M109" s="397"/>
      <c r="N109" s="396"/>
      <c r="O109" s="182"/>
      <c r="P109" s="318" t="str">
        <f t="shared" si="115"/>
        <v/>
      </c>
      <c r="Q109" s="320"/>
      <c r="R109" s="293"/>
      <c r="S109" s="293"/>
      <c r="T109" s="293"/>
      <c r="U109" s="293"/>
      <c r="V109" s="321" t="str">
        <f t="shared" si="83"/>
        <v/>
      </c>
      <c r="W109" s="334" t="str">
        <f t="shared" si="121"/>
        <v/>
      </c>
      <c r="X109" s="321" t="str">
        <f t="shared" si="121"/>
        <v/>
      </c>
      <c r="Y109" s="334" t="str">
        <f t="shared" si="121"/>
        <v/>
      </c>
      <c r="Z109" s="321" t="str">
        <f t="shared" si="121"/>
        <v/>
      </c>
      <c r="AA109" s="334" t="str">
        <f t="shared" si="121"/>
        <v/>
      </c>
      <c r="AB109" s="321" t="str">
        <f t="shared" si="121"/>
        <v/>
      </c>
      <c r="AC109" s="334" t="str">
        <f t="shared" si="121"/>
        <v/>
      </c>
      <c r="AD109" s="321" t="str">
        <f t="shared" si="121"/>
        <v/>
      </c>
      <c r="AE109" s="334" t="str">
        <f t="shared" si="121"/>
        <v/>
      </c>
      <c r="AF109" s="321" t="str">
        <f t="shared" si="121"/>
        <v/>
      </c>
      <c r="AG109" s="334" t="str">
        <f t="shared" si="121"/>
        <v/>
      </c>
      <c r="AH109" s="129" t="str">
        <f t="shared" si="85"/>
        <v/>
      </c>
      <c r="AI109" s="129" t="str">
        <f t="shared" si="86"/>
        <v/>
      </c>
      <c r="AJ109" s="129" t="str">
        <f t="shared" si="123"/>
        <v/>
      </c>
      <c r="AK109" s="129" t="str">
        <f t="shared" si="119"/>
        <v/>
      </c>
      <c r="AL109" s="322" t="str">
        <f t="shared" si="125"/>
        <v/>
      </c>
      <c r="AM109" s="322" t="str">
        <f t="shared" si="125"/>
        <v/>
      </c>
      <c r="AN109" s="322" t="str">
        <f t="shared" si="125"/>
        <v/>
      </c>
      <c r="AO109" s="322" t="str">
        <f t="shared" si="125"/>
        <v/>
      </c>
      <c r="AP109" s="322" t="str">
        <f t="shared" si="125"/>
        <v/>
      </c>
      <c r="AQ109" s="322" t="str">
        <f t="shared" si="125"/>
        <v/>
      </c>
      <c r="AR109" s="322" t="str">
        <f t="shared" si="125"/>
        <v/>
      </c>
      <c r="AS109" s="322" t="str">
        <f t="shared" si="125"/>
        <v/>
      </c>
      <c r="AT109" s="322" t="str">
        <f t="shared" si="125"/>
        <v/>
      </c>
      <c r="AU109" s="322" t="str">
        <f t="shared" si="125"/>
        <v/>
      </c>
      <c r="AV109" s="322" t="str">
        <f t="shared" si="125"/>
        <v/>
      </c>
      <c r="AW109" s="322" t="str">
        <f t="shared" si="87"/>
        <v/>
      </c>
      <c r="AX109" s="282"/>
      <c r="AY109" s="283" t="str">
        <f t="shared" si="88"/>
        <v/>
      </c>
      <c r="AZ109" s="283" t="str">
        <f t="shared" si="89"/>
        <v/>
      </c>
      <c r="BA109" s="283" t="str">
        <f t="shared" si="90"/>
        <v/>
      </c>
      <c r="BB109" s="283" t="str">
        <f t="shared" si="91"/>
        <v/>
      </c>
      <c r="BC109" s="283" t="str">
        <f t="shared" si="92"/>
        <v/>
      </c>
      <c r="BD109" s="283" t="str">
        <f t="shared" si="93"/>
        <v/>
      </c>
      <c r="BE109" s="283" t="str">
        <f t="shared" si="94"/>
        <v/>
      </c>
      <c r="BF109" s="283" t="str">
        <f t="shared" si="95"/>
        <v/>
      </c>
      <c r="BG109" s="283" t="str">
        <f t="shared" si="96"/>
        <v/>
      </c>
      <c r="BH109" s="283" t="str">
        <f t="shared" si="97"/>
        <v/>
      </c>
      <c r="BI109" s="283" t="str">
        <f t="shared" si="98"/>
        <v/>
      </c>
      <c r="BJ109" s="283" t="str">
        <f t="shared" si="99"/>
        <v/>
      </c>
      <c r="BK109" s="229">
        <f t="shared" si="100"/>
        <v>0</v>
      </c>
      <c r="BL109" s="229">
        <f t="shared" si="117"/>
        <v>0</v>
      </c>
      <c r="BM109" s="230">
        <f t="shared" si="101"/>
        <v>0</v>
      </c>
      <c r="BN109" s="228" t="str">
        <f t="shared" si="102"/>
        <v/>
      </c>
      <c r="BO109" s="228" t="str">
        <f t="shared" si="103"/>
        <v/>
      </c>
      <c r="BP109" s="228" t="str">
        <f t="shared" si="104"/>
        <v/>
      </c>
      <c r="BQ109" s="228" t="str">
        <f t="shared" si="105"/>
        <v/>
      </c>
      <c r="BR109" s="228" t="str">
        <f t="shared" si="106"/>
        <v/>
      </c>
      <c r="BS109" s="228" t="str">
        <f t="shared" si="107"/>
        <v/>
      </c>
      <c r="BT109" s="228" t="str">
        <f t="shared" si="108"/>
        <v/>
      </c>
      <c r="BU109" s="228" t="str">
        <f t="shared" si="109"/>
        <v/>
      </c>
      <c r="BV109" s="228" t="str">
        <f t="shared" si="110"/>
        <v/>
      </c>
      <c r="BW109" s="228" t="str">
        <f t="shared" si="111"/>
        <v/>
      </c>
      <c r="BX109" s="228" t="str">
        <f t="shared" si="112"/>
        <v/>
      </c>
      <c r="BY109" s="228" t="str">
        <f t="shared" si="113"/>
        <v/>
      </c>
      <c r="BZ109" s="228" t="str">
        <f t="shared" si="114"/>
        <v/>
      </c>
      <c r="CA109" s="228">
        <f t="shared" si="124"/>
        <v>0</v>
      </c>
    </row>
    <row r="110" spans="1:79" s="228" customFormat="1" ht="23.15" customHeight="1">
      <c r="A110" s="281">
        <v>94</v>
      </c>
      <c r="B110" s="14"/>
      <c r="C110" s="173"/>
      <c r="D110" s="174"/>
      <c r="E110" s="175"/>
      <c r="F110" s="176"/>
      <c r="G110" s="177"/>
      <c r="H110" s="178"/>
      <c r="I110" s="179"/>
      <c r="J110" s="180"/>
      <c r="K110" s="180"/>
      <c r="L110" s="180"/>
      <c r="M110" s="397"/>
      <c r="N110" s="396"/>
      <c r="O110" s="182"/>
      <c r="P110" s="318" t="str">
        <f t="shared" si="115"/>
        <v/>
      </c>
      <c r="Q110" s="320"/>
      <c r="R110" s="293"/>
      <c r="S110" s="293"/>
      <c r="T110" s="293"/>
      <c r="U110" s="293"/>
      <c r="V110" s="321" t="str">
        <f t="shared" si="83"/>
        <v/>
      </c>
      <c r="W110" s="334" t="str">
        <f t="shared" si="121"/>
        <v/>
      </c>
      <c r="X110" s="321" t="str">
        <f t="shared" si="121"/>
        <v/>
      </c>
      <c r="Y110" s="334" t="str">
        <f t="shared" si="121"/>
        <v/>
      </c>
      <c r="Z110" s="321" t="str">
        <f t="shared" si="121"/>
        <v/>
      </c>
      <c r="AA110" s="334" t="str">
        <f t="shared" si="121"/>
        <v/>
      </c>
      <c r="AB110" s="321" t="str">
        <f t="shared" si="121"/>
        <v/>
      </c>
      <c r="AC110" s="334" t="str">
        <f t="shared" si="121"/>
        <v/>
      </c>
      <c r="AD110" s="321" t="str">
        <f t="shared" si="121"/>
        <v/>
      </c>
      <c r="AE110" s="334" t="str">
        <f t="shared" si="121"/>
        <v/>
      </c>
      <c r="AF110" s="321" t="str">
        <f t="shared" si="121"/>
        <v/>
      </c>
      <c r="AG110" s="334" t="str">
        <f t="shared" si="121"/>
        <v/>
      </c>
      <c r="AH110" s="129" t="str">
        <f t="shared" si="85"/>
        <v/>
      </c>
      <c r="AI110" s="129" t="str">
        <f t="shared" si="86"/>
        <v/>
      </c>
      <c r="AJ110" s="129" t="str">
        <f t="shared" si="123"/>
        <v/>
      </c>
      <c r="AK110" s="129" t="str">
        <f t="shared" si="119"/>
        <v/>
      </c>
      <c r="AL110" s="322" t="str">
        <f t="shared" si="125"/>
        <v/>
      </c>
      <c r="AM110" s="322" t="str">
        <f t="shared" si="125"/>
        <v/>
      </c>
      <c r="AN110" s="322" t="str">
        <f t="shared" si="125"/>
        <v/>
      </c>
      <c r="AO110" s="322" t="str">
        <f t="shared" si="125"/>
        <v/>
      </c>
      <c r="AP110" s="322" t="str">
        <f t="shared" si="125"/>
        <v/>
      </c>
      <c r="AQ110" s="322" t="str">
        <f t="shared" si="125"/>
        <v/>
      </c>
      <c r="AR110" s="322" t="str">
        <f t="shared" si="125"/>
        <v/>
      </c>
      <c r="AS110" s="322" t="str">
        <f t="shared" si="125"/>
        <v/>
      </c>
      <c r="AT110" s="322" t="str">
        <f t="shared" si="125"/>
        <v/>
      </c>
      <c r="AU110" s="322" t="str">
        <f t="shared" si="125"/>
        <v/>
      </c>
      <c r="AV110" s="322" t="str">
        <f t="shared" si="125"/>
        <v/>
      </c>
      <c r="AW110" s="322" t="str">
        <f t="shared" si="87"/>
        <v/>
      </c>
      <c r="AX110" s="282"/>
      <c r="AY110" s="283" t="str">
        <f t="shared" si="88"/>
        <v/>
      </c>
      <c r="AZ110" s="283" t="str">
        <f t="shared" si="89"/>
        <v/>
      </c>
      <c r="BA110" s="283" t="str">
        <f t="shared" si="90"/>
        <v/>
      </c>
      <c r="BB110" s="283" t="str">
        <f t="shared" si="91"/>
        <v/>
      </c>
      <c r="BC110" s="283" t="str">
        <f t="shared" si="92"/>
        <v/>
      </c>
      <c r="BD110" s="283" t="str">
        <f t="shared" si="93"/>
        <v/>
      </c>
      <c r="BE110" s="283" t="str">
        <f t="shared" si="94"/>
        <v/>
      </c>
      <c r="BF110" s="283" t="str">
        <f t="shared" si="95"/>
        <v/>
      </c>
      <c r="BG110" s="283" t="str">
        <f t="shared" si="96"/>
        <v/>
      </c>
      <c r="BH110" s="283" t="str">
        <f t="shared" si="97"/>
        <v/>
      </c>
      <c r="BI110" s="283" t="str">
        <f t="shared" si="98"/>
        <v/>
      </c>
      <c r="BJ110" s="283" t="str">
        <f t="shared" si="99"/>
        <v/>
      </c>
      <c r="BK110" s="229">
        <f t="shared" si="100"/>
        <v>0</v>
      </c>
      <c r="BL110" s="229">
        <f t="shared" si="117"/>
        <v>0</v>
      </c>
      <c r="BM110" s="230">
        <f t="shared" si="101"/>
        <v>0</v>
      </c>
      <c r="BN110" s="228" t="str">
        <f t="shared" si="102"/>
        <v/>
      </c>
      <c r="BO110" s="228" t="str">
        <f t="shared" si="103"/>
        <v/>
      </c>
      <c r="BP110" s="228" t="str">
        <f t="shared" si="104"/>
        <v/>
      </c>
      <c r="BQ110" s="228" t="str">
        <f t="shared" si="105"/>
        <v/>
      </c>
      <c r="BR110" s="228" t="str">
        <f t="shared" si="106"/>
        <v/>
      </c>
      <c r="BS110" s="228" t="str">
        <f t="shared" si="107"/>
        <v/>
      </c>
      <c r="BT110" s="228" t="str">
        <f t="shared" si="108"/>
        <v/>
      </c>
      <c r="BU110" s="228" t="str">
        <f t="shared" si="109"/>
        <v/>
      </c>
      <c r="BV110" s="228" t="str">
        <f t="shared" si="110"/>
        <v/>
      </c>
      <c r="BW110" s="228" t="str">
        <f t="shared" si="111"/>
        <v/>
      </c>
      <c r="BX110" s="228" t="str">
        <f t="shared" si="112"/>
        <v/>
      </c>
      <c r="BY110" s="228" t="str">
        <f t="shared" si="113"/>
        <v/>
      </c>
      <c r="BZ110" s="228" t="str">
        <f t="shared" si="114"/>
        <v/>
      </c>
      <c r="CA110" s="228">
        <f t="shared" si="124"/>
        <v>0</v>
      </c>
    </row>
    <row r="111" spans="1:79" s="228" customFormat="1" ht="23.15" customHeight="1">
      <c r="A111" s="281">
        <v>95</v>
      </c>
      <c r="B111" s="14"/>
      <c r="C111" s="173"/>
      <c r="D111" s="174"/>
      <c r="E111" s="175"/>
      <c r="F111" s="176"/>
      <c r="G111" s="177"/>
      <c r="H111" s="178"/>
      <c r="I111" s="179"/>
      <c r="J111" s="180"/>
      <c r="K111" s="180"/>
      <c r="L111" s="180"/>
      <c r="M111" s="397"/>
      <c r="N111" s="396"/>
      <c r="O111" s="182"/>
      <c r="P111" s="318" t="str">
        <f t="shared" si="115"/>
        <v/>
      </c>
      <c r="Q111" s="320"/>
      <c r="R111" s="293"/>
      <c r="S111" s="293"/>
      <c r="T111" s="293"/>
      <c r="U111" s="293"/>
      <c r="V111" s="321" t="str">
        <f t="shared" si="83"/>
        <v/>
      </c>
      <c r="W111" s="334" t="str">
        <f t="shared" si="121"/>
        <v/>
      </c>
      <c r="X111" s="321" t="str">
        <f t="shared" si="121"/>
        <v/>
      </c>
      <c r="Y111" s="334" t="str">
        <f t="shared" si="121"/>
        <v/>
      </c>
      <c r="Z111" s="321" t="str">
        <f t="shared" si="121"/>
        <v/>
      </c>
      <c r="AA111" s="334" t="str">
        <f t="shared" si="121"/>
        <v/>
      </c>
      <c r="AB111" s="321" t="str">
        <f t="shared" si="121"/>
        <v/>
      </c>
      <c r="AC111" s="334" t="str">
        <f t="shared" si="121"/>
        <v/>
      </c>
      <c r="AD111" s="321" t="str">
        <f t="shared" si="121"/>
        <v/>
      </c>
      <c r="AE111" s="334" t="str">
        <f t="shared" si="121"/>
        <v/>
      </c>
      <c r="AF111" s="321" t="str">
        <f t="shared" si="121"/>
        <v/>
      </c>
      <c r="AG111" s="334" t="str">
        <f t="shared" si="121"/>
        <v/>
      </c>
      <c r="AH111" s="129" t="str">
        <f t="shared" si="85"/>
        <v/>
      </c>
      <c r="AI111" s="129" t="str">
        <f t="shared" si="86"/>
        <v/>
      </c>
      <c r="AJ111" s="129" t="str">
        <f t="shared" si="123"/>
        <v/>
      </c>
      <c r="AK111" s="129" t="str">
        <f t="shared" si="119"/>
        <v/>
      </c>
      <c r="AL111" s="322" t="str">
        <f t="shared" si="125"/>
        <v/>
      </c>
      <c r="AM111" s="322" t="str">
        <f t="shared" si="125"/>
        <v/>
      </c>
      <c r="AN111" s="322" t="str">
        <f t="shared" si="125"/>
        <v/>
      </c>
      <c r="AO111" s="322" t="str">
        <f t="shared" si="125"/>
        <v/>
      </c>
      <c r="AP111" s="322" t="str">
        <f t="shared" si="125"/>
        <v/>
      </c>
      <c r="AQ111" s="322" t="str">
        <f t="shared" si="125"/>
        <v/>
      </c>
      <c r="AR111" s="322" t="str">
        <f t="shared" si="125"/>
        <v/>
      </c>
      <c r="AS111" s="322" t="str">
        <f t="shared" si="125"/>
        <v/>
      </c>
      <c r="AT111" s="322" t="str">
        <f t="shared" si="125"/>
        <v/>
      </c>
      <c r="AU111" s="322" t="str">
        <f t="shared" si="125"/>
        <v/>
      </c>
      <c r="AV111" s="322" t="str">
        <f t="shared" si="125"/>
        <v/>
      </c>
      <c r="AW111" s="322" t="str">
        <f t="shared" si="87"/>
        <v/>
      </c>
      <c r="AX111" s="282"/>
      <c r="AY111" s="283" t="str">
        <f t="shared" si="88"/>
        <v/>
      </c>
      <c r="AZ111" s="283" t="str">
        <f t="shared" si="89"/>
        <v/>
      </c>
      <c r="BA111" s="283" t="str">
        <f t="shared" si="90"/>
        <v/>
      </c>
      <c r="BB111" s="283" t="str">
        <f t="shared" si="91"/>
        <v/>
      </c>
      <c r="BC111" s="283" t="str">
        <f t="shared" si="92"/>
        <v/>
      </c>
      <c r="BD111" s="283" t="str">
        <f t="shared" si="93"/>
        <v/>
      </c>
      <c r="BE111" s="283" t="str">
        <f t="shared" si="94"/>
        <v/>
      </c>
      <c r="BF111" s="283" t="str">
        <f t="shared" si="95"/>
        <v/>
      </c>
      <c r="BG111" s="283" t="str">
        <f t="shared" si="96"/>
        <v/>
      </c>
      <c r="BH111" s="283" t="str">
        <f t="shared" si="97"/>
        <v/>
      </c>
      <c r="BI111" s="283" t="str">
        <f t="shared" si="98"/>
        <v/>
      </c>
      <c r="BJ111" s="283" t="str">
        <f t="shared" si="99"/>
        <v/>
      </c>
      <c r="BK111" s="229">
        <f t="shared" si="100"/>
        <v>0</v>
      </c>
      <c r="BL111" s="229">
        <f t="shared" si="117"/>
        <v>0</v>
      </c>
      <c r="BM111" s="230">
        <f t="shared" si="101"/>
        <v>0</v>
      </c>
      <c r="BN111" s="228" t="str">
        <f t="shared" si="102"/>
        <v/>
      </c>
      <c r="BO111" s="228" t="str">
        <f t="shared" si="103"/>
        <v/>
      </c>
      <c r="BP111" s="228" t="str">
        <f t="shared" si="104"/>
        <v/>
      </c>
      <c r="BQ111" s="228" t="str">
        <f t="shared" si="105"/>
        <v/>
      </c>
      <c r="BR111" s="228" t="str">
        <f t="shared" si="106"/>
        <v/>
      </c>
      <c r="BS111" s="228" t="str">
        <f t="shared" si="107"/>
        <v/>
      </c>
      <c r="BT111" s="228" t="str">
        <f t="shared" si="108"/>
        <v/>
      </c>
      <c r="BU111" s="228" t="str">
        <f t="shared" si="109"/>
        <v/>
      </c>
      <c r="BV111" s="228" t="str">
        <f t="shared" si="110"/>
        <v/>
      </c>
      <c r="BW111" s="228" t="str">
        <f t="shared" si="111"/>
        <v/>
      </c>
      <c r="BX111" s="228" t="str">
        <f t="shared" si="112"/>
        <v/>
      </c>
      <c r="BY111" s="228" t="str">
        <f t="shared" si="113"/>
        <v/>
      </c>
      <c r="BZ111" s="228" t="str">
        <f t="shared" si="114"/>
        <v/>
      </c>
      <c r="CA111" s="228">
        <f t="shared" si="124"/>
        <v>0</v>
      </c>
    </row>
    <row r="112" spans="1:79" s="228" customFormat="1" ht="23.15" customHeight="1">
      <c r="A112" s="281">
        <v>96</v>
      </c>
      <c r="B112" s="14"/>
      <c r="C112" s="173"/>
      <c r="D112" s="174"/>
      <c r="E112" s="175"/>
      <c r="F112" s="176"/>
      <c r="G112" s="177"/>
      <c r="H112" s="178"/>
      <c r="I112" s="179"/>
      <c r="J112" s="180"/>
      <c r="K112" s="180"/>
      <c r="L112" s="180"/>
      <c r="M112" s="397"/>
      <c r="N112" s="396"/>
      <c r="O112" s="182"/>
      <c r="P112" s="318" t="str">
        <f t="shared" si="115"/>
        <v/>
      </c>
      <c r="Q112" s="320"/>
      <c r="R112" s="293"/>
      <c r="S112" s="293"/>
      <c r="T112" s="293"/>
      <c r="U112" s="293"/>
      <c r="V112" s="321" t="str">
        <f t="shared" si="83"/>
        <v/>
      </c>
      <c r="W112" s="334" t="str">
        <f t="shared" si="121"/>
        <v/>
      </c>
      <c r="X112" s="321" t="str">
        <f t="shared" si="121"/>
        <v/>
      </c>
      <c r="Y112" s="334" t="str">
        <f t="shared" si="121"/>
        <v/>
      </c>
      <c r="Z112" s="321" t="str">
        <f t="shared" si="121"/>
        <v/>
      </c>
      <c r="AA112" s="334" t="str">
        <f t="shared" si="121"/>
        <v/>
      </c>
      <c r="AB112" s="321" t="str">
        <f t="shared" si="121"/>
        <v/>
      </c>
      <c r="AC112" s="334" t="str">
        <f t="shared" si="121"/>
        <v/>
      </c>
      <c r="AD112" s="321" t="str">
        <f t="shared" si="121"/>
        <v/>
      </c>
      <c r="AE112" s="334" t="str">
        <f t="shared" si="121"/>
        <v/>
      </c>
      <c r="AF112" s="321" t="str">
        <f t="shared" si="121"/>
        <v/>
      </c>
      <c r="AG112" s="334" t="str">
        <f t="shared" si="121"/>
        <v/>
      </c>
      <c r="AH112" s="129" t="str">
        <f t="shared" si="85"/>
        <v/>
      </c>
      <c r="AI112" s="129" t="str">
        <f t="shared" si="86"/>
        <v/>
      </c>
      <c r="AJ112" s="129" t="str">
        <f t="shared" si="123"/>
        <v/>
      </c>
      <c r="AK112" s="129" t="str">
        <f t="shared" si="119"/>
        <v/>
      </c>
      <c r="AL112" s="322" t="str">
        <f t="shared" si="125"/>
        <v/>
      </c>
      <c r="AM112" s="322" t="str">
        <f t="shared" si="125"/>
        <v/>
      </c>
      <c r="AN112" s="322" t="str">
        <f t="shared" si="125"/>
        <v/>
      </c>
      <c r="AO112" s="322" t="str">
        <f t="shared" si="125"/>
        <v/>
      </c>
      <c r="AP112" s="322" t="str">
        <f t="shared" si="125"/>
        <v/>
      </c>
      <c r="AQ112" s="322" t="str">
        <f t="shared" si="125"/>
        <v/>
      </c>
      <c r="AR112" s="322" t="str">
        <f t="shared" si="125"/>
        <v/>
      </c>
      <c r="AS112" s="322" t="str">
        <f t="shared" si="125"/>
        <v/>
      </c>
      <c r="AT112" s="322" t="str">
        <f t="shared" si="125"/>
        <v/>
      </c>
      <c r="AU112" s="322" t="str">
        <f t="shared" si="125"/>
        <v/>
      </c>
      <c r="AV112" s="322" t="str">
        <f t="shared" si="125"/>
        <v/>
      </c>
      <c r="AW112" s="322" t="str">
        <f t="shared" si="87"/>
        <v/>
      </c>
      <c r="AX112" s="282"/>
      <c r="AY112" s="283" t="str">
        <f t="shared" si="88"/>
        <v/>
      </c>
      <c r="AZ112" s="283" t="str">
        <f t="shared" si="89"/>
        <v/>
      </c>
      <c r="BA112" s="283" t="str">
        <f t="shared" si="90"/>
        <v/>
      </c>
      <c r="BB112" s="283" t="str">
        <f t="shared" si="91"/>
        <v/>
      </c>
      <c r="BC112" s="283" t="str">
        <f t="shared" si="92"/>
        <v/>
      </c>
      <c r="BD112" s="283" t="str">
        <f t="shared" si="93"/>
        <v/>
      </c>
      <c r="BE112" s="283" t="str">
        <f t="shared" si="94"/>
        <v/>
      </c>
      <c r="BF112" s="283" t="str">
        <f t="shared" si="95"/>
        <v/>
      </c>
      <c r="BG112" s="283" t="str">
        <f t="shared" si="96"/>
        <v/>
      </c>
      <c r="BH112" s="283" t="str">
        <f t="shared" si="97"/>
        <v/>
      </c>
      <c r="BI112" s="283" t="str">
        <f t="shared" si="98"/>
        <v/>
      </c>
      <c r="BJ112" s="283" t="str">
        <f t="shared" si="99"/>
        <v/>
      </c>
      <c r="BK112" s="229">
        <f t="shared" si="100"/>
        <v>0</v>
      </c>
      <c r="BL112" s="229">
        <f t="shared" si="117"/>
        <v>0</v>
      </c>
      <c r="BM112" s="230">
        <f t="shared" si="101"/>
        <v>0</v>
      </c>
      <c r="BN112" s="228" t="str">
        <f t="shared" si="102"/>
        <v/>
      </c>
      <c r="BO112" s="228" t="str">
        <f t="shared" si="103"/>
        <v/>
      </c>
      <c r="BP112" s="228" t="str">
        <f t="shared" si="104"/>
        <v/>
      </c>
      <c r="BQ112" s="228" t="str">
        <f t="shared" si="105"/>
        <v/>
      </c>
      <c r="BR112" s="228" t="str">
        <f t="shared" si="106"/>
        <v/>
      </c>
      <c r="BS112" s="228" t="str">
        <f t="shared" si="107"/>
        <v/>
      </c>
      <c r="BT112" s="228" t="str">
        <f t="shared" si="108"/>
        <v/>
      </c>
      <c r="BU112" s="228" t="str">
        <f t="shared" si="109"/>
        <v/>
      </c>
      <c r="BV112" s="228" t="str">
        <f t="shared" si="110"/>
        <v/>
      </c>
      <c r="BW112" s="228" t="str">
        <f t="shared" si="111"/>
        <v/>
      </c>
      <c r="BX112" s="228" t="str">
        <f t="shared" si="112"/>
        <v/>
      </c>
      <c r="BY112" s="228" t="str">
        <f t="shared" si="113"/>
        <v/>
      </c>
      <c r="BZ112" s="228" t="str">
        <f t="shared" si="114"/>
        <v/>
      </c>
      <c r="CA112" s="228">
        <f t="shared" si="124"/>
        <v>0</v>
      </c>
    </row>
    <row r="113" spans="1:79" s="228" customFormat="1" ht="23.15" customHeight="1">
      <c r="A113" s="281">
        <v>97</v>
      </c>
      <c r="B113" s="14"/>
      <c r="C113" s="173"/>
      <c r="D113" s="174"/>
      <c r="E113" s="175"/>
      <c r="F113" s="176"/>
      <c r="G113" s="177"/>
      <c r="H113" s="178"/>
      <c r="I113" s="179"/>
      <c r="J113" s="180"/>
      <c r="K113" s="180"/>
      <c r="L113" s="180"/>
      <c r="M113" s="397"/>
      <c r="N113" s="396"/>
      <c r="O113" s="182"/>
      <c r="P113" s="318" t="str">
        <f t="shared" si="115"/>
        <v/>
      </c>
      <c r="Q113" s="320"/>
      <c r="R113" s="293"/>
      <c r="S113" s="293"/>
      <c r="T113" s="293"/>
      <c r="U113" s="293"/>
      <c r="V113" s="321" t="str">
        <f t="shared" si="83"/>
        <v/>
      </c>
      <c r="W113" s="334" t="str">
        <f t="shared" si="121"/>
        <v/>
      </c>
      <c r="X113" s="321" t="str">
        <f t="shared" si="121"/>
        <v/>
      </c>
      <c r="Y113" s="334" t="str">
        <f t="shared" si="121"/>
        <v/>
      </c>
      <c r="Z113" s="321" t="str">
        <f t="shared" si="121"/>
        <v/>
      </c>
      <c r="AA113" s="334" t="str">
        <f t="shared" si="121"/>
        <v/>
      </c>
      <c r="AB113" s="321" t="str">
        <f t="shared" si="121"/>
        <v/>
      </c>
      <c r="AC113" s="334" t="str">
        <f t="shared" si="121"/>
        <v/>
      </c>
      <c r="AD113" s="321" t="str">
        <f t="shared" si="121"/>
        <v/>
      </c>
      <c r="AE113" s="334" t="str">
        <f t="shared" si="121"/>
        <v/>
      </c>
      <c r="AF113" s="321" t="str">
        <f t="shared" si="121"/>
        <v/>
      </c>
      <c r="AG113" s="334" t="str">
        <f t="shared" si="121"/>
        <v/>
      </c>
      <c r="AH113" s="129" t="str">
        <f t="shared" si="85"/>
        <v/>
      </c>
      <c r="AI113" s="129" t="str">
        <f t="shared" si="86"/>
        <v/>
      </c>
      <c r="AJ113" s="129" t="str">
        <f t="shared" si="123"/>
        <v/>
      </c>
      <c r="AK113" s="129" t="str">
        <f t="shared" si="119"/>
        <v/>
      </c>
      <c r="AL113" s="322" t="str">
        <f t="shared" si="125"/>
        <v/>
      </c>
      <c r="AM113" s="322" t="str">
        <f t="shared" si="125"/>
        <v/>
      </c>
      <c r="AN113" s="322" t="str">
        <f t="shared" si="125"/>
        <v/>
      </c>
      <c r="AO113" s="322" t="str">
        <f t="shared" si="125"/>
        <v/>
      </c>
      <c r="AP113" s="322" t="str">
        <f t="shared" si="125"/>
        <v/>
      </c>
      <c r="AQ113" s="322" t="str">
        <f t="shared" si="125"/>
        <v/>
      </c>
      <c r="AR113" s="322" t="str">
        <f t="shared" si="125"/>
        <v/>
      </c>
      <c r="AS113" s="322" t="str">
        <f t="shared" si="125"/>
        <v/>
      </c>
      <c r="AT113" s="322" t="str">
        <f t="shared" si="125"/>
        <v/>
      </c>
      <c r="AU113" s="322" t="str">
        <f t="shared" si="125"/>
        <v/>
      </c>
      <c r="AV113" s="322" t="str">
        <f t="shared" si="125"/>
        <v/>
      </c>
      <c r="AW113" s="322" t="str">
        <f t="shared" si="87"/>
        <v/>
      </c>
      <c r="AX113" s="282"/>
      <c r="AY113" s="283" t="str">
        <f t="shared" si="88"/>
        <v/>
      </c>
      <c r="AZ113" s="283" t="str">
        <f t="shared" si="89"/>
        <v/>
      </c>
      <c r="BA113" s="283" t="str">
        <f t="shared" si="90"/>
        <v/>
      </c>
      <c r="BB113" s="283" t="str">
        <f t="shared" si="91"/>
        <v/>
      </c>
      <c r="BC113" s="283" t="str">
        <f t="shared" si="92"/>
        <v/>
      </c>
      <c r="BD113" s="283" t="str">
        <f t="shared" si="93"/>
        <v/>
      </c>
      <c r="BE113" s="283" t="str">
        <f t="shared" si="94"/>
        <v/>
      </c>
      <c r="BF113" s="283" t="str">
        <f t="shared" si="95"/>
        <v/>
      </c>
      <c r="BG113" s="283" t="str">
        <f t="shared" si="96"/>
        <v/>
      </c>
      <c r="BH113" s="283" t="str">
        <f t="shared" si="97"/>
        <v/>
      </c>
      <c r="BI113" s="283" t="str">
        <f t="shared" si="98"/>
        <v/>
      </c>
      <c r="BJ113" s="283" t="str">
        <f t="shared" si="99"/>
        <v/>
      </c>
      <c r="BK113" s="229">
        <f t="shared" ref="BK113:BK116" si="126">COUNT(AY113:BJ113)</f>
        <v>0</v>
      </c>
      <c r="BL113" s="229">
        <f t="shared" si="117"/>
        <v>0</v>
      </c>
      <c r="BM113" s="230">
        <f t="shared" si="101"/>
        <v>0</v>
      </c>
      <c r="BN113" s="228" t="str">
        <f t="shared" si="102"/>
        <v/>
      </c>
      <c r="BO113" s="228" t="str">
        <f t="shared" si="103"/>
        <v/>
      </c>
      <c r="BP113" s="228" t="str">
        <f t="shared" si="104"/>
        <v/>
      </c>
      <c r="BQ113" s="228" t="str">
        <f t="shared" si="105"/>
        <v/>
      </c>
      <c r="BR113" s="228" t="str">
        <f t="shared" si="106"/>
        <v/>
      </c>
      <c r="BS113" s="228" t="str">
        <f t="shared" si="107"/>
        <v/>
      </c>
      <c r="BT113" s="228" t="str">
        <f t="shared" si="108"/>
        <v/>
      </c>
      <c r="BU113" s="228" t="str">
        <f t="shared" si="109"/>
        <v/>
      </c>
      <c r="BV113" s="228" t="str">
        <f t="shared" si="110"/>
        <v/>
      </c>
      <c r="BW113" s="228" t="str">
        <f t="shared" si="111"/>
        <v/>
      </c>
      <c r="BX113" s="228" t="str">
        <f t="shared" si="112"/>
        <v/>
      </c>
      <c r="BY113" s="228" t="str">
        <f t="shared" si="113"/>
        <v/>
      </c>
      <c r="BZ113" s="228" t="str">
        <f t="shared" si="114"/>
        <v/>
      </c>
      <c r="CA113" s="228">
        <f t="shared" si="124"/>
        <v>0</v>
      </c>
    </row>
    <row r="114" spans="1:79" s="228" customFormat="1" ht="23.15" customHeight="1">
      <c r="A114" s="281">
        <v>98</v>
      </c>
      <c r="B114" s="14"/>
      <c r="C114" s="173"/>
      <c r="D114" s="174"/>
      <c r="E114" s="175"/>
      <c r="F114" s="176"/>
      <c r="G114" s="177"/>
      <c r="H114" s="178"/>
      <c r="I114" s="179"/>
      <c r="J114" s="180"/>
      <c r="K114" s="180"/>
      <c r="L114" s="180"/>
      <c r="M114" s="397"/>
      <c r="N114" s="396"/>
      <c r="O114" s="182"/>
      <c r="P114" s="318" t="str">
        <f t="shared" si="115"/>
        <v/>
      </c>
      <c r="Q114" s="320"/>
      <c r="R114" s="293"/>
      <c r="S114" s="293"/>
      <c r="T114" s="293"/>
      <c r="U114" s="293"/>
      <c r="V114" s="321" t="str">
        <f t="shared" si="83"/>
        <v/>
      </c>
      <c r="W114" s="334" t="str">
        <f t="shared" si="121"/>
        <v/>
      </c>
      <c r="X114" s="321" t="str">
        <f t="shared" si="121"/>
        <v/>
      </c>
      <c r="Y114" s="334" t="str">
        <f t="shared" si="121"/>
        <v/>
      </c>
      <c r="Z114" s="321" t="str">
        <f t="shared" si="121"/>
        <v/>
      </c>
      <c r="AA114" s="334" t="str">
        <f t="shared" si="121"/>
        <v/>
      </c>
      <c r="AB114" s="321" t="str">
        <f t="shared" si="121"/>
        <v/>
      </c>
      <c r="AC114" s="334" t="str">
        <f t="shared" si="121"/>
        <v/>
      </c>
      <c r="AD114" s="321" t="str">
        <f t="shared" si="121"/>
        <v/>
      </c>
      <c r="AE114" s="334" t="str">
        <f t="shared" si="121"/>
        <v/>
      </c>
      <c r="AF114" s="321" t="str">
        <f t="shared" si="121"/>
        <v/>
      </c>
      <c r="AG114" s="334" t="str">
        <f t="shared" si="121"/>
        <v/>
      </c>
      <c r="AH114" s="129" t="str">
        <f t="shared" si="85"/>
        <v/>
      </c>
      <c r="AI114" s="129" t="str">
        <f t="shared" si="86"/>
        <v/>
      </c>
      <c r="AJ114" s="129" t="str">
        <f t="shared" si="123"/>
        <v/>
      </c>
      <c r="AK114" s="129" t="str">
        <f t="shared" si="119"/>
        <v/>
      </c>
      <c r="AL114" s="322" t="str">
        <f t="shared" si="125"/>
        <v/>
      </c>
      <c r="AM114" s="322" t="str">
        <f t="shared" si="125"/>
        <v/>
      </c>
      <c r="AN114" s="322" t="str">
        <f t="shared" si="125"/>
        <v/>
      </c>
      <c r="AO114" s="322" t="str">
        <f t="shared" si="125"/>
        <v/>
      </c>
      <c r="AP114" s="322" t="str">
        <f t="shared" si="125"/>
        <v/>
      </c>
      <c r="AQ114" s="322" t="str">
        <f t="shared" si="125"/>
        <v/>
      </c>
      <c r="AR114" s="322" t="str">
        <f t="shared" si="125"/>
        <v/>
      </c>
      <c r="AS114" s="322" t="str">
        <f t="shared" si="125"/>
        <v/>
      </c>
      <c r="AT114" s="322" t="str">
        <f t="shared" si="125"/>
        <v/>
      </c>
      <c r="AU114" s="322" t="str">
        <f t="shared" si="125"/>
        <v/>
      </c>
      <c r="AV114" s="322" t="str">
        <f t="shared" si="125"/>
        <v/>
      </c>
      <c r="AW114" s="322" t="str">
        <f t="shared" si="87"/>
        <v/>
      </c>
      <c r="AX114" s="282"/>
      <c r="AY114" s="283" t="str">
        <f t="shared" si="88"/>
        <v/>
      </c>
      <c r="AZ114" s="283" t="str">
        <f t="shared" si="89"/>
        <v/>
      </c>
      <c r="BA114" s="283" t="str">
        <f t="shared" si="90"/>
        <v/>
      </c>
      <c r="BB114" s="283" t="str">
        <f t="shared" si="91"/>
        <v/>
      </c>
      <c r="BC114" s="283" t="str">
        <f t="shared" si="92"/>
        <v/>
      </c>
      <c r="BD114" s="283" t="str">
        <f t="shared" si="93"/>
        <v/>
      </c>
      <c r="BE114" s="283" t="str">
        <f t="shared" si="94"/>
        <v/>
      </c>
      <c r="BF114" s="283" t="str">
        <f t="shared" si="95"/>
        <v/>
      </c>
      <c r="BG114" s="283" t="str">
        <f t="shared" si="96"/>
        <v/>
      </c>
      <c r="BH114" s="283" t="str">
        <f t="shared" si="97"/>
        <v/>
      </c>
      <c r="BI114" s="283" t="str">
        <f t="shared" si="98"/>
        <v/>
      </c>
      <c r="BJ114" s="283" t="str">
        <f t="shared" si="99"/>
        <v/>
      </c>
      <c r="BK114" s="229">
        <f t="shared" si="126"/>
        <v>0</v>
      </c>
      <c r="BL114" s="229">
        <f t="shared" si="117"/>
        <v>0</v>
      </c>
      <c r="BM114" s="230">
        <f t="shared" si="101"/>
        <v>0</v>
      </c>
      <c r="BN114" s="228" t="str">
        <f t="shared" si="102"/>
        <v/>
      </c>
      <c r="BO114" s="228" t="str">
        <f t="shared" si="103"/>
        <v/>
      </c>
      <c r="BP114" s="228" t="str">
        <f t="shared" si="104"/>
        <v/>
      </c>
      <c r="BQ114" s="228" t="str">
        <f t="shared" si="105"/>
        <v/>
      </c>
      <c r="BR114" s="228" t="str">
        <f t="shared" si="106"/>
        <v/>
      </c>
      <c r="BS114" s="228" t="str">
        <f t="shared" si="107"/>
        <v/>
      </c>
      <c r="BT114" s="228" t="str">
        <f t="shared" si="108"/>
        <v/>
      </c>
      <c r="BU114" s="228" t="str">
        <f t="shared" si="109"/>
        <v/>
      </c>
      <c r="BV114" s="228" t="str">
        <f t="shared" si="110"/>
        <v/>
      </c>
      <c r="BW114" s="228" t="str">
        <f t="shared" si="111"/>
        <v/>
      </c>
      <c r="BX114" s="228" t="str">
        <f t="shared" si="112"/>
        <v/>
      </c>
      <c r="BY114" s="228" t="str">
        <f t="shared" si="113"/>
        <v/>
      </c>
      <c r="BZ114" s="228" t="str">
        <f t="shared" si="114"/>
        <v/>
      </c>
      <c r="CA114" s="228">
        <f t="shared" si="124"/>
        <v>0</v>
      </c>
    </row>
    <row r="115" spans="1:79" s="228" customFormat="1" ht="23.15" customHeight="1">
      <c r="A115" s="281">
        <v>99</v>
      </c>
      <c r="B115" s="14"/>
      <c r="C115" s="173"/>
      <c r="D115" s="174"/>
      <c r="E115" s="175"/>
      <c r="F115" s="176"/>
      <c r="G115" s="177"/>
      <c r="H115" s="178"/>
      <c r="I115" s="179"/>
      <c r="J115" s="180"/>
      <c r="K115" s="180"/>
      <c r="L115" s="180"/>
      <c r="M115" s="397"/>
      <c r="N115" s="396"/>
      <c r="O115" s="182"/>
      <c r="P115" s="318" t="str">
        <f t="shared" si="115"/>
        <v/>
      </c>
      <c r="Q115" s="320"/>
      <c r="R115" s="293"/>
      <c r="S115" s="293"/>
      <c r="T115" s="293"/>
      <c r="U115" s="293"/>
      <c r="V115" s="321" t="str">
        <f t="shared" si="83"/>
        <v/>
      </c>
      <c r="W115" s="334" t="str">
        <f t="shared" si="121"/>
        <v/>
      </c>
      <c r="X115" s="321" t="str">
        <f t="shared" si="121"/>
        <v/>
      </c>
      <c r="Y115" s="334" t="str">
        <f t="shared" si="121"/>
        <v/>
      </c>
      <c r="Z115" s="321" t="str">
        <f t="shared" si="121"/>
        <v/>
      </c>
      <c r="AA115" s="334" t="str">
        <f t="shared" si="121"/>
        <v/>
      </c>
      <c r="AB115" s="321" t="str">
        <f t="shared" si="121"/>
        <v/>
      </c>
      <c r="AC115" s="334" t="str">
        <f t="shared" si="121"/>
        <v/>
      </c>
      <c r="AD115" s="321" t="str">
        <f t="shared" si="121"/>
        <v/>
      </c>
      <c r="AE115" s="334" t="str">
        <f t="shared" si="121"/>
        <v/>
      </c>
      <c r="AF115" s="321" t="str">
        <f t="shared" si="121"/>
        <v/>
      </c>
      <c r="AG115" s="334" t="str">
        <f t="shared" si="121"/>
        <v/>
      </c>
      <c r="AH115" s="129" t="str">
        <f t="shared" si="85"/>
        <v/>
      </c>
      <c r="AI115" s="129" t="str">
        <f t="shared" si="86"/>
        <v/>
      </c>
      <c r="AJ115" s="129" t="str">
        <f t="shared" si="123"/>
        <v/>
      </c>
      <c r="AK115" s="129" t="str">
        <f t="shared" si="119"/>
        <v/>
      </c>
      <c r="AL115" s="322" t="str">
        <f t="shared" si="125"/>
        <v/>
      </c>
      <c r="AM115" s="322" t="str">
        <f t="shared" si="125"/>
        <v/>
      </c>
      <c r="AN115" s="322" t="str">
        <f t="shared" si="125"/>
        <v/>
      </c>
      <c r="AO115" s="322" t="str">
        <f t="shared" si="125"/>
        <v/>
      </c>
      <c r="AP115" s="322" t="str">
        <f t="shared" si="125"/>
        <v/>
      </c>
      <c r="AQ115" s="322" t="str">
        <f t="shared" si="125"/>
        <v/>
      </c>
      <c r="AR115" s="322" t="str">
        <f t="shared" si="125"/>
        <v/>
      </c>
      <c r="AS115" s="322" t="str">
        <f t="shared" si="125"/>
        <v/>
      </c>
      <c r="AT115" s="322" t="str">
        <f t="shared" si="125"/>
        <v/>
      </c>
      <c r="AU115" s="322" t="str">
        <f t="shared" si="125"/>
        <v/>
      </c>
      <c r="AV115" s="322" t="str">
        <f t="shared" si="125"/>
        <v/>
      </c>
      <c r="AW115" s="322" t="str">
        <f t="shared" si="87"/>
        <v/>
      </c>
      <c r="AX115" s="282"/>
      <c r="AY115" s="283" t="str">
        <f t="shared" si="88"/>
        <v/>
      </c>
      <c r="AZ115" s="283" t="str">
        <f t="shared" si="89"/>
        <v/>
      </c>
      <c r="BA115" s="283" t="str">
        <f t="shared" si="90"/>
        <v/>
      </c>
      <c r="BB115" s="283" t="str">
        <f t="shared" si="91"/>
        <v/>
      </c>
      <c r="BC115" s="283" t="str">
        <f t="shared" si="92"/>
        <v/>
      </c>
      <c r="BD115" s="283" t="str">
        <f t="shared" si="93"/>
        <v/>
      </c>
      <c r="BE115" s="283" t="str">
        <f t="shared" si="94"/>
        <v/>
      </c>
      <c r="BF115" s="283" t="str">
        <f t="shared" si="95"/>
        <v/>
      </c>
      <c r="BG115" s="283" t="str">
        <f t="shared" si="96"/>
        <v/>
      </c>
      <c r="BH115" s="283" t="str">
        <f t="shared" si="97"/>
        <v/>
      </c>
      <c r="BI115" s="283" t="str">
        <f t="shared" si="98"/>
        <v/>
      </c>
      <c r="BJ115" s="283" t="str">
        <f t="shared" si="99"/>
        <v/>
      </c>
      <c r="BK115" s="229">
        <f t="shared" si="126"/>
        <v>0</v>
      </c>
      <c r="BL115" s="229">
        <f t="shared" si="117"/>
        <v>0</v>
      </c>
      <c r="BM115" s="230">
        <f t="shared" si="101"/>
        <v>0</v>
      </c>
      <c r="BN115" s="228" t="str">
        <f t="shared" si="102"/>
        <v/>
      </c>
      <c r="BO115" s="228" t="str">
        <f t="shared" si="103"/>
        <v/>
      </c>
      <c r="BP115" s="228" t="str">
        <f t="shared" si="104"/>
        <v/>
      </c>
      <c r="BQ115" s="228" t="str">
        <f t="shared" si="105"/>
        <v/>
      </c>
      <c r="BR115" s="228" t="str">
        <f t="shared" si="106"/>
        <v/>
      </c>
      <c r="BS115" s="228" t="str">
        <f t="shared" si="107"/>
        <v/>
      </c>
      <c r="BT115" s="228" t="str">
        <f t="shared" si="108"/>
        <v/>
      </c>
      <c r="BU115" s="228" t="str">
        <f t="shared" si="109"/>
        <v/>
      </c>
      <c r="BV115" s="228" t="str">
        <f t="shared" si="110"/>
        <v/>
      </c>
      <c r="BW115" s="228" t="str">
        <f t="shared" si="111"/>
        <v/>
      </c>
      <c r="BX115" s="228" t="str">
        <f t="shared" si="112"/>
        <v/>
      </c>
      <c r="BY115" s="228" t="str">
        <f t="shared" si="113"/>
        <v/>
      </c>
      <c r="BZ115" s="228" t="str">
        <f t="shared" si="114"/>
        <v/>
      </c>
      <c r="CA115" s="228">
        <f t="shared" si="124"/>
        <v>0</v>
      </c>
    </row>
    <row r="116" spans="1:79" s="228" customFormat="1" ht="23.15" customHeight="1">
      <c r="A116" s="281">
        <v>100</v>
      </c>
      <c r="B116" s="14"/>
      <c r="C116" s="173"/>
      <c r="D116" s="174"/>
      <c r="E116" s="175"/>
      <c r="F116" s="176"/>
      <c r="G116" s="177"/>
      <c r="H116" s="178"/>
      <c r="I116" s="179"/>
      <c r="J116" s="180"/>
      <c r="K116" s="180"/>
      <c r="L116" s="180"/>
      <c r="M116" s="397"/>
      <c r="N116" s="396"/>
      <c r="O116" s="182"/>
      <c r="P116" s="318" t="str">
        <f t="shared" si="115"/>
        <v/>
      </c>
      <c r="Q116" s="320"/>
      <c r="R116" s="293"/>
      <c r="S116" s="293"/>
      <c r="T116" s="293"/>
      <c r="U116" s="293"/>
      <c r="V116" s="321" t="str">
        <f t="shared" si="83"/>
        <v/>
      </c>
      <c r="W116" s="334" t="str">
        <f t="shared" si="121"/>
        <v/>
      </c>
      <c r="X116" s="321" t="str">
        <f t="shared" si="121"/>
        <v/>
      </c>
      <c r="Y116" s="334" t="str">
        <f t="shared" si="121"/>
        <v/>
      </c>
      <c r="Z116" s="321" t="str">
        <f t="shared" si="121"/>
        <v/>
      </c>
      <c r="AA116" s="334" t="str">
        <f t="shared" si="121"/>
        <v/>
      </c>
      <c r="AB116" s="321" t="str">
        <f t="shared" si="121"/>
        <v/>
      </c>
      <c r="AC116" s="334" t="str">
        <f t="shared" si="121"/>
        <v/>
      </c>
      <c r="AD116" s="321" t="str">
        <f t="shared" si="121"/>
        <v/>
      </c>
      <c r="AE116" s="334" t="str">
        <f t="shared" si="121"/>
        <v/>
      </c>
      <c r="AF116" s="321" t="str">
        <f t="shared" si="121"/>
        <v/>
      </c>
      <c r="AG116" s="334" t="str">
        <f t="shared" si="121"/>
        <v/>
      </c>
      <c r="AH116" s="129" t="str">
        <f t="shared" si="85"/>
        <v/>
      </c>
      <c r="AI116" s="129" t="str">
        <f t="shared" si="86"/>
        <v/>
      </c>
      <c r="AJ116" s="129" t="str">
        <f t="shared" si="123"/>
        <v/>
      </c>
      <c r="AK116" s="129" t="str">
        <f t="shared" si="119"/>
        <v/>
      </c>
      <c r="AL116" s="322" t="str">
        <f t="shared" si="125"/>
        <v/>
      </c>
      <c r="AM116" s="322" t="str">
        <f t="shared" si="125"/>
        <v/>
      </c>
      <c r="AN116" s="322" t="str">
        <f t="shared" si="125"/>
        <v/>
      </c>
      <c r="AO116" s="322" t="str">
        <f t="shared" si="125"/>
        <v/>
      </c>
      <c r="AP116" s="322" t="str">
        <f t="shared" si="125"/>
        <v/>
      </c>
      <c r="AQ116" s="322" t="str">
        <f t="shared" si="125"/>
        <v/>
      </c>
      <c r="AR116" s="322" t="str">
        <f t="shared" si="125"/>
        <v/>
      </c>
      <c r="AS116" s="322" t="str">
        <f t="shared" si="125"/>
        <v/>
      </c>
      <c r="AT116" s="322" t="str">
        <f t="shared" si="125"/>
        <v/>
      </c>
      <c r="AU116" s="322" t="str">
        <f t="shared" si="125"/>
        <v/>
      </c>
      <c r="AV116" s="322" t="str">
        <f t="shared" si="125"/>
        <v/>
      </c>
      <c r="AW116" s="322" t="str">
        <f t="shared" si="87"/>
        <v/>
      </c>
      <c r="AX116" s="282"/>
      <c r="AY116" s="283" t="str">
        <f t="shared" si="88"/>
        <v/>
      </c>
      <c r="AZ116" s="283" t="str">
        <f t="shared" si="89"/>
        <v/>
      </c>
      <c r="BA116" s="283" t="str">
        <f t="shared" si="90"/>
        <v/>
      </c>
      <c r="BB116" s="283" t="str">
        <f t="shared" si="91"/>
        <v/>
      </c>
      <c r="BC116" s="283" t="str">
        <f t="shared" si="92"/>
        <v/>
      </c>
      <c r="BD116" s="283" t="str">
        <f t="shared" si="93"/>
        <v/>
      </c>
      <c r="BE116" s="283" t="str">
        <f t="shared" si="94"/>
        <v/>
      </c>
      <c r="BF116" s="283" t="str">
        <f t="shared" si="95"/>
        <v/>
      </c>
      <c r="BG116" s="283" t="str">
        <f t="shared" si="96"/>
        <v/>
      </c>
      <c r="BH116" s="283" t="str">
        <f t="shared" si="97"/>
        <v/>
      </c>
      <c r="BI116" s="283" t="str">
        <f t="shared" si="98"/>
        <v/>
      </c>
      <c r="BJ116" s="283" t="str">
        <f t="shared" si="99"/>
        <v/>
      </c>
      <c r="BK116" s="229">
        <f t="shared" si="126"/>
        <v>0</v>
      </c>
      <c r="BL116" s="229">
        <f t="shared" si="117"/>
        <v>0</v>
      </c>
      <c r="BM116" s="230">
        <f t="shared" si="101"/>
        <v>0</v>
      </c>
      <c r="BN116" s="228" t="str">
        <f t="shared" si="102"/>
        <v/>
      </c>
      <c r="BO116" s="228" t="str">
        <f t="shared" si="103"/>
        <v/>
      </c>
      <c r="BP116" s="228" t="str">
        <f t="shared" si="104"/>
        <v/>
      </c>
      <c r="BQ116" s="228" t="str">
        <f t="shared" si="105"/>
        <v/>
      </c>
      <c r="BR116" s="228" t="str">
        <f t="shared" si="106"/>
        <v/>
      </c>
      <c r="BS116" s="228" t="str">
        <f t="shared" si="107"/>
        <v/>
      </c>
      <c r="BT116" s="228" t="str">
        <f t="shared" si="108"/>
        <v/>
      </c>
      <c r="BU116" s="228" t="str">
        <f t="shared" si="109"/>
        <v/>
      </c>
      <c r="BV116" s="228" t="str">
        <f t="shared" si="110"/>
        <v/>
      </c>
      <c r="BW116" s="228" t="str">
        <f t="shared" si="111"/>
        <v/>
      </c>
      <c r="BX116" s="228" t="str">
        <f t="shared" si="112"/>
        <v/>
      </c>
      <c r="BY116" s="228" t="str">
        <f t="shared" si="113"/>
        <v/>
      </c>
      <c r="BZ116" s="228" t="str">
        <f t="shared" si="114"/>
        <v/>
      </c>
      <c r="CA116" s="228">
        <f t="shared" si="124"/>
        <v>0</v>
      </c>
    </row>
    <row r="117" spans="1:79" s="228" customFormat="1" ht="22.5" customHeight="1" thickBot="1">
      <c r="A117" s="579" t="s">
        <v>16</v>
      </c>
      <c r="B117" s="580"/>
      <c r="C117" s="284"/>
      <c r="D117" s="285"/>
      <c r="E117" s="286"/>
      <c r="F117" s="286"/>
      <c r="G117" s="287"/>
      <c r="H117" s="286"/>
      <c r="I117" s="287"/>
      <c r="J117" s="287"/>
      <c r="K117" s="288"/>
      <c r="L117" s="289"/>
      <c r="M117" s="290"/>
      <c r="N117" s="291"/>
      <c r="O117" s="292"/>
      <c r="P117" s="318" t="str">
        <f t="shared" si="115"/>
        <v/>
      </c>
      <c r="Q117" s="320"/>
      <c r="R117" s="293"/>
      <c r="S117" s="293"/>
      <c r="T117" s="293"/>
      <c r="U117" s="293"/>
      <c r="V117" s="249"/>
      <c r="W117" s="249"/>
      <c r="X117" s="249"/>
      <c r="Y117" s="249"/>
      <c r="Z117" s="249"/>
      <c r="AA117" s="249"/>
      <c r="AB117" s="249"/>
      <c r="AC117" s="249"/>
      <c r="AD117" s="249"/>
      <c r="AE117" s="249"/>
      <c r="AF117" s="249"/>
      <c r="AG117" s="249" t="str">
        <f>IF($K117="","",IF($BJ$15&gt;=$K117,IF($L117="",$AJ117,IF($BJ$15&gt;$L117,"",$AJ117)),""))</f>
        <v/>
      </c>
      <c r="AH117" s="294"/>
      <c r="AI117" s="129"/>
      <c r="AJ117" s="129"/>
      <c r="AK117" s="129"/>
      <c r="AL117" s="129"/>
      <c r="AM117" s="129"/>
      <c r="AN117" s="129"/>
      <c r="AO117" s="129"/>
      <c r="AP117" s="129"/>
      <c r="AQ117" s="129"/>
      <c r="AR117" s="129"/>
      <c r="AS117" s="129"/>
      <c r="AT117" s="129"/>
      <c r="AU117" s="129"/>
      <c r="AV117" s="129"/>
      <c r="AW117" s="129" t="str">
        <f>IF($K117="","",IF($BJ$15&gt;=$K117,IF($L117="",$AJ117,IF($BJ$15&gt;$L117,"",$AJ117)),""))</f>
        <v/>
      </c>
      <c r="AX117" s="129"/>
      <c r="AY117" s="249"/>
      <c r="AZ117" s="249"/>
      <c r="BA117" s="249"/>
      <c r="BB117" s="249"/>
      <c r="BC117" s="249"/>
      <c r="BD117" s="249"/>
      <c r="BE117" s="249"/>
      <c r="BF117" s="249"/>
      <c r="BG117" s="249"/>
      <c r="BH117" s="249"/>
      <c r="BI117" s="249"/>
      <c r="BJ117" s="249" t="str">
        <f>IF($K117="","",IF($BJ$15&gt;=$K117,IF($L117="",$AJ117,IF($BJ$15&gt;$L117,"",$AJ117)),""))</f>
        <v/>
      </c>
      <c r="BK117" s="295" t="s">
        <v>450</v>
      </c>
      <c r="BL117" s="295"/>
      <c r="BM117" s="296"/>
    </row>
    <row r="118" spans="1:79" ht="13.5" customHeight="1">
      <c r="A118" s="260"/>
      <c r="B118" s="297" t="s">
        <v>17</v>
      </c>
      <c r="C118" s="297"/>
      <c r="D118" s="297"/>
      <c r="E118" s="558" t="s">
        <v>18</v>
      </c>
      <c r="F118" s="558"/>
      <c r="G118" s="558"/>
      <c r="H118" s="558"/>
      <c r="I118" s="558"/>
      <c r="J118" s="297"/>
      <c r="K118" s="260"/>
      <c r="L118" s="297"/>
      <c r="M118" s="297"/>
      <c r="N118" s="297"/>
      <c r="O118" s="297"/>
      <c r="P118" s="297"/>
      <c r="Q118" s="297"/>
      <c r="R118" s="297"/>
      <c r="S118" s="297"/>
      <c r="T118" s="297"/>
      <c r="U118" s="297"/>
      <c r="BK118" s="298"/>
      <c r="BL118" s="298"/>
      <c r="BM118" s="299"/>
    </row>
    <row r="119" spans="1:79">
      <c r="A119" s="260"/>
      <c r="B119" s="297"/>
      <c r="C119" s="297"/>
      <c r="D119" s="297"/>
      <c r="E119" s="558" t="s">
        <v>55</v>
      </c>
      <c r="F119" s="558"/>
      <c r="G119" s="558"/>
      <c r="H119" s="558"/>
      <c r="I119" s="558"/>
      <c r="J119" s="297"/>
      <c r="K119" s="260"/>
      <c r="L119" s="297"/>
      <c r="M119" s="297"/>
      <c r="N119" s="300"/>
      <c r="O119" s="300"/>
      <c r="P119" s="300"/>
      <c r="Q119" s="300"/>
      <c r="R119" s="300"/>
      <c r="S119" s="300"/>
      <c r="T119" s="300"/>
      <c r="U119" s="300"/>
      <c r="BK119" s="298"/>
      <c r="BL119" s="298"/>
      <c r="BM119" s="299"/>
    </row>
    <row r="120" spans="1:79" ht="12" customHeight="1">
      <c r="A120" s="260"/>
      <c r="B120" s="260"/>
      <c r="C120" s="260"/>
      <c r="D120" s="260"/>
      <c r="E120" s="576" t="s">
        <v>56</v>
      </c>
      <c r="F120" s="576"/>
      <c r="G120" s="576"/>
      <c r="H120" s="576"/>
      <c r="I120" s="576"/>
      <c r="J120" s="576"/>
      <c r="K120" s="576"/>
      <c r="L120" s="576"/>
      <c r="M120" s="576"/>
      <c r="N120" s="300"/>
      <c r="O120" s="300"/>
      <c r="P120" s="300"/>
      <c r="Q120" s="300"/>
      <c r="R120" s="300"/>
      <c r="S120" s="300"/>
      <c r="T120" s="300"/>
      <c r="U120" s="300"/>
      <c r="BK120" s="298"/>
      <c r="BL120" s="298"/>
      <c r="BM120" s="299"/>
    </row>
    <row r="121" spans="1:79" ht="12" customHeight="1">
      <c r="A121" s="260"/>
      <c r="B121" s="260"/>
      <c r="C121" s="260"/>
      <c r="D121" s="260"/>
      <c r="E121" s="576" t="s">
        <v>57</v>
      </c>
      <c r="F121" s="576"/>
      <c r="G121" s="576"/>
      <c r="H121" s="576"/>
      <c r="I121" s="576"/>
      <c r="J121" s="576"/>
      <c r="K121" s="576"/>
      <c r="L121" s="576"/>
      <c r="M121" s="576"/>
      <c r="N121" s="301"/>
      <c r="O121" s="301"/>
      <c r="P121" s="301"/>
      <c r="Q121" s="301"/>
      <c r="R121" s="301"/>
      <c r="S121" s="301"/>
      <c r="T121" s="301"/>
      <c r="U121" s="301"/>
      <c r="BK121" s="298"/>
      <c r="BL121" s="298"/>
      <c r="BM121" s="299"/>
    </row>
    <row r="122" spans="1:79" ht="12" customHeight="1">
      <c r="A122" s="260"/>
      <c r="B122" s="260"/>
      <c r="C122" s="260"/>
      <c r="D122" s="260"/>
      <c r="E122" s="300"/>
      <c r="F122" s="300"/>
      <c r="G122" s="300"/>
      <c r="H122" s="300"/>
      <c r="I122" s="300"/>
      <c r="J122" s="300"/>
      <c r="K122" s="300"/>
      <c r="L122" s="300"/>
      <c r="M122" s="300"/>
      <c r="N122" s="301"/>
      <c r="O122" s="301"/>
      <c r="P122" s="301"/>
      <c r="Q122" s="301"/>
      <c r="R122" s="301"/>
      <c r="S122" s="301"/>
      <c r="T122" s="301"/>
      <c r="U122" s="301"/>
      <c r="BK122" s="302"/>
      <c r="BL122" s="302"/>
      <c r="BM122" s="303"/>
    </row>
    <row r="123" spans="1:79" ht="12" customHeight="1">
      <c r="A123" s="260"/>
      <c r="B123" s="304"/>
      <c r="C123" s="304"/>
      <c r="D123" s="304"/>
      <c r="E123" s="305"/>
      <c r="F123" s="304"/>
      <c r="G123" s="304"/>
      <c r="H123" s="306"/>
      <c r="I123" s="305"/>
      <c r="J123" s="305"/>
      <c r="K123" s="301"/>
      <c r="L123" s="301"/>
      <c r="M123" s="301"/>
      <c r="N123" s="301"/>
      <c r="O123" s="301"/>
      <c r="P123" s="301"/>
      <c r="Q123" s="301"/>
      <c r="R123" s="301"/>
      <c r="S123" s="301"/>
      <c r="T123" s="301"/>
      <c r="U123" s="301"/>
      <c r="V123" s="307"/>
      <c r="W123" s="307"/>
      <c r="X123" s="307"/>
      <c r="Y123" s="307"/>
      <c r="Z123" s="307"/>
      <c r="AA123" s="307"/>
      <c r="AB123" s="307"/>
      <c r="AC123" s="307"/>
      <c r="AD123" s="307"/>
      <c r="AE123" s="307"/>
      <c r="AF123" s="307"/>
      <c r="AG123" s="307"/>
      <c r="AI123" s="308"/>
      <c r="AJ123" s="308"/>
      <c r="AK123" s="308"/>
      <c r="AL123" s="251"/>
      <c r="AM123" s="251"/>
      <c r="AN123" s="251"/>
      <c r="AO123" s="251"/>
      <c r="AP123" s="251"/>
      <c r="AQ123" s="251"/>
      <c r="AR123" s="251"/>
      <c r="AS123" s="251"/>
      <c r="AT123" s="251"/>
      <c r="AU123" s="251"/>
      <c r="AV123" s="251"/>
      <c r="AW123" s="251"/>
      <c r="AX123" s="251"/>
      <c r="AY123" s="307"/>
      <c r="AZ123" s="307"/>
      <c r="BA123" s="307"/>
      <c r="BB123" s="307"/>
      <c r="BC123" s="307"/>
      <c r="BD123" s="307"/>
      <c r="BE123" s="307"/>
      <c r="BF123" s="307"/>
      <c r="BG123" s="307"/>
      <c r="BH123" s="307"/>
      <c r="BI123" s="307"/>
      <c r="BJ123" s="307"/>
      <c r="BK123" s="309"/>
      <c r="BL123" s="309"/>
      <c r="BM123" s="307"/>
    </row>
    <row r="124" spans="1:79" ht="12" customHeight="1">
      <c r="A124" s="260"/>
      <c r="B124" s="304" t="s">
        <v>29</v>
      </c>
      <c r="C124" s="304"/>
      <c r="D124" s="304"/>
      <c r="E124" s="305"/>
      <c r="F124" s="304"/>
      <c r="G124" s="304"/>
      <c r="H124" s="306"/>
      <c r="I124" s="305"/>
      <c r="J124" s="305"/>
      <c r="K124" s="301"/>
      <c r="L124" s="301"/>
      <c r="M124" s="301"/>
      <c r="N124" s="301"/>
      <c r="O124" s="301"/>
      <c r="P124" s="301"/>
      <c r="Q124" s="301"/>
      <c r="R124" s="301"/>
      <c r="S124" s="301"/>
      <c r="T124" s="301"/>
      <c r="U124" s="301"/>
      <c r="V124" s="307"/>
      <c r="W124" s="307"/>
      <c r="X124" s="307"/>
      <c r="Y124" s="307"/>
      <c r="Z124" s="307"/>
      <c r="AA124" s="307"/>
      <c r="AB124" s="307"/>
      <c r="AC124" s="307"/>
      <c r="AD124" s="307"/>
      <c r="AE124" s="307"/>
      <c r="AF124" s="307"/>
      <c r="AG124" s="307"/>
      <c r="AI124" s="308"/>
      <c r="AJ124" s="308"/>
      <c r="AK124" s="308"/>
      <c r="AL124" s="251"/>
      <c r="AM124" s="251"/>
      <c r="AN124" s="251"/>
      <c r="AO124" s="251"/>
      <c r="AP124" s="251"/>
      <c r="AQ124" s="251"/>
      <c r="AR124" s="251"/>
      <c r="AS124" s="251"/>
      <c r="AT124" s="251"/>
      <c r="AU124" s="251"/>
      <c r="AV124" s="251"/>
      <c r="AW124" s="251"/>
      <c r="AX124" s="251"/>
      <c r="AY124" s="307"/>
      <c r="AZ124" s="307"/>
      <c r="BA124" s="307"/>
      <c r="BB124" s="307"/>
      <c r="BC124" s="307"/>
      <c r="BD124" s="307"/>
      <c r="BE124" s="307"/>
      <c r="BF124" s="307"/>
      <c r="BG124" s="307"/>
      <c r="BH124" s="307"/>
      <c r="BI124" s="307"/>
      <c r="BJ124" s="307"/>
      <c r="BK124" s="309"/>
      <c r="BL124" s="309"/>
      <c r="BM124" s="307"/>
    </row>
    <row r="125" spans="1:79">
      <c r="A125" s="260"/>
      <c r="B125" s="260" t="s">
        <v>53</v>
      </c>
      <c r="C125" s="260"/>
      <c r="D125" s="260"/>
      <c r="E125" s="260"/>
      <c r="F125" s="269"/>
      <c r="G125" s="269"/>
      <c r="H125" s="269"/>
      <c r="I125" s="269"/>
      <c r="J125" s="269"/>
      <c r="K125" s="301"/>
      <c r="L125" s="301"/>
      <c r="M125" s="301"/>
      <c r="V125" s="310"/>
      <c r="W125" s="310"/>
      <c r="X125" s="310"/>
      <c r="Y125" s="310"/>
      <c r="Z125" s="310"/>
      <c r="AA125" s="310"/>
      <c r="AB125" s="310"/>
      <c r="AC125" s="310"/>
      <c r="AD125" s="310"/>
      <c r="AE125" s="310"/>
      <c r="AF125" s="310"/>
      <c r="AG125" s="310"/>
      <c r="AI125" s="251"/>
      <c r="AJ125" s="251"/>
      <c r="AK125" s="251"/>
      <c r="AL125" s="253"/>
      <c r="AM125" s="253"/>
      <c r="AN125" s="253"/>
      <c r="AO125" s="253"/>
      <c r="AP125" s="253"/>
      <c r="AQ125" s="253"/>
      <c r="AR125" s="253"/>
      <c r="AS125" s="253"/>
      <c r="AT125" s="253"/>
      <c r="AU125" s="253"/>
      <c r="AV125" s="253"/>
      <c r="AW125" s="253"/>
      <c r="AX125" s="253"/>
      <c r="AY125" s="310"/>
      <c r="AZ125" s="310"/>
      <c r="BA125" s="310"/>
      <c r="BB125" s="310"/>
      <c r="BC125" s="310"/>
      <c r="BD125" s="310"/>
      <c r="BE125" s="310"/>
      <c r="BF125" s="310"/>
      <c r="BG125" s="310"/>
      <c r="BH125" s="310"/>
      <c r="BI125" s="310"/>
      <c r="BJ125" s="310"/>
      <c r="BK125" s="307"/>
      <c r="BL125" s="307"/>
      <c r="BM125" s="310"/>
    </row>
    <row r="126" spans="1:79">
      <c r="V126" s="310"/>
      <c r="W126" s="310"/>
      <c r="X126" s="310"/>
      <c r="Y126" s="310"/>
      <c r="Z126" s="310"/>
      <c r="AA126" s="310"/>
      <c r="AB126" s="310"/>
      <c r="AC126" s="310"/>
      <c r="AD126" s="310"/>
      <c r="AE126" s="310"/>
      <c r="AF126" s="310"/>
      <c r="AG126" s="310"/>
      <c r="AI126" s="251"/>
      <c r="AJ126" s="251"/>
      <c r="AK126" s="251"/>
      <c r="AL126" s="253"/>
      <c r="AM126" s="253"/>
      <c r="AN126" s="253"/>
      <c r="AO126" s="253"/>
      <c r="AP126" s="253"/>
      <c r="AQ126" s="253"/>
      <c r="AR126" s="253"/>
      <c r="AS126" s="253"/>
      <c r="AT126" s="253"/>
      <c r="AU126" s="253"/>
      <c r="AV126" s="253"/>
      <c r="AW126" s="253"/>
      <c r="AX126" s="253"/>
      <c r="AY126" s="310"/>
      <c r="AZ126" s="310"/>
      <c r="BA126" s="310"/>
      <c r="BB126" s="310"/>
      <c r="BC126" s="310"/>
      <c r="BD126" s="310"/>
      <c r="BE126" s="310"/>
      <c r="BF126" s="310"/>
      <c r="BG126" s="310"/>
      <c r="BH126" s="310"/>
      <c r="BI126" s="310"/>
      <c r="BJ126" s="310"/>
      <c r="BK126" s="307"/>
      <c r="BL126" s="307"/>
      <c r="BM126" s="310"/>
    </row>
    <row r="127" spans="1:79">
      <c r="V127" s="310"/>
      <c r="W127" s="310"/>
      <c r="X127" s="310"/>
      <c r="Y127" s="310"/>
      <c r="Z127" s="310"/>
      <c r="AA127" s="310"/>
      <c r="AB127" s="310"/>
      <c r="AC127" s="310"/>
      <c r="AD127" s="310"/>
      <c r="AE127" s="310"/>
      <c r="AF127" s="310"/>
      <c r="AG127" s="310"/>
      <c r="AI127" s="251"/>
      <c r="AJ127" s="251"/>
      <c r="AK127" s="251"/>
      <c r="AL127" s="253"/>
      <c r="AM127" s="253"/>
      <c r="AN127" s="253"/>
      <c r="AO127" s="253"/>
      <c r="AP127" s="253"/>
      <c r="AQ127" s="253"/>
      <c r="AR127" s="253"/>
      <c r="AS127" s="253"/>
      <c r="AT127" s="253"/>
      <c r="AU127" s="253"/>
      <c r="AV127" s="253"/>
      <c r="AW127" s="253"/>
      <c r="AX127" s="253"/>
      <c r="AY127" s="310"/>
      <c r="AZ127" s="310"/>
      <c r="BA127" s="310"/>
      <c r="BB127" s="310"/>
      <c r="BC127" s="310"/>
      <c r="BD127" s="310"/>
      <c r="BE127" s="310"/>
      <c r="BF127" s="310"/>
      <c r="BG127" s="310"/>
      <c r="BH127" s="310"/>
      <c r="BI127" s="310"/>
      <c r="BJ127" s="310"/>
      <c r="BK127" s="307"/>
      <c r="BL127" s="307"/>
      <c r="BM127" s="310"/>
    </row>
    <row r="128" spans="1:79">
      <c r="V128" s="310"/>
      <c r="W128" s="310"/>
      <c r="X128" s="310"/>
      <c r="Y128" s="310"/>
      <c r="Z128" s="310"/>
      <c r="AA128" s="310"/>
      <c r="AB128" s="310"/>
      <c r="AC128" s="310"/>
      <c r="AD128" s="310"/>
      <c r="AE128" s="310"/>
      <c r="AF128" s="310"/>
      <c r="AG128" s="310"/>
      <c r="AI128" s="251"/>
      <c r="AJ128" s="251"/>
      <c r="AK128" s="251"/>
      <c r="AL128" s="253"/>
      <c r="AM128" s="253"/>
      <c r="AN128" s="253"/>
      <c r="AO128" s="253"/>
      <c r="AP128" s="253"/>
      <c r="AQ128" s="253"/>
      <c r="AR128" s="253"/>
      <c r="AS128" s="253"/>
      <c r="AT128" s="253"/>
      <c r="AU128" s="253"/>
      <c r="AV128" s="253"/>
      <c r="AW128" s="253"/>
      <c r="AX128" s="253"/>
      <c r="AY128" s="310"/>
      <c r="AZ128" s="310"/>
      <c r="BA128" s="310"/>
      <c r="BB128" s="310"/>
      <c r="BC128" s="310"/>
      <c r="BD128" s="310"/>
      <c r="BE128" s="310"/>
      <c r="BF128" s="310"/>
      <c r="BG128" s="310"/>
      <c r="BH128" s="310"/>
      <c r="BI128" s="310"/>
      <c r="BJ128" s="310"/>
      <c r="BK128" s="307"/>
      <c r="BL128" s="307"/>
      <c r="BM128" s="310"/>
    </row>
    <row r="129" spans="1:65">
      <c r="N129" s="260"/>
      <c r="O129" s="260"/>
      <c r="P129" s="260"/>
      <c r="Q129" s="260"/>
      <c r="R129" s="260"/>
      <c r="S129" s="260"/>
      <c r="T129" s="260"/>
      <c r="U129" s="260"/>
      <c r="V129" s="311"/>
      <c r="W129" s="311"/>
      <c r="X129" s="311"/>
      <c r="Y129" s="311"/>
      <c r="Z129" s="311"/>
      <c r="AA129" s="311"/>
      <c r="AB129" s="311"/>
      <c r="AC129" s="311"/>
      <c r="AD129" s="311"/>
      <c r="AE129" s="311"/>
      <c r="AF129" s="311"/>
      <c r="AG129" s="311"/>
      <c r="AI129" s="312"/>
      <c r="AJ129" s="312"/>
      <c r="AK129" s="312"/>
      <c r="AL129" s="313"/>
      <c r="AM129" s="313"/>
      <c r="AN129" s="313"/>
      <c r="AO129" s="313"/>
      <c r="AP129" s="313"/>
      <c r="AQ129" s="313"/>
      <c r="AR129" s="313"/>
      <c r="AS129" s="313"/>
      <c r="AT129" s="313"/>
      <c r="AU129" s="313"/>
      <c r="AV129" s="313"/>
      <c r="AW129" s="313"/>
      <c r="AX129" s="313"/>
      <c r="AY129" s="311"/>
      <c r="AZ129" s="311"/>
      <c r="BA129" s="311"/>
      <c r="BB129" s="311"/>
      <c r="BC129" s="311"/>
      <c r="BD129" s="311"/>
      <c r="BE129" s="311"/>
      <c r="BF129" s="311"/>
      <c r="BG129" s="311"/>
      <c r="BH129" s="311"/>
      <c r="BI129" s="311"/>
      <c r="BJ129" s="311"/>
      <c r="BK129" s="20"/>
      <c r="BL129" s="20"/>
      <c r="BM129" s="311"/>
    </row>
    <row r="130" spans="1:65">
      <c r="A130" s="260" t="s">
        <v>10</v>
      </c>
      <c r="B130" s="260"/>
      <c r="C130" s="260" t="s">
        <v>19</v>
      </c>
      <c r="D130" s="260" t="s">
        <v>20</v>
      </c>
      <c r="E130" s="260"/>
      <c r="F130" s="268" t="s">
        <v>21</v>
      </c>
      <c r="G130" s="260"/>
      <c r="H130" s="260" t="s">
        <v>22</v>
      </c>
      <c r="I130" s="260"/>
      <c r="J130" s="260"/>
      <c r="K130" s="260"/>
      <c r="L130" s="260"/>
      <c r="M130" s="260"/>
      <c r="N130" s="260"/>
      <c r="O130" s="260"/>
      <c r="P130" s="260"/>
      <c r="Q130" s="260"/>
      <c r="R130" s="260"/>
      <c r="S130" s="260"/>
      <c r="T130" s="260"/>
      <c r="U130" s="260"/>
    </row>
    <row r="131" spans="1:65">
      <c r="A131" s="260" t="s">
        <v>112</v>
      </c>
      <c r="B131" s="260"/>
      <c r="C131" s="260" t="s">
        <v>59</v>
      </c>
      <c r="D131" s="260" t="s">
        <v>25</v>
      </c>
      <c r="E131" s="260"/>
      <c r="F131" s="268" t="s">
        <v>23</v>
      </c>
      <c r="G131" s="260"/>
      <c r="H131" s="260" t="s">
        <v>24</v>
      </c>
      <c r="I131" s="260"/>
      <c r="J131" s="260"/>
      <c r="K131" s="260"/>
      <c r="L131" s="260"/>
      <c r="M131" s="260"/>
      <c r="N131" s="260"/>
      <c r="O131" s="260"/>
      <c r="P131" s="260"/>
      <c r="Q131" s="260"/>
      <c r="R131" s="260"/>
      <c r="S131" s="260"/>
      <c r="T131" s="260"/>
      <c r="U131" s="260"/>
    </row>
    <row r="132" spans="1:65">
      <c r="A132" s="260" t="s">
        <v>113</v>
      </c>
      <c r="B132" s="260"/>
      <c r="C132" s="260"/>
      <c r="D132" s="260"/>
      <c r="E132" s="260"/>
      <c r="F132" s="268"/>
      <c r="G132" s="260"/>
      <c r="H132" s="260"/>
      <c r="I132" s="260"/>
      <c r="J132" s="260"/>
      <c r="K132" s="260"/>
      <c r="L132" s="260"/>
      <c r="M132" s="260"/>
      <c r="N132" s="260"/>
      <c r="O132" s="260"/>
      <c r="P132" s="260"/>
      <c r="Q132" s="260"/>
      <c r="R132" s="260"/>
      <c r="S132" s="260"/>
      <c r="T132" s="260"/>
      <c r="U132" s="260"/>
    </row>
    <row r="133" spans="1:65">
      <c r="A133" s="260" t="s">
        <v>11</v>
      </c>
      <c r="B133" s="260"/>
      <c r="C133" s="260"/>
      <c r="D133" s="260"/>
      <c r="E133" s="260"/>
      <c r="F133" s="268"/>
      <c r="G133" s="260"/>
      <c r="H133" s="260"/>
      <c r="I133" s="260"/>
      <c r="J133" s="260"/>
      <c r="K133" s="260"/>
      <c r="L133" s="260"/>
      <c r="M133" s="260"/>
    </row>
    <row r="134" spans="1:65">
      <c r="A134" s="260" t="s">
        <v>12</v>
      </c>
    </row>
    <row r="135" spans="1:65">
      <c r="A135" s="260" t="s">
        <v>0</v>
      </c>
    </row>
    <row r="136" spans="1:65">
      <c r="A136" s="260" t="s">
        <v>1</v>
      </c>
    </row>
    <row r="137" spans="1:65">
      <c r="A137" s="260" t="s">
        <v>60</v>
      </c>
    </row>
    <row r="138" spans="1:65">
      <c r="A138" s="260" t="s">
        <v>13</v>
      </c>
    </row>
    <row r="139" spans="1:65">
      <c r="A139" s="260" t="s">
        <v>104</v>
      </c>
    </row>
    <row r="140" spans="1:65">
      <c r="A140" s="260" t="s">
        <v>102</v>
      </c>
    </row>
    <row r="141" spans="1:65">
      <c r="A141" s="260" t="s">
        <v>103</v>
      </c>
    </row>
    <row r="142" spans="1:65">
      <c r="A142" s="260" t="s">
        <v>105</v>
      </c>
    </row>
    <row r="143" spans="1:65">
      <c r="A143" s="260" t="s">
        <v>106</v>
      </c>
    </row>
    <row r="144" spans="1:65">
      <c r="A144" s="260" t="s">
        <v>107</v>
      </c>
    </row>
    <row r="145" spans="1:1">
      <c r="A145" s="260" t="s">
        <v>14</v>
      </c>
    </row>
    <row r="146" spans="1:1">
      <c r="A146" s="260" t="s">
        <v>15</v>
      </c>
    </row>
    <row r="147" spans="1:1">
      <c r="A147" s="260" t="s">
        <v>27</v>
      </c>
    </row>
    <row r="148" spans="1:1">
      <c r="A148" s="260" t="s">
        <v>26</v>
      </c>
    </row>
    <row r="149" spans="1:1">
      <c r="A149" s="260" t="s">
        <v>110</v>
      </c>
    </row>
    <row r="150" spans="1:1">
      <c r="A150" s="260" t="s">
        <v>28</v>
      </c>
    </row>
    <row r="151" spans="1:1">
      <c r="A151" s="260"/>
    </row>
  </sheetData>
  <sheetProtection algorithmName="SHA-512" hashValue="Dd73hYlmFa0YKRqoJtqaNzYJrfF7t+vpkQ78ROQnUleqRSkAUn07xQxav2wJFaivUp7gX2/fq3IxZCzVeFpJFA==" saltValue="rXSBgm14tr1UfVefhM56Hw==" spinCount="100000" sheet="1" objects="1" scenarios="1" selectLockedCells="1"/>
  <autoFilter ref="BK3:BM151" xr:uid="{31317486-3628-4556-B971-634E85FB6700}"/>
  <mergeCells count="29">
    <mergeCell ref="E121:M121"/>
    <mergeCell ref="A14:A16"/>
    <mergeCell ref="B14:B16"/>
    <mergeCell ref="C14:D16"/>
    <mergeCell ref="E118:I118"/>
    <mergeCell ref="A117:B117"/>
    <mergeCell ref="G14:G16"/>
    <mergeCell ref="H14:H16"/>
    <mergeCell ref="I14:I16"/>
    <mergeCell ref="J14:J16"/>
    <mergeCell ref="K14:K16"/>
    <mergeCell ref="L14:L16"/>
    <mergeCell ref="E14:E16"/>
    <mergeCell ref="F14:F16"/>
    <mergeCell ref="E120:M120"/>
    <mergeCell ref="AY3:BJ3"/>
    <mergeCell ref="BF4:BJ4"/>
    <mergeCell ref="M14:M16"/>
    <mergeCell ref="E119:I119"/>
    <mergeCell ref="A3:M3"/>
    <mergeCell ref="F5:H5"/>
    <mergeCell ref="L6:M6"/>
    <mergeCell ref="O14:O16"/>
    <mergeCell ref="N14:N16"/>
    <mergeCell ref="B6:J6"/>
    <mergeCell ref="P14:P16"/>
    <mergeCell ref="B13:O13"/>
    <mergeCell ref="AC11:AH11"/>
    <mergeCell ref="AC12:AH12"/>
  </mergeCells>
  <phoneticPr fontId="1"/>
  <conditionalFormatting sqref="F5:H5">
    <cfRule type="cellIs" dxfId="8" priority="2" operator="equal">
      <formula>"退職日変更あり"</formula>
    </cfRule>
  </conditionalFormatting>
  <conditionalFormatting sqref="V17:AG116">
    <cfRule type="expression" dxfId="7" priority="1">
      <formula>ISBLANK(V17)</formula>
    </cfRule>
  </conditionalFormatting>
  <dataValidations xWindow="230" yWindow="617" count="20">
    <dataValidation type="list" allowBlank="1" showInputMessage="1" showErrorMessage="1" sqref="H17:H116" xr:uid="{00000000-0002-0000-0200-000000000000}">
      <formula1>$H$130:$H$131</formula1>
    </dataValidation>
    <dataValidation type="list" allowBlank="1" showInputMessage="1" showErrorMessage="1" prompt="「常」⇒1日6時間以上かつ1ヶ月20日以上_x000a__x000a_「非」⇒1日6時間未満又は1ヶ月20日未満" sqref="D17:D116" xr:uid="{00000000-0002-0000-0200-000001000000}">
      <formula1>$D$130:$D$131</formula1>
    </dataValidation>
    <dataValidation type="list" allowBlank="1" showInputMessage="1" showErrorMessage="1" prompt="「正」は正規職員、「パート」は正規職員以外（他のエクセルファイルからの貼り付けの際は、「パート」は全角でお願いします。）" sqref="C17:C116" xr:uid="{00000000-0002-0000-0200-000002000000}">
      <formula1>$C$130:$C$131</formula1>
    </dataValidation>
    <dataValidation type="list" errorStyle="warning" allowBlank="1" showInputMessage="1" showErrorMessage="1" sqref="WXB983139:WXB983163 WNF983139:WNF983163 WDJ983139:WDJ983163 VTN983139:VTN983163 VJR983139:VJR983163 UZV983139:UZV983163 UPZ983139:UPZ983163 UGD983139:UGD983163 TWH983139:TWH983163 TML983139:TML983163 TCP983139:TCP983163 SST983139:SST983163 SIX983139:SIX983163 RZB983139:RZB983163 RPF983139:RPF983163 RFJ983139:RFJ983163 QVN983139:QVN983163 QLR983139:QLR983163 QBV983139:QBV983163 PRZ983139:PRZ983163 PID983139:PID983163 OYH983139:OYH983163 OOL983139:OOL983163 OEP983139:OEP983163 NUT983139:NUT983163 NKX983139:NKX983163 NBB983139:NBB983163 MRF983139:MRF983163 MHJ983139:MHJ983163 LXN983139:LXN983163 LNR983139:LNR983163 LDV983139:LDV983163 KTZ983139:KTZ983163 KKD983139:KKD983163 KAH983139:KAH983163 JQL983139:JQL983163 JGP983139:JGP983163 IWT983139:IWT983163 IMX983139:IMX983163 IDB983139:IDB983163 HTF983139:HTF983163 HJJ983139:HJJ983163 GZN983139:GZN983163 GPR983139:GPR983163 GFV983139:GFV983163 FVZ983139:FVZ983163 FMD983139:FMD983163 FCH983139:FCH983163 ESL983139:ESL983163 EIP983139:EIP983163 DYT983139:DYT983163 DOX983139:DOX983163 DFB983139:DFB983163 CVF983139:CVF983163 CLJ983139:CLJ983163 CBN983139:CBN983163 BRR983139:BRR983163 BHV983139:BHV983163 AXZ983139:AXZ983163 AOD983139:AOD983163 AEH983139:AEH983163 UL983139:UL983163 KP983139:KP983163 H983139:H983163 WXB917603:WXB917627 WNF917603:WNF917627 WDJ917603:WDJ917627 VTN917603:VTN917627 VJR917603:VJR917627 UZV917603:UZV917627 UPZ917603:UPZ917627 UGD917603:UGD917627 TWH917603:TWH917627 TML917603:TML917627 TCP917603:TCP917627 SST917603:SST917627 SIX917603:SIX917627 RZB917603:RZB917627 RPF917603:RPF917627 RFJ917603:RFJ917627 QVN917603:QVN917627 QLR917603:QLR917627 QBV917603:QBV917627 PRZ917603:PRZ917627 PID917603:PID917627 OYH917603:OYH917627 OOL917603:OOL917627 OEP917603:OEP917627 NUT917603:NUT917627 NKX917603:NKX917627 NBB917603:NBB917627 MRF917603:MRF917627 MHJ917603:MHJ917627 LXN917603:LXN917627 LNR917603:LNR917627 LDV917603:LDV917627 KTZ917603:KTZ917627 KKD917603:KKD917627 KAH917603:KAH917627 JQL917603:JQL917627 JGP917603:JGP917627 IWT917603:IWT917627 IMX917603:IMX917627 IDB917603:IDB917627 HTF917603:HTF917627 HJJ917603:HJJ917627 GZN917603:GZN917627 GPR917603:GPR917627 GFV917603:GFV917627 FVZ917603:FVZ917627 FMD917603:FMD917627 FCH917603:FCH917627 ESL917603:ESL917627 EIP917603:EIP917627 DYT917603:DYT917627 DOX917603:DOX917627 DFB917603:DFB917627 CVF917603:CVF917627 CLJ917603:CLJ917627 CBN917603:CBN917627 BRR917603:BRR917627 BHV917603:BHV917627 AXZ917603:AXZ917627 AOD917603:AOD917627 AEH917603:AEH917627 UL917603:UL917627 KP917603:KP917627 H917603:H917627 WXB852067:WXB852091 WNF852067:WNF852091 WDJ852067:WDJ852091 VTN852067:VTN852091 VJR852067:VJR852091 UZV852067:UZV852091 UPZ852067:UPZ852091 UGD852067:UGD852091 TWH852067:TWH852091 TML852067:TML852091 TCP852067:TCP852091 SST852067:SST852091 SIX852067:SIX852091 RZB852067:RZB852091 RPF852067:RPF852091 RFJ852067:RFJ852091 QVN852067:QVN852091 QLR852067:QLR852091 QBV852067:QBV852091 PRZ852067:PRZ852091 PID852067:PID852091 OYH852067:OYH852091 OOL852067:OOL852091 OEP852067:OEP852091 NUT852067:NUT852091 NKX852067:NKX852091 NBB852067:NBB852091 MRF852067:MRF852091 MHJ852067:MHJ852091 LXN852067:LXN852091 LNR852067:LNR852091 LDV852067:LDV852091 KTZ852067:KTZ852091 KKD852067:KKD852091 KAH852067:KAH852091 JQL852067:JQL852091 JGP852067:JGP852091 IWT852067:IWT852091 IMX852067:IMX852091 IDB852067:IDB852091 HTF852067:HTF852091 HJJ852067:HJJ852091 GZN852067:GZN852091 GPR852067:GPR852091 GFV852067:GFV852091 FVZ852067:FVZ852091 FMD852067:FMD852091 FCH852067:FCH852091 ESL852067:ESL852091 EIP852067:EIP852091 DYT852067:DYT852091 DOX852067:DOX852091 DFB852067:DFB852091 CVF852067:CVF852091 CLJ852067:CLJ852091 CBN852067:CBN852091 BRR852067:BRR852091 BHV852067:BHV852091 AXZ852067:AXZ852091 AOD852067:AOD852091 AEH852067:AEH852091 UL852067:UL852091 KP852067:KP852091 H852067:H852091 WXB786531:WXB786555 WNF786531:WNF786555 WDJ786531:WDJ786555 VTN786531:VTN786555 VJR786531:VJR786555 UZV786531:UZV786555 UPZ786531:UPZ786555 UGD786531:UGD786555 TWH786531:TWH786555 TML786531:TML786555 TCP786531:TCP786555 SST786531:SST786555 SIX786531:SIX786555 RZB786531:RZB786555 RPF786531:RPF786555 RFJ786531:RFJ786555 QVN786531:QVN786555 QLR786531:QLR786555 QBV786531:QBV786555 PRZ786531:PRZ786555 PID786531:PID786555 OYH786531:OYH786555 OOL786531:OOL786555 OEP786531:OEP786555 NUT786531:NUT786555 NKX786531:NKX786555 NBB786531:NBB786555 MRF786531:MRF786555 MHJ786531:MHJ786555 LXN786531:LXN786555 LNR786531:LNR786555 LDV786531:LDV786555 KTZ786531:KTZ786555 KKD786531:KKD786555 KAH786531:KAH786555 JQL786531:JQL786555 JGP786531:JGP786555 IWT786531:IWT786555 IMX786531:IMX786555 IDB786531:IDB786555 HTF786531:HTF786555 HJJ786531:HJJ786555 GZN786531:GZN786555 GPR786531:GPR786555 GFV786531:GFV786555 FVZ786531:FVZ786555 FMD786531:FMD786555 FCH786531:FCH786555 ESL786531:ESL786555 EIP786531:EIP786555 DYT786531:DYT786555 DOX786531:DOX786555 DFB786531:DFB786555 CVF786531:CVF786555 CLJ786531:CLJ786555 CBN786531:CBN786555 BRR786531:BRR786555 BHV786531:BHV786555 AXZ786531:AXZ786555 AOD786531:AOD786555 AEH786531:AEH786555 UL786531:UL786555 KP786531:KP786555 H786531:H786555 WXB720995:WXB721019 WNF720995:WNF721019 WDJ720995:WDJ721019 VTN720995:VTN721019 VJR720995:VJR721019 UZV720995:UZV721019 UPZ720995:UPZ721019 UGD720995:UGD721019 TWH720995:TWH721019 TML720995:TML721019 TCP720995:TCP721019 SST720995:SST721019 SIX720995:SIX721019 RZB720995:RZB721019 RPF720995:RPF721019 RFJ720995:RFJ721019 QVN720995:QVN721019 QLR720995:QLR721019 QBV720995:QBV721019 PRZ720995:PRZ721019 PID720995:PID721019 OYH720995:OYH721019 OOL720995:OOL721019 OEP720995:OEP721019 NUT720995:NUT721019 NKX720995:NKX721019 NBB720995:NBB721019 MRF720995:MRF721019 MHJ720995:MHJ721019 LXN720995:LXN721019 LNR720995:LNR721019 LDV720995:LDV721019 KTZ720995:KTZ721019 KKD720995:KKD721019 KAH720995:KAH721019 JQL720995:JQL721019 JGP720995:JGP721019 IWT720995:IWT721019 IMX720995:IMX721019 IDB720995:IDB721019 HTF720995:HTF721019 HJJ720995:HJJ721019 GZN720995:GZN721019 GPR720995:GPR721019 GFV720995:GFV721019 FVZ720995:FVZ721019 FMD720995:FMD721019 FCH720995:FCH721019 ESL720995:ESL721019 EIP720995:EIP721019 DYT720995:DYT721019 DOX720995:DOX721019 DFB720995:DFB721019 CVF720995:CVF721019 CLJ720995:CLJ721019 CBN720995:CBN721019 BRR720995:BRR721019 BHV720995:BHV721019 AXZ720995:AXZ721019 AOD720995:AOD721019 AEH720995:AEH721019 UL720995:UL721019 KP720995:KP721019 H720995:H721019 WXB655459:WXB655483 WNF655459:WNF655483 WDJ655459:WDJ655483 VTN655459:VTN655483 VJR655459:VJR655483 UZV655459:UZV655483 UPZ655459:UPZ655483 UGD655459:UGD655483 TWH655459:TWH655483 TML655459:TML655483 TCP655459:TCP655483 SST655459:SST655483 SIX655459:SIX655483 RZB655459:RZB655483 RPF655459:RPF655483 RFJ655459:RFJ655483 QVN655459:QVN655483 QLR655459:QLR655483 QBV655459:QBV655483 PRZ655459:PRZ655483 PID655459:PID655483 OYH655459:OYH655483 OOL655459:OOL655483 OEP655459:OEP655483 NUT655459:NUT655483 NKX655459:NKX655483 NBB655459:NBB655483 MRF655459:MRF655483 MHJ655459:MHJ655483 LXN655459:LXN655483 LNR655459:LNR655483 LDV655459:LDV655483 KTZ655459:KTZ655483 KKD655459:KKD655483 KAH655459:KAH655483 JQL655459:JQL655483 JGP655459:JGP655483 IWT655459:IWT655483 IMX655459:IMX655483 IDB655459:IDB655483 HTF655459:HTF655483 HJJ655459:HJJ655483 GZN655459:GZN655483 GPR655459:GPR655483 GFV655459:GFV655483 FVZ655459:FVZ655483 FMD655459:FMD655483 FCH655459:FCH655483 ESL655459:ESL655483 EIP655459:EIP655483 DYT655459:DYT655483 DOX655459:DOX655483 DFB655459:DFB655483 CVF655459:CVF655483 CLJ655459:CLJ655483 CBN655459:CBN655483 BRR655459:BRR655483 BHV655459:BHV655483 AXZ655459:AXZ655483 AOD655459:AOD655483 AEH655459:AEH655483 UL655459:UL655483 KP655459:KP655483 H655459:H655483 WXB589923:WXB589947 WNF589923:WNF589947 WDJ589923:WDJ589947 VTN589923:VTN589947 VJR589923:VJR589947 UZV589923:UZV589947 UPZ589923:UPZ589947 UGD589923:UGD589947 TWH589923:TWH589947 TML589923:TML589947 TCP589923:TCP589947 SST589923:SST589947 SIX589923:SIX589947 RZB589923:RZB589947 RPF589923:RPF589947 RFJ589923:RFJ589947 QVN589923:QVN589947 QLR589923:QLR589947 QBV589923:QBV589947 PRZ589923:PRZ589947 PID589923:PID589947 OYH589923:OYH589947 OOL589923:OOL589947 OEP589923:OEP589947 NUT589923:NUT589947 NKX589923:NKX589947 NBB589923:NBB589947 MRF589923:MRF589947 MHJ589923:MHJ589947 LXN589923:LXN589947 LNR589923:LNR589947 LDV589923:LDV589947 KTZ589923:KTZ589947 KKD589923:KKD589947 KAH589923:KAH589947 JQL589923:JQL589947 JGP589923:JGP589947 IWT589923:IWT589947 IMX589923:IMX589947 IDB589923:IDB589947 HTF589923:HTF589947 HJJ589923:HJJ589947 GZN589923:GZN589947 GPR589923:GPR589947 GFV589923:GFV589947 FVZ589923:FVZ589947 FMD589923:FMD589947 FCH589923:FCH589947 ESL589923:ESL589947 EIP589923:EIP589947 DYT589923:DYT589947 DOX589923:DOX589947 DFB589923:DFB589947 CVF589923:CVF589947 CLJ589923:CLJ589947 CBN589923:CBN589947 BRR589923:BRR589947 BHV589923:BHV589947 AXZ589923:AXZ589947 AOD589923:AOD589947 AEH589923:AEH589947 UL589923:UL589947 KP589923:KP589947 H589923:H589947 WXB524387:WXB524411 WNF524387:WNF524411 WDJ524387:WDJ524411 VTN524387:VTN524411 VJR524387:VJR524411 UZV524387:UZV524411 UPZ524387:UPZ524411 UGD524387:UGD524411 TWH524387:TWH524411 TML524387:TML524411 TCP524387:TCP524411 SST524387:SST524411 SIX524387:SIX524411 RZB524387:RZB524411 RPF524387:RPF524411 RFJ524387:RFJ524411 QVN524387:QVN524411 QLR524387:QLR524411 QBV524387:QBV524411 PRZ524387:PRZ524411 PID524387:PID524411 OYH524387:OYH524411 OOL524387:OOL524411 OEP524387:OEP524411 NUT524387:NUT524411 NKX524387:NKX524411 NBB524387:NBB524411 MRF524387:MRF524411 MHJ524387:MHJ524411 LXN524387:LXN524411 LNR524387:LNR524411 LDV524387:LDV524411 KTZ524387:KTZ524411 KKD524387:KKD524411 KAH524387:KAH524411 JQL524387:JQL524411 JGP524387:JGP524411 IWT524387:IWT524411 IMX524387:IMX524411 IDB524387:IDB524411 HTF524387:HTF524411 HJJ524387:HJJ524411 GZN524387:GZN524411 GPR524387:GPR524411 GFV524387:GFV524411 FVZ524387:FVZ524411 FMD524387:FMD524411 FCH524387:FCH524411 ESL524387:ESL524411 EIP524387:EIP524411 DYT524387:DYT524411 DOX524387:DOX524411 DFB524387:DFB524411 CVF524387:CVF524411 CLJ524387:CLJ524411 CBN524387:CBN524411 BRR524387:BRR524411 BHV524387:BHV524411 AXZ524387:AXZ524411 AOD524387:AOD524411 AEH524387:AEH524411 UL524387:UL524411 KP524387:KP524411 H524387:H524411 WXB458851:WXB458875 WNF458851:WNF458875 WDJ458851:WDJ458875 VTN458851:VTN458875 VJR458851:VJR458875 UZV458851:UZV458875 UPZ458851:UPZ458875 UGD458851:UGD458875 TWH458851:TWH458875 TML458851:TML458875 TCP458851:TCP458875 SST458851:SST458875 SIX458851:SIX458875 RZB458851:RZB458875 RPF458851:RPF458875 RFJ458851:RFJ458875 QVN458851:QVN458875 QLR458851:QLR458875 QBV458851:QBV458875 PRZ458851:PRZ458875 PID458851:PID458875 OYH458851:OYH458875 OOL458851:OOL458875 OEP458851:OEP458875 NUT458851:NUT458875 NKX458851:NKX458875 NBB458851:NBB458875 MRF458851:MRF458875 MHJ458851:MHJ458875 LXN458851:LXN458875 LNR458851:LNR458875 LDV458851:LDV458875 KTZ458851:KTZ458875 KKD458851:KKD458875 KAH458851:KAH458875 JQL458851:JQL458875 JGP458851:JGP458875 IWT458851:IWT458875 IMX458851:IMX458875 IDB458851:IDB458875 HTF458851:HTF458875 HJJ458851:HJJ458875 GZN458851:GZN458875 GPR458851:GPR458875 GFV458851:GFV458875 FVZ458851:FVZ458875 FMD458851:FMD458875 FCH458851:FCH458875 ESL458851:ESL458875 EIP458851:EIP458875 DYT458851:DYT458875 DOX458851:DOX458875 DFB458851:DFB458875 CVF458851:CVF458875 CLJ458851:CLJ458875 CBN458851:CBN458875 BRR458851:BRR458875 BHV458851:BHV458875 AXZ458851:AXZ458875 AOD458851:AOD458875 AEH458851:AEH458875 UL458851:UL458875 KP458851:KP458875 H458851:H458875 WXB393315:WXB393339 WNF393315:WNF393339 WDJ393315:WDJ393339 VTN393315:VTN393339 VJR393315:VJR393339 UZV393315:UZV393339 UPZ393315:UPZ393339 UGD393315:UGD393339 TWH393315:TWH393339 TML393315:TML393339 TCP393315:TCP393339 SST393315:SST393339 SIX393315:SIX393339 RZB393315:RZB393339 RPF393315:RPF393339 RFJ393315:RFJ393339 QVN393315:QVN393339 QLR393315:QLR393339 QBV393315:QBV393339 PRZ393315:PRZ393339 PID393315:PID393339 OYH393315:OYH393339 OOL393315:OOL393339 OEP393315:OEP393339 NUT393315:NUT393339 NKX393315:NKX393339 NBB393315:NBB393339 MRF393315:MRF393339 MHJ393315:MHJ393339 LXN393315:LXN393339 LNR393315:LNR393339 LDV393315:LDV393339 KTZ393315:KTZ393339 KKD393315:KKD393339 KAH393315:KAH393339 JQL393315:JQL393339 JGP393315:JGP393339 IWT393315:IWT393339 IMX393315:IMX393339 IDB393315:IDB393339 HTF393315:HTF393339 HJJ393315:HJJ393339 GZN393315:GZN393339 GPR393315:GPR393339 GFV393315:GFV393339 FVZ393315:FVZ393339 FMD393315:FMD393339 FCH393315:FCH393339 ESL393315:ESL393339 EIP393315:EIP393339 DYT393315:DYT393339 DOX393315:DOX393339 DFB393315:DFB393339 CVF393315:CVF393339 CLJ393315:CLJ393339 CBN393315:CBN393339 BRR393315:BRR393339 BHV393315:BHV393339 AXZ393315:AXZ393339 AOD393315:AOD393339 AEH393315:AEH393339 UL393315:UL393339 KP393315:KP393339 H393315:H393339 WXB327779:WXB327803 WNF327779:WNF327803 WDJ327779:WDJ327803 VTN327779:VTN327803 VJR327779:VJR327803 UZV327779:UZV327803 UPZ327779:UPZ327803 UGD327779:UGD327803 TWH327779:TWH327803 TML327779:TML327803 TCP327779:TCP327803 SST327779:SST327803 SIX327779:SIX327803 RZB327779:RZB327803 RPF327779:RPF327803 RFJ327779:RFJ327803 QVN327779:QVN327803 QLR327779:QLR327803 QBV327779:QBV327803 PRZ327779:PRZ327803 PID327779:PID327803 OYH327779:OYH327803 OOL327779:OOL327803 OEP327779:OEP327803 NUT327779:NUT327803 NKX327779:NKX327803 NBB327779:NBB327803 MRF327779:MRF327803 MHJ327779:MHJ327803 LXN327779:LXN327803 LNR327779:LNR327803 LDV327779:LDV327803 KTZ327779:KTZ327803 KKD327779:KKD327803 KAH327779:KAH327803 JQL327779:JQL327803 JGP327779:JGP327803 IWT327779:IWT327803 IMX327779:IMX327803 IDB327779:IDB327803 HTF327779:HTF327803 HJJ327779:HJJ327803 GZN327779:GZN327803 GPR327779:GPR327803 GFV327779:GFV327803 FVZ327779:FVZ327803 FMD327779:FMD327803 FCH327779:FCH327803 ESL327779:ESL327803 EIP327779:EIP327803 DYT327779:DYT327803 DOX327779:DOX327803 DFB327779:DFB327803 CVF327779:CVF327803 CLJ327779:CLJ327803 CBN327779:CBN327803 BRR327779:BRR327803 BHV327779:BHV327803 AXZ327779:AXZ327803 AOD327779:AOD327803 AEH327779:AEH327803 UL327779:UL327803 KP327779:KP327803 H327779:H327803 WXB262243:WXB262267 WNF262243:WNF262267 WDJ262243:WDJ262267 VTN262243:VTN262267 VJR262243:VJR262267 UZV262243:UZV262267 UPZ262243:UPZ262267 UGD262243:UGD262267 TWH262243:TWH262267 TML262243:TML262267 TCP262243:TCP262267 SST262243:SST262267 SIX262243:SIX262267 RZB262243:RZB262267 RPF262243:RPF262267 RFJ262243:RFJ262267 QVN262243:QVN262267 QLR262243:QLR262267 QBV262243:QBV262267 PRZ262243:PRZ262267 PID262243:PID262267 OYH262243:OYH262267 OOL262243:OOL262267 OEP262243:OEP262267 NUT262243:NUT262267 NKX262243:NKX262267 NBB262243:NBB262267 MRF262243:MRF262267 MHJ262243:MHJ262267 LXN262243:LXN262267 LNR262243:LNR262267 LDV262243:LDV262267 KTZ262243:KTZ262267 KKD262243:KKD262267 KAH262243:KAH262267 JQL262243:JQL262267 JGP262243:JGP262267 IWT262243:IWT262267 IMX262243:IMX262267 IDB262243:IDB262267 HTF262243:HTF262267 HJJ262243:HJJ262267 GZN262243:GZN262267 GPR262243:GPR262267 GFV262243:GFV262267 FVZ262243:FVZ262267 FMD262243:FMD262267 FCH262243:FCH262267 ESL262243:ESL262267 EIP262243:EIP262267 DYT262243:DYT262267 DOX262243:DOX262267 DFB262243:DFB262267 CVF262243:CVF262267 CLJ262243:CLJ262267 CBN262243:CBN262267 BRR262243:BRR262267 BHV262243:BHV262267 AXZ262243:AXZ262267 AOD262243:AOD262267 AEH262243:AEH262267 UL262243:UL262267 KP262243:KP262267 H262243:H262267 WXB196707:WXB196731 WNF196707:WNF196731 WDJ196707:WDJ196731 VTN196707:VTN196731 VJR196707:VJR196731 UZV196707:UZV196731 UPZ196707:UPZ196731 UGD196707:UGD196731 TWH196707:TWH196731 TML196707:TML196731 TCP196707:TCP196731 SST196707:SST196731 SIX196707:SIX196731 RZB196707:RZB196731 RPF196707:RPF196731 RFJ196707:RFJ196731 QVN196707:QVN196731 QLR196707:QLR196731 QBV196707:QBV196731 PRZ196707:PRZ196731 PID196707:PID196731 OYH196707:OYH196731 OOL196707:OOL196731 OEP196707:OEP196731 NUT196707:NUT196731 NKX196707:NKX196731 NBB196707:NBB196731 MRF196707:MRF196731 MHJ196707:MHJ196731 LXN196707:LXN196731 LNR196707:LNR196731 LDV196707:LDV196731 KTZ196707:KTZ196731 KKD196707:KKD196731 KAH196707:KAH196731 JQL196707:JQL196731 JGP196707:JGP196731 IWT196707:IWT196731 IMX196707:IMX196731 IDB196707:IDB196731 HTF196707:HTF196731 HJJ196707:HJJ196731 GZN196707:GZN196731 GPR196707:GPR196731 GFV196707:GFV196731 FVZ196707:FVZ196731 FMD196707:FMD196731 FCH196707:FCH196731 ESL196707:ESL196731 EIP196707:EIP196731 DYT196707:DYT196731 DOX196707:DOX196731 DFB196707:DFB196731 CVF196707:CVF196731 CLJ196707:CLJ196731 CBN196707:CBN196731 BRR196707:BRR196731 BHV196707:BHV196731 AXZ196707:AXZ196731 AOD196707:AOD196731 AEH196707:AEH196731 UL196707:UL196731 KP196707:KP196731 H196707:H196731 WXB131171:WXB131195 WNF131171:WNF131195 WDJ131171:WDJ131195 VTN131171:VTN131195 VJR131171:VJR131195 UZV131171:UZV131195 UPZ131171:UPZ131195 UGD131171:UGD131195 TWH131171:TWH131195 TML131171:TML131195 TCP131171:TCP131195 SST131171:SST131195 SIX131171:SIX131195 RZB131171:RZB131195 RPF131171:RPF131195 RFJ131171:RFJ131195 QVN131171:QVN131195 QLR131171:QLR131195 QBV131171:QBV131195 PRZ131171:PRZ131195 PID131171:PID131195 OYH131171:OYH131195 OOL131171:OOL131195 OEP131171:OEP131195 NUT131171:NUT131195 NKX131171:NKX131195 NBB131171:NBB131195 MRF131171:MRF131195 MHJ131171:MHJ131195 LXN131171:LXN131195 LNR131171:LNR131195 LDV131171:LDV131195 KTZ131171:KTZ131195 KKD131171:KKD131195 KAH131171:KAH131195 JQL131171:JQL131195 JGP131171:JGP131195 IWT131171:IWT131195 IMX131171:IMX131195 IDB131171:IDB131195 HTF131171:HTF131195 HJJ131171:HJJ131195 GZN131171:GZN131195 GPR131171:GPR131195 GFV131171:GFV131195 FVZ131171:FVZ131195 FMD131171:FMD131195 FCH131171:FCH131195 ESL131171:ESL131195 EIP131171:EIP131195 DYT131171:DYT131195 DOX131171:DOX131195 DFB131171:DFB131195 CVF131171:CVF131195 CLJ131171:CLJ131195 CBN131171:CBN131195 BRR131171:BRR131195 BHV131171:BHV131195 AXZ131171:AXZ131195 AOD131171:AOD131195 AEH131171:AEH131195 UL131171:UL131195 KP131171:KP131195 H131171:H131195 WXB65635:WXB65659 WNF65635:WNF65659 WDJ65635:WDJ65659 VTN65635:VTN65659 VJR65635:VJR65659 UZV65635:UZV65659 UPZ65635:UPZ65659 UGD65635:UGD65659 TWH65635:TWH65659 TML65635:TML65659 TCP65635:TCP65659 SST65635:SST65659 SIX65635:SIX65659 RZB65635:RZB65659 RPF65635:RPF65659 RFJ65635:RFJ65659 QVN65635:QVN65659 QLR65635:QLR65659 QBV65635:QBV65659 PRZ65635:PRZ65659 PID65635:PID65659 OYH65635:OYH65659 OOL65635:OOL65659 OEP65635:OEP65659 NUT65635:NUT65659 NKX65635:NKX65659 NBB65635:NBB65659 MRF65635:MRF65659 MHJ65635:MHJ65659 LXN65635:LXN65659 LNR65635:LNR65659 LDV65635:LDV65659 KTZ65635:KTZ65659 KKD65635:KKD65659 KAH65635:KAH65659 JQL65635:JQL65659 JGP65635:JGP65659 IWT65635:IWT65659 IMX65635:IMX65659 IDB65635:IDB65659 HTF65635:HTF65659 HJJ65635:HJJ65659 GZN65635:GZN65659 GPR65635:GPR65659 GFV65635:GFV65659 FVZ65635:FVZ65659 FMD65635:FMD65659 FCH65635:FCH65659 ESL65635:ESL65659 EIP65635:EIP65659 DYT65635:DYT65659 DOX65635:DOX65659 DFB65635:DFB65659 CVF65635:CVF65659 CLJ65635:CLJ65659 CBN65635:CBN65659 BRR65635:BRR65659 BHV65635:BHV65659 AXZ65635:AXZ65659 AOD65635:AOD65659 AEH65635:AEH65659 UL65635:UL65659 KP65635:KP65659 H65635:H65659 WNF17:WNF41 WDJ17:WDJ41 VTN17:VTN41 VJR17:VJR41 UZV17:UZV41 UPZ17:UPZ41 UGD17:UGD41 TWH17:TWH41 TML17:TML41 TCP17:TCP41 SST17:SST41 SIX17:SIX41 RZB17:RZB41 RPF17:RPF41 RFJ17:RFJ41 QVN17:QVN41 QLR17:QLR41 QBV17:QBV41 PRZ17:PRZ41 PID17:PID41 OYH17:OYH41 OOL17:OOL41 OEP17:OEP41 NUT17:NUT41 NKX17:NKX41 NBB17:NBB41 MRF17:MRF41 MHJ17:MHJ41 LXN17:LXN41 LNR17:LNR41 LDV17:LDV41 KTZ17:KTZ41 KKD17:KKD41 KAH17:KAH41 JQL17:JQL41 JGP17:JGP41 IWT17:IWT41 IMX17:IMX41 IDB17:IDB41 HTF17:HTF41 HJJ17:HJJ41 GZN17:GZN41 GPR17:GPR41 GFV17:GFV41 FVZ17:FVZ41 FMD17:FMD41 FCH17:FCH41 ESL17:ESL41 EIP17:EIP41 DYT17:DYT41 DOX17:DOX41 DFB17:DFB41 CVF17:CVF41 CLJ17:CLJ41 CBN17:CBN41 BRR17:BRR41 BHV17:BHV41 AXZ17:AXZ41 AOD17:AOD41 AEH17:AEH41 UL17:UL41 KP17:KP41 WXB17:WXB41" xr:uid="{00000000-0002-0000-0200-000005000000}">
      <formula1>$H$130:$H$131</formula1>
    </dataValidation>
    <dataValidation type="list" errorStyle="warning" allowBlank="1" showInputMessage="1" showErrorMessage="1" sqref="WWZ983139:WWZ983163 WWZ17:WWZ41 WND983139:WND983163 WDH983139:WDH983163 VTL983139:VTL983163 VJP983139:VJP983163 UZT983139:UZT983163 UPX983139:UPX983163 UGB983139:UGB983163 TWF983139:TWF983163 TMJ983139:TMJ983163 TCN983139:TCN983163 SSR983139:SSR983163 SIV983139:SIV983163 RYZ983139:RYZ983163 RPD983139:RPD983163 RFH983139:RFH983163 QVL983139:QVL983163 QLP983139:QLP983163 QBT983139:QBT983163 PRX983139:PRX983163 PIB983139:PIB983163 OYF983139:OYF983163 OOJ983139:OOJ983163 OEN983139:OEN983163 NUR983139:NUR983163 NKV983139:NKV983163 NAZ983139:NAZ983163 MRD983139:MRD983163 MHH983139:MHH983163 LXL983139:LXL983163 LNP983139:LNP983163 LDT983139:LDT983163 KTX983139:KTX983163 KKB983139:KKB983163 KAF983139:KAF983163 JQJ983139:JQJ983163 JGN983139:JGN983163 IWR983139:IWR983163 IMV983139:IMV983163 ICZ983139:ICZ983163 HTD983139:HTD983163 HJH983139:HJH983163 GZL983139:GZL983163 GPP983139:GPP983163 GFT983139:GFT983163 FVX983139:FVX983163 FMB983139:FMB983163 FCF983139:FCF983163 ESJ983139:ESJ983163 EIN983139:EIN983163 DYR983139:DYR983163 DOV983139:DOV983163 DEZ983139:DEZ983163 CVD983139:CVD983163 CLH983139:CLH983163 CBL983139:CBL983163 BRP983139:BRP983163 BHT983139:BHT983163 AXX983139:AXX983163 AOB983139:AOB983163 AEF983139:AEF983163 UJ983139:UJ983163 KN983139:KN983163 F983139:F983163 WWZ917603:WWZ917627 WND917603:WND917627 WDH917603:WDH917627 VTL917603:VTL917627 VJP917603:VJP917627 UZT917603:UZT917627 UPX917603:UPX917627 UGB917603:UGB917627 TWF917603:TWF917627 TMJ917603:TMJ917627 TCN917603:TCN917627 SSR917603:SSR917627 SIV917603:SIV917627 RYZ917603:RYZ917627 RPD917603:RPD917627 RFH917603:RFH917627 QVL917603:QVL917627 QLP917603:QLP917627 QBT917603:QBT917627 PRX917603:PRX917627 PIB917603:PIB917627 OYF917603:OYF917627 OOJ917603:OOJ917627 OEN917603:OEN917627 NUR917603:NUR917627 NKV917603:NKV917627 NAZ917603:NAZ917627 MRD917603:MRD917627 MHH917603:MHH917627 LXL917603:LXL917627 LNP917603:LNP917627 LDT917603:LDT917627 KTX917603:KTX917627 KKB917603:KKB917627 KAF917603:KAF917627 JQJ917603:JQJ917627 JGN917603:JGN917627 IWR917603:IWR917627 IMV917603:IMV917627 ICZ917603:ICZ917627 HTD917603:HTD917627 HJH917603:HJH917627 GZL917603:GZL917627 GPP917603:GPP917627 GFT917603:GFT917627 FVX917603:FVX917627 FMB917603:FMB917627 FCF917603:FCF917627 ESJ917603:ESJ917627 EIN917603:EIN917627 DYR917603:DYR917627 DOV917603:DOV917627 DEZ917603:DEZ917627 CVD917603:CVD917627 CLH917603:CLH917627 CBL917603:CBL917627 BRP917603:BRP917627 BHT917603:BHT917627 AXX917603:AXX917627 AOB917603:AOB917627 AEF917603:AEF917627 UJ917603:UJ917627 KN917603:KN917627 F917603:F917627 WWZ852067:WWZ852091 WND852067:WND852091 WDH852067:WDH852091 VTL852067:VTL852091 VJP852067:VJP852091 UZT852067:UZT852091 UPX852067:UPX852091 UGB852067:UGB852091 TWF852067:TWF852091 TMJ852067:TMJ852091 TCN852067:TCN852091 SSR852067:SSR852091 SIV852067:SIV852091 RYZ852067:RYZ852091 RPD852067:RPD852091 RFH852067:RFH852091 QVL852067:QVL852091 QLP852067:QLP852091 QBT852067:QBT852091 PRX852067:PRX852091 PIB852067:PIB852091 OYF852067:OYF852091 OOJ852067:OOJ852091 OEN852067:OEN852091 NUR852067:NUR852091 NKV852067:NKV852091 NAZ852067:NAZ852091 MRD852067:MRD852091 MHH852067:MHH852091 LXL852067:LXL852091 LNP852067:LNP852091 LDT852067:LDT852091 KTX852067:KTX852091 KKB852067:KKB852091 KAF852067:KAF852091 JQJ852067:JQJ852091 JGN852067:JGN852091 IWR852067:IWR852091 IMV852067:IMV852091 ICZ852067:ICZ852091 HTD852067:HTD852091 HJH852067:HJH852091 GZL852067:GZL852091 GPP852067:GPP852091 GFT852067:GFT852091 FVX852067:FVX852091 FMB852067:FMB852091 FCF852067:FCF852091 ESJ852067:ESJ852091 EIN852067:EIN852091 DYR852067:DYR852091 DOV852067:DOV852091 DEZ852067:DEZ852091 CVD852067:CVD852091 CLH852067:CLH852091 CBL852067:CBL852091 BRP852067:BRP852091 BHT852067:BHT852091 AXX852067:AXX852091 AOB852067:AOB852091 AEF852067:AEF852091 UJ852067:UJ852091 KN852067:KN852091 F852067:F852091 WWZ786531:WWZ786555 WND786531:WND786555 WDH786531:WDH786555 VTL786531:VTL786555 VJP786531:VJP786555 UZT786531:UZT786555 UPX786531:UPX786555 UGB786531:UGB786555 TWF786531:TWF786555 TMJ786531:TMJ786555 TCN786531:TCN786555 SSR786531:SSR786555 SIV786531:SIV786555 RYZ786531:RYZ786555 RPD786531:RPD786555 RFH786531:RFH786555 QVL786531:QVL786555 QLP786531:QLP786555 QBT786531:QBT786555 PRX786531:PRX786555 PIB786531:PIB786555 OYF786531:OYF786555 OOJ786531:OOJ786555 OEN786531:OEN786555 NUR786531:NUR786555 NKV786531:NKV786555 NAZ786531:NAZ786555 MRD786531:MRD786555 MHH786531:MHH786555 LXL786531:LXL786555 LNP786531:LNP786555 LDT786531:LDT786555 KTX786531:KTX786555 KKB786531:KKB786555 KAF786531:KAF786555 JQJ786531:JQJ786555 JGN786531:JGN786555 IWR786531:IWR786555 IMV786531:IMV786555 ICZ786531:ICZ786555 HTD786531:HTD786555 HJH786531:HJH786555 GZL786531:GZL786555 GPP786531:GPP786555 GFT786531:GFT786555 FVX786531:FVX786555 FMB786531:FMB786555 FCF786531:FCF786555 ESJ786531:ESJ786555 EIN786531:EIN786555 DYR786531:DYR786555 DOV786531:DOV786555 DEZ786531:DEZ786555 CVD786531:CVD786555 CLH786531:CLH786555 CBL786531:CBL786555 BRP786531:BRP786555 BHT786531:BHT786555 AXX786531:AXX786555 AOB786531:AOB786555 AEF786531:AEF786555 UJ786531:UJ786555 KN786531:KN786555 F786531:F786555 WWZ720995:WWZ721019 WND720995:WND721019 WDH720995:WDH721019 VTL720995:VTL721019 VJP720995:VJP721019 UZT720995:UZT721019 UPX720995:UPX721019 UGB720995:UGB721019 TWF720995:TWF721019 TMJ720995:TMJ721019 TCN720995:TCN721019 SSR720995:SSR721019 SIV720995:SIV721019 RYZ720995:RYZ721019 RPD720995:RPD721019 RFH720995:RFH721019 QVL720995:QVL721019 QLP720995:QLP721019 QBT720995:QBT721019 PRX720995:PRX721019 PIB720995:PIB721019 OYF720995:OYF721019 OOJ720995:OOJ721019 OEN720995:OEN721019 NUR720995:NUR721019 NKV720995:NKV721019 NAZ720995:NAZ721019 MRD720995:MRD721019 MHH720995:MHH721019 LXL720995:LXL721019 LNP720995:LNP721019 LDT720995:LDT721019 KTX720995:KTX721019 KKB720995:KKB721019 KAF720995:KAF721019 JQJ720995:JQJ721019 JGN720995:JGN721019 IWR720995:IWR721019 IMV720995:IMV721019 ICZ720995:ICZ721019 HTD720995:HTD721019 HJH720995:HJH721019 GZL720995:GZL721019 GPP720995:GPP721019 GFT720995:GFT721019 FVX720995:FVX721019 FMB720995:FMB721019 FCF720995:FCF721019 ESJ720995:ESJ721019 EIN720995:EIN721019 DYR720995:DYR721019 DOV720995:DOV721019 DEZ720995:DEZ721019 CVD720995:CVD721019 CLH720995:CLH721019 CBL720995:CBL721019 BRP720995:BRP721019 BHT720995:BHT721019 AXX720995:AXX721019 AOB720995:AOB721019 AEF720995:AEF721019 UJ720995:UJ721019 KN720995:KN721019 F720995:F721019 WWZ655459:WWZ655483 WND655459:WND655483 WDH655459:WDH655483 VTL655459:VTL655483 VJP655459:VJP655483 UZT655459:UZT655483 UPX655459:UPX655483 UGB655459:UGB655483 TWF655459:TWF655483 TMJ655459:TMJ655483 TCN655459:TCN655483 SSR655459:SSR655483 SIV655459:SIV655483 RYZ655459:RYZ655483 RPD655459:RPD655483 RFH655459:RFH655483 QVL655459:QVL655483 QLP655459:QLP655483 QBT655459:QBT655483 PRX655459:PRX655483 PIB655459:PIB655483 OYF655459:OYF655483 OOJ655459:OOJ655483 OEN655459:OEN655483 NUR655459:NUR655483 NKV655459:NKV655483 NAZ655459:NAZ655483 MRD655459:MRD655483 MHH655459:MHH655483 LXL655459:LXL655483 LNP655459:LNP655483 LDT655459:LDT655483 KTX655459:KTX655483 KKB655459:KKB655483 KAF655459:KAF655483 JQJ655459:JQJ655483 JGN655459:JGN655483 IWR655459:IWR655483 IMV655459:IMV655483 ICZ655459:ICZ655483 HTD655459:HTD655483 HJH655459:HJH655483 GZL655459:GZL655483 GPP655459:GPP655483 GFT655459:GFT655483 FVX655459:FVX655483 FMB655459:FMB655483 FCF655459:FCF655483 ESJ655459:ESJ655483 EIN655459:EIN655483 DYR655459:DYR655483 DOV655459:DOV655483 DEZ655459:DEZ655483 CVD655459:CVD655483 CLH655459:CLH655483 CBL655459:CBL655483 BRP655459:BRP655483 BHT655459:BHT655483 AXX655459:AXX655483 AOB655459:AOB655483 AEF655459:AEF655483 UJ655459:UJ655483 KN655459:KN655483 F655459:F655483 WWZ589923:WWZ589947 WND589923:WND589947 WDH589923:WDH589947 VTL589923:VTL589947 VJP589923:VJP589947 UZT589923:UZT589947 UPX589923:UPX589947 UGB589923:UGB589947 TWF589923:TWF589947 TMJ589923:TMJ589947 TCN589923:TCN589947 SSR589923:SSR589947 SIV589923:SIV589947 RYZ589923:RYZ589947 RPD589923:RPD589947 RFH589923:RFH589947 QVL589923:QVL589947 QLP589923:QLP589947 QBT589923:QBT589947 PRX589923:PRX589947 PIB589923:PIB589947 OYF589923:OYF589947 OOJ589923:OOJ589947 OEN589923:OEN589947 NUR589923:NUR589947 NKV589923:NKV589947 NAZ589923:NAZ589947 MRD589923:MRD589947 MHH589923:MHH589947 LXL589923:LXL589947 LNP589923:LNP589947 LDT589923:LDT589947 KTX589923:KTX589947 KKB589923:KKB589947 KAF589923:KAF589947 JQJ589923:JQJ589947 JGN589923:JGN589947 IWR589923:IWR589947 IMV589923:IMV589947 ICZ589923:ICZ589947 HTD589923:HTD589947 HJH589923:HJH589947 GZL589923:GZL589947 GPP589923:GPP589947 GFT589923:GFT589947 FVX589923:FVX589947 FMB589923:FMB589947 FCF589923:FCF589947 ESJ589923:ESJ589947 EIN589923:EIN589947 DYR589923:DYR589947 DOV589923:DOV589947 DEZ589923:DEZ589947 CVD589923:CVD589947 CLH589923:CLH589947 CBL589923:CBL589947 BRP589923:BRP589947 BHT589923:BHT589947 AXX589923:AXX589947 AOB589923:AOB589947 AEF589923:AEF589947 UJ589923:UJ589947 KN589923:KN589947 F589923:F589947 WWZ524387:WWZ524411 WND524387:WND524411 WDH524387:WDH524411 VTL524387:VTL524411 VJP524387:VJP524411 UZT524387:UZT524411 UPX524387:UPX524411 UGB524387:UGB524411 TWF524387:TWF524411 TMJ524387:TMJ524411 TCN524387:TCN524411 SSR524387:SSR524411 SIV524387:SIV524411 RYZ524387:RYZ524411 RPD524387:RPD524411 RFH524387:RFH524411 QVL524387:QVL524411 QLP524387:QLP524411 QBT524387:QBT524411 PRX524387:PRX524411 PIB524387:PIB524411 OYF524387:OYF524411 OOJ524387:OOJ524411 OEN524387:OEN524411 NUR524387:NUR524411 NKV524387:NKV524411 NAZ524387:NAZ524411 MRD524387:MRD524411 MHH524387:MHH524411 LXL524387:LXL524411 LNP524387:LNP524411 LDT524387:LDT524411 KTX524387:KTX524411 KKB524387:KKB524411 KAF524387:KAF524411 JQJ524387:JQJ524411 JGN524387:JGN524411 IWR524387:IWR524411 IMV524387:IMV524411 ICZ524387:ICZ524411 HTD524387:HTD524411 HJH524387:HJH524411 GZL524387:GZL524411 GPP524387:GPP524411 GFT524387:GFT524411 FVX524387:FVX524411 FMB524387:FMB524411 FCF524387:FCF524411 ESJ524387:ESJ524411 EIN524387:EIN524411 DYR524387:DYR524411 DOV524387:DOV524411 DEZ524387:DEZ524411 CVD524387:CVD524411 CLH524387:CLH524411 CBL524387:CBL524411 BRP524387:BRP524411 BHT524387:BHT524411 AXX524387:AXX524411 AOB524387:AOB524411 AEF524387:AEF524411 UJ524387:UJ524411 KN524387:KN524411 F524387:F524411 WWZ458851:WWZ458875 WND458851:WND458875 WDH458851:WDH458875 VTL458851:VTL458875 VJP458851:VJP458875 UZT458851:UZT458875 UPX458851:UPX458875 UGB458851:UGB458875 TWF458851:TWF458875 TMJ458851:TMJ458875 TCN458851:TCN458875 SSR458851:SSR458875 SIV458851:SIV458875 RYZ458851:RYZ458875 RPD458851:RPD458875 RFH458851:RFH458875 QVL458851:QVL458875 QLP458851:QLP458875 QBT458851:QBT458875 PRX458851:PRX458875 PIB458851:PIB458875 OYF458851:OYF458875 OOJ458851:OOJ458875 OEN458851:OEN458875 NUR458851:NUR458875 NKV458851:NKV458875 NAZ458851:NAZ458875 MRD458851:MRD458875 MHH458851:MHH458875 LXL458851:LXL458875 LNP458851:LNP458875 LDT458851:LDT458875 KTX458851:KTX458875 KKB458851:KKB458875 KAF458851:KAF458875 JQJ458851:JQJ458875 JGN458851:JGN458875 IWR458851:IWR458875 IMV458851:IMV458875 ICZ458851:ICZ458875 HTD458851:HTD458875 HJH458851:HJH458875 GZL458851:GZL458875 GPP458851:GPP458875 GFT458851:GFT458875 FVX458851:FVX458875 FMB458851:FMB458875 FCF458851:FCF458875 ESJ458851:ESJ458875 EIN458851:EIN458875 DYR458851:DYR458875 DOV458851:DOV458875 DEZ458851:DEZ458875 CVD458851:CVD458875 CLH458851:CLH458875 CBL458851:CBL458875 BRP458851:BRP458875 BHT458851:BHT458875 AXX458851:AXX458875 AOB458851:AOB458875 AEF458851:AEF458875 UJ458851:UJ458875 KN458851:KN458875 F458851:F458875 WWZ393315:WWZ393339 WND393315:WND393339 WDH393315:WDH393339 VTL393315:VTL393339 VJP393315:VJP393339 UZT393315:UZT393339 UPX393315:UPX393339 UGB393315:UGB393339 TWF393315:TWF393339 TMJ393315:TMJ393339 TCN393315:TCN393339 SSR393315:SSR393339 SIV393315:SIV393339 RYZ393315:RYZ393339 RPD393315:RPD393339 RFH393315:RFH393339 QVL393315:QVL393339 QLP393315:QLP393339 QBT393315:QBT393339 PRX393315:PRX393339 PIB393315:PIB393339 OYF393315:OYF393339 OOJ393315:OOJ393339 OEN393315:OEN393339 NUR393315:NUR393339 NKV393315:NKV393339 NAZ393315:NAZ393339 MRD393315:MRD393339 MHH393315:MHH393339 LXL393315:LXL393339 LNP393315:LNP393339 LDT393315:LDT393339 KTX393315:KTX393339 KKB393315:KKB393339 KAF393315:KAF393339 JQJ393315:JQJ393339 JGN393315:JGN393339 IWR393315:IWR393339 IMV393315:IMV393339 ICZ393315:ICZ393339 HTD393315:HTD393339 HJH393315:HJH393339 GZL393315:GZL393339 GPP393315:GPP393339 GFT393315:GFT393339 FVX393315:FVX393339 FMB393315:FMB393339 FCF393315:FCF393339 ESJ393315:ESJ393339 EIN393315:EIN393339 DYR393315:DYR393339 DOV393315:DOV393339 DEZ393315:DEZ393339 CVD393315:CVD393339 CLH393315:CLH393339 CBL393315:CBL393339 BRP393315:BRP393339 BHT393315:BHT393339 AXX393315:AXX393339 AOB393315:AOB393339 AEF393315:AEF393339 UJ393315:UJ393339 KN393315:KN393339 F393315:F393339 WWZ327779:WWZ327803 WND327779:WND327803 WDH327779:WDH327803 VTL327779:VTL327803 VJP327779:VJP327803 UZT327779:UZT327803 UPX327779:UPX327803 UGB327779:UGB327803 TWF327779:TWF327803 TMJ327779:TMJ327803 TCN327779:TCN327803 SSR327779:SSR327803 SIV327779:SIV327803 RYZ327779:RYZ327803 RPD327779:RPD327803 RFH327779:RFH327803 QVL327779:QVL327803 QLP327779:QLP327803 QBT327779:QBT327803 PRX327779:PRX327803 PIB327779:PIB327803 OYF327779:OYF327803 OOJ327779:OOJ327803 OEN327779:OEN327803 NUR327779:NUR327803 NKV327779:NKV327803 NAZ327779:NAZ327803 MRD327779:MRD327803 MHH327779:MHH327803 LXL327779:LXL327803 LNP327779:LNP327803 LDT327779:LDT327803 KTX327779:KTX327803 KKB327779:KKB327803 KAF327779:KAF327803 JQJ327779:JQJ327803 JGN327779:JGN327803 IWR327779:IWR327803 IMV327779:IMV327803 ICZ327779:ICZ327803 HTD327779:HTD327803 HJH327779:HJH327803 GZL327779:GZL327803 GPP327779:GPP327803 GFT327779:GFT327803 FVX327779:FVX327803 FMB327779:FMB327803 FCF327779:FCF327803 ESJ327779:ESJ327803 EIN327779:EIN327803 DYR327779:DYR327803 DOV327779:DOV327803 DEZ327779:DEZ327803 CVD327779:CVD327803 CLH327779:CLH327803 CBL327779:CBL327803 BRP327779:BRP327803 BHT327779:BHT327803 AXX327779:AXX327803 AOB327779:AOB327803 AEF327779:AEF327803 UJ327779:UJ327803 KN327779:KN327803 F327779:F327803 WWZ262243:WWZ262267 WND262243:WND262267 WDH262243:WDH262267 VTL262243:VTL262267 VJP262243:VJP262267 UZT262243:UZT262267 UPX262243:UPX262267 UGB262243:UGB262267 TWF262243:TWF262267 TMJ262243:TMJ262267 TCN262243:TCN262267 SSR262243:SSR262267 SIV262243:SIV262267 RYZ262243:RYZ262267 RPD262243:RPD262267 RFH262243:RFH262267 QVL262243:QVL262267 QLP262243:QLP262267 QBT262243:QBT262267 PRX262243:PRX262267 PIB262243:PIB262267 OYF262243:OYF262267 OOJ262243:OOJ262267 OEN262243:OEN262267 NUR262243:NUR262267 NKV262243:NKV262267 NAZ262243:NAZ262267 MRD262243:MRD262267 MHH262243:MHH262267 LXL262243:LXL262267 LNP262243:LNP262267 LDT262243:LDT262267 KTX262243:KTX262267 KKB262243:KKB262267 KAF262243:KAF262267 JQJ262243:JQJ262267 JGN262243:JGN262267 IWR262243:IWR262267 IMV262243:IMV262267 ICZ262243:ICZ262267 HTD262243:HTD262267 HJH262243:HJH262267 GZL262243:GZL262267 GPP262243:GPP262267 GFT262243:GFT262267 FVX262243:FVX262267 FMB262243:FMB262267 FCF262243:FCF262267 ESJ262243:ESJ262267 EIN262243:EIN262267 DYR262243:DYR262267 DOV262243:DOV262267 DEZ262243:DEZ262267 CVD262243:CVD262267 CLH262243:CLH262267 CBL262243:CBL262267 BRP262243:BRP262267 BHT262243:BHT262267 AXX262243:AXX262267 AOB262243:AOB262267 AEF262243:AEF262267 UJ262243:UJ262267 KN262243:KN262267 F262243:F262267 WWZ196707:WWZ196731 WND196707:WND196731 WDH196707:WDH196731 VTL196707:VTL196731 VJP196707:VJP196731 UZT196707:UZT196731 UPX196707:UPX196731 UGB196707:UGB196731 TWF196707:TWF196731 TMJ196707:TMJ196731 TCN196707:TCN196731 SSR196707:SSR196731 SIV196707:SIV196731 RYZ196707:RYZ196731 RPD196707:RPD196731 RFH196707:RFH196731 QVL196707:QVL196731 QLP196707:QLP196731 QBT196707:QBT196731 PRX196707:PRX196731 PIB196707:PIB196731 OYF196707:OYF196731 OOJ196707:OOJ196731 OEN196707:OEN196731 NUR196707:NUR196731 NKV196707:NKV196731 NAZ196707:NAZ196731 MRD196707:MRD196731 MHH196707:MHH196731 LXL196707:LXL196731 LNP196707:LNP196731 LDT196707:LDT196731 KTX196707:KTX196731 KKB196707:KKB196731 KAF196707:KAF196731 JQJ196707:JQJ196731 JGN196707:JGN196731 IWR196707:IWR196731 IMV196707:IMV196731 ICZ196707:ICZ196731 HTD196707:HTD196731 HJH196707:HJH196731 GZL196707:GZL196731 GPP196707:GPP196731 GFT196707:GFT196731 FVX196707:FVX196731 FMB196707:FMB196731 FCF196707:FCF196731 ESJ196707:ESJ196731 EIN196707:EIN196731 DYR196707:DYR196731 DOV196707:DOV196731 DEZ196707:DEZ196731 CVD196707:CVD196731 CLH196707:CLH196731 CBL196707:CBL196731 BRP196707:BRP196731 BHT196707:BHT196731 AXX196707:AXX196731 AOB196707:AOB196731 AEF196707:AEF196731 UJ196707:UJ196731 KN196707:KN196731 F196707:F196731 WWZ131171:WWZ131195 WND131171:WND131195 WDH131171:WDH131195 VTL131171:VTL131195 VJP131171:VJP131195 UZT131171:UZT131195 UPX131171:UPX131195 UGB131171:UGB131195 TWF131171:TWF131195 TMJ131171:TMJ131195 TCN131171:TCN131195 SSR131171:SSR131195 SIV131171:SIV131195 RYZ131171:RYZ131195 RPD131171:RPD131195 RFH131171:RFH131195 QVL131171:QVL131195 QLP131171:QLP131195 QBT131171:QBT131195 PRX131171:PRX131195 PIB131171:PIB131195 OYF131171:OYF131195 OOJ131171:OOJ131195 OEN131171:OEN131195 NUR131171:NUR131195 NKV131171:NKV131195 NAZ131171:NAZ131195 MRD131171:MRD131195 MHH131171:MHH131195 LXL131171:LXL131195 LNP131171:LNP131195 LDT131171:LDT131195 KTX131171:KTX131195 KKB131171:KKB131195 KAF131171:KAF131195 JQJ131171:JQJ131195 JGN131171:JGN131195 IWR131171:IWR131195 IMV131171:IMV131195 ICZ131171:ICZ131195 HTD131171:HTD131195 HJH131171:HJH131195 GZL131171:GZL131195 GPP131171:GPP131195 GFT131171:GFT131195 FVX131171:FVX131195 FMB131171:FMB131195 FCF131171:FCF131195 ESJ131171:ESJ131195 EIN131171:EIN131195 DYR131171:DYR131195 DOV131171:DOV131195 DEZ131171:DEZ131195 CVD131171:CVD131195 CLH131171:CLH131195 CBL131171:CBL131195 BRP131171:BRP131195 BHT131171:BHT131195 AXX131171:AXX131195 AOB131171:AOB131195 AEF131171:AEF131195 UJ131171:UJ131195 KN131171:KN131195 F131171:F131195 WWZ65635:WWZ65659 WND65635:WND65659 WDH65635:WDH65659 VTL65635:VTL65659 VJP65635:VJP65659 UZT65635:UZT65659 UPX65635:UPX65659 UGB65635:UGB65659 TWF65635:TWF65659 TMJ65635:TMJ65659 TCN65635:TCN65659 SSR65635:SSR65659 SIV65635:SIV65659 RYZ65635:RYZ65659 RPD65635:RPD65659 RFH65635:RFH65659 QVL65635:QVL65659 QLP65635:QLP65659 QBT65635:QBT65659 PRX65635:PRX65659 PIB65635:PIB65659 OYF65635:OYF65659 OOJ65635:OOJ65659 OEN65635:OEN65659 NUR65635:NUR65659 NKV65635:NKV65659 NAZ65635:NAZ65659 MRD65635:MRD65659 MHH65635:MHH65659 LXL65635:LXL65659 LNP65635:LNP65659 LDT65635:LDT65659 KTX65635:KTX65659 KKB65635:KKB65659 KAF65635:KAF65659 JQJ65635:JQJ65659 JGN65635:JGN65659 IWR65635:IWR65659 IMV65635:IMV65659 ICZ65635:ICZ65659 HTD65635:HTD65659 HJH65635:HJH65659 GZL65635:GZL65659 GPP65635:GPP65659 GFT65635:GFT65659 FVX65635:FVX65659 FMB65635:FMB65659 FCF65635:FCF65659 ESJ65635:ESJ65659 EIN65635:EIN65659 DYR65635:DYR65659 DOV65635:DOV65659 DEZ65635:DEZ65659 CVD65635:CVD65659 CLH65635:CLH65659 CBL65635:CBL65659 BRP65635:BRP65659 BHT65635:BHT65659 AXX65635:AXX65659 AOB65635:AOB65659 AEF65635:AEF65659 UJ65635:UJ65659 KN65635:KN65659 F65635:F65659 WND17:WND41 WDH17:WDH41 VTL17:VTL41 VJP17:VJP41 UZT17:UZT41 UPX17:UPX41 UGB17:UGB41 TWF17:TWF41 TMJ17:TMJ41 TCN17:TCN41 SSR17:SSR41 SIV17:SIV41 RYZ17:RYZ41 RPD17:RPD41 RFH17:RFH41 QVL17:QVL41 QLP17:QLP41 QBT17:QBT41 PRX17:PRX41 PIB17:PIB41 OYF17:OYF41 OOJ17:OOJ41 OEN17:OEN41 NUR17:NUR41 NKV17:NKV41 NAZ17:NAZ41 MRD17:MRD41 MHH17:MHH41 LXL17:LXL41 LNP17:LNP41 LDT17:LDT41 KTX17:KTX41 KKB17:KKB41 KAF17:KAF41 JQJ17:JQJ41 JGN17:JGN41 IWR17:IWR41 IMV17:IMV41 ICZ17:ICZ41 HTD17:HTD41 HJH17:HJH41 GZL17:GZL41 GPP17:GPP41 GFT17:GFT41 FVX17:FVX41 FMB17:FMB41 FCF17:FCF41 ESJ17:ESJ41 EIN17:EIN41 DYR17:DYR41 DOV17:DOV41 DEZ17:DEZ41 CVD17:CVD41 CLH17:CLH41 CBL17:CBL41 BRP17:BRP41 BHT17:BHT41 AXX17:AXX41 AOB17:AOB41 AEF17:AEF41 UJ17:UJ41 KN17:KN41 F17:F116" xr:uid="{00000000-0002-0000-0200-000006000000}">
      <formula1>$F$130:$F$131</formula1>
    </dataValidation>
    <dataValidation type="list" errorStyle="warning" allowBlank="1" showInputMessage="1" showErrorMessage="1" sqref="WWX983139:WWX983163 WNB983139:WNB983163 WDF983139:WDF983163 VTJ983139:VTJ983163 VJN983139:VJN983163 UZR983139:UZR983163 UPV983139:UPV983163 UFZ983139:UFZ983163 TWD983139:TWD983163 TMH983139:TMH983163 TCL983139:TCL983163 SSP983139:SSP983163 SIT983139:SIT983163 RYX983139:RYX983163 RPB983139:RPB983163 RFF983139:RFF983163 QVJ983139:QVJ983163 QLN983139:QLN983163 QBR983139:QBR983163 PRV983139:PRV983163 PHZ983139:PHZ983163 OYD983139:OYD983163 OOH983139:OOH983163 OEL983139:OEL983163 NUP983139:NUP983163 NKT983139:NKT983163 NAX983139:NAX983163 MRB983139:MRB983163 MHF983139:MHF983163 LXJ983139:LXJ983163 LNN983139:LNN983163 LDR983139:LDR983163 KTV983139:KTV983163 KJZ983139:KJZ983163 KAD983139:KAD983163 JQH983139:JQH983163 JGL983139:JGL983163 IWP983139:IWP983163 IMT983139:IMT983163 ICX983139:ICX983163 HTB983139:HTB983163 HJF983139:HJF983163 GZJ983139:GZJ983163 GPN983139:GPN983163 GFR983139:GFR983163 FVV983139:FVV983163 FLZ983139:FLZ983163 FCD983139:FCD983163 ESH983139:ESH983163 EIL983139:EIL983163 DYP983139:DYP983163 DOT983139:DOT983163 DEX983139:DEX983163 CVB983139:CVB983163 CLF983139:CLF983163 CBJ983139:CBJ983163 BRN983139:BRN983163 BHR983139:BHR983163 AXV983139:AXV983163 ANZ983139:ANZ983163 AED983139:AED983163 UH983139:UH983163 KL983139:KL983163 D983139:D983163 WWX917603:WWX917627 WNB917603:WNB917627 WDF917603:WDF917627 VTJ917603:VTJ917627 VJN917603:VJN917627 UZR917603:UZR917627 UPV917603:UPV917627 UFZ917603:UFZ917627 TWD917603:TWD917627 TMH917603:TMH917627 TCL917603:TCL917627 SSP917603:SSP917627 SIT917603:SIT917627 RYX917603:RYX917627 RPB917603:RPB917627 RFF917603:RFF917627 QVJ917603:QVJ917627 QLN917603:QLN917627 QBR917603:QBR917627 PRV917603:PRV917627 PHZ917603:PHZ917627 OYD917603:OYD917627 OOH917603:OOH917627 OEL917603:OEL917627 NUP917603:NUP917627 NKT917603:NKT917627 NAX917603:NAX917627 MRB917603:MRB917627 MHF917603:MHF917627 LXJ917603:LXJ917627 LNN917603:LNN917627 LDR917603:LDR917627 KTV917603:KTV917627 KJZ917603:KJZ917627 KAD917603:KAD917627 JQH917603:JQH917627 JGL917603:JGL917627 IWP917603:IWP917627 IMT917603:IMT917627 ICX917603:ICX917627 HTB917603:HTB917627 HJF917603:HJF917627 GZJ917603:GZJ917627 GPN917603:GPN917627 GFR917603:GFR917627 FVV917603:FVV917627 FLZ917603:FLZ917627 FCD917603:FCD917627 ESH917603:ESH917627 EIL917603:EIL917627 DYP917603:DYP917627 DOT917603:DOT917627 DEX917603:DEX917627 CVB917603:CVB917627 CLF917603:CLF917627 CBJ917603:CBJ917627 BRN917603:BRN917627 BHR917603:BHR917627 AXV917603:AXV917627 ANZ917603:ANZ917627 AED917603:AED917627 UH917603:UH917627 KL917603:KL917627 D917603:D917627 WWX852067:WWX852091 WNB852067:WNB852091 WDF852067:WDF852091 VTJ852067:VTJ852091 VJN852067:VJN852091 UZR852067:UZR852091 UPV852067:UPV852091 UFZ852067:UFZ852091 TWD852067:TWD852091 TMH852067:TMH852091 TCL852067:TCL852091 SSP852067:SSP852091 SIT852067:SIT852091 RYX852067:RYX852091 RPB852067:RPB852091 RFF852067:RFF852091 QVJ852067:QVJ852091 QLN852067:QLN852091 QBR852067:QBR852091 PRV852067:PRV852091 PHZ852067:PHZ852091 OYD852067:OYD852091 OOH852067:OOH852091 OEL852067:OEL852091 NUP852067:NUP852091 NKT852067:NKT852091 NAX852067:NAX852091 MRB852067:MRB852091 MHF852067:MHF852091 LXJ852067:LXJ852091 LNN852067:LNN852091 LDR852067:LDR852091 KTV852067:KTV852091 KJZ852067:KJZ852091 KAD852067:KAD852091 JQH852067:JQH852091 JGL852067:JGL852091 IWP852067:IWP852091 IMT852067:IMT852091 ICX852067:ICX852091 HTB852067:HTB852091 HJF852067:HJF852091 GZJ852067:GZJ852091 GPN852067:GPN852091 GFR852067:GFR852091 FVV852067:FVV852091 FLZ852067:FLZ852091 FCD852067:FCD852091 ESH852067:ESH852091 EIL852067:EIL852091 DYP852067:DYP852091 DOT852067:DOT852091 DEX852067:DEX852091 CVB852067:CVB852091 CLF852067:CLF852091 CBJ852067:CBJ852091 BRN852067:BRN852091 BHR852067:BHR852091 AXV852067:AXV852091 ANZ852067:ANZ852091 AED852067:AED852091 UH852067:UH852091 KL852067:KL852091 D852067:D852091 WWX786531:WWX786555 WNB786531:WNB786555 WDF786531:WDF786555 VTJ786531:VTJ786555 VJN786531:VJN786555 UZR786531:UZR786555 UPV786531:UPV786555 UFZ786531:UFZ786555 TWD786531:TWD786555 TMH786531:TMH786555 TCL786531:TCL786555 SSP786531:SSP786555 SIT786531:SIT786555 RYX786531:RYX786555 RPB786531:RPB786555 RFF786531:RFF786555 QVJ786531:QVJ786555 QLN786531:QLN786555 QBR786531:QBR786555 PRV786531:PRV786555 PHZ786531:PHZ786555 OYD786531:OYD786555 OOH786531:OOH786555 OEL786531:OEL786555 NUP786531:NUP786555 NKT786531:NKT786555 NAX786531:NAX786555 MRB786531:MRB786555 MHF786531:MHF786555 LXJ786531:LXJ786555 LNN786531:LNN786555 LDR786531:LDR786555 KTV786531:KTV786555 KJZ786531:KJZ786555 KAD786531:KAD786555 JQH786531:JQH786555 JGL786531:JGL786555 IWP786531:IWP786555 IMT786531:IMT786555 ICX786531:ICX786555 HTB786531:HTB786555 HJF786531:HJF786555 GZJ786531:GZJ786555 GPN786531:GPN786555 GFR786531:GFR786555 FVV786531:FVV786555 FLZ786531:FLZ786555 FCD786531:FCD786555 ESH786531:ESH786555 EIL786531:EIL786555 DYP786531:DYP786555 DOT786531:DOT786555 DEX786531:DEX786555 CVB786531:CVB786555 CLF786531:CLF786555 CBJ786531:CBJ786555 BRN786531:BRN786555 BHR786531:BHR786555 AXV786531:AXV786555 ANZ786531:ANZ786555 AED786531:AED786555 UH786531:UH786555 KL786531:KL786555 D786531:D786555 WWX720995:WWX721019 WNB720995:WNB721019 WDF720995:WDF721019 VTJ720995:VTJ721019 VJN720995:VJN721019 UZR720995:UZR721019 UPV720995:UPV721019 UFZ720995:UFZ721019 TWD720995:TWD721019 TMH720995:TMH721019 TCL720995:TCL721019 SSP720995:SSP721019 SIT720995:SIT721019 RYX720995:RYX721019 RPB720995:RPB721019 RFF720995:RFF721019 QVJ720995:QVJ721019 QLN720995:QLN721019 QBR720995:QBR721019 PRV720995:PRV721019 PHZ720995:PHZ721019 OYD720995:OYD721019 OOH720995:OOH721019 OEL720995:OEL721019 NUP720995:NUP721019 NKT720995:NKT721019 NAX720995:NAX721019 MRB720995:MRB721019 MHF720995:MHF721019 LXJ720995:LXJ721019 LNN720995:LNN721019 LDR720995:LDR721019 KTV720995:KTV721019 KJZ720995:KJZ721019 KAD720995:KAD721019 JQH720995:JQH721019 JGL720995:JGL721019 IWP720995:IWP721019 IMT720995:IMT721019 ICX720995:ICX721019 HTB720995:HTB721019 HJF720995:HJF721019 GZJ720995:GZJ721019 GPN720995:GPN721019 GFR720995:GFR721019 FVV720995:FVV721019 FLZ720995:FLZ721019 FCD720995:FCD721019 ESH720995:ESH721019 EIL720995:EIL721019 DYP720995:DYP721019 DOT720995:DOT721019 DEX720995:DEX721019 CVB720995:CVB721019 CLF720995:CLF721019 CBJ720995:CBJ721019 BRN720995:BRN721019 BHR720995:BHR721019 AXV720995:AXV721019 ANZ720995:ANZ721019 AED720995:AED721019 UH720995:UH721019 KL720995:KL721019 D720995:D721019 WWX655459:WWX655483 WNB655459:WNB655483 WDF655459:WDF655483 VTJ655459:VTJ655483 VJN655459:VJN655483 UZR655459:UZR655483 UPV655459:UPV655483 UFZ655459:UFZ655483 TWD655459:TWD655483 TMH655459:TMH655483 TCL655459:TCL655483 SSP655459:SSP655483 SIT655459:SIT655483 RYX655459:RYX655483 RPB655459:RPB655483 RFF655459:RFF655483 QVJ655459:QVJ655483 QLN655459:QLN655483 QBR655459:QBR655483 PRV655459:PRV655483 PHZ655459:PHZ655483 OYD655459:OYD655483 OOH655459:OOH655483 OEL655459:OEL655483 NUP655459:NUP655483 NKT655459:NKT655483 NAX655459:NAX655483 MRB655459:MRB655483 MHF655459:MHF655483 LXJ655459:LXJ655483 LNN655459:LNN655483 LDR655459:LDR655483 KTV655459:KTV655483 KJZ655459:KJZ655483 KAD655459:KAD655483 JQH655459:JQH655483 JGL655459:JGL655483 IWP655459:IWP655483 IMT655459:IMT655483 ICX655459:ICX655483 HTB655459:HTB655483 HJF655459:HJF655483 GZJ655459:GZJ655483 GPN655459:GPN655483 GFR655459:GFR655483 FVV655459:FVV655483 FLZ655459:FLZ655483 FCD655459:FCD655483 ESH655459:ESH655483 EIL655459:EIL655483 DYP655459:DYP655483 DOT655459:DOT655483 DEX655459:DEX655483 CVB655459:CVB655483 CLF655459:CLF655483 CBJ655459:CBJ655483 BRN655459:BRN655483 BHR655459:BHR655483 AXV655459:AXV655483 ANZ655459:ANZ655483 AED655459:AED655483 UH655459:UH655483 KL655459:KL655483 D655459:D655483 WWX589923:WWX589947 WNB589923:WNB589947 WDF589923:WDF589947 VTJ589923:VTJ589947 VJN589923:VJN589947 UZR589923:UZR589947 UPV589923:UPV589947 UFZ589923:UFZ589947 TWD589923:TWD589947 TMH589923:TMH589947 TCL589923:TCL589947 SSP589923:SSP589947 SIT589923:SIT589947 RYX589923:RYX589947 RPB589923:RPB589947 RFF589923:RFF589947 QVJ589923:QVJ589947 QLN589923:QLN589947 QBR589923:QBR589947 PRV589923:PRV589947 PHZ589923:PHZ589947 OYD589923:OYD589947 OOH589923:OOH589947 OEL589923:OEL589947 NUP589923:NUP589947 NKT589923:NKT589947 NAX589923:NAX589947 MRB589923:MRB589947 MHF589923:MHF589947 LXJ589923:LXJ589947 LNN589923:LNN589947 LDR589923:LDR589947 KTV589923:KTV589947 KJZ589923:KJZ589947 KAD589923:KAD589947 JQH589923:JQH589947 JGL589923:JGL589947 IWP589923:IWP589947 IMT589923:IMT589947 ICX589923:ICX589947 HTB589923:HTB589947 HJF589923:HJF589947 GZJ589923:GZJ589947 GPN589923:GPN589947 GFR589923:GFR589947 FVV589923:FVV589947 FLZ589923:FLZ589947 FCD589923:FCD589947 ESH589923:ESH589947 EIL589923:EIL589947 DYP589923:DYP589947 DOT589923:DOT589947 DEX589923:DEX589947 CVB589923:CVB589947 CLF589923:CLF589947 CBJ589923:CBJ589947 BRN589923:BRN589947 BHR589923:BHR589947 AXV589923:AXV589947 ANZ589923:ANZ589947 AED589923:AED589947 UH589923:UH589947 KL589923:KL589947 D589923:D589947 WWX524387:WWX524411 WNB524387:WNB524411 WDF524387:WDF524411 VTJ524387:VTJ524411 VJN524387:VJN524411 UZR524387:UZR524411 UPV524387:UPV524411 UFZ524387:UFZ524411 TWD524387:TWD524411 TMH524387:TMH524411 TCL524387:TCL524411 SSP524387:SSP524411 SIT524387:SIT524411 RYX524387:RYX524411 RPB524387:RPB524411 RFF524387:RFF524411 QVJ524387:QVJ524411 QLN524387:QLN524411 QBR524387:QBR524411 PRV524387:PRV524411 PHZ524387:PHZ524411 OYD524387:OYD524411 OOH524387:OOH524411 OEL524387:OEL524411 NUP524387:NUP524411 NKT524387:NKT524411 NAX524387:NAX524411 MRB524387:MRB524411 MHF524387:MHF524411 LXJ524387:LXJ524411 LNN524387:LNN524411 LDR524387:LDR524411 KTV524387:KTV524411 KJZ524387:KJZ524411 KAD524387:KAD524411 JQH524387:JQH524411 JGL524387:JGL524411 IWP524387:IWP524411 IMT524387:IMT524411 ICX524387:ICX524411 HTB524387:HTB524411 HJF524387:HJF524411 GZJ524387:GZJ524411 GPN524387:GPN524411 GFR524387:GFR524411 FVV524387:FVV524411 FLZ524387:FLZ524411 FCD524387:FCD524411 ESH524387:ESH524411 EIL524387:EIL524411 DYP524387:DYP524411 DOT524387:DOT524411 DEX524387:DEX524411 CVB524387:CVB524411 CLF524387:CLF524411 CBJ524387:CBJ524411 BRN524387:BRN524411 BHR524387:BHR524411 AXV524387:AXV524411 ANZ524387:ANZ524411 AED524387:AED524411 UH524387:UH524411 KL524387:KL524411 D524387:D524411 WWX458851:WWX458875 WNB458851:WNB458875 WDF458851:WDF458875 VTJ458851:VTJ458875 VJN458851:VJN458875 UZR458851:UZR458875 UPV458851:UPV458875 UFZ458851:UFZ458875 TWD458851:TWD458875 TMH458851:TMH458875 TCL458851:TCL458875 SSP458851:SSP458875 SIT458851:SIT458875 RYX458851:RYX458875 RPB458851:RPB458875 RFF458851:RFF458875 QVJ458851:QVJ458875 QLN458851:QLN458875 QBR458851:QBR458875 PRV458851:PRV458875 PHZ458851:PHZ458875 OYD458851:OYD458875 OOH458851:OOH458875 OEL458851:OEL458875 NUP458851:NUP458875 NKT458851:NKT458875 NAX458851:NAX458875 MRB458851:MRB458875 MHF458851:MHF458875 LXJ458851:LXJ458875 LNN458851:LNN458875 LDR458851:LDR458875 KTV458851:KTV458875 KJZ458851:KJZ458875 KAD458851:KAD458875 JQH458851:JQH458875 JGL458851:JGL458875 IWP458851:IWP458875 IMT458851:IMT458875 ICX458851:ICX458875 HTB458851:HTB458875 HJF458851:HJF458875 GZJ458851:GZJ458875 GPN458851:GPN458875 GFR458851:GFR458875 FVV458851:FVV458875 FLZ458851:FLZ458875 FCD458851:FCD458875 ESH458851:ESH458875 EIL458851:EIL458875 DYP458851:DYP458875 DOT458851:DOT458875 DEX458851:DEX458875 CVB458851:CVB458875 CLF458851:CLF458875 CBJ458851:CBJ458875 BRN458851:BRN458875 BHR458851:BHR458875 AXV458851:AXV458875 ANZ458851:ANZ458875 AED458851:AED458875 UH458851:UH458875 KL458851:KL458875 D458851:D458875 WWX393315:WWX393339 WNB393315:WNB393339 WDF393315:WDF393339 VTJ393315:VTJ393339 VJN393315:VJN393339 UZR393315:UZR393339 UPV393315:UPV393339 UFZ393315:UFZ393339 TWD393315:TWD393339 TMH393315:TMH393339 TCL393315:TCL393339 SSP393315:SSP393339 SIT393315:SIT393339 RYX393315:RYX393339 RPB393315:RPB393339 RFF393315:RFF393339 QVJ393315:QVJ393339 QLN393315:QLN393339 QBR393315:QBR393339 PRV393315:PRV393339 PHZ393315:PHZ393339 OYD393315:OYD393339 OOH393315:OOH393339 OEL393315:OEL393339 NUP393315:NUP393339 NKT393315:NKT393339 NAX393315:NAX393339 MRB393315:MRB393339 MHF393315:MHF393339 LXJ393315:LXJ393339 LNN393315:LNN393339 LDR393315:LDR393339 KTV393315:KTV393339 KJZ393315:KJZ393339 KAD393315:KAD393339 JQH393315:JQH393339 JGL393315:JGL393339 IWP393315:IWP393339 IMT393315:IMT393339 ICX393315:ICX393339 HTB393315:HTB393339 HJF393315:HJF393339 GZJ393315:GZJ393339 GPN393315:GPN393339 GFR393315:GFR393339 FVV393315:FVV393339 FLZ393315:FLZ393339 FCD393315:FCD393339 ESH393315:ESH393339 EIL393315:EIL393339 DYP393315:DYP393339 DOT393315:DOT393339 DEX393315:DEX393339 CVB393315:CVB393339 CLF393315:CLF393339 CBJ393315:CBJ393339 BRN393315:BRN393339 BHR393315:BHR393339 AXV393315:AXV393339 ANZ393315:ANZ393339 AED393315:AED393339 UH393315:UH393339 KL393315:KL393339 D393315:D393339 WWX327779:WWX327803 WNB327779:WNB327803 WDF327779:WDF327803 VTJ327779:VTJ327803 VJN327779:VJN327803 UZR327779:UZR327803 UPV327779:UPV327803 UFZ327779:UFZ327803 TWD327779:TWD327803 TMH327779:TMH327803 TCL327779:TCL327803 SSP327779:SSP327803 SIT327779:SIT327803 RYX327779:RYX327803 RPB327779:RPB327803 RFF327779:RFF327803 QVJ327779:QVJ327803 QLN327779:QLN327803 QBR327779:QBR327803 PRV327779:PRV327803 PHZ327779:PHZ327803 OYD327779:OYD327803 OOH327779:OOH327803 OEL327779:OEL327803 NUP327779:NUP327803 NKT327779:NKT327803 NAX327779:NAX327803 MRB327779:MRB327803 MHF327779:MHF327803 LXJ327779:LXJ327803 LNN327779:LNN327803 LDR327779:LDR327803 KTV327779:KTV327803 KJZ327779:KJZ327803 KAD327779:KAD327803 JQH327779:JQH327803 JGL327779:JGL327803 IWP327779:IWP327803 IMT327779:IMT327803 ICX327779:ICX327803 HTB327779:HTB327803 HJF327779:HJF327803 GZJ327779:GZJ327803 GPN327779:GPN327803 GFR327779:GFR327803 FVV327779:FVV327803 FLZ327779:FLZ327803 FCD327779:FCD327803 ESH327779:ESH327803 EIL327779:EIL327803 DYP327779:DYP327803 DOT327779:DOT327803 DEX327779:DEX327803 CVB327779:CVB327803 CLF327779:CLF327803 CBJ327779:CBJ327803 BRN327779:BRN327803 BHR327779:BHR327803 AXV327779:AXV327803 ANZ327779:ANZ327803 AED327779:AED327803 UH327779:UH327803 KL327779:KL327803 D327779:D327803 WWX262243:WWX262267 WNB262243:WNB262267 WDF262243:WDF262267 VTJ262243:VTJ262267 VJN262243:VJN262267 UZR262243:UZR262267 UPV262243:UPV262267 UFZ262243:UFZ262267 TWD262243:TWD262267 TMH262243:TMH262267 TCL262243:TCL262267 SSP262243:SSP262267 SIT262243:SIT262267 RYX262243:RYX262267 RPB262243:RPB262267 RFF262243:RFF262267 QVJ262243:QVJ262267 QLN262243:QLN262267 QBR262243:QBR262267 PRV262243:PRV262267 PHZ262243:PHZ262267 OYD262243:OYD262267 OOH262243:OOH262267 OEL262243:OEL262267 NUP262243:NUP262267 NKT262243:NKT262267 NAX262243:NAX262267 MRB262243:MRB262267 MHF262243:MHF262267 LXJ262243:LXJ262267 LNN262243:LNN262267 LDR262243:LDR262267 KTV262243:KTV262267 KJZ262243:KJZ262267 KAD262243:KAD262267 JQH262243:JQH262267 JGL262243:JGL262267 IWP262243:IWP262267 IMT262243:IMT262267 ICX262243:ICX262267 HTB262243:HTB262267 HJF262243:HJF262267 GZJ262243:GZJ262267 GPN262243:GPN262267 GFR262243:GFR262267 FVV262243:FVV262267 FLZ262243:FLZ262267 FCD262243:FCD262267 ESH262243:ESH262267 EIL262243:EIL262267 DYP262243:DYP262267 DOT262243:DOT262267 DEX262243:DEX262267 CVB262243:CVB262267 CLF262243:CLF262267 CBJ262243:CBJ262267 BRN262243:BRN262267 BHR262243:BHR262267 AXV262243:AXV262267 ANZ262243:ANZ262267 AED262243:AED262267 UH262243:UH262267 KL262243:KL262267 D262243:D262267 WWX196707:WWX196731 WNB196707:WNB196731 WDF196707:WDF196731 VTJ196707:VTJ196731 VJN196707:VJN196731 UZR196707:UZR196731 UPV196707:UPV196731 UFZ196707:UFZ196731 TWD196707:TWD196731 TMH196707:TMH196731 TCL196707:TCL196731 SSP196707:SSP196731 SIT196707:SIT196731 RYX196707:RYX196731 RPB196707:RPB196731 RFF196707:RFF196731 QVJ196707:QVJ196731 QLN196707:QLN196731 QBR196707:QBR196731 PRV196707:PRV196731 PHZ196707:PHZ196731 OYD196707:OYD196731 OOH196707:OOH196731 OEL196707:OEL196731 NUP196707:NUP196731 NKT196707:NKT196731 NAX196707:NAX196731 MRB196707:MRB196731 MHF196707:MHF196731 LXJ196707:LXJ196731 LNN196707:LNN196731 LDR196707:LDR196731 KTV196707:KTV196731 KJZ196707:KJZ196731 KAD196707:KAD196731 JQH196707:JQH196731 JGL196707:JGL196731 IWP196707:IWP196731 IMT196707:IMT196731 ICX196707:ICX196731 HTB196707:HTB196731 HJF196707:HJF196731 GZJ196707:GZJ196731 GPN196707:GPN196731 GFR196707:GFR196731 FVV196707:FVV196731 FLZ196707:FLZ196731 FCD196707:FCD196731 ESH196707:ESH196731 EIL196707:EIL196731 DYP196707:DYP196731 DOT196707:DOT196731 DEX196707:DEX196731 CVB196707:CVB196731 CLF196707:CLF196731 CBJ196707:CBJ196731 BRN196707:BRN196731 BHR196707:BHR196731 AXV196707:AXV196731 ANZ196707:ANZ196731 AED196707:AED196731 UH196707:UH196731 KL196707:KL196731 D196707:D196731 WWX131171:WWX131195 WNB131171:WNB131195 WDF131171:WDF131195 VTJ131171:VTJ131195 VJN131171:VJN131195 UZR131171:UZR131195 UPV131171:UPV131195 UFZ131171:UFZ131195 TWD131171:TWD131195 TMH131171:TMH131195 TCL131171:TCL131195 SSP131171:SSP131195 SIT131171:SIT131195 RYX131171:RYX131195 RPB131171:RPB131195 RFF131171:RFF131195 QVJ131171:QVJ131195 QLN131171:QLN131195 QBR131171:QBR131195 PRV131171:PRV131195 PHZ131171:PHZ131195 OYD131171:OYD131195 OOH131171:OOH131195 OEL131171:OEL131195 NUP131171:NUP131195 NKT131171:NKT131195 NAX131171:NAX131195 MRB131171:MRB131195 MHF131171:MHF131195 LXJ131171:LXJ131195 LNN131171:LNN131195 LDR131171:LDR131195 KTV131171:KTV131195 KJZ131171:KJZ131195 KAD131171:KAD131195 JQH131171:JQH131195 JGL131171:JGL131195 IWP131171:IWP131195 IMT131171:IMT131195 ICX131171:ICX131195 HTB131171:HTB131195 HJF131171:HJF131195 GZJ131171:GZJ131195 GPN131171:GPN131195 GFR131171:GFR131195 FVV131171:FVV131195 FLZ131171:FLZ131195 FCD131171:FCD131195 ESH131171:ESH131195 EIL131171:EIL131195 DYP131171:DYP131195 DOT131171:DOT131195 DEX131171:DEX131195 CVB131171:CVB131195 CLF131171:CLF131195 CBJ131171:CBJ131195 BRN131171:BRN131195 BHR131171:BHR131195 AXV131171:AXV131195 ANZ131171:ANZ131195 AED131171:AED131195 UH131171:UH131195 KL131171:KL131195 D131171:D131195 WWX65635:WWX65659 WNB65635:WNB65659 WDF65635:WDF65659 VTJ65635:VTJ65659 VJN65635:VJN65659 UZR65635:UZR65659 UPV65635:UPV65659 UFZ65635:UFZ65659 TWD65635:TWD65659 TMH65635:TMH65659 TCL65635:TCL65659 SSP65635:SSP65659 SIT65635:SIT65659 RYX65635:RYX65659 RPB65635:RPB65659 RFF65635:RFF65659 QVJ65635:QVJ65659 QLN65635:QLN65659 QBR65635:QBR65659 PRV65635:PRV65659 PHZ65635:PHZ65659 OYD65635:OYD65659 OOH65635:OOH65659 OEL65635:OEL65659 NUP65635:NUP65659 NKT65635:NKT65659 NAX65635:NAX65659 MRB65635:MRB65659 MHF65635:MHF65659 LXJ65635:LXJ65659 LNN65635:LNN65659 LDR65635:LDR65659 KTV65635:KTV65659 KJZ65635:KJZ65659 KAD65635:KAD65659 JQH65635:JQH65659 JGL65635:JGL65659 IWP65635:IWP65659 IMT65635:IMT65659 ICX65635:ICX65659 HTB65635:HTB65659 HJF65635:HJF65659 GZJ65635:GZJ65659 GPN65635:GPN65659 GFR65635:GFR65659 FVV65635:FVV65659 FLZ65635:FLZ65659 FCD65635:FCD65659 ESH65635:ESH65659 EIL65635:EIL65659 DYP65635:DYP65659 DOT65635:DOT65659 DEX65635:DEX65659 CVB65635:CVB65659 CLF65635:CLF65659 CBJ65635:CBJ65659 BRN65635:BRN65659 BHR65635:BHR65659 AXV65635:AXV65659 ANZ65635:ANZ65659 AED65635:AED65659 UH65635:UH65659 KL65635:KL65659 D65635:D65659 WNB17:WNB41 WDF17:WDF41 VTJ17:VTJ41 VJN17:VJN41 UZR17:UZR41 UPV17:UPV41 UFZ17:UFZ41 TWD17:TWD41 TMH17:TMH41 TCL17:TCL41 SSP17:SSP41 SIT17:SIT41 RYX17:RYX41 RPB17:RPB41 RFF17:RFF41 QVJ17:QVJ41 QLN17:QLN41 QBR17:QBR41 PRV17:PRV41 PHZ17:PHZ41 OYD17:OYD41 OOH17:OOH41 OEL17:OEL41 NUP17:NUP41 NKT17:NKT41 NAX17:NAX41 MRB17:MRB41 MHF17:MHF41 LXJ17:LXJ41 LNN17:LNN41 LDR17:LDR41 KTV17:KTV41 KJZ17:KJZ41 KAD17:KAD41 JQH17:JQH41 JGL17:JGL41 IWP17:IWP41 IMT17:IMT41 ICX17:ICX41 HTB17:HTB41 HJF17:HJF41 GZJ17:GZJ41 GPN17:GPN41 GFR17:GFR41 FVV17:FVV41 FLZ17:FLZ41 FCD17:FCD41 ESH17:ESH41 EIL17:EIL41 DYP17:DYP41 DOT17:DOT41 DEX17:DEX41 CVB17:CVB41 CLF17:CLF41 CBJ17:CBJ41 BRN17:BRN41 BHR17:BHR41 AXV17:AXV41 ANZ17:ANZ41 AED17:AED41 UH17:UH41 KL17:KL41 WWX17:WWX41" xr:uid="{00000000-0002-0000-0200-000007000000}">
      <formula1>$D$130:$D$131</formula1>
    </dataValidation>
    <dataValidation type="list" errorStyle="warning" allowBlank="1" showInputMessage="1" showErrorMessage="1" sqref="WWW983139:WWW983163 WNA983139:WNA983163 WDE983139:WDE983163 VTI983139:VTI983163 VJM983139:VJM983163 UZQ983139:UZQ983163 UPU983139:UPU983163 UFY983139:UFY983163 TWC983139:TWC983163 TMG983139:TMG983163 TCK983139:TCK983163 SSO983139:SSO983163 SIS983139:SIS983163 RYW983139:RYW983163 RPA983139:RPA983163 RFE983139:RFE983163 QVI983139:QVI983163 QLM983139:QLM983163 QBQ983139:QBQ983163 PRU983139:PRU983163 PHY983139:PHY983163 OYC983139:OYC983163 OOG983139:OOG983163 OEK983139:OEK983163 NUO983139:NUO983163 NKS983139:NKS983163 NAW983139:NAW983163 MRA983139:MRA983163 MHE983139:MHE983163 LXI983139:LXI983163 LNM983139:LNM983163 LDQ983139:LDQ983163 KTU983139:KTU983163 KJY983139:KJY983163 KAC983139:KAC983163 JQG983139:JQG983163 JGK983139:JGK983163 IWO983139:IWO983163 IMS983139:IMS983163 ICW983139:ICW983163 HTA983139:HTA983163 HJE983139:HJE983163 GZI983139:GZI983163 GPM983139:GPM983163 GFQ983139:GFQ983163 FVU983139:FVU983163 FLY983139:FLY983163 FCC983139:FCC983163 ESG983139:ESG983163 EIK983139:EIK983163 DYO983139:DYO983163 DOS983139:DOS983163 DEW983139:DEW983163 CVA983139:CVA983163 CLE983139:CLE983163 CBI983139:CBI983163 BRM983139:BRM983163 BHQ983139:BHQ983163 AXU983139:AXU983163 ANY983139:ANY983163 AEC983139:AEC983163 UG983139:UG983163 KK983139:KK983163 C983139:C983163 WWW917603:WWW917627 WNA917603:WNA917627 WDE917603:WDE917627 VTI917603:VTI917627 VJM917603:VJM917627 UZQ917603:UZQ917627 UPU917603:UPU917627 UFY917603:UFY917627 TWC917603:TWC917627 TMG917603:TMG917627 TCK917603:TCK917627 SSO917603:SSO917627 SIS917603:SIS917627 RYW917603:RYW917627 RPA917603:RPA917627 RFE917603:RFE917627 QVI917603:QVI917627 QLM917603:QLM917627 QBQ917603:QBQ917627 PRU917603:PRU917627 PHY917603:PHY917627 OYC917603:OYC917627 OOG917603:OOG917627 OEK917603:OEK917627 NUO917603:NUO917627 NKS917603:NKS917627 NAW917603:NAW917627 MRA917603:MRA917627 MHE917603:MHE917627 LXI917603:LXI917627 LNM917603:LNM917627 LDQ917603:LDQ917627 KTU917603:KTU917627 KJY917603:KJY917627 KAC917603:KAC917627 JQG917603:JQG917627 JGK917603:JGK917627 IWO917603:IWO917627 IMS917603:IMS917627 ICW917603:ICW917627 HTA917603:HTA917627 HJE917603:HJE917627 GZI917603:GZI917627 GPM917603:GPM917627 GFQ917603:GFQ917627 FVU917603:FVU917627 FLY917603:FLY917627 FCC917603:FCC917627 ESG917603:ESG917627 EIK917603:EIK917627 DYO917603:DYO917627 DOS917603:DOS917627 DEW917603:DEW917627 CVA917603:CVA917627 CLE917603:CLE917627 CBI917603:CBI917627 BRM917603:BRM917627 BHQ917603:BHQ917627 AXU917603:AXU917627 ANY917603:ANY917627 AEC917603:AEC917627 UG917603:UG917627 KK917603:KK917627 C917603:C917627 WWW852067:WWW852091 WNA852067:WNA852091 WDE852067:WDE852091 VTI852067:VTI852091 VJM852067:VJM852091 UZQ852067:UZQ852091 UPU852067:UPU852091 UFY852067:UFY852091 TWC852067:TWC852091 TMG852067:TMG852091 TCK852067:TCK852091 SSO852067:SSO852091 SIS852067:SIS852091 RYW852067:RYW852091 RPA852067:RPA852091 RFE852067:RFE852091 QVI852067:QVI852091 QLM852067:QLM852091 QBQ852067:QBQ852091 PRU852067:PRU852091 PHY852067:PHY852091 OYC852067:OYC852091 OOG852067:OOG852091 OEK852067:OEK852091 NUO852067:NUO852091 NKS852067:NKS852091 NAW852067:NAW852091 MRA852067:MRA852091 MHE852067:MHE852091 LXI852067:LXI852091 LNM852067:LNM852091 LDQ852067:LDQ852091 KTU852067:KTU852091 KJY852067:KJY852091 KAC852067:KAC852091 JQG852067:JQG852091 JGK852067:JGK852091 IWO852067:IWO852091 IMS852067:IMS852091 ICW852067:ICW852091 HTA852067:HTA852091 HJE852067:HJE852091 GZI852067:GZI852091 GPM852067:GPM852091 GFQ852067:GFQ852091 FVU852067:FVU852091 FLY852067:FLY852091 FCC852067:FCC852091 ESG852067:ESG852091 EIK852067:EIK852091 DYO852067:DYO852091 DOS852067:DOS852091 DEW852067:DEW852091 CVA852067:CVA852091 CLE852067:CLE852091 CBI852067:CBI852091 BRM852067:BRM852091 BHQ852067:BHQ852091 AXU852067:AXU852091 ANY852067:ANY852091 AEC852067:AEC852091 UG852067:UG852091 KK852067:KK852091 C852067:C852091 WWW786531:WWW786555 WNA786531:WNA786555 WDE786531:WDE786555 VTI786531:VTI786555 VJM786531:VJM786555 UZQ786531:UZQ786555 UPU786531:UPU786555 UFY786531:UFY786555 TWC786531:TWC786555 TMG786531:TMG786555 TCK786531:TCK786555 SSO786531:SSO786555 SIS786531:SIS786555 RYW786531:RYW786555 RPA786531:RPA786555 RFE786531:RFE786555 QVI786531:QVI786555 QLM786531:QLM786555 QBQ786531:QBQ786555 PRU786531:PRU786555 PHY786531:PHY786555 OYC786531:OYC786555 OOG786531:OOG786555 OEK786531:OEK786555 NUO786531:NUO786555 NKS786531:NKS786555 NAW786531:NAW786555 MRA786531:MRA786555 MHE786531:MHE786555 LXI786531:LXI786555 LNM786531:LNM786555 LDQ786531:LDQ786555 KTU786531:KTU786555 KJY786531:KJY786555 KAC786531:KAC786555 JQG786531:JQG786555 JGK786531:JGK786555 IWO786531:IWO786555 IMS786531:IMS786555 ICW786531:ICW786555 HTA786531:HTA786555 HJE786531:HJE786555 GZI786531:GZI786555 GPM786531:GPM786555 GFQ786531:GFQ786555 FVU786531:FVU786555 FLY786531:FLY786555 FCC786531:FCC786555 ESG786531:ESG786555 EIK786531:EIK786555 DYO786531:DYO786555 DOS786531:DOS786555 DEW786531:DEW786555 CVA786531:CVA786555 CLE786531:CLE786555 CBI786531:CBI786555 BRM786531:BRM786555 BHQ786531:BHQ786555 AXU786531:AXU786555 ANY786531:ANY786555 AEC786531:AEC786555 UG786531:UG786555 KK786531:KK786555 C786531:C786555 WWW720995:WWW721019 WNA720995:WNA721019 WDE720995:WDE721019 VTI720995:VTI721019 VJM720995:VJM721019 UZQ720995:UZQ721019 UPU720995:UPU721019 UFY720995:UFY721019 TWC720995:TWC721019 TMG720995:TMG721019 TCK720995:TCK721019 SSO720995:SSO721019 SIS720995:SIS721019 RYW720995:RYW721019 RPA720995:RPA721019 RFE720995:RFE721019 QVI720995:QVI721019 QLM720995:QLM721019 QBQ720995:QBQ721019 PRU720995:PRU721019 PHY720995:PHY721019 OYC720995:OYC721019 OOG720995:OOG721019 OEK720995:OEK721019 NUO720995:NUO721019 NKS720995:NKS721019 NAW720995:NAW721019 MRA720995:MRA721019 MHE720995:MHE721019 LXI720995:LXI721019 LNM720995:LNM721019 LDQ720995:LDQ721019 KTU720995:KTU721019 KJY720995:KJY721019 KAC720995:KAC721019 JQG720995:JQG721019 JGK720995:JGK721019 IWO720995:IWO721019 IMS720995:IMS721019 ICW720995:ICW721019 HTA720995:HTA721019 HJE720995:HJE721019 GZI720995:GZI721019 GPM720995:GPM721019 GFQ720995:GFQ721019 FVU720995:FVU721019 FLY720995:FLY721019 FCC720995:FCC721019 ESG720995:ESG721019 EIK720995:EIK721019 DYO720995:DYO721019 DOS720995:DOS721019 DEW720995:DEW721019 CVA720995:CVA721019 CLE720995:CLE721019 CBI720995:CBI721019 BRM720995:BRM721019 BHQ720995:BHQ721019 AXU720995:AXU721019 ANY720995:ANY721019 AEC720995:AEC721019 UG720995:UG721019 KK720995:KK721019 C720995:C721019 WWW655459:WWW655483 WNA655459:WNA655483 WDE655459:WDE655483 VTI655459:VTI655483 VJM655459:VJM655483 UZQ655459:UZQ655483 UPU655459:UPU655483 UFY655459:UFY655483 TWC655459:TWC655483 TMG655459:TMG655483 TCK655459:TCK655483 SSO655459:SSO655483 SIS655459:SIS655483 RYW655459:RYW655483 RPA655459:RPA655483 RFE655459:RFE655483 QVI655459:QVI655483 QLM655459:QLM655483 QBQ655459:QBQ655483 PRU655459:PRU655483 PHY655459:PHY655483 OYC655459:OYC655483 OOG655459:OOG655483 OEK655459:OEK655483 NUO655459:NUO655483 NKS655459:NKS655483 NAW655459:NAW655483 MRA655459:MRA655483 MHE655459:MHE655483 LXI655459:LXI655483 LNM655459:LNM655483 LDQ655459:LDQ655483 KTU655459:KTU655483 KJY655459:KJY655483 KAC655459:KAC655483 JQG655459:JQG655483 JGK655459:JGK655483 IWO655459:IWO655483 IMS655459:IMS655483 ICW655459:ICW655483 HTA655459:HTA655483 HJE655459:HJE655483 GZI655459:GZI655483 GPM655459:GPM655483 GFQ655459:GFQ655483 FVU655459:FVU655483 FLY655459:FLY655483 FCC655459:FCC655483 ESG655459:ESG655483 EIK655459:EIK655483 DYO655459:DYO655483 DOS655459:DOS655483 DEW655459:DEW655483 CVA655459:CVA655483 CLE655459:CLE655483 CBI655459:CBI655483 BRM655459:BRM655483 BHQ655459:BHQ655483 AXU655459:AXU655483 ANY655459:ANY655483 AEC655459:AEC655483 UG655459:UG655483 KK655459:KK655483 C655459:C655483 WWW589923:WWW589947 WNA589923:WNA589947 WDE589923:WDE589947 VTI589923:VTI589947 VJM589923:VJM589947 UZQ589923:UZQ589947 UPU589923:UPU589947 UFY589923:UFY589947 TWC589923:TWC589947 TMG589923:TMG589947 TCK589923:TCK589947 SSO589923:SSO589947 SIS589923:SIS589947 RYW589923:RYW589947 RPA589923:RPA589947 RFE589923:RFE589947 QVI589923:QVI589947 QLM589923:QLM589947 QBQ589923:QBQ589947 PRU589923:PRU589947 PHY589923:PHY589947 OYC589923:OYC589947 OOG589923:OOG589947 OEK589923:OEK589947 NUO589923:NUO589947 NKS589923:NKS589947 NAW589923:NAW589947 MRA589923:MRA589947 MHE589923:MHE589947 LXI589923:LXI589947 LNM589923:LNM589947 LDQ589923:LDQ589947 KTU589923:KTU589947 KJY589923:KJY589947 KAC589923:KAC589947 JQG589923:JQG589947 JGK589923:JGK589947 IWO589923:IWO589947 IMS589923:IMS589947 ICW589923:ICW589947 HTA589923:HTA589947 HJE589923:HJE589947 GZI589923:GZI589947 GPM589923:GPM589947 GFQ589923:GFQ589947 FVU589923:FVU589947 FLY589923:FLY589947 FCC589923:FCC589947 ESG589923:ESG589947 EIK589923:EIK589947 DYO589923:DYO589947 DOS589923:DOS589947 DEW589923:DEW589947 CVA589923:CVA589947 CLE589923:CLE589947 CBI589923:CBI589947 BRM589923:BRM589947 BHQ589923:BHQ589947 AXU589923:AXU589947 ANY589923:ANY589947 AEC589923:AEC589947 UG589923:UG589947 KK589923:KK589947 C589923:C589947 WWW524387:WWW524411 WNA524387:WNA524411 WDE524387:WDE524411 VTI524387:VTI524411 VJM524387:VJM524411 UZQ524387:UZQ524411 UPU524387:UPU524411 UFY524387:UFY524411 TWC524387:TWC524411 TMG524387:TMG524411 TCK524387:TCK524411 SSO524387:SSO524411 SIS524387:SIS524411 RYW524387:RYW524411 RPA524387:RPA524411 RFE524387:RFE524411 QVI524387:QVI524411 QLM524387:QLM524411 QBQ524387:QBQ524411 PRU524387:PRU524411 PHY524387:PHY524411 OYC524387:OYC524411 OOG524387:OOG524411 OEK524387:OEK524411 NUO524387:NUO524411 NKS524387:NKS524411 NAW524387:NAW524411 MRA524387:MRA524411 MHE524387:MHE524411 LXI524387:LXI524411 LNM524387:LNM524411 LDQ524387:LDQ524411 KTU524387:KTU524411 KJY524387:KJY524411 KAC524387:KAC524411 JQG524387:JQG524411 JGK524387:JGK524411 IWO524387:IWO524411 IMS524387:IMS524411 ICW524387:ICW524411 HTA524387:HTA524411 HJE524387:HJE524411 GZI524387:GZI524411 GPM524387:GPM524411 GFQ524387:GFQ524411 FVU524387:FVU524411 FLY524387:FLY524411 FCC524387:FCC524411 ESG524387:ESG524411 EIK524387:EIK524411 DYO524387:DYO524411 DOS524387:DOS524411 DEW524387:DEW524411 CVA524387:CVA524411 CLE524387:CLE524411 CBI524387:CBI524411 BRM524387:BRM524411 BHQ524387:BHQ524411 AXU524387:AXU524411 ANY524387:ANY524411 AEC524387:AEC524411 UG524387:UG524411 KK524387:KK524411 C524387:C524411 WWW458851:WWW458875 WNA458851:WNA458875 WDE458851:WDE458875 VTI458851:VTI458875 VJM458851:VJM458875 UZQ458851:UZQ458875 UPU458851:UPU458875 UFY458851:UFY458875 TWC458851:TWC458875 TMG458851:TMG458875 TCK458851:TCK458875 SSO458851:SSO458875 SIS458851:SIS458875 RYW458851:RYW458875 RPA458851:RPA458875 RFE458851:RFE458875 QVI458851:QVI458875 QLM458851:QLM458875 QBQ458851:QBQ458875 PRU458851:PRU458875 PHY458851:PHY458875 OYC458851:OYC458875 OOG458851:OOG458875 OEK458851:OEK458875 NUO458851:NUO458875 NKS458851:NKS458875 NAW458851:NAW458875 MRA458851:MRA458875 MHE458851:MHE458875 LXI458851:LXI458875 LNM458851:LNM458875 LDQ458851:LDQ458875 KTU458851:KTU458875 KJY458851:KJY458875 KAC458851:KAC458875 JQG458851:JQG458875 JGK458851:JGK458875 IWO458851:IWO458875 IMS458851:IMS458875 ICW458851:ICW458875 HTA458851:HTA458875 HJE458851:HJE458875 GZI458851:GZI458875 GPM458851:GPM458875 GFQ458851:GFQ458875 FVU458851:FVU458875 FLY458851:FLY458875 FCC458851:FCC458875 ESG458851:ESG458875 EIK458851:EIK458875 DYO458851:DYO458875 DOS458851:DOS458875 DEW458851:DEW458875 CVA458851:CVA458875 CLE458851:CLE458875 CBI458851:CBI458875 BRM458851:BRM458875 BHQ458851:BHQ458875 AXU458851:AXU458875 ANY458851:ANY458875 AEC458851:AEC458875 UG458851:UG458875 KK458851:KK458875 C458851:C458875 WWW393315:WWW393339 WNA393315:WNA393339 WDE393315:WDE393339 VTI393315:VTI393339 VJM393315:VJM393339 UZQ393315:UZQ393339 UPU393315:UPU393339 UFY393315:UFY393339 TWC393315:TWC393339 TMG393315:TMG393339 TCK393315:TCK393339 SSO393315:SSO393339 SIS393315:SIS393339 RYW393315:RYW393339 RPA393315:RPA393339 RFE393315:RFE393339 QVI393315:QVI393339 QLM393315:QLM393339 QBQ393315:QBQ393339 PRU393315:PRU393339 PHY393315:PHY393339 OYC393315:OYC393339 OOG393315:OOG393339 OEK393315:OEK393339 NUO393315:NUO393339 NKS393315:NKS393339 NAW393315:NAW393339 MRA393315:MRA393339 MHE393315:MHE393339 LXI393315:LXI393339 LNM393315:LNM393339 LDQ393315:LDQ393339 KTU393315:KTU393339 KJY393315:KJY393339 KAC393315:KAC393339 JQG393315:JQG393339 JGK393315:JGK393339 IWO393315:IWO393339 IMS393315:IMS393339 ICW393315:ICW393339 HTA393315:HTA393339 HJE393315:HJE393339 GZI393315:GZI393339 GPM393315:GPM393339 GFQ393315:GFQ393339 FVU393315:FVU393339 FLY393315:FLY393339 FCC393315:FCC393339 ESG393315:ESG393339 EIK393315:EIK393339 DYO393315:DYO393339 DOS393315:DOS393339 DEW393315:DEW393339 CVA393315:CVA393339 CLE393315:CLE393339 CBI393315:CBI393339 BRM393315:BRM393339 BHQ393315:BHQ393339 AXU393315:AXU393339 ANY393315:ANY393339 AEC393315:AEC393339 UG393315:UG393339 KK393315:KK393339 C393315:C393339 WWW327779:WWW327803 WNA327779:WNA327803 WDE327779:WDE327803 VTI327779:VTI327803 VJM327779:VJM327803 UZQ327779:UZQ327803 UPU327779:UPU327803 UFY327779:UFY327803 TWC327779:TWC327803 TMG327779:TMG327803 TCK327779:TCK327803 SSO327779:SSO327803 SIS327779:SIS327803 RYW327779:RYW327803 RPA327779:RPA327803 RFE327779:RFE327803 QVI327779:QVI327803 QLM327779:QLM327803 QBQ327779:QBQ327803 PRU327779:PRU327803 PHY327779:PHY327803 OYC327779:OYC327803 OOG327779:OOG327803 OEK327779:OEK327803 NUO327779:NUO327803 NKS327779:NKS327803 NAW327779:NAW327803 MRA327779:MRA327803 MHE327779:MHE327803 LXI327779:LXI327803 LNM327779:LNM327803 LDQ327779:LDQ327803 KTU327779:KTU327803 KJY327779:KJY327803 KAC327779:KAC327803 JQG327779:JQG327803 JGK327779:JGK327803 IWO327779:IWO327803 IMS327779:IMS327803 ICW327779:ICW327803 HTA327779:HTA327803 HJE327779:HJE327803 GZI327779:GZI327803 GPM327779:GPM327803 GFQ327779:GFQ327803 FVU327779:FVU327803 FLY327779:FLY327803 FCC327779:FCC327803 ESG327779:ESG327803 EIK327779:EIK327803 DYO327779:DYO327803 DOS327779:DOS327803 DEW327779:DEW327803 CVA327779:CVA327803 CLE327779:CLE327803 CBI327779:CBI327803 BRM327779:BRM327803 BHQ327779:BHQ327803 AXU327779:AXU327803 ANY327779:ANY327803 AEC327779:AEC327803 UG327779:UG327803 KK327779:KK327803 C327779:C327803 WWW262243:WWW262267 WNA262243:WNA262267 WDE262243:WDE262267 VTI262243:VTI262267 VJM262243:VJM262267 UZQ262243:UZQ262267 UPU262243:UPU262267 UFY262243:UFY262267 TWC262243:TWC262267 TMG262243:TMG262267 TCK262243:TCK262267 SSO262243:SSO262267 SIS262243:SIS262267 RYW262243:RYW262267 RPA262243:RPA262267 RFE262243:RFE262267 QVI262243:QVI262267 QLM262243:QLM262267 QBQ262243:QBQ262267 PRU262243:PRU262267 PHY262243:PHY262267 OYC262243:OYC262267 OOG262243:OOG262267 OEK262243:OEK262267 NUO262243:NUO262267 NKS262243:NKS262267 NAW262243:NAW262267 MRA262243:MRA262267 MHE262243:MHE262267 LXI262243:LXI262267 LNM262243:LNM262267 LDQ262243:LDQ262267 KTU262243:KTU262267 KJY262243:KJY262267 KAC262243:KAC262267 JQG262243:JQG262267 JGK262243:JGK262267 IWO262243:IWO262267 IMS262243:IMS262267 ICW262243:ICW262267 HTA262243:HTA262267 HJE262243:HJE262267 GZI262243:GZI262267 GPM262243:GPM262267 GFQ262243:GFQ262267 FVU262243:FVU262267 FLY262243:FLY262267 FCC262243:FCC262267 ESG262243:ESG262267 EIK262243:EIK262267 DYO262243:DYO262267 DOS262243:DOS262267 DEW262243:DEW262267 CVA262243:CVA262267 CLE262243:CLE262267 CBI262243:CBI262267 BRM262243:BRM262267 BHQ262243:BHQ262267 AXU262243:AXU262267 ANY262243:ANY262267 AEC262243:AEC262267 UG262243:UG262267 KK262243:KK262267 C262243:C262267 WWW196707:WWW196731 WNA196707:WNA196731 WDE196707:WDE196731 VTI196707:VTI196731 VJM196707:VJM196731 UZQ196707:UZQ196731 UPU196707:UPU196731 UFY196707:UFY196731 TWC196707:TWC196731 TMG196707:TMG196731 TCK196707:TCK196731 SSO196707:SSO196731 SIS196707:SIS196731 RYW196707:RYW196731 RPA196707:RPA196731 RFE196707:RFE196731 QVI196707:QVI196731 QLM196707:QLM196731 QBQ196707:QBQ196731 PRU196707:PRU196731 PHY196707:PHY196731 OYC196707:OYC196731 OOG196707:OOG196731 OEK196707:OEK196731 NUO196707:NUO196731 NKS196707:NKS196731 NAW196707:NAW196731 MRA196707:MRA196731 MHE196707:MHE196731 LXI196707:LXI196731 LNM196707:LNM196731 LDQ196707:LDQ196731 KTU196707:KTU196731 KJY196707:KJY196731 KAC196707:KAC196731 JQG196707:JQG196731 JGK196707:JGK196731 IWO196707:IWO196731 IMS196707:IMS196731 ICW196707:ICW196731 HTA196707:HTA196731 HJE196707:HJE196731 GZI196707:GZI196731 GPM196707:GPM196731 GFQ196707:GFQ196731 FVU196707:FVU196731 FLY196707:FLY196731 FCC196707:FCC196731 ESG196707:ESG196731 EIK196707:EIK196731 DYO196707:DYO196731 DOS196707:DOS196731 DEW196707:DEW196731 CVA196707:CVA196731 CLE196707:CLE196731 CBI196707:CBI196731 BRM196707:BRM196731 BHQ196707:BHQ196731 AXU196707:AXU196731 ANY196707:ANY196731 AEC196707:AEC196731 UG196707:UG196731 KK196707:KK196731 C196707:C196731 WWW131171:WWW131195 WNA131171:WNA131195 WDE131171:WDE131195 VTI131171:VTI131195 VJM131171:VJM131195 UZQ131171:UZQ131195 UPU131171:UPU131195 UFY131171:UFY131195 TWC131171:TWC131195 TMG131171:TMG131195 TCK131171:TCK131195 SSO131171:SSO131195 SIS131171:SIS131195 RYW131171:RYW131195 RPA131171:RPA131195 RFE131171:RFE131195 QVI131171:QVI131195 QLM131171:QLM131195 QBQ131171:QBQ131195 PRU131171:PRU131195 PHY131171:PHY131195 OYC131171:OYC131195 OOG131171:OOG131195 OEK131171:OEK131195 NUO131171:NUO131195 NKS131171:NKS131195 NAW131171:NAW131195 MRA131171:MRA131195 MHE131171:MHE131195 LXI131171:LXI131195 LNM131171:LNM131195 LDQ131171:LDQ131195 KTU131171:KTU131195 KJY131171:KJY131195 KAC131171:KAC131195 JQG131171:JQG131195 JGK131171:JGK131195 IWO131171:IWO131195 IMS131171:IMS131195 ICW131171:ICW131195 HTA131171:HTA131195 HJE131171:HJE131195 GZI131171:GZI131195 GPM131171:GPM131195 GFQ131171:GFQ131195 FVU131171:FVU131195 FLY131171:FLY131195 FCC131171:FCC131195 ESG131171:ESG131195 EIK131171:EIK131195 DYO131171:DYO131195 DOS131171:DOS131195 DEW131171:DEW131195 CVA131171:CVA131195 CLE131171:CLE131195 CBI131171:CBI131195 BRM131171:BRM131195 BHQ131171:BHQ131195 AXU131171:AXU131195 ANY131171:ANY131195 AEC131171:AEC131195 UG131171:UG131195 KK131171:KK131195 C131171:C131195 WWW65635:WWW65659 WNA65635:WNA65659 WDE65635:WDE65659 VTI65635:VTI65659 VJM65635:VJM65659 UZQ65635:UZQ65659 UPU65635:UPU65659 UFY65635:UFY65659 TWC65635:TWC65659 TMG65635:TMG65659 TCK65635:TCK65659 SSO65635:SSO65659 SIS65635:SIS65659 RYW65635:RYW65659 RPA65635:RPA65659 RFE65635:RFE65659 QVI65635:QVI65659 QLM65635:QLM65659 QBQ65635:QBQ65659 PRU65635:PRU65659 PHY65635:PHY65659 OYC65635:OYC65659 OOG65635:OOG65659 OEK65635:OEK65659 NUO65635:NUO65659 NKS65635:NKS65659 NAW65635:NAW65659 MRA65635:MRA65659 MHE65635:MHE65659 LXI65635:LXI65659 LNM65635:LNM65659 LDQ65635:LDQ65659 KTU65635:KTU65659 KJY65635:KJY65659 KAC65635:KAC65659 JQG65635:JQG65659 JGK65635:JGK65659 IWO65635:IWO65659 IMS65635:IMS65659 ICW65635:ICW65659 HTA65635:HTA65659 HJE65635:HJE65659 GZI65635:GZI65659 GPM65635:GPM65659 GFQ65635:GFQ65659 FVU65635:FVU65659 FLY65635:FLY65659 FCC65635:FCC65659 ESG65635:ESG65659 EIK65635:EIK65659 DYO65635:DYO65659 DOS65635:DOS65659 DEW65635:DEW65659 CVA65635:CVA65659 CLE65635:CLE65659 CBI65635:CBI65659 BRM65635:BRM65659 BHQ65635:BHQ65659 AXU65635:AXU65659 ANY65635:ANY65659 AEC65635:AEC65659 UG65635:UG65659 KK65635:KK65659 C65635:C65659 WNA17:WNA41 WDE17:WDE41 VTI17:VTI41 VJM17:VJM41 UZQ17:UZQ41 UPU17:UPU41 UFY17:UFY41 TWC17:TWC41 TMG17:TMG41 TCK17:TCK41 SSO17:SSO41 SIS17:SIS41 RYW17:RYW41 RPA17:RPA41 RFE17:RFE41 QVI17:QVI41 QLM17:QLM41 QBQ17:QBQ41 PRU17:PRU41 PHY17:PHY41 OYC17:OYC41 OOG17:OOG41 OEK17:OEK41 NUO17:NUO41 NKS17:NKS41 NAW17:NAW41 MRA17:MRA41 MHE17:MHE41 LXI17:LXI41 LNM17:LNM41 LDQ17:LDQ41 KTU17:KTU41 KJY17:KJY41 KAC17:KAC41 JQG17:JQG41 JGK17:JGK41 IWO17:IWO41 IMS17:IMS41 ICW17:ICW41 HTA17:HTA41 HJE17:HJE41 GZI17:GZI41 GPM17:GPM41 GFQ17:GFQ41 FVU17:FVU41 FLY17:FLY41 FCC17:FCC41 ESG17:ESG41 EIK17:EIK41 DYO17:DYO41 DOS17:DOS41 DEW17:DEW41 CVA17:CVA41 CLE17:CLE41 CBI17:CBI41 BRM17:BRM41 BHQ17:BHQ41 AXU17:AXU41 ANY17:ANY41 AEC17:AEC41 UG17:UG41 KK17:KK41 WWW17:WWW41" xr:uid="{00000000-0002-0000-0200-000008000000}">
      <formula1>$C$130:$C$131</formula1>
    </dataValidation>
    <dataValidation type="list" errorStyle="warning" allowBlank="1" showInputMessage="1" showErrorMessage="1" sqref="WWV983139:WWV983163 WMZ983139:WMZ983163 WDD983139:WDD983163 VTH983139:VTH983163 VJL983139:VJL983163 UZP983139:UZP983163 UPT983139:UPT983163 UFX983139:UFX983163 TWB983139:TWB983163 TMF983139:TMF983163 TCJ983139:TCJ983163 SSN983139:SSN983163 SIR983139:SIR983163 RYV983139:RYV983163 ROZ983139:ROZ983163 RFD983139:RFD983163 QVH983139:QVH983163 QLL983139:QLL983163 QBP983139:QBP983163 PRT983139:PRT983163 PHX983139:PHX983163 OYB983139:OYB983163 OOF983139:OOF983163 OEJ983139:OEJ983163 NUN983139:NUN983163 NKR983139:NKR983163 NAV983139:NAV983163 MQZ983139:MQZ983163 MHD983139:MHD983163 LXH983139:LXH983163 LNL983139:LNL983163 LDP983139:LDP983163 KTT983139:KTT983163 KJX983139:KJX983163 KAB983139:KAB983163 JQF983139:JQF983163 JGJ983139:JGJ983163 IWN983139:IWN983163 IMR983139:IMR983163 ICV983139:ICV983163 HSZ983139:HSZ983163 HJD983139:HJD983163 GZH983139:GZH983163 GPL983139:GPL983163 GFP983139:GFP983163 FVT983139:FVT983163 FLX983139:FLX983163 FCB983139:FCB983163 ESF983139:ESF983163 EIJ983139:EIJ983163 DYN983139:DYN983163 DOR983139:DOR983163 DEV983139:DEV983163 CUZ983139:CUZ983163 CLD983139:CLD983163 CBH983139:CBH983163 BRL983139:BRL983163 BHP983139:BHP983163 AXT983139:AXT983163 ANX983139:ANX983163 AEB983139:AEB983163 UF983139:UF983163 KJ983139:KJ983163 B983139:B983163 WWV917603:WWV917627 WMZ917603:WMZ917627 WDD917603:WDD917627 VTH917603:VTH917627 VJL917603:VJL917627 UZP917603:UZP917627 UPT917603:UPT917627 UFX917603:UFX917627 TWB917603:TWB917627 TMF917603:TMF917627 TCJ917603:TCJ917627 SSN917603:SSN917627 SIR917603:SIR917627 RYV917603:RYV917627 ROZ917603:ROZ917627 RFD917603:RFD917627 QVH917603:QVH917627 QLL917603:QLL917627 QBP917603:QBP917627 PRT917603:PRT917627 PHX917603:PHX917627 OYB917603:OYB917627 OOF917603:OOF917627 OEJ917603:OEJ917627 NUN917603:NUN917627 NKR917603:NKR917627 NAV917603:NAV917627 MQZ917603:MQZ917627 MHD917603:MHD917627 LXH917603:LXH917627 LNL917603:LNL917627 LDP917603:LDP917627 KTT917603:KTT917627 KJX917603:KJX917627 KAB917603:KAB917627 JQF917603:JQF917627 JGJ917603:JGJ917627 IWN917603:IWN917627 IMR917603:IMR917627 ICV917603:ICV917627 HSZ917603:HSZ917627 HJD917603:HJD917627 GZH917603:GZH917627 GPL917603:GPL917627 GFP917603:GFP917627 FVT917603:FVT917627 FLX917603:FLX917627 FCB917603:FCB917627 ESF917603:ESF917627 EIJ917603:EIJ917627 DYN917603:DYN917627 DOR917603:DOR917627 DEV917603:DEV917627 CUZ917603:CUZ917627 CLD917603:CLD917627 CBH917603:CBH917627 BRL917603:BRL917627 BHP917603:BHP917627 AXT917603:AXT917627 ANX917603:ANX917627 AEB917603:AEB917627 UF917603:UF917627 KJ917603:KJ917627 B917603:B917627 WWV852067:WWV852091 WMZ852067:WMZ852091 WDD852067:WDD852091 VTH852067:VTH852091 VJL852067:VJL852091 UZP852067:UZP852091 UPT852067:UPT852091 UFX852067:UFX852091 TWB852067:TWB852091 TMF852067:TMF852091 TCJ852067:TCJ852091 SSN852067:SSN852091 SIR852067:SIR852091 RYV852067:RYV852091 ROZ852067:ROZ852091 RFD852067:RFD852091 QVH852067:QVH852091 QLL852067:QLL852091 QBP852067:QBP852091 PRT852067:PRT852091 PHX852067:PHX852091 OYB852067:OYB852091 OOF852067:OOF852091 OEJ852067:OEJ852091 NUN852067:NUN852091 NKR852067:NKR852091 NAV852067:NAV852091 MQZ852067:MQZ852091 MHD852067:MHD852091 LXH852067:LXH852091 LNL852067:LNL852091 LDP852067:LDP852091 KTT852067:KTT852091 KJX852067:KJX852091 KAB852067:KAB852091 JQF852067:JQF852091 JGJ852067:JGJ852091 IWN852067:IWN852091 IMR852067:IMR852091 ICV852067:ICV852091 HSZ852067:HSZ852091 HJD852067:HJD852091 GZH852067:GZH852091 GPL852067:GPL852091 GFP852067:GFP852091 FVT852067:FVT852091 FLX852067:FLX852091 FCB852067:FCB852091 ESF852067:ESF852091 EIJ852067:EIJ852091 DYN852067:DYN852091 DOR852067:DOR852091 DEV852067:DEV852091 CUZ852067:CUZ852091 CLD852067:CLD852091 CBH852067:CBH852091 BRL852067:BRL852091 BHP852067:BHP852091 AXT852067:AXT852091 ANX852067:ANX852091 AEB852067:AEB852091 UF852067:UF852091 KJ852067:KJ852091 B852067:B852091 WWV786531:WWV786555 WMZ786531:WMZ786555 WDD786531:WDD786555 VTH786531:VTH786555 VJL786531:VJL786555 UZP786531:UZP786555 UPT786531:UPT786555 UFX786531:UFX786555 TWB786531:TWB786555 TMF786531:TMF786555 TCJ786531:TCJ786555 SSN786531:SSN786555 SIR786531:SIR786555 RYV786531:RYV786555 ROZ786531:ROZ786555 RFD786531:RFD786555 QVH786531:QVH786555 QLL786531:QLL786555 QBP786531:QBP786555 PRT786531:PRT786555 PHX786531:PHX786555 OYB786531:OYB786555 OOF786531:OOF786555 OEJ786531:OEJ786555 NUN786531:NUN786555 NKR786531:NKR786555 NAV786531:NAV786555 MQZ786531:MQZ786555 MHD786531:MHD786555 LXH786531:LXH786555 LNL786531:LNL786555 LDP786531:LDP786555 KTT786531:KTT786555 KJX786531:KJX786555 KAB786531:KAB786555 JQF786531:JQF786555 JGJ786531:JGJ786555 IWN786531:IWN786555 IMR786531:IMR786555 ICV786531:ICV786555 HSZ786531:HSZ786555 HJD786531:HJD786555 GZH786531:GZH786555 GPL786531:GPL786555 GFP786531:GFP786555 FVT786531:FVT786555 FLX786531:FLX786555 FCB786531:FCB786555 ESF786531:ESF786555 EIJ786531:EIJ786555 DYN786531:DYN786555 DOR786531:DOR786555 DEV786531:DEV786555 CUZ786531:CUZ786555 CLD786531:CLD786555 CBH786531:CBH786555 BRL786531:BRL786555 BHP786531:BHP786555 AXT786531:AXT786555 ANX786531:ANX786555 AEB786531:AEB786555 UF786531:UF786555 KJ786531:KJ786555 B786531:B786555 WWV720995:WWV721019 WMZ720995:WMZ721019 WDD720995:WDD721019 VTH720995:VTH721019 VJL720995:VJL721019 UZP720995:UZP721019 UPT720995:UPT721019 UFX720995:UFX721019 TWB720995:TWB721019 TMF720995:TMF721019 TCJ720995:TCJ721019 SSN720995:SSN721019 SIR720995:SIR721019 RYV720995:RYV721019 ROZ720995:ROZ721019 RFD720995:RFD721019 QVH720995:QVH721019 QLL720995:QLL721019 QBP720995:QBP721019 PRT720995:PRT721019 PHX720995:PHX721019 OYB720995:OYB721019 OOF720995:OOF721019 OEJ720995:OEJ721019 NUN720995:NUN721019 NKR720995:NKR721019 NAV720995:NAV721019 MQZ720995:MQZ721019 MHD720995:MHD721019 LXH720995:LXH721019 LNL720995:LNL721019 LDP720995:LDP721019 KTT720995:KTT721019 KJX720995:KJX721019 KAB720995:KAB721019 JQF720995:JQF721019 JGJ720995:JGJ721019 IWN720995:IWN721019 IMR720995:IMR721019 ICV720995:ICV721019 HSZ720995:HSZ721019 HJD720995:HJD721019 GZH720995:GZH721019 GPL720995:GPL721019 GFP720995:GFP721019 FVT720995:FVT721019 FLX720995:FLX721019 FCB720995:FCB721019 ESF720995:ESF721019 EIJ720995:EIJ721019 DYN720995:DYN721019 DOR720995:DOR721019 DEV720995:DEV721019 CUZ720995:CUZ721019 CLD720995:CLD721019 CBH720995:CBH721019 BRL720995:BRL721019 BHP720995:BHP721019 AXT720995:AXT721019 ANX720995:ANX721019 AEB720995:AEB721019 UF720995:UF721019 KJ720995:KJ721019 B720995:B721019 WWV655459:WWV655483 WMZ655459:WMZ655483 WDD655459:WDD655483 VTH655459:VTH655483 VJL655459:VJL655483 UZP655459:UZP655483 UPT655459:UPT655483 UFX655459:UFX655483 TWB655459:TWB655483 TMF655459:TMF655483 TCJ655459:TCJ655483 SSN655459:SSN655483 SIR655459:SIR655483 RYV655459:RYV655483 ROZ655459:ROZ655483 RFD655459:RFD655483 QVH655459:QVH655483 QLL655459:QLL655483 QBP655459:QBP655483 PRT655459:PRT655483 PHX655459:PHX655483 OYB655459:OYB655483 OOF655459:OOF655483 OEJ655459:OEJ655483 NUN655459:NUN655483 NKR655459:NKR655483 NAV655459:NAV655483 MQZ655459:MQZ655483 MHD655459:MHD655483 LXH655459:LXH655483 LNL655459:LNL655483 LDP655459:LDP655483 KTT655459:KTT655483 KJX655459:KJX655483 KAB655459:KAB655483 JQF655459:JQF655483 JGJ655459:JGJ655483 IWN655459:IWN655483 IMR655459:IMR655483 ICV655459:ICV655483 HSZ655459:HSZ655483 HJD655459:HJD655483 GZH655459:GZH655483 GPL655459:GPL655483 GFP655459:GFP655483 FVT655459:FVT655483 FLX655459:FLX655483 FCB655459:FCB655483 ESF655459:ESF655483 EIJ655459:EIJ655483 DYN655459:DYN655483 DOR655459:DOR655483 DEV655459:DEV655483 CUZ655459:CUZ655483 CLD655459:CLD655483 CBH655459:CBH655483 BRL655459:BRL655483 BHP655459:BHP655483 AXT655459:AXT655483 ANX655459:ANX655483 AEB655459:AEB655483 UF655459:UF655483 KJ655459:KJ655483 B655459:B655483 WWV589923:WWV589947 WMZ589923:WMZ589947 WDD589923:WDD589947 VTH589923:VTH589947 VJL589923:VJL589947 UZP589923:UZP589947 UPT589923:UPT589947 UFX589923:UFX589947 TWB589923:TWB589947 TMF589923:TMF589947 TCJ589923:TCJ589947 SSN589923:SSN589947 SIR589923:SIR589947 RYV589923:RYV589947 ROZ589923:ROZ589947 RFD589923:RFD589947 QVH589923:QVH589947 QLL589923:QLL589947 QBP589923:QBP589947 PRT589923:PRT589947 PHX589923:PHX589947 OYB589923:OYB589947 OOF589923:OOF589947 OEJ589923:OEJ589947 NUN589923:NUN589947 NKR589923:NKR589947 NAV589923:NAV589947 MQZ589923:MQZ589947 MHD589923:MHD589947 LXH589923:LXH589947 LNL589923:LNL589947 LDP589923:LDP589947 KTT589923:KTT589947 KJX589923:KJX589947 KAB589923:KAB589947 JQF589923:JQF589947 JGJ589923:JGJ589947 IWN589923:IWN589947 IMR589923:IMR589947 ICV589923:ICV589947 HSZ589923:HSZ589947 HJD589923:HJD589947 GZH589923:GZH589947 GPL589923:GPL589947 GFP589923:GFP589947 FVT589923:FVT589947 FLX589923:FLX589947 FCB589923:FCB589947 ESF589923:ESF589947 EIJ589923:EIJ589947 DYN589923:DYN589947 DOR589923:DOR589947 DEV589923:DEV589947 CUZ589923:CUZ589947 CLD589923:CLD589947 CBH589923:CBH589947 BRL589923:BRL589947 BHP589923:BHP589947 AXT589923:AXT589947 ANX589923:ANX589947 AEB589923:AEB589947 UF589923:UF589947 KJ589923:KJ589947 B589923:B589947 WWV524387:WWV524411 WMZ524387:WMZ524411 WDD524387:WDD524411 VTH524387:VTH524411 VJL524387:VJL524411 UZP524387:UZP524411 UPT524387:UPT524411 UFX524387:UFX524411 TWB524387:TWB524411 TMF524387:TMF524411 TCJ524387:TCJ524411 SSN524387:SSN524411 SIR524387:SIR524411 RYV524387:RYV524411 ROZ524387:ROZ524411 RFD524387:RFD524411 QVH524387:QVH524411 QLL524387:QLL524411 QBP524387:QBP524411 PRT524387:PRT524411 PHX524387:PHX524411 OYB524387:OYB524411 OOF524387:OOF524411 OEJ524387:OEJ524411 NUN524387:NUN524411 NKR524387:NKR524411 NAV524387:NAV524411 MQZ524387:MQZ524411 MHD524387:MHD524411 LXH524387:LXH524411 LNL524387:LNL524411 LDP524387:LDP524411 KTT524387:KTT524411 KJX524387:KJX524411 KAB524387:KAB524411 JQF524387:JQF524411 JGJ524387:JGJ524411 IWN524387:IWN524411 IMR524387:IMR524411 ICV524387:ICV524411 HSZ524387:HSZ524411 HJD524387:HJD524411 GZH524387:GZH524411 GPL524387:GPL524411 GFP524387:GFP524411 FVT524387:FVT524411 FLX524387:FLX524411 FCB524387:FCB524411 ESF524387:ESF524411 EIJ524387:EIJ524411 DYN524387:DYN524411 DOR524387:DOR524411 DEV524387:DEV524411 CUZ524387:CUZ524411 CLD524387:CLD524411 CBH524387:CBH524411 BRL524387:BRL524411 BHP524387:BHP524411 AXT524387:AXT524411 ANX524387:ANX524411 AEB524387:AEB524411 UF524387:UF524411 KJ524387:KJ524411 B524387:B524411 WWV458851:WWV458875 WMZ458851:WMZ458875 WDD458851:WDD458875 VTH458851:VTH458875 VJL458851:VJL458875 UZP458851:UZP458875 UPT458851:UPT458875 UFX458851:UFX458875 TWB458851:TWB458875 TMF458851:TMF458875 TCJ458851:TCJ458875 SSN458851:SSN458875 SIR458851:SIR458875 RYV458851:RYV458875 ROZ458851:ROZ458875 RFD458851:RFD458875 QVH458851:QVH458875 QLL458851:QLL458875 QBP458851:QBP458875 PRT458851:PRT458875 PHX458851:PHX458875 OYB458851:OYB458875 OOF458851:OOF458875 OEJ458851:OEJ458875 NUN458851:NUN458875 NKR458851:NKR458875 NAV458851:NAV458875 MQZ458851:MQZ458875 MHD458851:MHD458875 LXH458851:LXH458875 LNL458851:LNL458875 LDP458851:LDP458875 KTT458851:KTT458875 KJX458851:KJX458875 KAB458851:KAB458875 JQF458851:JQF458875 JGJ458851:JGJ458875 IWN458851:IWN458875 IMR458851:IMR458875 ICV458851:ICV458875 HSZ458851:HSZ458875 HJD458851:HJD458875 GZH458851:GZH458875 GPL458851:GPL458875 GFP458851:GFP458875 FVT458851:FVT458875 FLX458851:FLX458875 FCB458851:FCB458875 ESF458851:ESF458875 EIJ458851:EIJ458875 DYN458851:DYN458875 DOR458851:DOR458875 DEV458851:DEV458875 CUZ458851:CUZ458875 CLD458851:CLD458875 CBH458851:CBH458875 BRL458851:BRL458875 BHP458851:BHP458875 AXT458851:AXT458875 ANX458851:ANX458875 AEB458851:AEB458875 UF458851:UF458875 KJ458851:KJ458875 B458851:B458875 WWV393315:WWV393339 WMZ393315:WMZ393339 WDD393315:WDD393339 VTH393315:VTH393339 VJL393315:VJL393339 UZP393315:UZP393339 UPT393315:UPT393339 UFX393315:UFX393339 TWB393315:TWB393339 TMF393315:TMF393339 TCJ393315:TCJ393339 SSN393315:SSN393339 SIR393315:SIR393339 RYV393315:RYV393339 ROZ393315:ROZ393339 RFD393315:RFD393339 QVH393315:QVH393339 QLL393315:QLL393339 QBP393315:QBP393339 PRT393315:PRT393339 PHX393315:PHX393339 OYB393315:OYB393339 OOF393315:OOF393339 OEJ393315:OEJ393339 NUN393315:NUN393339 NKR393315:NKR393339 NAV393315:NAV393339 MQZ393315:MQZ393339 MHD393315:MHD393339 LXH393315:LXH393339 LNL393315:LNL393339 LDP393315:LDP393339 KTT393315:KTT393339 KJX393315:KJX393339 KAB393315:KAB393339 JQF393315:JQF393339 JGJ393315:JGJ393339 IWN393315:IWN393339 IMR393315:IMR393339 ICV393315:ICV393339 HSZ393315:HSZ393339 HJD393315:HJD393339 GZH393315:GZH393339 GPL393315:GPL393339 GFP393315:GFP393339 FVT393315:FVT393339 FLX393315:FLX393339 FCB393315:FCB393339 ESF393315:ESF393339 EIJ393315:EIJ393339 DYN393315:DYN393339 DOR393315:DOR393339 DEV393315:DEV393339 CUZ393315:CUZ393339 CLD393315:CLD393339 CBH393315:CBH393339 BRL393315:BRL393339 BHP393315:BHP393339 AXT393315:AXT393339 ANX393315:ANX393339 AEB393315:AEB393339 UF393315:UF393339 KJ393315:KJ393339 B393315:B393339 WWV327779:WWV327803 WMZ327779:WMZ327803 WDD327779:WDD327803 VTH327779:VTH327803 VJL327779:VJL327803 UZP327779:UZP327803 UPT327779:UPT327803 UFX327779:UFX327803 TWB327779:TWB327803 TMF327779:TMF327803 TCJ327779:TCJ327803 SSN327779:SSN327803 SIR327779:SIR327803 RYV327779:RYV327803 ROZ327779:ROZ327803 RFD327779:RFD327803 QVH327779:QVH327803 QLL327779:QLL327803 QBP327779:QBP327803 PRT327779:PRT327803 PHX327779:PHX327803 OYB327779:OYB327803 OOF327779:OOF327803 OEJ327779:OEJ327803 NUN327779:NUN327803 NKR327779:NKR327803 NAV327779:NAV327803 MQZ327779:MQZ327803 MHD327779:MHD327803 LXH327779:LXH327803 LNL327779:LNL327803 LDP327779:LDP327803 KTT327779:KTT327803 KJX327779:KJX327803 KAB327779:KAB327803 JQF327779:JQF327803 JGJ327779:JGJ327803 IWN327779:IWN327803 IMR327779:IMR327803 ICV327779:ICV327803 HSZ327779:HSZ327803 HJD327779:HJD327803 GZH327779:GZH327803 GPL327779:GPL327803 GFP327779:GFP327803 FVT327779:FVT327803 FLX327779:FLX327803 FCB327779:FCB327803 ESF327779:ESF327803 EIJ327779:EIJ327803 DYN327779:DYN327803 DOR327779:DOR327803 DEV327779:DEV327803 CUZ327779:CUZ327803 CLD327779:CLD327803 CBH327779:CBH327803 BRL327779:BRL327803 BHP327779:BHP327803 AXT327779:AXT327803 ANX327779:ANX327803 AEB327779:AEB327803 UF327779:UF327803 KJ327779:KJ327803 B327779:B327803 WWV262243:WWV262267 WMZ262243:WMZ262267 WDD262243:WDD262267 VTH262243:VTH262267 VJL262243:VJL262267 UZP262243:UZP262267 UPT262243:UPT262267 UFX262243:UFX262267 TWB262243:TWB262267 TMF262243:TMF262267 TCJ262243:TCJ262267 SSN262243:SSN262267 SIR262243:SIR262267 RYV262243:RYV262267 ROZ262243:ROZ262267 RFD262243:RFD262267 QVH262243:QVH262267 QLL262243:QLL262267 QBP262243:QBP262267 PRT262243:PRT262267 PHX262243:PHX262267 OYB262243:OYB262267 OOF262243:OOF262267 OEJ262243:OEJ262267 NUN262243:NUN262267 NKR262243:NKR262267 NAV262243:NAV262267 MQZ262243:MQZ262267 MHD262243:MHD262267 LXH262243:LXH262267 LNL262243:LNL262267 LDP262243:LDP262267 KTT262243:KTT262267 KJX262243:KJX262267 KAB262243:KAB262267 JQF262243:JQF262267 JGJ262243:JGJ262267 IWN262243:IWN262267 IMR262243:IMR262267 ICV262243:ICV262267 HSZ262243:HSZ262267 HJD262243:HJD262267 GZH262243:GZH262267 GPL262243:GPL262267 GFP262243:GFP262267 FVT262243:FVT262267 FLX262243:FLX262267 FCB262243:FCB262267 ESF262243:ESF262267 EIJ262243:EIJ262267 DYN262243:DYN262267 DOR262243:DOR262267 DEV262243:DEV262267 CUZ262243:CUZ262267 CLD262243:CLD262267 CBH262243:CBH262267 BRL262243:BRL262267 BHP262243:BHP262267 AXT262243:AXT262267 ANX262243:ANX262267 AEB262243:AEB262267 UF262243:UF262267 KJ262243:KJ262267 B262243:B262267 WWV196707:WWV196731 WMZ196707:WMZ196731 WDD196707:WDD196731 VTH196707:VTH196731 VJL196707:VJL196731 UZP196707:UZP196731 UPT196707:UPT196731 UFX196707:UFX196731 TWB196707:TWB196731 TMF196707:TMF196731 TCJ196707:TCJ196731 SSN196707:SSN196731 SIR196707:SIR196731 RYV196707:RYV196731 ROZ196707:ROZ196731 RFD196707:RFD196731 QVH196707:QVH196731 QLL196707:QLL196731 QBP196707:QBP196731 PRT196707:PRT196731 PHX196707:PHX196731 OYB196707:OYB196731 OOF196707:OOF196731 OEJ196707:OEJ196731 NUN196707:NUN196731 NKR196707:NKR196731 NAV196707:NAV196731 MQZ196707:MQZ196731 MHD196707:MHD196731 LXH196707:LXH196731 LNL196707:LNL196731 LDP196707:LDP196731 KTT196707:KTT196731 KJX196707:KJX196731 KAB196707:KAB196731 JQF196707:JQF196731 JGJ196707:JGJ196731 IWN196707:IWN196731 IMR196707:IMR196731 ICV196707:ICV196731 HSZ196707:HSZ196731 HJD196707:HJD196731 GZH196707:GZH196731 GPL196707:GPL196731 GFP196707:GFP196731 FVT196707:FVT196731 FLX196707:FLX196731 FCB196707:FCB196731 ESF196707:ESF196731 EIJ196707:EIJ196731 DYN196707:DYN196731 DOR196707:DOR196731 DEV196707:DEV196731 CUZ196707:CUZ196731 CLD196707:CLD196731 CBH196707:CBH196731 BRL196707:BRL196731 BHP196707:BHP196731 AXT196707:AXT196731 ANX196707:ANX196731 AEB196707:AEB196731 UF196707:UF196731 KJ196707:KJ196731 B196707:B196731 WWV131171:WWV131195 WMZ131171:WMZ131195 WDD131171:WDD131195 VTH131171:VTH131195 VJL131171:VJL131195 UZP131171:UZP131195 UPT131171:UPT131195 UFX131171:UFX131195 TWB131171:TWB131195 TMF131171:TMF131195 TCJ131171:TCJ131195 SSN131171:SSN131195 SIR131171:SIR131195 RYV131171:RYV131195 ROZ131171:ROZ131195 RFD131171:RFD131195 QVH131171:QVH131195 QLL131171:QLL131195 QBP131171:QBP131195 PRT131171:PRT131195 PHX131171:PHX131195 OYB131171:OYB131195 OOF131171:OOF131195 OEJ131171:OEJ131195 NUN131171:NUN131195 NKR131171:NKR131195 NAV131171:NAV131195 MQZ131171:MQZ131195 MHD131171:MHD131195 LXH131171:LXH131195 LNL131171:LNL131195 LDP131171:LDP131195 KTT131171:KTT131195 KJX131171:KJX131195 KAB131171:KAB131195 JQF131171:JQF131195 JGJ131171:JGJ131195 IWN131171:IWN131195 IMR131171:IMR131195 ICV131171:ICV131195 HSZ131171:HSZ131195 HJD131171:HJD131195 GZH131171:GZH131195 GPL131171:GPL131195 GFP131171:GFP131195 FVT131171:FVT131195 FLX131171:FLX131195 FCB131171:FCB131195 ESF131171:ESF131195 EIJ131171:EIJ131195 DYN131171:DYN131195 DOR131171:DOR131195 DEV131171:DEV131195 CUZ131171:CUZ131195 CLD131171:CLD131195 CBH131171:CBH131195 BRL131171:BRL131195 BHP131171:BHP131195 AXT131171:AXT131195 ANX131171:ANX131195 AEB131171:AEB131195 UF131171:UF131195 KJ131171:KJ131195 B131171:B131195 WWV65635:WWV65659 WMZ65635:WMZ65659 WDD65635:WDD65659 VTH65635:VTH65659 VJL65635:VJL65659 UZP65635:UZP65659 UPT65635:UPT65659 UFX65635:UFX65659 TWB65635:TWB65659 TMF65635:TMF65659 TCJ65635:TCJ65659 SSN65635:SSN65659 SIR65635:SIR65659 RYV65635:RYV65659 ROZ65635:ROZ65659 RFD65635:RFD65659 QVH65635:QVH65659 QLL65635:QLL65659 QBP65635:QBP65659 PRT65635:PRT65659 PHX65635:PHX65659 OYB65635:OYB65659 OOF65635:OOF65659 OEJ65635:OEJ65659 NUN65635:NUN65659 NKR65635:NKR65659 NAV65635:NAV65659 MQZ65635:MQZ65659 MHD65635:MHD65659 LXH65635:LXH65659 LNL65635:LNL65659 LDP65635:LDP65659 KTT65635:KTT65659 KJX65635:KJX65659 KAB65635:KAB65659 JQF65635:JQF65659 JGJ65635:JGJ65659 IWN65635:IWN65659 IMR65635:IMR65659 ICV65635:ICV65659 HSZ65635:HSZ65659 HJD65635:HJD65659 GZH65635:GZH65659 GPL65635:GPL65659 GFP65635:GFP65659 FVT65635:FVT65659 FLX65635:FLX65659 FCB65635:FCB65659 ESF65635:ESF65659 EIJ65635:EIJ65659 DYN65635:DYN65659 DOR65635:DOR65659 DEV65635:DEV65659 CUZ65635:CUZ65659 CLD65635:CLD65659 CBH65635:CBH65659 BRL65635:BRL65659 BHP65635:BHP65659 AXT65635:AXT65659 ANX65635:ANX65659 AEB65635:AEB65659 UF65635:UF65659 KJ65635:KJ65659 B65635:B65659 WMZ17:WMZ41 WDD17:WDD41 VTH17:VTH41 VJL17:VJL41 UZP17:UZP41 UPT17:UPT41 UFX17:UFX41 TWB17:TWB41 TMF17:TMF41 TCJ17:TCJ41 SSN17:SSN41 SIR17:SIR41 RYV17:RYV41 ROZ17:ROZ41 RFD17:RFD41 QVH17:QVH41 QLL17:QLL41 QBP17:QBP41 PRT17:PRT41 PHX17:PHX41 OYB17:OYB41 OOF17:OOF41 OEJ17:OEJ41 NUN17:NUN41 NKR17:NKR41 NAV17:NAV41 MQZ17:MQZ41 MHD17:MHD41 LXH17:LXH41 LNL17:LNL41 LDP17:LDP41 KTT17:KTT41 KJX17:KJX41 KAB17:KAB41 JQF17:JQF41 JGJ17:JGJ41 IWN17:IWN41 IMR17:IMR41 ICV17:ICV41 HSZ17:HSZ41 HJD17:HJD41 GZH17:GZH41 GPL17:GPL41 GFP17:GFP41 FVT17:FVT41 FLX17:FLX41 FCB17:FCB41 ESF17:ESF41 EIJ17:EIJ41 DYN17:DYN41 DOR17:DOR41 DEV17:DEV41 CUZ17:CUZ41 CLD17:CLD41 CBH17:CBH41 BRL17:BRL41 BHP17:BHP41 AXT17:AXT41 ANX17:ANX41 AEB17:AEB41 UF17:UF41 KJ17:KJ41 WWV17:WWV41" xr:uid="{00000000-0002-0000-0200-000009000000}">
      <formula1>$A$130:$A$150</formula1>
    </dataValidation>
    <dataValidation type="list" allowBlank="1" showInputMessage="1" showErrorMessage="1" sqref="B17:B116" xr:uid="{00000000-0002-0000-0200-00000B000000}">
      <formula1>$A$130:$A$150</formula1>
    </dataValidation>
    <dataValidation type="list" allowBlank="1" showInputMessage="1" sqref="O17:O116" xr:uid="{00000000-0002-0000-0200-00000C000000}">
      <formula1>"同月払,翌月払"</formula1>
    </dataValidation>
    <dataValidation imeMode="halfAlpha" allowBlank="1" showInputMessage="1" showErrorMessage="1" prompt="「R●.8.9」の形式で入力してください。_x000a__x000a_【NG例】_x000a_「R.●.8.9」、「R●.8.9.」、「R●0809」、「●0809」、「● 8 9」_x000a_「,」カンマ入力は不可です。「.」ドットで入力してください。_x000a_なお、「r」で入力しても「R」に変換されます。" sqref="J17:L116" xr:uid="{F280B2D4-87F6-49BB-BDCD-005AC93DF159}"/>
    <dataValidation type="list" allowBlank="1" showInputMessage="1" sqref="N17:O116" xr:uid="{53DDB374-2445-4B7A-A505-519F2C73F840}">
      <formula1>"派遣"</formula1>
    </dataValidation>
    <dataValidation type="list" errorStyle="warning" allowBlank="1" showInputMessage="1" showErrorMessage="1" sqref="AEH42:AEH116 UL42:UL116 KP42:KP116 WXB42:WXB116 WNF42:WNF116 WDJ42:WDJ116 VTN42:VTN116 VJR42:VJR116 UZV42:UZV116 UPZ42:UPZ116 UGD42:UGD116 TWH42:TWH116 TML42:TML116 TCP42:TCP116 SST42:SST116 SIX42:SIX116 RZB42:RZB116 RPF42:RPF116 RFJ42:RFJ116 QVN42:QVN116 QLR42:QLR116 QBV42:QBV116 PRZ42:PRZ116 PID42:PID116 OYH42:OYH116 OOL42:OOL116 OEP42:OEP116 NUT42:NUT116 NKX42:NKX116 NBB42:NBB116 MRF42:MRF116 MHJ42:MHJ116 LXN42:LXN116 LNR42:LNR116 LDV42:LDV116 KTZ42:KTZ116 KKD42:KKD116 KAH42:KAH116 JQL42:JQL116 JGP42:JGP116 IWT42:IWT116 IMX42:IMX116 IDB42:IDB116 HTF42:HTF116 HJJ42:HJJ116 GZN42:GZN116 GPR42:GPR116 GFV42:GFV116 FVZ42:FVZ116 FMD42:FMD116 FCH42:FCH116 ESL42:ESL116 EIP42:EIP116 DYT42:DYT116 DOX42:DOX116 DFB42:DFB116 CVF42:CVF116 CLJ42:CLJ116 CBN42:CBN116 BRR42:BRR116 BHV42:BHV116 AXZ42:AXZ116 AOD42:AOD116" xr:uid="{54FF53EB-0979-4B56-A0D5-CEE6DA4E1340}">
      <formula1>$H$56:$H$57</formula1>
    </dataValidation>
    <dataValidation type="list" errorStyle="warning" allowBlank="1" showInputMessage="1" showErrorMessage="1" sqref="AEF42:AEF116 UJ42:UJ116 KN42:KN116 WWZ42:WWZ116 WND42:WND116 WDH42:WDH116 VTL42:VTL116 VJP42:VJP116 UZT42:UZT116 UPX42:UPX116 UGB42:UGB116 TWF42:TWF116 TMJ42:TMJ116 TCN42:TCN116 SSR42:SSR116 SIV42:SIV116 RYZ42:RYZ116 RPD42:RPD116 RFH42:RFH116 QVL42:QVL116 QLP42:QLP116 QBT42:QBT116 PRX42:PRX116 PIB42:PIB116 OYF42:OYF116 OOJ42:OOJ116 OEN42:OEN116 NUR42:NUR116 NKV42:NKV116 NAZ42:NAZ116 MRD42:MRD116 MHH42:MHH116 LXL42:LXL116 LNP42:LNP116 LDT42:LDT116 KTX42:KTX116 KKB42:KKB116 KAF42:KAF116 JQJ42:JQJ116 JGN42:JGN116 IWR42:IWR116 IMV42:IMV116 ICZ42:ICZ116 HTD42:HTD116 HJH42:HJH116 GZL42:GZL116 GPP42:GPP116 GFT42:GFT116 FVX42:FVX116 FMB42:FMB116 FCF42:FCF116 ESJ42:ESJ116 EIN42:EIN116 DYR42:DYR116 DOV42:DOV116 DEZ42:DEZ116 CVD42:CVD116 CLH42:CLH116 CBL42:CBL116 BRP42:BRP116 BHT42:BHT116 AXX42:AXX116 AOB42:AOB116" xr:uid="{1E335028-698B-46FC-B47A-0D1A69FBC2F0}">
      <formula1>$F$56:$F$57</formula1>
    </dataValidation>
    <dataValidation type="list" errorStyle="warning" allowBlank="1" showInputMessage="1" showErrorMessage="1" sqref="AED42:AED116 UH42:UH116 KL42:KL116 WWX42:WWX116 WNB42:WNB116 WDF42:WDF116 VTJ42:VTJ116 VJN42:VJN116 UZR42:UZR116 UPV42:UPV116 UFZ42:UFZ116 TWD42:TWD116 TMH42:TMH116 TCL42:TCL116 SSP42:SSP116 SIT42:SIT116 RYX42:RYX116 RPB42:RPB116 RFF42:RFF116 QVJ42:QVJ116 QLN42:QLN116 QBR42:QBR116 PRV42:PRV116 PHZ42:PHZ116 OYD42:OYD116 OOH42:OOH116 OEL42:OEL116 NUP42:NUP116 NKT42:NKT116 NAX42:NAX116 MRB42:MRB116 MHF42:MHF116 LXJ42:LXJ116 LNN42:LNN116 LDR42:LDR116 KTV42:KTV116 KJZ42:KJZ116 KAD42:KAD116 JQH42:JQH116 JGL42:JGL116 IWP42:IWP116 IMT42:IMT116 ICX42:ICX116 HTB42:HTB116 HJF42:HJF116 GZJ42:GZJ116 GPN42:GPN116 GFR42:GFR116 FVV42:FVV116 FLZ42:FLZ116 FCD42:FCD116 ESH42:ESH116 EIL42:EIL116 DYP42:DYP116 DOT42:DOT116 DEX42:DEX116 CVB42:CVB116 CLF42:CLF116 CBJ42:CBJ116 BRN42:BRN116 BHR42:BHR116 AXV42:AXV116 ANZ42:ANZ116" xr:uid="{1B37666E-1B5F-41C5-99A4-EA63A6EC3A67}">
      <formula1>$D$56:$D$57</formula1>
    </dataValidation>
    <dataValidation type="list" errorStyle="warning" allowBlank="1" showInputMessage="1" showErrorMessage="1" sqref="AEC42:AEC116 UG42:UG116 KK42:KK116 WWW42:WWW116 WNA42:WNA116 WDE42:WDE116 VTI42:VTI116 VJM42:VJM116 UZQ42:UZQ116 UPU42:UPU116 UFY42:UFY116 TWC42:TWC116 TMG42:TMG116 TCK42:TCK116 SSO42:SSO116 SIS42:SIS116 RYW42:RYW116 RPA42:RPA116 RFE42:RFE116 QVI42:QVI116 QLM42:QLM116 QBQ42:QBQ116 PRU42:PRU116 PHY42:PHY116 OYC42:OYC116 OOG42:OOG116 OEK42:OEK116 NUO42:NUO116 NKS42:NKS116 NAW42:NAW116 MRA42:MRA116 MHE42:MHE116 LXI42:LXI116 LNM42:LNM116 LDQ42:LDQ116 KTU42:KTU116 KJY42:KJY116 KAC42:KAC116 JQG42:JQG116 JGK42:JGK116 IWO42:IWO116 IMS42:IMS116 ICW42:ICW116 HTA42:HTA116 HJE42:HJE116 GZI42:GZI116 GPM42:GPM116 GFQ42:GFQ116 FVU42:FVU116 FLY42:FLY116 FCC42:FCC116 ESG42:ESG116 EIK42:EIK116 DYO42:DYO116 DOS42:DOS116 DEW42:DEW116 CVA42:CVA116 CLE42:CLE116 CBI42:CBI116 BRM42:BRM116 BHQ42:BHQ116 AXU42:AXU116 ANY42:ANY116" xr:uid="{48D2DD07-8474-4994-84EA-1E77A5750FC7}">
      <formula1>$C$56:$C$57</formula1>
    </dataValidation>
    <dataValidation type="list" errorStyle="warning" allowBlank="1" showInputMessage="1" showErrorMessage="1" sqref="UF67:UF116 KJ67:KJ116 WWV67:WWV116 WMZ67:WMZ116 WDD67:WDD116 VTH67:VTH116 VJL67:VJL116 UZP67:UZP116 UPT67:UPT116 UFX67:UFX116 TWB67:TWB116 TMF67:TMF116 TCJ67:TCJ116 SSN67:SSN116 SIR67:SIR116 RYV67:RYV116 ROZ67:ROZ116 RFD67:RFD116 QVH67:QVH116 QLL67:QLL116 QBP67:QBP116 PRT67:PRT116 PHX67:PHX116 OYB67:OYB116 OOF67:OOF116 OEJ67:OEJ116 NUN67:NUN116 NKR67:NKR116 NAV67:NAV116 MQZ67:MQZ116 MHD67:MHD116 LXH67:LXH116 LNL67:LNL116 LDP67:LDP116 KTT67:KTT116 KJX67:KJX116 KAB67:KAB116 JQF67:JQF116 JGJ67:JGJ116 IWN67:IWN116 IMR67:IMR116 ICV67:ICV116 HSZ67:HSZ116 HJD67:HJD116 GZH67:GZH116 GPL67:GPL116 GFP67:GFP116 FVT67:FVT116 FLX67:FLX116 FCB67:FCB116 ESF67:ESF116 EIJ67:EIJ116 DYN67:DYN116 DOR67:DOR116 DEV67:DEV116 CUZ67:CUZ116 CLD67:CLD116 CBH67:CBH116 BRL67:BRL116 BHP67:BHP116 AXT67:AXT116 ANX67:ANX116 AEB67:AEB116" xr:uid="{23B96ED0-A71A-4D35-BCDD-2B6C2219DD06}">
      <formula1>$A$56:$A$76</formula1>
    </dataValidation>
    <dataValidation type="list" allowBlank="1" showInputMessage="1" showErrorMessage="1" sqref="BM117" xr:uid="{BBE3B9FB-7243-4271-BA8F-10D657B5F590}">
      <formula1>"済"</formula1>
    </dataValidation>
    <dataValidation type="list" allowBlank="1" showInputMessage="1" showErrorMessage="1" sqref="O126" xr:uid="{5A8869C8-7467-41E0-A162-D103D26BADB4}">
      <formula1>"10月まで済"</formula1>
    </dataValidation>
    <dataValidation type="list" errorStyle="warning" allowBlank="1" showInputMessage="1" showErrorMessage="1" sqref="WWV42:WWV66 KJ42:KJ66 UF42:UF66 AEB42:AEB66 ANX42:ANX66 AXT42:AXT66 BHP42:BHP66 BRL42:BRL66 CBH42:CBH66 CLD42:CLD66 CUZ42:CUZ66 DEV42:DEV66 DOR42:DOR66 DYN42:DYN66 EIJ42:EIJ66 ESF42:ESF66 FCB42:FCB66 FLX42:FLX66 FVT42:FVT66 GFP42:GFP66 GPL42:GPL66 GZH42:GZH66 HJD42:HJD66 HSZ42:HSZ66 ICV42:ICV66 IMR42:IMR66 IWN42:IWN66 JGJ42:JGJ66 JQF42:JQF66 KAB42:KAB66 KJX42:KJX66 KTT42:KTT66 LDP42:LDP66 LNL42:LNL66 LXH42:LXH66 MHD42:MHD66 MQZ42:MQZ66 NAV42:NAV66 NKR42:NKR66 NUN42:NUN66 OEJ42:OEJ66 OOF42:OOF66 OYB42:OYB66 PHX42:PHX66 PRT42:PRT66 QBP42:QBP66 QLL42:QLL66 QVH42:QVH66 RFD42:RFD66 ROZ42:ROZ66 RYV42:RYV66 SIR42:SIR66 SSN42:SSN66 TCJ42:TCJ66 TMF42:TMF66 TWB42:TWB66 UFX42:UFX66 UPT42:UPT66 UZP42:UZP66 VJL42:VJL66 VTH42:VTH66 WDD42:WDD66 WMZ42:WMZ66" xr:uid="{B0AD7340-3635-4103-9699-98ACF2B377F7}">
      <formula1>$A$56:$A$125</formula1>
    </dataValidation>
  </dataValidations>
  <pageMargins left="0.59055118110236227" right="0.31496062992125984" top="0.43307086614173229" bottom="0.35433070866141736" header="0.39370078740157483" footer="0.31496062992125984"/>
  <pageSetup paperSize="9" scale="63" fitToHeight="0" orientation="landscape" r:id="rId1"/>
  <headerFooter alignWithMargins="0"/>
  <rowBreaks count="2" manualBreakCount="2">
    <brk id="41" max="16383" man="1"/>
    <brk id="68" max="33" man="1"/>
  </rowBreaks>
  <colBreaks count="1" manualBreakCount="1">
    <brk id="33" max="1048575"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639A-B97F-4222-A86E-9C4A6CF4C495}">
  <sheetPr codeName="Sheet18">
    <tabColor rgb="FF92D050"/>
    <pageSetUpPr fitToPage="1"/>
  </sheetPr>
  <dimension ref="A1:AN109"/>
  <sheetViews>
    <sheetView zoomScale="50" zoomScaleNormal="50" workbookViewId="0">
      <selection activeCell="B1" sqref="B1"/>
    </sheetView>
  </sheetViews>
  <sheetFormatPr defaultColWidth="9" defaultRowHeight="13"/>
  <cols>
    <col min="2" max="2" width="28.6328125" customWidth="1"/>
    <col min="3" max="3" width="6" customWidth="1"/>
    <col min="4" max="4" width="3.6328125" customWidth="1"/>
    <col min="5" max="5" width="13.453125" style="130" customWidth="1"/>
    <col min="6" max="6" width="5.90625" customWidth="1"/>
    <col min="7" max="7" width="4.6328125" customWidth="1"/>
    <col min="8" max="8" width="13.453125" style="130" customWidth="1"/>
    <col min="9" max="9" width="5.453125" customWidth="1"/>
    <col min="10" max="10" width="4.7265625" customWidth="1"/>
    <col min="11" max="11" width="13.453125" style="130" customWidth="1"/>
    <col min="12" max="12" width="4.6328125" customWidth="1"/>
    <col min="13" max="13" width="4.453125" customWidth="1"/>
    <col min="14" max="14" width="13.453125" style="130" customWidth="1"/>
    <col min="15" max="16" width="5.7265625" customWidth="1"/>
    <col min="17" max="17" width="13.453125" style="130" customWidth="1"/>
    <col min="18" max="19" width="5.26953125" customWidth="1"/>
    <col min="20" max="20" width="13.453125" style="130" customWidth="1"/>
    <col min="21" max="22" width="5.36328125" customWidth="1"/>
    <col min="23" max="23" width="13.453125" style="130" customWidth="1"/>
    <col min="24" max="25" width="4.90625" customWidth="1"/>
    <col min="26" max="26" width="13.453125" style="130" customWidth="1"/>
    <col min="27" max="28" width="5.6328125" customWidth="1"/>
    <col min="29" max="29" width="13.453125" style="130" customWidth="1"/>
    <col min="30" max="31" width="5.36328125" customWidth="1"/>
    <col min="32" max="32" width="13.453125" style="130" customWidth="1"/>
    <col min="33" max="34" width="5.36328125" customWidth="1"/>
    <col min="35" max="35" width="13.453125" style="130" customWidth="1"/>
    <col min="36" max="37" width="5.08984375" customWidth="1"/>
    <col min="38" max="38" width="13.453125" style="130" customWidth="1"/>
  </cols>
  <sheetData>
    <row r="1" spans="1:40" ht="84" customHeight="1" thickBot="1">
      <c r="B1" s="135" t="str">
        <f>IF(C1='⑤算出内訳表(1)【自動】'!K31,"○","不一致の為確認必要")</f>
        <v>○</v>
      </c>
      <c r="C1" s="594">
        <f>SUM(E5:E104,H5:H104,K5:K104,N5:N104,Q5:Q104,T5:T104,W5:W104,Z5:Z104,AC5:AC104,AF5:AF104,AI5:AI104,AL5:AL104)</f>
        <v>0</v>
      </c>
      <c r="D1" s="594"/>
      <c r="E1" s="594"/>
      <c r="F1" s="594"/>
      <c r="G1" s="595" t="s">
        <v>1628</v>
      </c>
      <c r="H1" s="596"/>
      <c r="I1" s="596"/>
      <c r="J1" s="596"/>
      <c r="K1" s="596"/>
      <c r="L1" s="596"/>
      <c r="M1" s="596"/>
      <c r="N1" s="596"/>
      <c r="O1" s="596"/>
      <c r="P1" s="596"/>
      <c r="Q1" s="596"/>
      <c r="R1" s="596"/>
      <c r="S1" s="596"/>
      <c r="T1" s="597"/>
      <c r="AJ1" s="598" t="e">
        <f>①基本情報【名簿入力前に必須入力】!P5</f>
        <v>#N/A</v>
      </c>
      <c r="AK1" s="598"/>
      <c r="AL1" s="598"/>
    </row>
    <row r="2" spans="1:40" ht="45" customHeight="1" thickBot="1">
      <c r="B2" s="204">
        <f>③職員名簿【年間実績】!L6</f>
        <v>0</v>
      </c>
      <c r="C2" s="599" t="s">
        <v>456</v>
      </c>
      <c r="D2" s="600"/>
      <c r="E2" s="600"/>
      <c r="F2" s="600" t="s">
        <v>457</v>
      </c>
      <c r="G2" s="601"/>
      <c r="H2" s="601"/>
      <c r="I2" s="601" t="s">
        <v>458</v>
      </c>
      <c r="J2" s="601"/>
      <c r="K2" s="601"/>
      <c r="L2" s="601" t="s">
        <v>459</v>
      </c>
      <c r="M2" s="601"/>
      <c r="N2" s="601"/>
      <c r="O2" s="601" t="s">
        <v>460</v>
      </c>
      <c r="P2" s="601"/>
      <c r="Q2" s="601"/>
      <c r="R2" s="601" t="s">
        <v>461</v>
      </c>
      <c r="S2" s="601"/>
      <c r="T2" s="601"/>
      <c r="U2" s="600" t="s">
        <v>462</v>
      </c>
      <c r="V2" s="600"/>
      <c r="W2" s="600"/>
      <c r="X2" s="600" t="s">
        <v>463</v>
      </c>
      <c r="Y2" s="600"/>
      <c r="Z2" s="600"/>
      <c r="AA2" s="600" t="s">
        <v>464</v>
      </c>
      <c r="AB2" s="600"/>
      <c r="AC2" s="600"/>
      <c r="AD2" s="600" t="s">
        <v>465</v>
      </c>
      <c r="AE2" s="600"/>
      <c r="AF2" s="600"/>
      <c r="AG2" s="600" t="s">
        <v>466</v>
      </c>
      <c r="AH2" s="600"/>
      <c r="AI2" s="600"/>
      <c r="AJ2" s="600" t="s">
        <v>467</v>
      </c>
      <c r="AK2" s="600"/>
      <c r="AL2" s="600"/>
    </row>
    <row r="3" spans="1:40" ht="27.75" customHeight="1">
      <c r="B3" s="590" t="s">
        <v>468</v>
      </c>
      <c r="C3" s="592" t="s">
        <v>469</v>
      </c>
      <c r="D3" s="587"/>
      <c r="E3" s="137" t="str">
        <f>IF(COUNTIF(C5:C104,"○")=COUNT(E5:E104),"入力済み","エラー")</f>
        <v>入力済み</v>
      </c>
      <c r="F3" s="586" t="s">
        <v>469</v>
      </c>
      <c r="G3" s="587"/>
      <c r="H3" s="137" t="str">
        <f>IF(COUNTIF(F5:F104,"○")=COUNT(H5:H104),"入力済み","エラー")</f>
        <v>入力済み</v>
      </c>
      <c r="I3" s="586" t="s">
        <v>469</v>
      </c>
      <c r="J3" s="587"/>
      <c r="K3" s="137" t="str">
        <f>IF(COUNTIF(I5:I104,"○")=COUNT(K5:K104),"入力済み","エラー")</f>
        <v>入力済み</v>
      </c>
      <c r="L3" s="586" t="s">
        <v>469</v>
      </c>
      <c r="M3" s="587"/>
      <c r="N3" s="137" t="str">
        <f>IF(COUNTIF(L5:L104,"○")=COUNT(N5:N104),"入力済み","エラー")</f>
        <v>入力済み</v>
      </c>
      <c r="O3" s="586" t="s">
        <v>469</v>
      </c>
      <c r="P3" s="587"/>
      <c r="Q3" s="137" t="str">
        <f>IF(COUNTIF(O5:O104,"○")=COUNT(Q5:Q104),"入力済み","エラー")</f>
        <v>入力済み</v>
      </c>
      <c r="R3" s="586" t="s">
        <v>469</v>
      </c>
      <c r="S3" s="587"/>
      <c r="T3" s="137" t="str">
        <f>IF(COUNTIF(R5:R104,"○")=COUNT(T5:T104),"入力済み","エラー")</f>
        <v>入力済み</v>
      </c>
      <c r="U3" s="586" t="s">
        <v>469</v>
      </c>
      <c r="V3" s="587"/>
      <c r="W3" s="137" t="str">
        <f>IF(COUNTIF(U5:U104,"○")=COUNT(W5:W104),"入力済み","エラー")</f>
        <v>入力済み</v>
      </c>
      <c r="X3" s="586" t="s">
        <v>469</v>
      </c>
      <c r="Y3" s="587"/>
      <c r="Z3" s="137" t="str">
        <f>IF(COUNTIF(X5:X104,"○")=COUNT(Z5:Z104),"入力済み","エラー")</f>
        <v>入力済み</v>
      </c>
      <c r="AA3" s="586" t="s">
        <v>469</v>
      </c>
      <c r="AB3" s="587"/>
      <c r="AC3" s="137" t="str">
        <f>IF(COUNTIF(AA5:AA104,"○")=COUNT(AC5:AC104),"入力済み","エラー")</f>
        <v>入力済み</v>
      </c>
      <c r="AD3" s="586" t="s">
        <v>469</v>
      </c>
      <c r="AE3" s="587"/>
      <c r="AF3" s="137" t="str">
        <f>IF(COUNTIF(AD5:AD104,"○")=COUNT(AF5:AF104),"入力済み","エラー")</f>
        <v>入力済み</v>
      </c>
      <c r="AG3" s="586" t="s">
        <v>469</v>
      </c>
      <c r="AH3" s="587"/>
      <c r="AI3" s="137" t="str">
        <f>IF(COUNTIF(AG5:AG104,"○")=COUNT(AI5:AI104),"入力済み","エラー")</f>
        <v>入力済み</v>
      </c>
      <c r="AJ3" s="586" t="s">
        <v>469</v>
      </c>
      <c r="AK3" s="587"/>
      <c r="AL3" s="227" t="str">
        <f>IF(COUNTIF(AJ5:AJ104,"○")=COUNT(AL5:AL104),"入力済み","エラー")</f>
        <v>入力済み</v>
      </c>
    </row>
    <row r="4" spans="1:40" ht="27.75" customHeight="1">
      <c r="B4" s="591"/>
      <c r="C4" s="593"/>
      <c r="D4" s="589"/>
      <c r="E4" s="136" t="s">
        <v>1456</v>
      </c>
      <c r="F4" s="588"/>
      <c r="G4" s="589"/>
      <c r="H4" s="136" t="s">
        <v>1456</v>
      </c>
      <c r="I4" s="588"/>
      <c r="J4" s="589"/>
      <c r="K4" s="136" t="s">
        <v>1456</v>
      </c>
      <c r="L4" s="588"/>
      <c r="M4" s="589"/>
      <c r="N4" s="136" t="s">
        <v>1456</v>
      </c>
      <c r="O4" s="588"/>
      <c r="P4" s="589"/>
      <c r="Q4" s="136" t="s">
        <v>1456</v>
      </c>
      <c r="R4" s="588"/>
      <c r="S4" s="589"/>
      <c r="T4" s="136" t="s">
        <v>1456</v>
      </c>
      <c r="U4" s="588"/>
      <c r="V4" s="589"/>
      <c r="W4" s="136" t="s">
        <v>1456</v>
      </c>
      <c r="X4" s="588"/>
      <c r="Y4" s="589"/>
      <c r="Z4" s="136" t="s">
        <v>1456</v>
      </c>
      <c r="AA4" s="588"/>
      <c r="AB4" s="589"/>
      <c r="AC4" s="136" t="s">
        <v>1456</v>
      </c>
      <c r="AD4" s="588"/>
      <c r="AE4" s="589"/>
      <c r="AF4" s="136" t="s">
        <v>1456</v>
      </c>
      <c r="AG4" s="588"/>
      <c r="AH4" s="589"/>
      <c r="AI4" s="136" t="s">
        <v>1456</v>
      </c>
      <c r="AJ4" s="588"/>
      <c r="AK4" s="589"/>
      <c r="AL4" s="136" t="s">
        <v>1456</v>
      </c>
      <c r="AN4" s="131"/>
    </row>
    <row r="5" spans="1:40" ht="30" customHeight="1">
      <c r="A5">
        <v>1</v>
      </c>
      <c r="B5" s="138" t="str">
        <f>③職員名簿【年間実績】!BN17</f>
        <v/>
      </c>
      <c r="C5" s="139" t="str">
        <f>③職員名簿【年間実績】!BO17</f>
        <v/>
      </c>
      <c r="D5" s="140" t="str">
        <f>③職員名簿【年間実績】!AY17</f>
        <v/>
      </c>
      <c r="E5" s="141" t="str">
        <f>IF(C5="○",①基本情報【名簿入力前に必須入力】!$E$16,"")</f>
        <v/>
      </c>
      <c r="F5" s="142" t="str">
        <f>③職員名簿【年間実績】!BP17</f>
        <v/>
      </c>
      <c r="G5" s="140" t="str">
        <f>③職員名簿【年間実績】!AZ17</f>
        <v/>
      </c>
      <c r="H5" s="141" t="str">
        <f>IF(F5="○",①基本情報【名簿入力前に必須入力】!$E$16,"")</f>
        <v/>
      </c>
      <c r="I5" s="142" t="str">
        <f>③職員名簿【年間実績】!BQ17</f>
        <v/>
      </c>
      <c r="J5" s="140" t="str">
        <f>③職員名簿【年間実績】!BA17</f>
        <v/>
      </c>
      <c r="K5" s="141" t="str">
        <f>IF(I5="○",①基本情報【名簿入力前に必須入力】!$E$16,"")</f>
        <v/>
      </c>
      <c r="L5" s="142" t="str">
        <f>③職員名簿【年間実績】!BR17</f>
        <v/>
      </c>
      <c r="M5" s="140" t="str">
        <f>③職員名簿【年間実績】!BB17</f>
        <v/>
      </c>
      <c r="N5" s="141" t="str">
        <f>IF(L5="○",①基本情報【名簿入力前に必須入力】!$E$16,"")</f>
        <v/>
      </c>
      <c r="O5" s="142" t="str">
        <f>③職員名簿【年間実績】!BS17</f>
        <v/>
      </c>
      <c r="P5" s="140" t="str">
        <f>③職員名簿【年間実績】!BC17</f>
        <v/>
      </c>
      <c r="Q5" s="141" t="str">
        <f>IF(O5="○",①基本情報【名簿入力前に必須入力】!$E$16,"")</f>
        <v/>
      </c>
      <c r="R5" s="142" t="str">
        <f>③職員名簿【年間実績】!BT17</f>
        <v/>
      </c>
      <c r="S5" s="140" t="str">
        <f>③職員名簿【年間実績】!BD17</f>
        <v/>
      </c>
      <c r="T5" s="141" t="str">
        <f>IF(R5="○",①基本情報【名簿入力前に必須入力】!$E$16,"")</f>
        <v/>
      </c>
      <c r="U5" s="142" t="str">
        <f>③職員名簿【年間実績】!BU17</f>
        <v/>
      </c>
      <c r="V5" s="140" t="str">
        <f>③職員名簿【年間実績】!BE17</f>
        <v/>
      </c>
      <c r="W5" s="141" t="str">
        <f>IF(U5="○",①基本情報【名簿入力前に必須入力】!$E$16,"")</f>
        <v/>
      </c>
      <c r="X5" s="142" t="str">
        <f>③職員名簿【年間実績】!BV17</f>
        <v/>
      </c>
      <c r="Y5" s="140" t="str">
        <f>③職員名簿【年間実績】!BF17</f>
        <v/>
      </c>
      <c r="Z5" s="141" t="str">
        <f>IF(X5="○",①基本情報【名簿入力前に必須入力】!$E$16,"")</f>
        <v/>
      </c>
      <c r="AA5" s="142" t="str">
        <f>③職員名簿【年間実績】!BW17</f>
        <v/>
      </c>
      <c r="AB5" s="140" t="str">
        <f>③職員名簿【年間実績】!BG17</f>
        <v/>
      </c>
      <c r="AC5" s="141" t="str">
        <f>IF(AA5="○",①基本情報【名簿入力前に必須入力】!$E$16,"")</f>
        <v/>
      </c>
      <c r="AD5" s="142" t="str">
        <f>③職員名簿【年間実績】!BX17</f>
        <v/>
      </c>
      <c r="AE5" s="140" t="str">
        <f>③職員名簿【年間実績】!BH17</f>
        <v/>
      </c>
      <c r="AF5" s="141" t="str">
        <f>IF(AD5="○",①基本情報【名簿入力前に必須入力】!$E$16,"")</f>
        <v/>
      </c>
      <c r="AG5" s="142" t="str">
        <f>③職員名簿【年間実績】!BY17</f>
        <v/>
      </c>
      <c r="AH5" s="140" t="str">
        <f>③職員名簿【年間実績】!BI17</f>
        <v/>
      </c>
      <c r="AI5" s="141" t="str">
        <f>IF(AG5="○",①基本情報【名簿入力前に必須入力】!$E$16,"")</f>
        <v/>
      </c>
      <c r="AJ5" s="142" t="str">
        <f>③職員名簿【年間実績】!BZ17</f>
        <v/>
      </c>
      <c r="AK5" s="140" t="str">
        <f>③職員名簿【年間実績】!BJ17</f>
        <v/>
      </c>
      <c r="AL5" s="141" t="str">
        <f>IF(AJ5="○",①基本情報【名簿入力前に必須入力】!$E$16,"")</f>
        <v/>
      </c>
    </row>
    <row r="6" spans="1:40" ht="30" customHeight="1">
      <c r="A6">
        <v>2</v>
      </c>
      <c r="B6" s="138" t="str">
        <f>③職員名簿【年間実績】!BN18</f>
        <v/>
      </c>
      <c r="C6" s="323" t="str">
        <f>③職員名簿【年間実績】!BO18</f>
        <v/>
      </c>
      <c r="D6" s="324" t="str">
        <f>③職員名簿【年間実績】!AY18</f>
        <v/>
      </c>
      <c r="E6" s="153" t="str">
        <f>IF(C6="○",①基本情報【名簿入力前に必須入力】!$E$16,"")</f>
        <v/>
      </c>
      <c r="F6" s="325" t="str">
        <f>③職員名簿【年間実績】!BP18</f>
        <v/>
      </c>
      <c r="G6" s="324" t="str">
        <f>③職員名簿【年間実績】!AZ18</f>
        <v/>
      </c>
      <c r="H6" s="153" t="str">
        <f>IF(F6="○",①基本情報【名簿入力前に必須入力】!$E$16,"")</f>
        <v/>
      </c>
      <c r="I6" s="325" t="str">
        <f>③職員名簿【年間実績】!BQ18</f>
        <v/>
      </c>
      <c r="J6" s="324" t="str">
        <f>③職員名簿【年間実績】!BA18</f>
        <v/>
      </c>
      <c r="K6" s="153" t="str">
        <f>IF(I6="○",①基本情報【名簿入力前に必須入力】!$E$16,"")</f>
        <v/>
      </c>
      <c r="L6" s="325" t="str">
        <f>③職員名簿【年間実績】!BR18</f>
        <v/>
      </c>
      <c r="M6" s="324" t="str">
        <f>③職員名簿【年間実績】!BB18</f>
        <v/>
      </c>
      <c r="N6" s="153" t="str">
        <f>IF(L6="○",①基本情報【名簿入力前に必須入力】!$E$16,"")</f>
        <v/>
      </c>
      <c r="O6" s="325" t="str">
        <f>③職員名簿【年間実績】!BS18</f>
        <v/>
      </c>
      <c r="P6" s="324" t="str">
        <f>③職員名簿【年間実績】!BC18</f>
        <v/>
      </c>
      <c r="Q6" s="153" t="str">
        <f>IF(O6="○",①基本情報【名簿入力前に必須入力】!$E$16,"")</f>
        <v/>
      </c>
      <c r="R6" s="325" t="str">
        <f>③職員名簿【年間実績】!BT18</f>
        <v/>
      </c>
      <c r="S6" s="324" t="str">
        <f>③職員名簿【年間実績】!BD18</f>
        <v/>
      </c>
      <c r="T6" s="153" t="str">
        <f>IF(R6="○",①基本情報【名簿入力前に必須入力】!$E$16,"")</f>
        <v/>
      </c>
      <c r="U6" s="325" t="str">
        <f>③職員名簿【年間実績】!BU18</f>
        <v/>
      </c>
      <c r="V6" s="324" t="str">
        <f>③職員名簿【年間実績】!BE18</f>
        <v/>
      </c>
      <c r="W6" s="153" t="str">
        <f>IF(U6="○",①基本情報【名簿入力前に必須入力】!$E$16,"")</f>
        <v/>
      </c>
      <c r="X6" s="325" t="str">
        <f>③職員名簿【年間実績】!BV18</f>
        <v/>
      </c>
      <c r="Y6" s="324" t="str">
        <f>③職員名簿【年間実績】!BF18</f>
        <v/>
      </c>
      <c r="Z6" s="153" t="str">
        <f>IF(X6="○",①基本情報【名簿入力前に必須入力】!$E$16,"")</f>
        <v/>
      </c>
      <c r="AA6" s="325" t="str">
        <f>③職員名簿【年間実績】!BW18</f>
        <v/>
      </c>
      <c r="AB6" s="324" t="str">
        <f>③職員名簿【年間実績】!BG18</f>
        <v/>
      </c>
      <c r="AC6" s="153" t="str">
        <f>IF(AA6="○",①基本情報【名簿入力前に必須入力】!$E$16,"")</f>
        <v/>
      </c>
      <c r="AD6" s="325" t="str">
        <f>③職員名簿【年間実績】!BX18</f>
        <v/>
      </c>
      <c r="AE6" s="324" t="str">
        <f>③職員名簿【年間実績】!BH18</f>
        <v/>
      </c>
      <c r="AF6" s="153" t="str">
        <f>IF(AD6="○",①基本情報【名簿入力前に必須入力】!$E$16,"")</f>
        <v/>
      </c>
      <c r="AG6" s="325" t="str">
        <f>③職員名簿【年間実績】!BY18</f>
        <v/>
      </c>
      <c r="AH6" s="324" t="str">
        <f>③職員名簿【年間実績】!BI18</f>
        <v/>
      </c>
      <c r="AI6" s="153" t="str">
        <f>IF(AG6="○",①基本情報【名簿入力前に必須入力】!$E$16,"")</f>
        <v/>
      </c>
      <c r="AJ6" s="325" t="str">
        <f>③職員名簿【年間実績】!BZ18</f>
        <v/>
      </c>
      <c r="AK6" s="324" t="str">
        <f>③職員名簿【年間実績】!BJ18</f>
        <v/>
      </c>
      <c r="AL6" s="153" t="str">
        <f>IF(AJ6="○",①基本情報【名簿入力前に必須入力】!$E$16,"")</f>
        <v/>
      </c>
    </row>
    <row r="7" spans="1:40" ht="30" customHeight="1">
      <c r="A7">
        <v>3</v>
      </c>
      <c r="B7" s="138" t="str">
        <f>③職員名簿【年間実績】!BN19</f>
        <v/>
      </c>
      <c r="C7" s="323" t="str">
        <f>③職員名簿【年間実績】!BO19</f>
        <v/>
      </c>
      <c r="D7" s="324" t="str">
        <f>③職員名簿【年間実績】!AY19</f>
        <v/>
      </c>
      <c r="E7" s="153" t="str">
        <f>IF(C7="○",①基本情報【名簿入力前に必須入力】!$E$16,"")</f>
        <v/>
      </c>
      <c r="F7" s="325" t="str">
        <f>③職員名簿【年間実績】!BP19</f>
        <v/>
      </c>
      <c r="G7" s="324" t="str">
        <f>③職員名簿【年間実績】!AZ19</f>
        <v/>
      </c>
      <c r="H7" s="153" t="str">
        <f>IF(F7="○",①基本情報【名簿入力前に必須入力】!$E$16,"")</f>
        <v/>
      </c>
      <c r="I7" s="325" t="str">
        <f>③職員名簿【年間実績】!BQ19</f>
        <v/>
      </c>
      <c r="J7" s="324" t="str">
        <f>③職員名簿【年間実績】!BA19</f>
        <v/>
      </c>
      <c r="K7" s="153" t="str">
        <f>IF(I7="○",①基本情報【名簿入力前に必須入力】!$E$16,"")</f>
        <v/>
      </c>
      <c r="L7" s="325" t="str">
        <f>③職員名簿【年間実績】!BR19</f>
        <v/>
      </c>
      <c r="M7" s="324" t="str">
        <f>③職員名簿【年間実績】!BB19</f>
        <v/>
      </c>
      <c r="N7" s="153" t="str">
        <f>IF(L7="○",①基本情報【名簿入力前に必須入力】!$E$16,"")</f>
        <v/>
      </c>
      <c r="O7" s="325" t="str">
        <f>③職員名簿【年間実績】!BS19</f>
        <v/>
      </c>
      <c r="P7" s="324" t="str">
        <f>③職員名簿【年間実績】!BC19</f>
        <v/>
      </c>
      <c r="Q7" s="153" t="str">
        <f>IF(O7="○",①基本情報【名簿入力前に必須入力】!$E$16,"")</f>
        <v/>
      </c>
      <c r="R7" s="325" t="str">
        <f>③職員名簿【年間実績】!BT19</f>
        <v/>
      </c>
      <c r="S7" s="324" t="str">
        <f>③職員名簿【年間実績】!BD19</f>
        <v/>
      </c>
      <c r="T7" s="153" t="str">
        <f>IF(R7="○",①基本情報【名簿入力前に必須入力】!$E$16,"")</f>
        <v/>
      </c>
      <c r="U7" s="325" t="str">
        <f>③職員名簿【年間実績】!BU19</f>
        <v/>
      </c>
      <c r="V7" s="324" t="str">
        <f>③職員名簿【年間実績】!BE19</f>
        <v/>
      </c>
      <c r="W7" s="153" t="str">
        <f>IF(U7="○",①基本情報【名簿入力前に必須入力】!$E$16,"")</f>
        <v/>
      </c>
      <c r="X7" s="325" t="str">
        <f>③職員名簿【年間実績】!BV19</f>
        <v/>
      </c>
      <c r="Y7" s="324" t="str">
        <f>③職員名簿【年間実績】!BF19</f>
        <v/>
      </c>
      <c r="Z7" s="153" t="str">
        <f>IF(X7="○",①基本情報【名簿入力前に必須入力】!$E$16,"")</f>
        <v/>
      </c>
      <c r="AA7" s="325" t="str">
        <f>③職員名簿【年間実績】!BW19</f>
        <v/>
      </c>
      <c r="AB7" s="324" t="str">
        <f>③職員名簿【年間実績】!BG19</f>
        <v/>
      </c>
      <c r="AC7" s="153" t="str">
        <f>IF(AA7="○",①基本情報【名簿入力前に必須入力】!$E$16,"")</f>
        <v/>
      </c>
      <c r="AD7" s="325" t="str">
        <f>③職員名簿【年間実績】!BX19</f>
        <v/>
      </c>
      <c r="AE7" s="324" t="str">
        <f>③職員名簿【年間実績】!BH19</f>
        <v/>
      </c>
      <c r="AF7" s="153" t="str">
        <f>IF(AD7="○",①基本情報【名簿入力前に必須入力】!$E$16,"")</f>
        <v/>
      </c>
      <c r="AG7" s="325" t="str">
        <f>③職員名簿【年間実績】!BY19</f>
        <v/>
      </c>
      <c r="AH7" s="324" t="str">
        <f>③職員名簿【年間実績】!BI19</f>
        <v/>
      </c>
      <c r="AI7" s="153" t="str">
        <f>IF(AG7="○",①基本情報【名簿入力前に必須入力】!$E$16,"")</f>
        <v/>
      </c>
      <c r="AJ7" s="325" t="str">
        <f>③職員名簿【年間実績】!BZ19</f>
        <v/>
      </c>
      <c r="AK7" s="324" t="str">
        <f>③職員名簿【年間実績】!BJ19</f>
        <v/>
      </c>
      <c r="AL7" s="153" t="str">
        <f>IF(AJ7="○",①基本情報【名簿入力前に必須入力】!$E$16,"")</f>
        <v/>
      </c>
    </row>
    <row r="8" spans="1:40" ht="30" customHeight="1">
      <c r="A8">
        <v>4</v>
      </c>
      <c r="B8" s="138" t="str">
        <f>③職員名簿【年間実績】!BN20</f>
        <v/>
      </c>
      <c r="C8" s="323" t="str">
        <f>③職員名簿【年間実績】!BO20</f>
        <v/>
      </c>
      <c r="D8" s="324" t="str">
        <f>③職員名簿【年間実績】!AY20</f>
        <v/>
      </c>
      <c r="E8" s="153" t="str">
        <f>IF(C8="○",①基本情報【名簿入力前に必須入力】!$E$16,"")</f>
        <v/>
      </c>
      <c r="F8" s="325" t="str">
        <f>③職員名簿【年間実績】!BP20</f>
        <v/>
      </c>
      <c r="G8" s="324" t="str">
        <f>③職員名簿【年間実績】!AZ20</f>
        <v/>
      </c>
      <c r="H8" s="153" t="str">
        <f>IF(F8="○",①基本情報【名簿入力前に必須入力】!$E$16,"")</f>
        <v/>
      </c>
      <c r="I8" s="325" t="str">
        <f>③職員名簿【年間実績】!BQ20</f>
        <v/>
      </c>
      <c r="J8" s="324" t="str">
        <f>③職員名簿【年間実績】!BA20</f>
        <v/>
      </c>
      <c r="K8" s="153" t="str">
        <f>IF(I8="○",①基本情報【名簿入力前に必須入力】!$E$16,"")</f>
        <v/>
      </c>
      <c r="L8" s="325" t="str">
        <f>③職員名簿【年間実績】!BR20</f>
        <v/>
      </c>
      <c r="M8" s="324" t="str">
        <f>③職員名簿【年間実績】!BB20</f>
        <v/>
      </c>
      <c r="N8" s="153" t="str">
        <f>IF(L8="○",①基本情報【名簿入力前に必須入力】!$E$16,"")</f>
        <v/>
      </c>
      <c r="O8" s="325" t="str">
        <f>③職員名簿【年間実績】!BS20</f>
        <v/>
      </c>
      <c r="P8" s="324" t="str">
        <f>③職員名簿【年間実績】!BC20</f>
        <v/>
      </c>
      <c r="Q8" s="153" t="str">
        <f>IF(O8="○",①基本情報【名簿入力前に必須入力】!$E$16,"")</f>
        <v/>
      </c>
      <c r="R8" s="325" t="str">
        <f>③職員名簿【年間実績】!BT20</f>
        <v/>
      </c>
      <c r="S8" s="324" t="str">
        <f>③職員名簿【年間実績】!BD20</f>
        <v/>
      </c>
      <c r="T8" s="153" t="str">
        <f>IF(R8="○",①基本情報【名簿入力前に必須入力】!$E$16,"")</f>
        <v/>
      </c>
      <c r="U8" s="325" t="str">
        <f>③職員名簿【年間実績】!BU20</f>
        <v/>
      </c>
      <c r="V8" s="324" t="str">
        <f>③職員名簿【年間実績】!BE20</f>
        <v/>
      </c>
      <c r="W8" s="153" t="str">
        <f>IF(U8="○",①基本情報【名簿入力前に必須入力】!$E$16,"")</f>
        <v/>
      </c>
      <c r="X8" s="325" t="str">
        <f>③職員名簿【年間実績】!BV20</f>
        <v/>
      </c>
      <c r="Y8" s="324" t="str">
        <f>③職員名簿【年間実績】!BF20</f>
        <v/>
      </c>
      <c r="Z8" s="153" t="str">
        <f>IF(X8="○",①基本情報【名簿入力前に必須入力】!$E$16,"")</f>
        <v/>
      </c>
      <c r="AA8" s="325" t="str">
        <f>③職員名簿【年間実績】!BW20</f>
        <v/>
      </c>
      <c r="AB8" s="324" t="str">
        <f>③職員名簿【年間実績】!BG20</f>
        <v/>
      </c>
      <c r="AC8" s="153" t="str">
        <f>IF(AA8="○",①基本情報【名簿入力前に必須入力】!$E$16,"")</f>
        <v/>
      </c>
      <c r="AD8" s="325" t="str">
        <f>③職員名簿【年間実績】!BX20</f>
        <v/>
      </c>
      <c r="AE8" s="324" t="str">
        <f>③職員名簿【年間実績】!BH20</f>
        <v/>
      </c>
      <c r="AF8" s="153" t="str">
        <f>IF(AD8="○",①基本情報【名簿入力前に必須入力】!$E$16,"")</f>
        <v/>
      </c>
      <c r="AG8" s="325" t="str">
        <f>③職員名簿【年間実績】!BY20</f>
        <v/>
      </c>
      <c r="AH8" s="324" t="str">
        <f>③職員名簿【年間実績】!BI20</f>
        <v/>
      </c>
      <c r="AI8" s="153" t="str">
        <f>IF(AG8="○",①基本情報【名簿入力前に必須入力】!$E$16,"")</f>
        <v/>
      </c>
      <c r="AJ8" s="325" t="str">
        <f>③職員名簿【年間実績】!BZ20</f>
        <v/>
      </c>
      <c r="AK8" s="324" t="str">
        <f>③職員名簿【年間実績】!BJ20</f>
        <v/>
      </c>
      <c r="AL8" s="153" t="str">
        <f>IF(AJ8="○",①基本情報【名簿入力前に必須入力】!$E$16,"")</f>
        <v/>
      </c>
    </row>
    <row r="9" spans="1:40" ht="30" customHeight="1">
      <c r="A9">
        <v>5</v>
      </c>
      <c r="B9" s="138" t="str">
        <f>③職員名簿【年間実績】!BN21</f>
        <v/>
      </c>
      <c r="C9" s="323" t="str">
        <f>③職員名簿【年間実績】!BO21</f>
        <v/>
      </c>
      <c r="D9" s="324" t="str">
        <f>③職員名簿【年間実績】!AY21</f>
        <v/>
      </c>
      <c r="E9" s="153" t="str">
        <f>IF(C9="○",①基本情報【名簿入力前に必須入力】!$E$16,"")</f>
        <v/>
      </c>
      <c r="F9" s="325" t="str">
        <f>③職員名簿【年間実績】!BP21</f>
        <v/>
      </c>
      <c r="G9" s="324" t="str">
        <f>③職員名簿【年間実績】!AZ21</f>
        <v/>
      </c>
      <c r="H9" s="153" t="str">
        <f>IF(F9="○",①基本情報【名簿入力前に必須入力】!$E$16,"")</f>
        <v/>
      </c>
      <c r="I9" s="325" t="str">
        <f>③職員名簿【年間実績】!BQ21</f>
        <v/>
      </c>
      <c r="J9" s="324" t="str">
        <f>③職員名簿【年間実績】!BA21</f>
        <v/>
      </c>
      <c r="K9" s="153" t="str">
        <f>IF(I9="○",①基本情報【名簿入力前に必須入力】!$E$16,"")</f>
        <v/>
      </c>
      <c r="L9" s="325" t="str">
        <f>③職員名簿【年間実績】!BR21</f>
        <v/>
      </c>
      <c r="M9" s="324" t="str">
        <f>③職員名簿【年間実績】!BB21</f>
        <v/>
      </c>
      <c r="N9" s="153" t="str">
        <f>IF(L9="○",①基本情報【名簿入力前に必須入力】!$E$16,"")</f>
        <v/>
      </c>
      <c r="O9" s="325" t="str">
        <f>③職員名簿【年間実績】!BS21</f>
        <v/>
      </c>
      <c r="P9" s="324" t="str">
        <f>③職員名簿【年間実績】!BC21</f>
        <v/>
      </c>
      <c r="Q9" s="153" t="str">
        <f>IF(O9="○",①基本情報【名簿入力前に必須入力】!$E$16,"")</f>
        <v/>
      </c>
      <c r="R9" s="325" t="str">
        <f>③職員名簿【年間実績】!BT21</f>
        <v/>
      </c>
      <c r="S9" s="324" t="str">
        <f>③職員名簿【年間実績】!BD21</f>
        <v/>
      </c>
      <c r="T9" s="153" t="str">
        <f>IF(R9="○",①基本情報【名簿入力前に必須入力】!$E$16,"")</f>
        <v/>
      </c>
      <c r="U9" s="325" t="str">
        <f>③職員名簿【年間実績】!BU21</f>
        <v/>
      </c>
      <c r="V9" s="324" t="str">
        <f>③職員名簿【年間実績】!BE21</f>
        <v/>
      </c>
      <c r="W9" s="153" t="str">
        <f>IF(U9="○",①基本情報【名簿入力前に必須入力】!$E$16,"")</f>
        <v/>
      </c>
      <c r="X9" s="325" t="str">
        <f>③職員名簿【年間実績】!BV21</f>
        <v/>
      </c>
      <c r="Y9" s="324" t="str">
        <f>③職員名簿【年間実績】!BF21</f>
        <v/>
      </c>
      <c r="Z9" s="153" t="str">
        <f>IF(X9="○",①基本情報【名簿入力前に必須入力】!$E$16,"")</f>
        <v/>
      </c>
      <c r="AA9" s="325" t="str">
        <f>③職員名簿【年間実績】!BW21</f>
        <v/>
      </c>
      <c r="AB9" s="324" t="str">
        <f>③職員名簿【年間実績】!BG21</f>
        <v/>
      </c>
      <c r="AC9" s="153" t="str">
        <f>IF(AA9="○",①基本情報【名簿入力前に必須入力】!$E$16,"")</f>
        <v/>
      </c>
      <c r="AD9" s="325" t="str">
        <f>③職員名簿【年間実績】!BX21</f>
        <v/>
      </c>
      <c r="AE9" s="324" t="str">
        <f>③職員名簿【年間実績】!BH21</f>
        <v/>
      </c>
      <c r="AF9" s="153" t="str">
        <f>IF(AD9="○",①基本情報【名簿入力前に必須入力】!$E$16,"")</f>
        <v/>
      </c>
      <c r="AG9" s="325" t="str">
        <f>③職員名簿【年間実績】!BY21</f>
        <v/>
      </c>
      <c r="AH9" s="324" t="str">
        <f>③職員名簿【年間実績】!BI21</f>
        <v/>
      </c>
      <c r="AI9" s="153" t="str">
        <f>IF(AG9="○",①基本情報【名簿入力前に必須入力】!$E$16,"")</f>
        <v/>
      </c>
      <c r="AJ9" s="325" t="str">
        <f>③職員名簿【年間実績】!BZ21</f>
        <v/>
      </c>
      <c r="AK9" s="324" t="str">
        <f>③職員名簿【年間実績】!BJ21</f>
        <v/>
      </c>
      <c r="AL9" s="153" t="str">
        <f>IF(AJ9="○",①基本情報【名簿入力前に必須入力】!$E$16,"")</f>
        <v/>
      </c>
    </row>
    <row r="10" spans="1:40" ht="30" customHeight="1">
      <c r="A10">
        <v>6</v>
      </c>
      <c r="B10" s="138" t="str">
        <f>③職員名簿【年間実績】!BN22</f>
        <v/>
      </c>
      <c r="C10" s="323" t="str">
        <f>③職員名簿【年間実績】!BO22</f>
        <v/>
      </c>
      <c r="D10" s="324" t="str">
        <f>③職員名簿【年間実績】!AY22</f>
        <v/>
      </c>
      <c r="E10" s="153" t="str">
        <f>IF(C10="○",①基本情報【名簿入力前に必須入力】!$E$16,"")</f>
        <v/>
      </c>
      <c r="F10" s="325" t="str">
        <f>③職員名簿【年間実績】!BP22</f>
        <v/>
      </c>
      <c r="G10" s="324" t="str">
        <f>③職員名簿【年間実績】!AZ22</f>
        <v/>
      </c>
      <c r="H10" s="153" t="str">
        <f>IF(F10="○",①基本情報【名簿入力前に必須入力】!$E$16,"")</f>
        <v/>
      </c>
      <c r="I10" s="325" t="str">
        <f>③職員名簿【年間実績】!BQ22</f>
        <v/>
      </c>
      <c r="J10" s="324" t="str">
        <f>③職員名簿【年間実績】!BA22</f>
        <v/>
      </c>
      <c r="K10" s="153" t="str">
        <f>IF(I10="○",①基本情報【名簿入力前に必須入力】!$E$16,"")</f>
        <v/>
      </c>
      <c r="L10" s="325" t="str">
        <f>③職員名簿【年間実績】!BR22</f>
        <v/>
      </c>
      <c r="M10" s="324" t="str">
        <f>③職員名簿【年間実績】!BB22</f>
        <v/>
      </c>
      <c r="N10" s="153" t="str">
        <f>IF(L10="○",①基本情報【名簿入力前に必須入力】!$E$16,"")</f>
        <v/>
      </c>
      <c r="O10" s="325" t="str">
        <f>③職員名簿【年間実績】!BS22</f>
        <v/>
      </c>
      <c r="P10" s="324" t="str">
        <f>③職員名簿【年間実績】!BC22</f>
        <v/>
      </c>
      <c r="Q10" s="153" t="str">
        <f>IF(O10="○",①基本情報【名簿入力前に必須入力】!$E$16,"")</f>
        <v/>
      </c>
      <c r="R10" s="325" t="str">
        <f>③職員名簿【年間実績】!BT22</f>
        <v/>
      </c>
      <c r="S10" s="324" t="str">
        <f>③職員名簿【年間実績】!BD22</f>
        <v/>
      </c>
      <c r="T10" s="153" t="str">
        <f>IF(R10="○",①基本情報【名簿入力前に必須入力】!$E$16,"")</f>
        <v/>
      </c>
      <c r="U10" s="325" t="str">
        <f>③職員名簿【年間実績】!BU22</f>
        <v/>
      </c>
      <c r="V10" s="324" t="str">
        <f>③職員名簿【年間実績】!BE22</f>
        <v/>
      </c>
      <c r="W10" s="153" t="str">
        <f>IF(U10="○",①基本情報【名簿入力前に必須入力】!$E$16,"")</f>
        <v/>
      </c>
      <c r="X10" s="325" t="str">
        <f>③職員名簿【年間実績】!BV22</f>
        <v/>
      </c>
      <c r="Y10" s="324" t="str">
        <f>③職員名簿【年間実績】!BF22</f>
        <v/>
      </c>
      <c r="Z10" s="153" t="str">
        <f>IF(X10="○",①基本情報【名簿入力前に必須入力】!$E$16,"")</f>
        <v/>
      </c>
      <c r="AA10" s="325" t="str">
        <f>③職員名簿【年間実績】!BW22</f>
        <v/>
      </c>
      <c r="AB10" s="324" t="str">
        <f>③職員名簿【年間実績】!BG22</f>
        <v/>
      </c>
      <c r="AC10" s="153" t="str">
        <f>IF(AA10="○",①基本情報【名簿入力前に必須入力】!$E$16,"")</f>
        <v/>
      </c>
      <c r="AD10" s="325" t="str">
        <f>③職員名簿【年間実績】!BX22</f>
        <v/>
      </c>
      <c r="AE10" s="324" t="str">
        <f>③職員名簿【年間実績】!BH22</f>
        <v/>
      </c>
      <c r="AF10" s="153" t="str">
        <f>IF(AD10="○",①基本情報【名簿入力前に必須入力】!$E$16,"")</f>
        <v/>
      </c>
      <c r="AG10" s="325" t="str">
        <f>③職員名簿【年間実績】!BY22</f>
        <v/>
      </c>
      <c r="AH10" s="324" t="str">
        <f>③職員名簿【年間実績】!BI22</f>
        <v/>
      </c>
      <c r="AI10" s="153" t="str">
        <f>IF(AG10="○",①基本情報【名簿入力前に必須入力】!$E$16,"")</f>
        <v/>
      </c>
      <c r="AJ10" s="325" t="str">
        <f>③職員名簿【年間実績】!BZ22</f>
        <v/>
      </c>
      <c r="AK10" s="324" t="str">
        <f>③職員名簿【年間実績】!BJ22</f>
        <v/>
      </c>
      <c r="AL10" s="153" t="str">
        <f>IF(AJ10="○",①基本情報【名簿入力前に必須入力】!$E$16,"")</f>
        <v/>
      </c>
    </row>
    <row r="11" spans="1:40" ht="30" customHeight="1">
      <c r="A11">
        <v>7</v>
      </c>
      <c r="B11" s="138" t="str">
        <f>③職員名簿【年間実績】!BN23</f>
        <v/>
      </c>
      <c r="C11" s="323" t="str">
        <f>③職員名簿【年間実績】!BO23</f>
        <v/>
      </c>
      <c r="D11" s="324" t="str">
        <f>③職員名簿【年間実績】!AY23</f>
        <v/>
      </c>
      <c r="E11" s="153" t="str">
        <f>IF(C11="○",①基本情報【名簿入力前に必須入力】!$E$16,"")</f>
        <v/>
      </c>
      <c r="F11" s="325" t="str">
        <f>③職員名簿【年間実績】!BP23</f>
        <v/>
      </c>
      <c r="G11" s="324" t="str">
        <f>③職員名簿【年間実績】!AZ23</f>
        <v/>
      </c>
      <c r="H11" s="153" t="str">
        <f>IF(F11="○",①基本情報【名簿入力前に必須入力】!$E$16,"")</f>
        <v/>
      </c>
      <c r="I11" s="325" t="str">
        <f>③職員名簿【年間実績】!BQ23</f>
        <v/>
      </c>
      <c r="J11" s="324" t="str">
        <f>③職員名簿【年間実績】!BA23</f>
        <v/>
      </c>
      <c r="K11" s="153" t="str">
        <f>IF(I11="○",①基本情報【名簿入力前に必須入力】!$E$16,"")</f>
        <v/>
      </c>
      <c r="L11" s="325" t="str">
        <f>③職員名簿【年間実績】!BR23</f>
        <v/>
      </c>
      <c r="M11" s="324" t="str">
        <f>③職員名簿【年間実績】!BB23</f>
        <v/>
      </c>
      <c r="N11" s="153" t="str">
        <f>IF(L11="○",①基本情報【名簿入力前に必須入力】!$E$16,"")</f>
        <v/>
      </c>
      <c r="O11" s="325" t="str">
        <f>③職員名簿【年間実績】!BS23</f>
        <v/>
      </c>
      <c r="P11" s="324" t="str">
        <f>③職員名簿【年間実績】!BC23</f>
        <v/>
      </c>
      <c r="Q11" s="153" t="str">
        <f>IF(O11="○",①基本情報【名簿入力前に必須入力】!$E$16,"")</f>
        <v/>
      </c>
      <c r="R11" s="325" t="str">
        <f>③職員名簿【年間実績】!BT23</f>
        <v/>
      </c>
      <c r="S11" s="324" t="str">
        <f>③職員名簿【年間実績】!BD23</f>
        <v/>
      </c>
      <c r="T11" s="153" t="str">
        <f>IF(R11="○",①基本情報【名簿入力前に必須入力】!$E$16,"")</f>
        <v/>
      </c>
      <c r="U11" s="325" t="str">
        <f>③職員名簿【年間実績】!BU23</f>
        <v/>
      </c>
      <c r="V11" s="324" t="str">
        <f>③職員名簿【年間実績】!BE23</f>
        <v/>
      </c>
      <c r="W11" s="153" t="str">
        <f>IF(U11="○",①基本情報【名簿入力前に必須入力】!$E$16,"")</f>
        <v/>
      </c>
      <c r="X11" s="325" t="str">
        <f>③職員名簿【年間実績】!BV23</f>
        <v/>
      </c>
      <c r="Y11" s="324" t="str">
        <f>③職員名簿【年間実績】!BF23</f>
        <v/>
      </c>
      <c r="Z11" s="153" t="str">
        <f>IF(X11="○",①基本情報【名簿入力前に必須入力】!$E$16,"")</f>
        <v/>
      </c>
      <c r="AA11" s="325" t="str">
        <f>③職員名簿【年間実績】!BW23</f>
        <v/>
      </c>
      <c r="AB11" s="324" t="str">
        <f>③職員名簿【年間実績】!BG23</f>
        <v/>
      </c>
      <c r="AC11" s="153" t="str">
        <f>IF(AA11="○",①基本情報【名簿入力前に必須入力】!$E$16,"")</f>
        <v/>
      </c>
      <c r="AD11" s="325" t="str">
        <f>③職員名簿【年間実績】!BX23</f>
        <v/>
      </c>
      <c r="AE11" s="324" t="str">
        <f>③職員名簿【年間実績】!BH23</f>
        <v/>
      </c>
      <c r="AF11" s="153" t="str">
        <f>IF(AD11="○",①基本情報【名簿入力前に必須入力】!$E$16,"")</f>
        <v/>
      </c>
      <c r="AG11" s="325" t="str">
        <f>③職員名簿【年間実績】!BY23</f>
        <v/>
      </c>
      <c r="AH11" s="324" t="str">
        <f>③職員名簿【年間実績】!BI23</f>
        <v/>
      </c>
      <c r="AI11" s="153" t="str">
        <f>IF(AG11="○",①基本情報【名簿入力前に必須入力】!$E$16,"")</f>
        <v/>
      </c>
      <c r="AJ11" s="325" t="str">
        <f>③職員名簿【年間実績】!BZ23</f>
        <v/>
      </c>
      <c r="AK11" s="324" t="str">
        <f>③職員名簿【年間実績】!BJ23</f>
        <v/>
      </c>
      <c r="AL11" s="153" t="str">
        <f>IF(AJ11="○",①基本情報【名簿入力前に必須入力】!$E$16,"")</f>
        <v/>
      </c>
    </row>
    <row r="12" spans="1:40" ht="30" customHeight="1">
      <c r="A12">
        <v>8</v>
      </c>
      <c r="B12" s="138" t="str">
        <f>③職員名簿【年間実績】!BN24</f>
        <v/>
      </c>
      <c r="C12" s="323" t="str">
        <f>③職員名簿【年間実績】!BO24</f>
        <v/>
      </c>
      <c r="D12" s="324" t="str">
        <f>③職員名簿【年間実績】!AY24</f>
        <v/>
      </c>
      <c r="E12" s="153" t="str">
        <f>IF(C12="○",①基本情報【名簿入力前に必須入力】!$E$16,"")</f>
        <v/>
      </c>
      <c r="F12" s="325" t="str">
        <f>③職員名簿【年間実績】!BP24</f>
        <v/>
      </c>
      <c r="G12" s="324" t="str">
        <f>③職員名簿【年間実績】!AZ24</f>
        <v/>
      </c>
      <c r="H12" s="153" t="str">
        <f>IF(F12="○",①基本情報【名簿入力前に必須入力】!$E$16,"")</f>
        <v/>
      </c>
      <c r="I12" s="325" t="str">
        <f>③職員名簿【年間実績】!BQ24</f>
        <v/>
      </c>
      <c r="J12" s="324" t="str">
        <f>③職員名簿【年間実績】!BA24</f>
        <v/>
      </c>
      <c r="K12" s="153" t="str">
        <f>IF(I12="○",①基本情報【名簿入力前に必須入力】!$E$16,"")</f>
        <v/>
      </c>
      <c r="L12" s="325" t="str">
        <f>③職員名簿【年間実績】!BR24</f>
        <v/>
      </c>
      <c r="M12" s="324" t="str">
        <f>③職員名簿【年間実績】!BB24</f>
        <v/>
      </c>
      <c r="N12" s="153" t="str">
        <f>IF(L12="○",①基本情報【名簿入力前に必須入力】!$E$16,"")</f>
        <v/>
      </c>
      <c r="O12" s="325" t="str">
        <f>③職員名簿【年間実績】!BS24</f>
        <v/>
      </c>
      <c r="P12" s="324" t="str">
        <f>③職員名簿【年間実績】!BC24</f>
        <v/>
      </c>
      <c r="Q12" s="153" t="str">
        <f>IF(O12="○",①基本情報【名簿入力前に必須入力】!$E$16,"")</f>
        <v/>
      </c>
      <c r="R12" s="325" t="str">
        <f>③職員名簿【年間実績】!BT24</f>
        <v/>
      </c>
      <c r="S12" s="324" t="str">
        <f>③職員名簿【年間実績】!BD24</f>
        <v/>
      </c>
      <c r="T12" s="153" t="str">
        <f>IF(R12="○",①基本情報【名簿入力前に必須入力】!$E$16,"")</f>
        <v/>
      </c>
      <c r="U12" s="325" t="str">
        <f>③職員名簿【年間実績】!BU24</f>
        <v/>
      </c>
      <c r="V12" s="324" t="str">
        <f>③職員名簿【年間実績】!BE24</f>
        <v/>
      </c>
      <c r="W12" s="153" t="str">
        <f>IF(U12="○",①基本情報【名簿入力前に必須入力】!$E$16,"")</f>
        <v/>
      </c>
      <c r="X12" s="325" t="str">
        <f>③職員名簿【年間実績】!BV24</f>
        <v/>
      </c>
      <c r="Y12" s="324" t="str">
        <f>③職員名簿【年間実績】!BF24</f>
        <v/>
      </c>
      <c r="Z12" s="153" t="str">
        <f>IF(X12="○",①基本情報【名簿入力前に必須入力】!$E$16,"")</f>
        <v/>
      </c>
      <c r="AA12" s="325" t="str">
        <f>③職員名簿【年間実績】!BW24</f>
        <v/>
      </c>
      <c r="AB12" s="324" t="str">
        <f>③職員名簿【年間実績】!BG24</f>
        <v/>
      </c>
      <c r="AC12" s="153" t="str">
        <f>IF(AA12="○",①基本情報【名簿入力前に必須入力】!$E$16,"")</f>
        <v/>
      </c>
      <c r="AD12" s="325" t="str">
        <f>③職員名簿【年間実績】!BX24</f>
        <v/>
      </c>
      <c r="AE12" s="324" t="str">
        <f>③職員名簿【年間実績】!BH24</f>
        <v/>
      </c>
      <c r="AF12" s="153" t="str">
        <f>IF(AD12="○",①基本情報【名簿入力前に必須入力】!$E$16,"")</f>
        <v/>
      </c>
      <c r="AG12" s="325" t="str">
        <f>③職員名簿【年間実績】!BY24</f>
        <v/>
      </c>
      <c r="AH12" s="324" t="str">
        <f>③職員名簿【年間実績】!BI24</f>
        <v/>
      </c>
      <c r="AI12" s="153" t="str">
        <f>IF(AG12="○",①基本情報【名簿入力前に必須入力】!$E$16,"")</f>
        <v/>
      </c>
      <c r="AJ12" s="325" t="str">
        <f>③職員名簿【年間実績】!BZ24</f>
        <v/>
      </c>
      <c r="AK12" s="324" t="str">
        <f>③職員名簿【年間実績】!BJ24</f>
        <v/>
      </c>
      <c r="AL12" s="153" t="str">
        <f>IF(AJ12="○",①基本情報【名簿入力前に必須入力】!$E$16,"")</f>
        <v/>
      </c>
    </row>
    <row r="13" spans="1:40" ht="30" customHeight="1">
      <c r="A13">
        <v>9</v>
      </c>
      <c r="B13" s="138" t="str">
        <f>③職員名簿【年間実績】!BN25</f>
        <v/>
      </c>
      <c r="C13" s="323" t="str">
        <f>③職員名簿【年間実績】!BO25</f>
        <v/>
      </c>
      <c r="D13" s="324" t="str">
        <f>③職員名簿【年間実績】!AY25</f>
        <v/>
      </c>
      <c r="E13" s="153" t="str">
        <f>IF(C13="○",①基本情報【名簿入力前に必須入力】!$E$16,"")</f>
        <v/>
      </c>
      <c r="F13" s="325" t="str">
        <f>③職員名簿【年間実績】!BP25</f>
        <v/>
      </c>
      <c r="G13" s="324" t="str">
        <f>③職員名簿【年間実績】!AZ25</f>
        <v/>
      </c>
      <c r="H13" s="153" t="str">
        <f>IF(F13="○",①基本情報【名簿入力前に必須入力】!$E$16,"")</f>
        <v/>
      </c>
      <c r="I13" s="325" t="str">
        <f>③職員名簿【年間実績】!BQ25</f>
        <v/>
      </c>
      <c r="J13" s="324" t="str">
        <f>③職員名簿【年間実績】!BA25</f>
        <v/>
      </c>
      <c r="K13" s="153" t="str">
        <f>IF(I13="○",①基本情報【名簿入力前に必須入力】!$E$16,"")</f>
        <v/>
      </c>
      <c r="L13" s="325" t="str">
        <f>③職員名簿【年間実績】!BR25</f>
        <v/>
      </c>
      <c r="M13" s="324" t="str">
        <f>③職員名簿【年間実績】!BB25</f>
        <v/>
      </c>
      <c r="N13" s="153" t="str">
        <f>IF(L13="○",①基本情報【名簿入力前に必須入力】!$E$16,"")</f>
        <v/>
      </c>
      <c r="O13" s="325" t="str">
        <f>③職員名簿【年間実績】!BS25</f>
        <v/>
      </c>
      <c r="P13" s="324" t="str">
        <f>③職員名簿【年間実績】!BC25</f>
        <v/>
      </c>
      <c r="Q13" s="153" t="str">
        <f>IF(O13="○",①基本情報【名簿入力前に必須入力】!$E$16,"")</f>
        <v/>
      </c>
      <c r="R13" s="325" t="str">
        <f>③職員名簿【年間実績】!BT25</f>
        <v/>
      </c>
      <c r="S13" s="324" t="str">
        <f>③職員名簿【年間実績】!BD25</f>
        <v/>
      </c>
      <c r="T13" s="153" t="str">
        <f>IF(R13="○",①基本情報【名簿入力前に必須入力】!$E$16,"")</f>
        <v/>
      </c>
      <c r="U13" s="325" t="str">
        <f>③職員名簿【年間実績】!BU25</f>
        <v/>
      </c>
      <c r="V13" s="324" t="str">
        <f>③職員名簿【年間実績】!BE25</f>
        <v/>
      </c>
      <c r="W13" s="153" t="str">
        <f>IF(U13="○",①基本情報【名簿入力前に必須入力】!$E$16,"")</f>
        <v/>
      </c>
      <c r="X13" s="325" t="str">
        <f>③職員名簿【年間実績】!BV25</f>
        <v/>
      </c>
      <c r="Y13" s="324" t="str">
        <f>③職員名簿【年間実績】!BF25</f>
        <v/>
      </c>
      <c r="Z13" s="153" t="str">
        <f>IF(X13="○",①基本情報【名簿入力前に必須入力】!$E$16,"")</f>
        <v/>
      </c>
      <c r="AA13" s="325" t="str">
        <f>③職員名簿【年間実績】!BW25</f>
        <v/>
      </c>
      <c r="AB13" s="324" t="str">
        <f>③職員名簿【年間実績】!BG25</f>
        <v/>
      </c>
      <c r="AC13" s="153" t="str">
        <f>IF(AA13="○",①基本情報【名簿入力前に必須入力】!$E$16,"")</f>
        <v/>
      </c>
      <c r="AD13" s="325" t="str">
        <f>③職員名簿【年間実績】!BX25</f>
        <v/>
      </c>
      <c r="AE13" s="324" t="str">
        <f>③職員名簿【年間実績】!BH25</f>
        <v/>
      </c>
      <c r="AF13" s="153" t="str">
        <f>IF(AD13="○",①基本情報【名簿入力前に必須入力】!$E$16,"")</f>
        <v/>
      </c>
      <c r="AG13" s="325" t="str">
        <f>③職員名簿【年間実績】!BY25</f>
        <v/>
      </c>
      <c r="AH13" s="324" t="str">
        <f>③職員名簿【年間実績】!BI25</f>
        <v/>
      </c>
      <c r="AI13" s="153" t="str">
        <f>IF(AG13="○",①基本情報【名簿入力前に必須入力】!$E$16,"")</f>
        <v/>
      </c>
      <c r="AJ13" s="325" t="str">
        <f>③職員名簿【年間実績】!BZ25</f>
        <v/>
      </c>
      <c r="AK13" s="324" t="str">
        <f>③職員名簿【年間実績】!BJ25</f>
        <v/>
      </c>
      <c r="AL13" s="153" t="str">
        <f>IF(AJ13="○",①基本情報【名簿入力前に必須入力】!$E$16,"")</f>
        <v/>
      </c>
    </row>
    <row r="14" spans="1:40" ht="30" customHeight="1">
      <c r="A14">
        <v>10</v>
      </c>
      <c r="B14" s="138" t="str">
        <f>③職員名簿【年間実績】!BN26</f>
        <v/>
      </c>
      <c r="C14" s="323" t="str">
        <f>③職員名簿【年間実績】!BO26</f>
        <v/>
      </c>
      <c r="D14" s="324" t="str">
        <f>③職員名簿【年間実績】!AY26</f>
        <v/>
      </c>
      <c r="E14" s="153" t="str">
        <f>IF(C14="○",①基本情報【名簿入力前に必須入力】!$E$16,"")</f>
        <v/>
      </c>
      <c r="F14" s="325" t="str">
        <f>③職員名簿【年間実績】!BP26</f>
        <v/>
      </c>
      <c r="G14" s="324" t="str">
        <f>③職員名簿【年間実績】!AZ26</f>
        <v/>
      </c>
      <c r="H14" s="153" t="str">
        <f>IF(F14="○",①基本情報【名簿入力前に必須入力】!$E$16,"")</f>
        <v/>
      </c>
      <c r="I14" s="325" t="str">
        <f>③職員名簿【年間実績】!BQ26</f>
        <v/>
      </c>
      <c r="J14" s="324" t="str">
        <f>③職員名簿【年間実績】!BA26</f>
        <v/>
      </c>
      <c r="K14" s="153" t="str">
        <f>IF(I14="○",①基本情報【名簿入力前に必須入力】!$E$16,"")</f>
        <v/>
      </c>
      <c r="L14" s="325" t="str">
        <f>③職員名簿【年間実績】!BR26</f>
        <v/>
      </c>
      <c r="M14" s="324" t="str">
        <f>③職員名簿【年間実績】!BB26</f>
        <v/>
      </c>
      <c r="N14" s="153" t="str">
        <f>IF(L14="○",①基本情報【名簿入力前に必須入力】!$E$16,"")</f>
        <v/>
      </c>
      <c r="O14" s="325" t="str">
        <f>③職員名簿【年間実績】!BS26</f>
        <v/>
      </c>
      <c r="P14" s="324" t="str">
        <f>③職員名簿【年間実績】!BC26</f>
        <v/>
      </c>
      <c r="Q14" s="153" t="str">
        <f>IF(O14="○",①基本情報【名簿入力前に必須入力】!$E$16,"")</f>
        <v/>
      </c>
      <c r="R14" s="325" t="str">
        <f>③職員名簿【年間実績】!BT26</f>
        <v/>
      </c>
      <c r="S14" s="324" t="str">
        <f>③職員名簿【年間実績】!BD26</f>
        <v/>
      </c>
      <c r="T14" s="153" t="str">
        <f>IF(R14="○",①基本情報【名簿入力前に必須入力】!$E$16,"")</f>
        <v/>
      </c>
      <c r="U14" s="325" t="str">
        <f>③職員名簿【年間実績】!BU26</f>
        <v/>
      </c>
      <c r="V14" s="324" t="str">
        <f>③職員名簿【年間実績】!BE26</f>
        <v/>
      </c>
      <c r="W14" s="153" t="str">
        <f>IF(U14="○",①基本情報【名簿入力前に必須入力】!$E$16,"")</f>
        <v/>
      </c>
      <c r="X14" s="325" t="str">
        <f>③職員名簿【年間実績】!BV26</f>
        <v/>
      </c>
      <c r="Y14" s="324" t="str">
        <f>③職員名簿【年間実績】!BF26</f>
        <v/>
      </c>
      <c r="Z14" s="153" t="str">
        <f>IF(X14="○",①基本情報【名簿入力前に必須入力】!$E$16,"")</f>
        <v/>
      </c>
      <c r="AA14" s="325" t="str">
        <f>③職員名簿【年間実績】!BW26</f>
        <v/>
      </c>
      <c r="AB14" s="324" t="str">
        <f>③職員名簿【年間実績】!BG26</f>
        <v/>
      </c>
      <c r="AC14" s="153" t="str">
        <f>IF(AA14="○",①基本情報【名簿入力前に必須入力】!$E$16,"")</f>
        <v/>
      </c>
      <c r="AD14" s="325" t="str">
        <f>③職員名簿【年間実績】!BX26</f>
        <v/>
      </c>
      <c r="AE14" s="324" t="str">
        <f>③職員名簿【年間実績】!BH26</f>
        <v/>
      </c>
      <c r="AF14" s="153" t="str">
        <f>IF(AD14="○",①基本情報【名簿入力前に必須入力】!$E$16,"")</f>
        <v/>
      </c>
      <c r="AG14" s="325" t="str">
        <f>③職員名簿【年間実績】!BY26</f>
        <v/>
      </c>
      <c r="AH14" s="324" t="str">
        <f>③職員名簿【年間実績】!BI26</f>
        <v/>
      </c>
      <c r="AI14" s="153" t="str">
        <f>IF(AG14="○",①基本情報【名簿入力前に必須入力】!$E$16,"")</f>
        <v/>
      </c>
      <c r="AJ14" s="325" t="str">
        <f>③職員名簿【年間実績】!BZ26</f>
        <v/>
      </c>
      <c r="AK14" s="324" t="str">
        <f>③職員名簿【年間実績】!BJ26</f>
        <v/>
      </c>
      <c r="AL14" s="153" t="str">
        <f>IF(AJ14="○",①基本情報【名簿入力前に必須入力】!$E$16,"")</f>
        <v/>
      </c>
    </row>
    <row r="15" spans="1:40" ht="30" customHeight="1">
      <c r="A15">
        <v>11</v>
      </c>
      <c r="B15" s="138" t="str">
        <f>③職員名簿【年間実績】!BN27</f>
        <v/>
      </c>
      <c r="C15" s="323" t="str">
        <f>③職員名簿【年間実績】!BO27</f>
        <v/>
      </c>
      <c r="D15" s="324" t="str">
        <f>③職員名簿【年間実績】!AY27</f>
        <v/>
      </c>
      <c r="E15" s="153" t="str">
        <f>IF(C15="○",①基本情報【名簿入力前に必須入力】!$E$16,"")</f>
        <v/>
      </c>
      <c r="F15" s="325" t="str">
        <f>③職員名簿【年間実績】!BP27</f>
        <v/>
      </c>
      <c r="G15" s="324" t="str">
        <f>③職員名簿【年間実績】!AZ27</f>
        <v/>
      </c>
      <c r="H15" s="153" t="str">
        <f>IF(F15="○",①基本情報【名簿入力前に必須入力】!$E$16,"")</f>
        <v/>
      </c>
      <c r="I15" s="325" t="str">
        <f>③職員名簿【年間実績】!BQ27</f>
        <v/>
      </c>
      <c r="J15" s="324" t="str">
        <f>③職員名簿【年間実績】!BA27</f>
        <v/>
      </c>
      <c r="K15" s="153" t="str">
        <f>IF(I15="○",①基本情報【名簿入力前に必須入力】!$E$16,"")</f>
        <v/>
      </c>
      <c r="L15" s="325" t="str">
        <f>③職員名簿【年間実績】!BR27</f>
        <v/>
      </c>
      <c r="M15" s="324" t="str">
        <f>③職員名簿【年間実績】!BB27</f>
        <v/>
      </c>
      <c r="N15" s="153" t="str">
        <f>IF(L15="○",①基本情報【名簿入力前に必須入力】!$E$16,"")</f>
        <v/>
      </c>
      <c r="O15" s="325" t="str">
        <f>③職員名簿【年間実績】!BS27</f>
        <v/>
      </c>
      <c r="P15" s="324" t="str">
        <f>③職員名簿【年間実績】!BC27</f>
        <v/>
      </c>
      <c r="Q15" s="153" t="str">
        <f>IF(O15="○",①基本情報【名簿入力前に必須入力】!$E$16,"")</f>
        <v/>
      </c>
      <c r="R15" s="325" t="str">
        <f>③職員名簿【年間実績】!BT27</f>
        <v/>
      </c>
      <c r="S15" s="324" t="str">
        <f>③職員名簿【年間実績】!BD27</f>
        <v/>
      </c>
      <c r="T15" s="153" t="str">
        <f>IF(R15="○",①基本情報【名簿入力前に必須入力】!$E$16,"")</f>
        <v/>
      </c>
      <c r="U15" s="325" t="str">
        <f>③職員名簿【年間実績】!BU27</f>
        <v/>
      </c>
      <c r="V15" s="324" t="str">
        <f>③職員名簿【年間実績】!BE27</f>
        <v/>
      </c>
      <c r="W15" s="153" t="str">
        <f>IF(U15="○",①基本情報【名簿入力前に必須入力】!$E$16,"")</f>
        <v/>
      </c>
      <c r="X15" s="325" t="str">
        <f>③職員名簿【年間実績】!BV27</f>
        <v/>
      </c>
      <c r="Y15" s="324" t="str">
        <f>③職員名簿【年間実績】!BF27</f>
        <v/>
      </c>
      <c r="Z15" s="153" t="str">
        <f>IF(X15="○",①基本情報【名簿入力前に必須入力】!$E$16,"")</f>
        <v/>
      </c>
      <c r="AA15" s="325" t="str">
        <f>③職員名簿【年間実績】!BW27</f>
        <v/>
      </c>
      <c r="AB15" s="324" t="str">
        <f>③職員名簿【年間実績】!BG27</f>
        <v/>
      </c>
      <c r="AC15" s="153" t="str">
        <f>IF(AA15="○",①基本情報【名簿入力前に必須入力】!$E$16,"")</f>
        <v/>
      </c>
      <c r="AD15" s="325" t="str">
        <f>③職員名簿【年間実績】!BX27</f>
        <v/>
      </c>
      <c r="AE15" s="324" t="str">
        <f>③職員名簿【年間実績】!BH27</f>
        <v/>
      </c>
      <c r="AF15" s="153" t="str">
        <f>IF(AD15="○",①基本情報【名簿入力前に必須入力】!$E$16,"")</f>
        <v/>
      </c>
      <c r="AG15" s="325" t="str">
        <f>③職員名簿【年間実績】!BY27</f>
        <v/>
      </c>
      <c r="AH15" s="324" t="str">
        <f>③職員名簿【年間実績】!BI27</f>
        <v/>
      </c>
      <c r="AI15" s="153" t="str">
        <f>IF(AG15="○",①基本情報【名簿入力前に必須入力】!$E$16,"")</f>
        <v/>
      </c>
      <c r="AJ15" s="325" t="str">
        <f>③職員名簿【年間実績】!BZ27</f>
        <v/>
      </c>
      <c r="AK15" s="324" t="str">
        <f>③職員名簿【年間実績】!BJ27</f>
        <v/>
      </c>
      <c r="AL15" s="153" t="str">
        <f>IF(AJ15="○",①基本情報【名簿入力前に必須入力】!$E$16,"")</f>
        <v/>
      </c>
    </row>
    <row r="16" spans="1:40" ht="30" customHeight="1">
      <c r="A16">
        <v>12</v>
      </c>
      <c r="B16" s="138" t="str">
        <f>③職員名簿【年間実績】!BN28</f>
        <v/>
      </c>
      <c r="C16" s="323" t="str">
        <f>③職員名簿【年間実績】!BO28</f>
        <v/>
      </c>
      <c r="D16" s="324" t="str">
        <f>③職員名簿【年間実績】!AY28</f>
        <v/>
      </c>
      <c r="E16" s="153" t="str">
        <f>IF(C16="○",①基本情報【名簿入力前に必須入力】!$E$16,"")</f>
        <v/>
      </c>
      <c r="F16" s="325" t="str">
        <f>③職員名簿【年間実績】!BP28</f>
        <v/>
      </c>
      <c r="G16" s="324" t="str">
        <f>③職員名簿【年間実績】!AZ28</f>
        <v/>
      </c>
      <c r="H16" s="153" t="str">
        <f>IF(F16="○",①基本情報【名簿入力前に必須入力】!$E$16,"")</f>
        <v/>
      </c>
      <c r="I16" s="325" t="str">
        <f>③職員名簿【年間実績】!BQ28</f>
        <v/>
      </c>
      <c r="J16" s="324" t="str">
        <f>③職員名簿【年間実績】!BA28</f>
        <v/>
      </c>
      <c r="K16" s="153" t="str">
        <f>IF(I16="○",①基本情報【名簿入力前に必須入力】!$E$16,"")</f>
        <v/>
      </c>
      <c r="L16" s="325" t="str">
        <f>③職員名簿【年間実績】!BR28</f>
        <v/>
      </c>
      <c r="M16" s="324" t="str">
        <f>③職員名簿【年間実績】!BB28</f>
        <v/>
      </c>
      <c r="N16" s="153" t="str">
        <f>IF(L16="○",①基本情報【名簿入力前に必須入力】!$E$16,"")</f>
        <v/>
      </c>
      <c r="O16" s="325" t="str">
        <f>③職員名簿【年間実績】!BS28</f>
        <v/>
      </c>
      <c r="P16" s="324" t="str">
        <f>③職員名簿【年間実績】!BC28</f>
        <v/>
      </c>
      <c r="Q16" s="153" t="str">
        <f>IF(O16="○",①基本情報【名簿入力前に必須入力】!$E$16,"")</f>
        <v/>
      </c>
      <c r="R16" s="325" t="str">
        <f>③職員名簿【年間実績】!BT28</f>
        <v/>
      </c>
      <c r="S16" s="324" t="str">
        <f>③職員名簿【年間実績】!BD28</f>
        <v/>
      </c>
      <c r="T16" s="153" t="str">
        <f>IF(R16="○",①基本情報【名簿入力前に必須入力】!$E$16,"")</f>
        <v/>
      </c>
      <c r="U16" s="325" t="str">
        <f>③職員名簿【年間実績】!BU28</f>
        <v/>
      </c>
      <c r="V16" s="324" t="str">
        <f>③職員名簿【年間実績】!BE28</f>
        <v/>
      </c>
      <c r="W16" s="153" t="str">
        <f>IF(U16="○",①基本情報【名簿入力前に必須入力】!$E$16,"")</f>
        <v/>
      </c>
      <c r="X16" s="325" t="str">
        <f>③職員名簿【年間実績】!BV28</f>
        <v/>
      </c>
      <c r="Y16" s="324" t="str">
        <f>③職員名簿【年間実績】!BF28</f>
        <v/>
      </c>
      <c r="Z16" s="153" t="str">
        <f>IF(X16="○",①基本情報【名簿入力前に必須入力】!$E$16,"")</f>
        <v/>
      </c>
      <c r="AA16" s="325" t="str">
        <f>③職員名簿【年間実績】!BW28</f>
        <v/>
      </c>
      <c r="AB16" s="324" t="str">
        <f>③職員名簿【年間実績】!BG28</f>
        <v/>
      </c>
      <c r="AC16" s="153" t="str">
        <f>IF(AA16="○",①基本情報【名簿入力前に必須入力】!$E$16,"")</f>
        <v/>
      </c>
      <c r="AD16" s="325" t="str">
        <f>③職員名簿【年間実績】!BX28</f>
        <v/>
      </c>
      <c r="AE16" s="324" t="str">
        <f>③職員名簿【年間実績】!BH28</f>
        <v/>
      </c>
      <c r="AF16" s="153" t="str">
        <f>IF(AD16="○",①基本情報【名簿入力前に必須入力】!$E$16,"")</f>
        <v/>
      </c>
      <c r="AG16" s="325" t="str">
        <f>③職員名簿【年間実績】!BY28</f>
        <v/>
      </c>
      <c r="AH16" s="324" t="str">
        <f>③職員名簿【年間実績】!BI28</f>
        <v/>
      </c>
      <c r="AI16" s="153" t="str">
        <f>IF(AG16="○",①基本情報【名簿入力前に必須入力】!$E$16,"")</f>
        <v/>
      </c>
      <c r="AJ16" s="325" t="str">
        <f>③職員名簿【年間実績】!BZ28</f>
        <v/>
      </c>
      <c r="AK16" s="324" t="str">
        <f>③職員名簿【年間実績】!BJ28</f>
        <v/>
      </c>
      <c r="AL16" s="153" t="str">
        <f>IF(AJ16="○",①基本情報【名簿入力前に必須入力】!$E$16,"")</f>
        <v/>
      </c>
    </row>
    <row r="17" spans="1:38" ht="30" customHeight="1">
      <c r="A17">
        <v>13</v>
      </c>
      <c r="B17" s="138" t="str">
        <f>③職員名簿【年間実績】!BN29</f>
        <v/>
      </c>
      <c r="C17" s="323" t="str">
        <f>③職員名簿【年間実績】!BO29</f>
        <v/>
      </c>
      <c r="D17" s="324" t="str">
        <f>③職員名簿【年間実績】!AY29</f>
        <v/>
      </c>
      <c r="E17" s="153" t="str">
        <f>IF(C17="○",①基本情報【名簿入力前に必須入力】!$E$16,"")</f>
        <v/>
      </c>
      <c r="F17" s="325" t="str">
        <f>③職員名簿【年間実績】!BP29</f>
        <v/>
      </c>
      <c r="G17" s="324" t="str">
        <f>③職員名簿【年間実績】!AZ29</f>
        <v/>
      </c>
      <c r="H17" s="153" t="str">
        <f>IF(F17="○",①基本情報【名簿入力前に必須入力】!$E$16,"")</f>
        <v/>
      </c>
      <c r="I17" s="325" t="str">
        <f>③職員名簿【年間実績】!BQ29</f>
        <v/>
      </c>
      <c r="J17" s="324" t="str">
        <f>③職員名簿【年間実績】!BA29</f>
        <v/>
      </c>
      <c r="K17" s="153" t="str">
        <f>IF(I17="○",①基本情報【名簿入力前に必須入力】!$E$16,"")</f>
        <v/>
      </c>
      <c r="L17" s="325" t="str">
        <f>③職員名簿【年間実績】!BR29</f>
        <v/>
      </c>
      <c r="M17" s="324" t="str">
        <f>③職員名簿【年間実績】!BB29</f>
        <v/>
      </c>
      <c r="N17" s="153" t="str">
        <f>IF(L17="○",①基本情報【名簿入力前に必須入力】!$E$16,"")</f>
        <v/>
      </c>
      <c r="O17" s="325" t="str">
        <f>③職員名簿【年間実績】!BS29</f>
        <v/>
      </c>
      <c r="P17" s="324" t="str">
        <f>③職員名簿【年間実績】!BC29</f>
        <v/>
      </c>
      <c r="Q17" s="153" t="str">
        <f>IF(O17="○",①基本情報【名簿入力前に必須入力】!$E$16,"")</f>
        <v/>
      </c>
      <c r="R17" s="325" t="str">
        <f>③職員名簿【年間実績】!BT29</f>
        <v/>
      </c>
      <c r="S17" s="324" t="str">
        <f>③職員名簿【年間実績】!BD29</f>
        <v/>
      </c>
      <c r="T17" s="153" t="str">
        <f>IF(R17="○",①基本情報【名簿入力前に必須入力】!$E$16,"")</f>
        <v/>
      </c>
      <c r="U17" s="325" t="str">
        <f>③職員名簿【年間実績】!BU29</f>
        <v/>
      </c>
      <c r="V17" s="324" t="str">
        <f>③職員名簿【年間実績】!BE29</f>
        <v/>
      </c>
      <c r="W17" s="153" t="str">
        <f>IF(U17="○",①基本情報【名簿入力前に必須入力】!$E$16,"")</f>
        <v/>
      </c>
      <c r="X17" s="325" t="str">
        <f>③職員名簿【年間実績】!BV29</f>
        <v/>
      </c>
      <c r="Y17" s="324" t="str">
        <f>③職員名簿【年間実績】!BF29</f>
        <v/>
      </c>
      <c r="Z17" s="153" t="str">
        <f>IF(X17="○",①基本情報【名簿入力前に必須入力】!$E$16,"")</f>
        <v/>
      </c>
      <c r="AA17" s="325" t="str">
        <f>③職員名簿【年間実績】!BW29</f>
        <v/>
      </c>
      <c r="AB17" s="324" t="str">
        <f>③職員名簿【年間実績】!BG29</f>
        <v/>
      </c>
      <c r="AC17" s="153" t="str">
        <f>IF(AA17="○",①基本情報【名簿入力前に必須入力】!$E$16,"")</f>
        <v/>
      </c>
      <c r="AD17" s="325" t="str">
        <f>③職員名簿【年間実績】!BX29</f>
        <v/>
      </c>
      <c r="AE17" s="324" t="str">
        <f>③職員名簿【年間実績】!BH29</f>
        <v/>
      </c>
      <c r="AF17" s="153" t="str">
        <f>IF(AD17="○",①基本情報【名簿入力前に必須入力】!$E$16,"")</f>
        <v/>
      </c>
      <c r="AG17" s="325" t="str">
        <f>③職員名簿【年間実績】!BY29</f>
        <v/>
      </c>
      <c r="AH17" s="324" t="str">
        <f>③職員名簿【年間実績】!BI29</f>
        <v/>
      </c>
      <c r="AI17" s="153" t="str">
        <f>IF(AG17="○",①基本情報【名簿入力前に必須入力】!$E$16,"")</f>
        <v/>
      </c>
      <c r="AJ17" s="325" t="str">
        <f>③職員名簿【年間実績】!BZ29</f>
        <v/>
      </c>
      <c r="AK17" s="324" t="str">
        <f>③職員名簿【年間実績】!BJ29</f>
        <v/>
      </c>
      <c r="AL17" s="153" t="str">
        <f>IF(AJ17="○",①基本情報【名簿入力前に必須入力】!$E$16,"")</f>
        <v/>
      </c>
    </row>
    <row r="18" spans="1:38" ht="30" customHeight="1">
      <c r="A18">
        <v>14</v>
      </c>
      <c r="B18" s="138" t="str">
        <f>③職員名簿【年間実績】!BN30</f>
        <v/>
      </c>
      <c r="C18" s="323" t="str">
        <f>③職員名簿【年間実績】!BO30</f>
        <v/>
      </c>
      <c r="D18" s="324" t="str">
        <f>③職員名簿【年間実績】!AY30</f>
        <v/>
      </c>
      <c r="E18" s="153" t="str">
        <f>IF(C18="○",①基本情報【名簿入力前に必須入力】!$E$16,"")</f>
        <v/>
      </c>
      <c r="F18" s="325" t="str">
        <f>③職員名簿【年間実績】!BP30</f>
        <v/>
      </c>
      <c r="G18" s="324" t="str">
        <f>③職員名簿【年間実績】!AZ30</f>
        <v/>
      </c>
      <c r="H18" s="153" t="str">
        <f>IF(F18="○",①基本情報【名簿入力前に必須入力】!$E$16,"")</f>
        <v/>
      </c>
      <c r="I18" s="325" t="str">
        <f>③職員名簿【年間実績】!BQ30</f>
        <v/>
      </c>
      <c r="J18" s="324" t="str">
        <f>③職員名簿【年間実績】!BA30</f>
        <v/>
      </c>
      <c r="K18" s="153" t="str">
        <f>IF(I18="○",①基本情報【名簿入力前に必須入力】!$E$16,"")</f>
        <v/>
      </c>
      <c r="L18" s="325" t="str">
        <f>③職員名簿【年間実績】!BR30</f>
        <v/>
      </c>
      <c r="M18" s="324" t="str">
        <f>③職員名簿【年間実績】!BB30</f>
        <v/>
      </c>
      <c r="N18" s="153" t="str">
        <f>IF(L18="○",①基本情報【名簿入力前に必須入力】!$E$16,"")</f>
        <v/>
      </c>
      <c r="O18" s="325" t="str">
        <f>③職員名簿【年間実績】!BS30</f>
        <v/>
      </c>
      <c r="P18" s="324" t="str">
        <f>③職員名簿【年間実績】!BC30</f>
        <v/>
      </c>
      <c r="Q18" s="153" t="str">
        <f>IF(O18="○",①基本情報【名簿入力前に必須入力】!$E$16,"")</f>
        <v/>
      </c>
      <c r="R18" s="325" t="str">
        <f>③職員名簿【年間実績】!BT30</f>
        <v/>
      </c>
      <c r="S18" s="324" t="str">
        <f>③職員名簿【年間実績】!BD30</f>
        <v/>
      </c>
      <c r="T18" s="153" t="str">
        <f>IF(R18="○",①基本情報【名簿入力前に必須入力】!$E$16,"")</f>
        <v/>
      </c>
      <c r="U18" s="325" t="str">
        <f>③職員名簿【年間実績】!BU30</f>
        <v/>
      </c>
      <c r="V18" s="324" t="str">
        <f>③職員名簿【年間実績】!BE30</f>
        <v/>
      </c>
      <c r="W18" s="153" t="str">
        <f>IF(U18="○",①基本情報【名簿入力前に必須入力】!$E$16,"")</f>
        <v/>
      </c>
      <c r="X18" s="325" t="str">
        <f>③職員名簿【年間実績】!BV30</f>
        <v/>
      </c>
      <c r="Y18" s="324" t="str">
        <f>③職員名簿【年間実績】!BF30</f>
        <v/>
      </c>
      <c r="Z18" s="153" t="str">
        <f>IF(X18="○",①基本情報【名簿入力前に必須入力】!$E$16,"")</f>
        <v/>
      </c>
      <c r="AA18" s="325" t="str">
        <f>③職員名簿【年間実績】!BW30</f>
        <v/>
      </c>
      <c r="AB18" s="324" t="str">
        <f>③職員名簿【年間実績】!BG30</f>
        <v/>
      </c>
      <c r="AC18" s="153" t="str">
        <f>IF(AA18="○",①基本情報【名簿入力前に必須入力】!$E$16,"")</f>
        <v/>
      </c>
      <c r="AD18" s="325" t="str">
        <f>③職員名簿【年間実績】!BX30</f>
        <v/>
      </c>
      <c r="AE18" s="324" t="str">
        <f>③職員名簿【年間実績】!BH30</f>
        <v/>
      </c>
      <c r="AF18" s="153" t="str">
        <f>IF(AD18="○",①基本情報【名簿入力前に必須入力】!$E$16,"")</f>
        <v/>
      </c>
      <c r="AG18" s="325" t="str">
        <f>③職員名簿【年間実績】!BY30</f>
        <v/>
      </c>
      <c r="AH18" s="324" t="str">
        <f>③職員名簿【年間実績】!BI30</f>
        <v/>
      </c>
      <c r="AI18" s="153" t="str">
        <f>IF(AG18="○",①基本情報【名簿入力前に必須入力】!$E$16,"")</f>
        <v/>
      </c>
      <c r="AJ18" s="325" t="str">
        <f>③職員名簿【年間実績】!BZ30</f>
        <v/>
      </c>
      <c r="AK18" s="324" t="str">
        <f>③職員名簿【年間実績】!BJ30</f>
        <v/>
      </c>
      <c r="AL18" s="153" t="str">
        <f>IF(AJ18="○",①基本情報【名簿入力前に必須入力】!$E$16,"")</f>
        <v/>
      </c>
    </row>
    <row r="19" spans="1:38" ht="30" customHeight="1">
      <c r="A19">
        <v>15</v>
      </c>
      <c r="B19" s="138" t="str">
        <f>③職員名簿【年間実績】!BN31</f>
        <v/>
      </c>
      <c r="C19" s="323" t="str">
        <f>③職員名簿【年間実績】!BO31</f>
        <v/>
      </c>
      <c r="D19" s="324" t="str">
        <f>③職員名簿【年間実績】!AY31</f>
        <v/>
      </c>
      <c r="E19" s="153" t="str">
        <f>IF(C19="○",①基本情報【名簿入力前に必須入力】!$E$16,"")</f>
        <v/>
      </c>
      <c r="F19" s="325" t="str">
        <f>③職員名簿【年間実績】!BP31</f>
        <v/>
      </c>
      <c r="G19" s="324" t="str">
        <f>③職員名簿【年間実績】!AZ31</f>
        <v/>
      </c>
      <c r="H19" s="153" t="str">
        <f>IF(F19="○",①基本情報【名簿入力前に必須入力】!$E$16,"")</f>
        <v/>
      </c>
      <c r="I19" s="325" t="str">
        <f>③職員名簿【年間実績】!BQ31</f>
        <v/>
      </c>
      <c r="J19" s="324" t="str">
        <f>③職員名簿【年間実績】!BA31</f>
        <v/>
      </c>
      <c r="K19" s="153" t="str">
        <f>IF(I19="○",①基本情報【名簿入力前に必須入力】!$E$16,"")</f>
        <v/>
      </c>
      <c r="L19" s="325" t="str">
        <f>③職員名簿【年間実績】!BR31</f>
        <v/>
      </c>
      <c r="M19" s="324" t="str">
        <f>③職員名簿【年間実績】!BB31</f>
        <v/>
      </c>
      <c r="N19" s="153" t="str">
        <f>IF(L19="○",①基本情報【名簿入力前に必須入力】!$E$16,"")</f>
        <v/>
      </c>
      <c r="O19" s="325" t="str">
        <f>③職員名簿【年間実績】!BS31</f>
        <v/>
      </c>
      <c r="P19" s="324" t="str">
        <f>③職員名簿【年間実績】!BC31</f>
        <v/>
      </c>
      <c r="Q19" s="153" t="str">
        <f>IF(O19="○",①基本情報【名簿入力前に必須入力】!$E$16,"")</f>
        <v/>
      </c>
      <c r="R19" s="325" t="str">
        <f>③職員名簿【年間実績】!BT31</f>
        <v/>
      </c>
      <c r="S19" s="324" t="str">
        <f>③職員名簿【年間実績】!BD31</f>
        <v/>
      </c>
      <c r="T19" s="153" t="str">
        <f>IF(R19="○",①基本情報【名簿入力前に必須入力】!$E$16,"")</f>
        <v/>
      </c>
      <c r="U19" s="325" t="str">
        <f>③職員名簿【年間実績】!BU31</f>
        <v/>
      </c>
      <c r="V19" s="324" t="str">
        <f>③職員名簿【年間実績】!BE31</f>
        <v/>
      </c>
      <c r="W19" s="153" t="str">
        <f>IF(U19="○",①基本情報【名簿入力前に必須入力】!$E$16,"")</f>
        <v/>
      </c>
      <c r="X19" s="325" t="str">
        <f>③職員名簿【年間実績】!BV31</f>
        <v/>
      </c>
      <c r="Y19" s="324" t="str">
        <f>③職員名簿【年間実績】!BF31</f>
        <v/>
      </c>
      <c r="Z19" s="153" t="str">
        <f>IF(X19="○",①基本情報【名簿入力前に必須入力】!$E$16,"")</f>
        <v/>
      </c>
      <c r="AA19" s="325" t="str">
        <f>③職員名簿【年間実績】!BW31</f>
        <v/>
      </c>
      <c r="AB19" s="324" t="str">
        <f>③職員名簿【年間実績】!BG31</f>
        <v/>
      </c>
      <c r="AC19" s="153" t="str">
        <f>IF(AA19="○",①基本情報【名簿入力前に必須入力】!$E$16,"")</f>
        <v/>
      </c>
      <c r="AD19" s="325" t="str">
        <f>③職員名簿【年間実績】!BX31</f>
        <v/>
      </c>
      <c r="AE19" s="324" t="str">
        <f>③職員名簿【年間実績】!BH31</f>
        <v/>
      </c>
      <c r="AF19" s="153" t="str">
        <f>IF(AD19="○",①基本情報【名簿入力前に必須入力】!$E$16,"")</f>
        <v/>
      </c>
      <c r="AG19" s="325" t="str">
        <f>③職員名簿【年間実績】!BY31</f>
        <v/>
      </c>
      <c r="AH19" s="324" t="str">
        <f>③職員名簿【年間実績】!BI31</f>
        <v/>
      </c>
      <c r="AI19" s="153" t="str">
        <f>IF(AG19="○",①基本情報【名簿入力前に必須入力】!$E$16,"")</f>
        <v/>
      </c>
      <c r="AJ19" s="325" t="str">
        <f>③職員名簿【年間実績】!BZ31</f>
        <v/>
      </c>
      <c r="AK19" s="324" t="str">
        <f>③職員名簿【年間実績】!BJ31</f>
        <v/>
      </c>
      <c r="AL19" s="153" t="str">
        <f>IF(AJ19="○",①基本情報【名簿入力前に必須入力】!$E$16,"")</f>
        <v/>
      </c>
    </row>
    <row r="20" spans="1:38" ht="30" customHeight="1">
      <c r="A20">
        <v>16</v>
      </c>
      <c r="B20" s="138" t="str">
        <f>③職員名簿【年間実績】!BN32</f>
        <v/>
      </c>
      <c r="C20" s="323" t="str">
        <f>③職員名簿【年間実績】!BO32</f>
        <v/>
      </c>
      <c r="D20" s="324" t="str">
        <f>③職員名簿【年間実績】!AY32</f>
        <v/>
      </c>
      <c r="E20" s="153" t="str">
        <f>IF(C20="○",①基本情報【名簿入力前に必須入力】!$E$16,"")</f>
        <v/>
      </c>
      <c r="F20" s="325" t="str">
        <f>③職員名簿【年間実績】!BP32</f>
        <v/>
      </c>
      <c r="G20" s="324" t="str">
        <f>③職員名簿【年間実績】!AZ32</f>
        <v/>
      </c>
      <c r="H20" s="153" t="str">
        <f>IF(F20="○",①基本情報【名簿入力前に必須入力】!$E$16,"")</f>
        <v/>
      </c>
      <c r="I20" s="325" t="str">
        <f>③職員名簿【年間実績】!BQ32</f>
        <v/>
      </c>
      <c r="J20" s="324" t="str">
        <f>③職員名簿【年間実績】!BA32</f>
        <v/>
      </c>
      <c r="K20" s="153" t="str">
        <f>IF(I20="○",①基本情報【名簿入力前に必須入力】!$E$16,"")</f>
        <v/>
      </c>
      <c r="L20" s="325" t="str">
        <f>③職員名簿【年間実績】!BR32</f>
        <v/>
      </c>
      <c r="M20" s="324" t="str">
        <f>③職員名簿【年間実績】!BB32</f>
        <v/>
      </c>
      <c r="N20" s="153" t="str">
        <f>IF(L20="○",①基本情報【名簿入力前に必須入力】!$E$16,"")</f>
        <v/>
      </c>
      <c r="O20" s="325" t="str">
        <f>③職員名簿【年間実績】!BS32</f>
        <v/>
      </c>
      <c r="P20" s="324" t="str">
        <f>③職員名簿【年間実績】!BC32</f>
        <v/>
      </c>
      <c r="Q20" s="153" t="str">
        <f>IF(O20="○",①基本情報【名簿入力前に必須入力】!$E$16,"")</f>
        <v/>
      </c>
      <c r="R20" s="325" t="str">
        <f>③職員名簿【年間実績】!BT32</f>
        <v/>
      </c>
      <c r="S20" s="324" t="str">
        <f>③職員名簿【年間実績】!BD32</f>
        <v/>
      </c>
      <c r="T20" s="153" t="str">
        <f>IF(R20="○",①基本情報【名簿入力前に必須入力】!$E$16,"")</f>
        <v/>
      </c>
      <c r="U20" s="325" t="str">
        <f>③職員名簿【年間実績】!BU32</f>
        <v/>
      </c>
      <c r="V20" s="324" t="str">
        <f>③職員名簿【年間実績】!BE32</f>
        <v/>
      </c>
      <c r="W20" s="153" t="str">
        <f>IF(U20="○",①基本情報【名簿入力前に必須入力】!$E$16,"")</f>
        <v/>
      </c>
      <c r="X20" s="325" t="str">
        <f>③職員名簿【年間実績】!BV32</f>
        <v/>
      </c>
      <c r="Y20" s="324" t="str">
        <f>③職員名簿【年間実績】!BF32</f>
        <v/>
      </c>
      <c r="Z20" s="153" t="str">
        <f>IF(X20="○",①基本情報【名簿入力前に必須入力】!$E$16,"")</f>
        <v/>
      </c>
      <c r="AA20" s="325" t="str">
        <f>③職員名簿【年間実績】!BW32</f>
        <v/>
      </c>
      <c r="AB20" s="324" t="str">
        <f>③職員名簿【年間実績】!BG32</f>
        <v/>
      </c>
      <c r="AC20" s="153" t="str">
        <f>IF(AA20="○",①基本情報【名簿入力前に必須入力】!$E$16,"")</f>
        <v/>
      </c>
      <c r="AD20" s="325" t="str">
        <f>③職員名簿【年間実績】!BX32</f>
        <v/>
      </c>
      <c r="AE20" s="324" t="str">
        <f>③職員名簿【年間実績】!BH32</f>
        <v/>
      </c>
      <c r="AF20" s="153" t="str">
        <f>IF(AD20="○",①基本情報【名簿入力前に必須入力】!$E$16,"")</f>
        <v/>
      </c>
      <c r="AG20" s="325" t="str">
        <f>③職員名簿【年間実績】!BY32</f>
        <v/>
      </c>
      <c r="AH20" s="324" t="str">
        <f>③職員名簿【年間実績】!BI32</f>
        <v/>
      </c>
      <c r="AI20" s="153" t="str">
        <f>IF(AG20="○",①基本情報【名簿入力前に必須入力】!$E$16,"")</f>
        <v/>
      </c>
      <c r="AJ20" s="325" t="str">
        <f>③職員名簿【年間実績】!BZ32</f>
        <v/>
      </c>
      <c r="AK20" s="324" t="str">
        <f>③職員名簿【年間実績】!BJ32</f>
        <v/>
      </c>
      <c r="AL20" s="153" t="str">
        <f>IF(AJ20="○",①基本情報【名簿入力前に必須入力】!$E$16,"")</f>
        <v/>
      </c>
    </row>
    <row r="21" spans="1:38" ht="30" customHeight="1">
      <c r="A21">
        <v>17</v>
      </c>
      <c r="B21" s="138" t="str">
        <f>③職員名簿【年間実績】!BN33</f>
        <v/>
      </c>
      <c r="C21" s="323" t="str">
        <f>③職員名簿【年間実績】!BO33</f>
        <v/>
      </c>
      <c r="D21" s="324" t="str">
        <f>③職員名簿【年間実績】!AY33</f>
        <v/>
      </c>
      <c r="E21" s="153" t="str">
        <f>IF(C21="○",①基本情報【名簿入力前に必須入力】!$E$16,"")</f>
        <v/>
      </c>
      <c r="F21" s="325" t="str">
        <f>③職員名簿【年間実績】!BP33</f>
        <v/>
      </c>
      <c r="G21" s="324" t="str">
        <f>③職員名簿【年間実績】!AZ33</f>
        <v/>
      </c>
      <c r="H21" s="153" t="str">
        <f>IF(F21="○",①基本情報【名簿入力前に必須入力】!$E$16,"")</f>
        <v/>
      </c>
      <c r="I21" s="325" t="str">
        <f>③職員名簿【年間実績】!BQ33</f>
        <v/>
      </c>
      <c r="J21" s="324" t="str">
        <f>③職員名簿【年間実績】!BA33</f>
        <v/>
      </c>
      <c r="K21" s="153" t="str">
        <f>IF(I21="○",①基本情報【名簿入力前に必須入力】!$E$16,"")</f>
        <v/>
      </c>
      <c r="L21" s="325" t="str">
        <f>③職員名簿【年間実績】!BR33</f>
        <v/>
      </c>
      <c r="M21" s="324" t="str">
        <f>③職員名簿【年間実績】!BB33</f>
        <v/>
      </c>
      <c r="N21" s="153" t="str">
        <f>IF(L21="○",①基本情報【名簿入力前に必須入力】!$E$16,"")</f>
        <v/>
      </c>
      <c r="O21" s="325" t="str">
        <f>③職員名簿【年間実績】!BS33</f>
        <v/>
      </c>
      <c r="P21" s="324" t="str">
        <f>③職員名簿【年間実績】!BC33</f>
        <v/>
      </c>
      <c r="Q21" s="153" t="str">
        <f>IF(O21="○",①基本情報【名簿入力前に必須入力】!$E$16,"")</f>
        <v/>
      </c>
      <c r="R21" s="325" t="str">
        <f>③職員名簿【年間実績】!BT33</f>
        <v/>
      </c>
      <c r="S21" s="324" t="str">
        <f>③職員名簿【年間実績】!BD33</f>
        <v/>
      </c>
      <c r="T21" s="153" t="str">
        <f>IF(R21="○",①基本情報【名簿入力前に必須入力】!$E$16,"")</f>
        <v/>
      </c>
      <c r="U21" s="325" t="str">
        <f>③職員名簿【年間実績】!BU33</f>
        <v/>
      </c>
      <c r="V21" s="324" t="str">
        <f>③職員名簿【年間実績】!BE33</f>
        <v/>
      </c>
      <c r="W21" s="153" t="str">
        <f>IF(U21="○",①基本情報【名簿入力前に必須入力】!$E$16,"")</f>
        <v/>
      </c>
      <c r="X21" s="325" t="str">
        <f>③職員名簿【年間実績】!BV33</f>
        <v/>
      </c>
      <c r="Y21" s="324" t="str">
        <f>③職員名簿【年間実績】!BF33</f>
        <v/>
      </c>
      <c r="Z21" s="153" t="str">
        <f>IF(X21="○",①基本情報【名簿入力前に必須入力】!$E$16,"")</f>
        <v/>
      </c>
      <c r="AA21" s="325" t="str">
        <f>③職員名簿【年間実績】!BW33</f>
        <v/>
      </c>
      <c r="AB21" s="324" t="str">
        <f>③職員名簿【年間実績】!BG33</f>
        <v/>
      </c>
      <c r="AC21" s="153" t="str">
        <f>IF(AA21="○",①基本情報【名簿入力前に必須入力】!$E$16,"")</f>
        <v/>
      </c>
      <c r="AD21" s="325" t="str">
        <f>③職員名簿【年間実績】!BX33</f>
        <v/>
      </c>
      <c r="AE21" s="324" t="str">
        <f>③職員名簿【年間実績】!BH33</f>
        <v/>
      </c>
      <c r="AF21" s="153" t="str">
        <f>IF(AD21="○",①基本情報【名簿入力前に必須入力】!$E$16,"")</f>
        <v/>
      </c>
      <c r="AG21" s="325" t="str">
        <f>③職員名簿【年間実績】!BY33</f>
        <v/>
      </c>
      <c r="AH21" s="324" t="str">
        <f>③職員名簿【年間実績】!BI33</f>
        <v/>
      </c>
      <c r="AI21" s="153" t="str">
        <f>IF(AG21="○",①基本情報【名簿入力前に必須入力】!$E$16,"")</f>
        <v/>
      </c>
      <c r="AJ21" s="325" t="str">
        <f>③職員名簿【年間実績】!BZ33</f>
        <v/>
      </c>
      <c r="AK21" s="324" t="str">
        <f>③職員名簿【年間実績】!BJ33</f>
        <v/>
      </c>
      <c r="AL21" s="153" t="str">
        <f>IF(AJ21="○",①基本情報【名簿入力前に必須入力】!$E$16,"")</f>
        <v/>
      </c>
    </row>
    <row r="22" spans="1:38" ht="30" customHeight="1">
      <c r="A22">
        <v>18</v>
      </c>
      <c r="B22" s="138" t="str">
        <f>③職員名簿【年間実績】!BN34</f>
        <v/>
      </c>
      <c r="C22" s="323" t="str">
        <f>③職員名簿【年間実績】!BO34</f>
        <v/>
      </c>
      <c r="D22" s="324" t="str">
        <f>③職員名簿【年間実績】!AY34</f>
        <v/>
      </c>
      <c r="E22" s="153" t="str">
        <f>IF(C22="○",①基本情報【名簿入力前に必須入力】!$E$16,"")</f>
        <v/>
      </c>
      <c r="F22" s="325" t="str">
        <f>③職員名簿【年間実績】!BP34</f>
        <v/>
      </c>
      <c r="G22" s="324" t="str">
        <f>③職員名簿【年間実績】!AZ34</f>
        <v/>
      </c>
      <c r="H22" s="153" t="str">
        <f>IF(F22="○",①基本情報【名簿入力前に必須入力】!$E$16,"")</f>
        <v/>
      </c>
      <c r="I22" s="325" t="str">
        <f>③職員名簿【年間実績】!BQ34</f>
        <v/>
      </c>
      <c r="J22" s="324" t="str">
        <f>③職員名簿【年間実績】!BA34</f>
        <v/>
      </c>
      <c r="K22" s="153" t="str">
        <f>IF(I22="○",①基本情報【名簿入力前に必須入力】!$E$16,"")</f>
        <v/>
      </c>
      <c r="L22" s="325" t="str">
        <f>③職員名簿【年間実績】!BR34</f>
        <v/>
      </c>
      <c r="M22" s="324" t="str">
        <f>③職員名簿【年間実績】!BB34</f>
        <v/>
      </c>
      <c r="N22" s="153" t="str">
        <f>IF(L22="○",①基本情報【名簿入力前に必須入力】!$E$16,"")</f>
        <v/>
      </c>
      <c r="O22" s="325" t="str">
        <f>③職員名簿【年間実績】!BS34</f>
        <v/>
      </c>
      <c r="P22" s="324" t="str">
        <f>③職員名簿【年間実績】!BC34</f>
        <v/>
      </c>
      <c r="Q22" s="153" t="str">
        <f>IF(O22="○",①基本情報【名簿入力前に必須入力】!$E$16,"")</f>
        <v/>
      </c>
      <c r="R22" s="325" t="str">
        <f>③職員名簿【年間実績】!BT34</f>
        <v/>
      </c>
      <c r="S22" s="324" t="str">
        <f>③職員名簿【年間実績】!BD34</f>
        <v/>
      </c>
      <c r="T22" s="153" t="str">
        <f>IF(R22="○",①基本情報【名簿入力前に必須入力】!$E$16,"")</f>
        <v/>
      </c>
      <c r="U22" s="325" t="str">
        <f>③職員名簿【年間実績】!BU34</f>
        <v/>
      </c>
      <c r="V22" s="324" t="str">
        <f>③職員名簿【年間実績】!BE34</f>
        <v/>
      </c>
      <c r="W22" s="153" t="str">
        <f>IF(U22="○",①基本情報【名簿入力前に必須入力】!$E$16,"")</f>
        <v/>
      </c>
      <c r="X22" s="325" t="str">
        <f>③職員名簿【年間実績】!BV34</f>
        <v/>
      </c>
      <c r="Y22" s="324" t="str">
        <f>③職員名簿【年間実績】!BF34</f>
        <v/>
      </c>
      <c r="Z22" s="153" t="str">
        <f>IF(X22="○",①基本情報【名簿入力前に必須入力】!$E$16,"")</f>
        <v/>
      </c>
      <c r="AA22" s="325" t="str">
        <f>③職員名簿【年間実績】!BW34</f>
        <v/>
      </c>
      <c r="AB22" s="324" t="str">
        <f>③職員名簿【年間実績】!BG34</f>
        <v/>
      </c>
      <c r="AC22" s="153" t="str">
        <f>IF(AA22="○",①基本情報【名簿入力前に必須入力】!$E$16,"")</f>
        <v/>
      </c>
      <c r="AD22" s="325" t="str">
        <f>③職員名簿【年間実績】!BX34</f>
        <v/>
      </c>
      <c r="AE22" s="324" t="str">
        <f>③職員名簿【年間実績】!BH34</f>
        <v/>
      </c>
      <c r="AF22" s="153" t="str">
        <f>IF(AD22="○",①基本情報【名簿入力前に必須入力】!$E$16,"")</f>
        <v/>
      </c>
      <c r="AG22" s="325" t="str">
        <f>③職員名簿【年間実績】!BY34</f>
        <v/>
      </c>
      <c r="AH22" s="324" t="str">
        <f>③職員名簿【年間実績】!BI34</f>
        <v/>
      </c>
      <c r="AI22" s="153" t="str">
        <f>IF(AG22="○",①基本情報【名簿入力前に必須入力】!$E$16,"")</f>
        <v/>
      </c>
      <c r="AJ22" s="325" t="str">
        <f>③職員名簿【年間実績】!BZ34</f>
        <v/>
      </c>
      <c r="AK22" s="324" t="str">
        <f>③職員名簿【年間実績】!BJ34</f>
        <v/>
      </c>
      <c r="AL22" s="153" t="str">
        <f>IF(AJ22="○",①基本情報【名簿入力前に必須入力】!$E$16,"")</f>
        <v/>
      </c>
    </row>
    <row r="23" spans="1:38" ht="30" customHeight="1">
      <c r="A23">
        <v>19</v>
      </c>
      <c r="B23" s="138" t="str">
        <f>③職員名簿【年間実績】!BN35</f>
        <v/>
      </c>
      <c r="C23" s="323" t="str">
        <f>③職員名簿【年間実績】!BO35</f>
        <v/>
      </c>
      <c r="D23" s="324" t="str">
        <f>③職員名簿【年間実績】!AY35</f>
        <v/>
      </c>
      <c r="E23" s="153" t="str">
        <f>IF(C23="○",①基本情報【名簿入力前に必須入力】!$E$16,"")</f>
        <v/>
      </c>
      <c r="F23" s="325" t="str">
        <f>③職員名簿【年間実績】!BP35</f>
        <v/>
      </c>
      <c r="G23" s="324" t="str">
        <f>③職員名簿【年間実績】!AZ35</f>
        <v/>
      </c>
      <c r="H23" s="153" t="str">
        <f>IF(F23="○",①基本情報【名簿入力前に必須入力】!$E$16,"")</f>
        <v/>
      </c>
      <c r="I23" s="325" t="str">
        <f>③職員名簿【年間実績】!BQ35</f>
        <v/>
      </c>
      <c r="J23" s="324" t="str">
        <f>③職員名簿【年間実績】!BA35</f>
        <v/>
      </c>
      <c r="K23" s="153" t="str">
        <f>IF(I23="○",①基本情報【名簿入力前に必須入力】!$E$16,"")</f>
        <v/>
      </c>
      <c r="L23" s="325" t="str">
        <f>③職員名簿【年間実績】!BR35</f>
        <v/>
      </c>
      <c r="M23" s="324" t="str">
        <f>③職員名簿【年間実績】!BB35</f>
        <v/>
      </c>
      <c r="N23" s="153" t="str">
        <f>IF(L23="○",①基本情報【名簿入力前に必須入力】!$E$16,"")</f>
        <v/>
      </c>
      <c r="O23" s="325" t="str">
        <f>③職員名簿【年間実績】!BS35</f>
        <v/>
      </c>
      <c r="P23" s="324" t="str">
        <f>③職員名簿【年間実績】!BC35</f>
        <v/>
      </c>
      <c r="Q23" s="153" t="str">
        <f>IF(O23="○",①基本情報【名簿入力前に必須入力】!$E$16,"")</f>
        <v/>
      </c>
      <c r="R23" s="325" t="str">
        <f>③職員名簿【年間実績】!BT35</f>
        <v/>
      </c>
      <c r="S23" s="324" t="str">
        <f>③職員名簿【年間実績】!BD35</f>
        <v/>
      </c>
      <c r="T23" s="153" t="str">
        <f>IF(R23="○",①基本情報【名簿入力前に必須入力】!$E$16,"")</f>
        <v/>
      </c>
      <c r="U23" s="325" t="str">
        <f>③職員名簿【年間実績】!BU35</f>
        <v/>
      </c>
      <c r="V23" s="324" t="str">
        <f>③職員名簿【年間実績】!BE35</f>
        <v/>
      </c>
      <c r="W23" s="153" t="str">
        <f>IF(U23="○",①基本情報【名簿入力前に必須入力】!$E$16,"")</f>
        <v/>
      </c>
      <c r="X23" s="325" t="str">
        <f>③職員名簿【年間実績】!BV35</f>
        <v/>
      </c>
      <c r="Y23" s="324" t="str">
        <f>③職員名簿【年間実績】!BF35</f>
        <v/>
      </c>
      <c r="Z23" s="153" t="str">
        <f>IF(X23="○",①基本情報【名簿入力前に必須入力】!$E$16,"")</f>
        <v/>
      </c>
      <c r="AA23" s="325" t="str">
        <f>③職員名簿【年間実績】!BW35</f>
        <v/>
      </c>
      <c r="AB23" s="324" t="str">
        <f>③職員名簿【年間実績】!BG35</f>
        <v/>
      </c>
      <c r="AC23" s="153" t="str">
        <f>IF(AA23="○",①基本情報【名簿入力前に必須入力】!$E$16,"")</f>
        <v/>
      </c>
      <c r="AD23" s="325" t="str">
        <f>③職員名簿【年間実績】!BX35</f>
        <v/>
      </c>
      <c r="AE23" s="324" t="str">
        <f>③職員名簿【年間実績】!BH35</f>
        <v/>
      </c>
      <c r="AF23" s="153" t="str">
        <f>IF(AD23="○",①基本情報【名簿入力前に必須入力】!$E$16,"")</f>
        <v/>
      </c>
      <c r="AG23" s="325" t="str">
        <f>③職員名簿【年間実績】!BY35</f>
        <v/>
      </c>
      <c r="AH23" s="324" t="str">
        <f>③職員名簿【年間実績】!BI35</f>
        <v/>
      </c>
      <c r="AI23" s="153" t="str">
        <f>IF(AG23="○",①基本情報【名簿入力前に必須入力】!$E$16,"")</f>
        <v/>
      </c>
      <c r="AJ23" s="325" t="str">
        <f>③職員名簿【年間実績】!BZ35</f>
        <v/>
      </c>
      <c r="AK23" s="324" t="str">
        <f>③職員名簿【年間実績】!BJ35</f>
        <v/>
      </c>
      <c r="AL23" s="153" t="str">
        <f>IF(AJ23="○",①基本情報【名簿入力前に必須入力】!$E$16,"")</f>
        <v/>
      </c>
    </row>
    <row r="24" spans="1:38" ht="30" customHeight="1">
      <c r="A24">
        <v>20</v>
      </c>
      <c r="B24" s="138" t="str">
        <f>③職員名簿【年間実績】!BN36</f>
        <v/>
      </c>
      <c r="C24" s="323" t="str">
        <f>③職員名簿【年間実績】!BO36</f>
        <v/>
      </c>
      <c r="D24" s="324" t="str">
        <f>③職員名簿【年間実績】!AY36</f>
        <v/>
      </c>
      <c r="E24" s="153" t="str">
        <f>IF(C24="○",①基本情報【名簿入力前に必須入力】!$E$16,"")</f>
        <v/>
      </c>
      <c r="F24" s="325" t="str">
        <f>③職員名簿【年間実績】!BP36</f>
        <v/>
      </c>
      <c r="G24" s="324" t="str">
        <f>③職員名簿【年間実績】!AZ36</f>
        <v/>
      </c>
      <c r="H24" s="153" t="str">
        <f>IF(F24="○",①基本情報【名簿入力前に必須入力】!$E$16,"")</f>
        <v/>
      </c>
      <c r="I24" s="325" t="str">
        <f>③職員名簿【年間実績】!BQ36</f>
        <v/>
      </c>
      <c r="J24" s="324" t="str">
        <f>③職員名簿【年間実績】!BA36</f>
        <v/>
      </c>
      <c r="K24" s="153" t="str">
        <f>IF(I24="○",①基本情報【名簿入力前に必須入力】!$E$16,"")</f>
        <v/>
      </c>
      <c r="L24" s="325" t="str">
        <f>③職員名簿【年間実績】!BR36</f>
        <v/>
      </c>
      <c r="M24" s="324" t="str">
        <f>③職員名簿【年間実績】!BB36</f>
        <v/>
      </c>
      <c r="N24" s="153" t="str">
        <f>IF(L24="○",①基本情報【名簿入力前に必須入力】!$E$16,"")</f>
        <v/>
      </c>
      <c r="O24" s="325" t="str">
        <f>③職員名簿【年間実績】!BS36</f>
        <v/>
      </c>
      <c r="P24" s="324" t="str">
        <f>③職員名簿【年間実績】!BC36</f>
        <v/>
      </c>
      <c r="Q24" s="153" t="str">
        <f>IF(O24="○",①基本情報【名簿入力前に必須入力】!$E$16,"")</f>
        <v/>
      </c>
      <c r="R24" s="325" t="str">
        <f>③職員名簿【年間実績】!BT36</f>
        <v/>
      </c>
      <c r="S24" s="324" t="str">
        <f>③職員名簿【年間実績】!BD36</f>
        <v/>
      </c>
      <c r="T24" s="153" t="str">
        <f>IF(R24="○",①基本情報【名簿入力前に必須入力】!$E$16,"")</f>
        <v/>
      </c>
      <c r="U24" s="325" t="str">
        <f>③職員名簿【年間実績】!BU36</f>
        <v/>
      </c>
      <c r="V24" s="324" t="str">
        <f>③職員名簿【年間実績】!BE36</f>
        <v/>
      </c>
      <c r="W24" s="153" t="str">
        <f>IF(U24="○",①基本情報【名簿入力前に必須入力】!$E$16,"")</f>
        <v/>
      </c>
      <c r="X24" s="325" t="str">
        <f>③職員名簿【年間実績】!BV36</f>
        <v/>
      </c>
      <c r="Y24" s="324" t="str">
        <f>③職員名簿【年間実績】!BF36</f>
        <v/>
      </c>
      <c r="Z24" s="153" t="str">
        <f>IF(X24="○",①基本情報【名簿入力前に必須入力】!$E$16,"")</f>
        <v/>
      </c>
      <c r="AA24" s="325" t="str">
        <f>③職員名簿【年間実績】!BW36</f>
        <v/>
      </c>
      <c r="AB24" s="324" t="str">
        <f>③職員名簿【年間実績】!BG36</f>
        <v/>
      </c>
      <c r="AC24" s="153" t="str">
        <f>IF(AA24="○",①基本情報【名簿入力前に必須入力】!$E$16,"")</f>
        <v/>
      </c>
      <c r="AD24" s="325" t="str">
        <f>③職員名簿【年間実績】!BX36</f>
        <v/>
      </c>
      <c r="AE24" s="324" t="str">
        <f>③職員名簿【年間実績】!BH36</f>
        <v/>
      </c>
      <c r="AF24" s="153" t="str">
        <f>IF(AD24="○",①基本情報【名簿入力前に必須入力】!$E$16,"")</f>
        <v/>
      </c>
      <c r="AG24" s="325" t="str">
        <f>③職員名簿【年間実績】!BY36</f>
        <v/>
      </c>
      <c r="AH24" s="324" t="str">
        <f>③職員名簿【年間実績】!BI36</f>
        <v/>
      </c>
      <c r="AI24" s="153" t="str">
        <f>IF(AG24="○",①基本情報【名簿入力前に必須入力】!$E$16,"")</f>
        <v/>
      </c>
      <c r="AJ24" s="325" t="str">
        <f>③職員名簿【年間実績】!BZ36</f>
        <v/>
      </c>
      <c r="AK24" s="324" t="str">
        <f>③職員名簿【年間実績】!BJ36</f>
        <v/>
      </c>
      <c r="AL24" s="153" t="str">
        <f>IF(AJ24="○",①基本情報【名簿入力前に必須入力】!$E$16,"")</f>
        <v/>
      </c>
    </row>
    <row r="25" spans="1:38" ht="30" customHeight="1">
      <c r="A25">
        <v>21</v>
      </c>
      <c r="B25" s="138" t="str">
        <f>③職員名簿【年間実績】!BN37</f>
        <v/>
      </c>
      <c r="C25" s="323" t="str">
        <f>③職員名簿【年間実績】!BO37</f>
        <v/>
      </c>
      <c r="D25" s="324" t="str">
        <f>③職員名簿【年間実績】!AY37</f>
        <v/>
      </c>
      <c r="E25" s="153" t="str">
        <f>IF(C25="○",①基本情報【名簿入力前に必須入力】!$E$16,"")</f>
        <v/>
      </c>
      <c r="F25" s="325" t="str">
        <f>③職員名簿【年間実績】!BP37</f>
        <v/>
      </c>
      <c r="G25" s="324" t="str">
        <f>③職員名簿【年間実績】!AZ37</f>
        <v/>
      </c>
      <c r="H25" s="153" t="str">
        <f>IF(F25="○",①基本情報【名簿入力前に必須入力】!$E$16,"")</f>
        <v/>
      </c>
      <c r="I25" s="325" t="str">
        <f>③職員名簿【年間実績】!BQ37</f>
        <v/>
      </c>
      <c r="J25" s="324" t="str">
        <f>③職員名簿【年間実績】!BA37</f>
        <v/>
      </c>
      <c r="K25" s="153" t="str">
        <f>IF(I25="○",①基本情報【名簿入力前に必須入力】!$E$16,"")</f>
        <v/>
      </c>
      <c r="L25" s="325" t="str">
        <f>③職員名簿【年間実績】!BR37</f>
        <v/>
      </c>
      <c r="M25" s="324" t="str">
        <f>③職員名簿【年間実績】!BB37</f>
        <v/>
      </c>
      <c r="N25" s="153" t="str">
        <f>IF(L25="○",①基本情報【名簿入力前に必須入力】!$E$16,"")</f>
        <v/>
      </c>
      <c r="O25" s="325" t="str">
        <f>③職員名簿【年間実績】!BS37</f>
        <v/>
      </c>
      <c r="P25" s="324" t="str">
        <f>③職員名簿【年間実績】!BC37</f>
        <v/>
      </c>
      <c r="Q25" s="153" t="str">
        <f>IF(O25="○",①基本情報【名簿入力前に必須入力】!$E$16,"")</f>
        <v/>
      </c>
      <c r="R25" s="325" t="str">
        <f>③職員名簿【年間実績】!BT37</f>
        <v/>
      </c>
      <c r="S25" s="324" t="str">
        <f>③職員名簿【年間実績】!BD37</f>
        <v/>
      </c>
      <c r="T25" s="153" t="str">
        <f>IF(R25="○",①基本情報【名簿入力前に必須入力】!$E$16,"")</f>
        <v/>
      </c>
      <c r="U25" s="325" t="str">
        <f>③職員名簿【年間実績】!BU37</f>
        <v/>
      </c>
      <c r="V25" s="324" t="str">
        <f>③職員名簿【年間実績】!BE37</f>
        <v/>
      </c>
      <c r="W25" s="153" t="str">
        <f>IF(U25="○",①基本情報【名簿入力前に必須入力】!$E$16,"")</f>
        <v/>
      </c>
      <c r="X25" s="325" t="str">
        <f>③職員名簿【年間実績】!BV37</f>
        <v/>
      </c>
      <c r="Y25" s="324" t="str">
        <f>③職員名簿【年間実績】!BF37</f>
        <v/>
      </c>
      <c r="Z25" s="153" t="str">
        <f>IF(X25="○",①基本情報【名簿入力前に必須入力】!$E$16,"")</f>
        <v/>
      </c>
      <c r="AA25" s="325" t="str">
        <f>③職員名簿【年間実績】!BW37</f>
        <v/>
      </c>
      <c r="AB25" s="324" t="str">
        <f>③職員名簿【年間実績】!BG37</f>
        <v/>
      </c>
      <c r="AC25" s="153" t="str">
        <f>IF(AA25="○",①基本情報【名簿入力前に必須入力】!$E$16,"")</f>
        <v/>
      </c>
      <c r="AD25" s="325" t="str">
        <f>③職員名簿【年間実績】!BX37</f>
        <v/>
      </c>
      <c r="AE25" s="324" t="str">
        <f>③職員名簿【年間実績】!BH37</f>
        <v/>
      </c>
      <c r="AF25" s="153" t="str">
        <f>IF(AD25="○",①基本情報【名簿入力前に必須入力】!$E$16,"")</f>
        <v/>
      </c>
      <c r="AG25" s="325" t="str">
        <f>③職員名簿【年間実績】!BY37</f>
        <v/>
      </c>
      <c r="AH25" s="324" t="str">
        <f>③職員名簿【年間実績】!BI37</f>
        <v/>
      </c>
      <c r="AI25" s="153" t="str">
        <f>IF(AG25="○",①基本情報【名簿入力前に必須入力】!$E$16,"")</f>
        <v/>
      </c>
      <c r="AJ25" s="325" t="str">
        <f>③職員名簿【年間実績】!BZ37</f>
        <v/>
      </c>
      <c r="AK25" s="324" t="str">
        <f>③職員名簿【年間実績】!BJ37</f>
        <v/>
      </c>
      <c r="AL25" s="153" t="str">
        <f>IF(AJ25="○",①基本情報【名簿入力前に必須入力】!$E$16,"")</f>
        <v/>
      </c>
    </row>
    <row r="26" spans="1:38" ht="30" customHeight="1">
      <c r="A26">
        <v>22</v>
      </c>
      <c r="B26" s="138" t="str">
        <f>③職員名簿【年間実績】!BN38</f>
        <v/>
      </c>
      <c r="C26" s="323" t="str">
        <f>③職員名簿【年間実績】!BO38</f>
        <v/>
      </c>
      <c r="D26" s="324" t="str">
        <f>③職員名簿【年間実績】!AY38</f>
        <v/>
      </c>
      <c r="E26" s="153" t="str">
        <f>IF(C26="○",①基本情報【名簿入力前に必須入力】!$E$16,"")</f>
        <v/>
      </c>
      <c r="F26" s="325" t="str">
        <f>③職員名簿【年間実績】!BP38</f>
        <v/>
      </c>
      <c r="G26" s="324" t="str">
        <f>③職員名簿【年間実績】!AZ38</f>
        <v/>
      </c>
      <c r="H26" s="153" t="str">
        <f>IF(F26="○",①基本情報【名簿入力前に必須入力】!$E$16,"")</f>
        <v/>
      </c>
      <c r="I26" s="325" t="str">
        <f>③職員名簿【年間実績】!BQ38</f>
        <v/>
      </c>
      <c r="J26" s="324" t="str">
        <f>③職員名簿【年間実績】!BA38</f>
        <v/>
      </c>
      <c r="K26" s="153" t="str">
        <f>IF(I26="○",①基本情報【名簿入力前に必須入力】!$E$16,"")</f>
        <v/>
      </c>
      <c r="L26" s="325" t="str">
        <f>③職員名簿【年間実績】!BR38</f>
        <v/>
      </c>
      <c r="M26" s="324" t="str">
        <f>③職員名簿【年間実績】!BB38</f>
        <v/>
      </c>
      <c r="N26" s="153" t="str">
        <f>IF(L26="○",①基本情報【名簿入力前に必須入力】!$E$16,"")</f>
        <v/>
      </c>
      <c r="O26" s="325" t="str">
        <f>③職員名簿【年間実績】!BS38</f>
        <v/>
      </c>
      <c r="P26" s="324" t="str">
        <f>③職員名簿【年間実績】!BC38</f>
        <v/>
      </c>
      <c r="Q26" s="153" t="str">
        <f>IF(O26="○",①基本情報【名簿入力前に必須入力】!$E$16,"")</f>
        <v/>
      </c>
      <c r="R26" s="325" t="str">
        <f>③職員名簿【年間実績】!BT38</f>
        <v/>
      </c>
      <c r="S26" s="324" t="str">
        <f>③職員名簿【年間実績】!BD38</f>
        <v/>
      </c>
      <c r="T26" s="153" t="str">
        <f>IF(R26="○",①基本情報【名簿入力前に必須入力】!$E$16,"")</f>
        <v/>
      </c>
      <c r="U26" s="325" t="str">
        <f>③職員名簿【年間実績】!BU38</f>
        <v/>
      </c>
      <c r="V26" s="324" t="str">
        <f>③職員名簿【年間実績】!BE38</f>
        <v/>
      </c>
      <c r="W26" s="153" t="str">
        <f>IF(U26="○",①基本情報【名簿入力前に必須入力】!$E$16,"")</f>
        <v/>
      </c>
      <c r="X26" s="325" t="str">
        <f>③職員名簿【年間実績】!BV38</f>
        <v/>
      </c>
      <c r="Y26" s="324" t="str">
        <f>③職員名簿【年間実績】!BF38</f>
        <v/>
      </c>
      <c r="Z26" s="153" t="str">
        <f>IF(X26="○",①基本情報【名簿入力前に必須入力】!$E$16,"")</f>
        <v/>
      </c>
      <c r="AA26" s="325" t="str">
        <f>③職員名簿【年間実績】!BW38</f>
        <v/>
      </c>
      <c r="AB26" s="324" t="str">
        <f>③職員名簿【年間実績】!BG38</f>
        <v/>
      </c>
      <c r="AC26" s="153" t="str">
        <f>IF(AA26="○",①基本情報【名簿入力前に必須入力】!$E$16,"")</f>
        <v/>
      </c>
      <c r="AD26" s="325" t="str">
        <f>③職員名簿【年間実績】!BX38</f>
        <v/>
      </c>
      <c r="AE26" s="324" t="str">
        <f>③職員名簿【年間実績】!BH38</f>
        <v/>
      </c>
      <c r="AF26" s="153" t="str">
        <f>IF(AD26="○",①基本情報【名簿入力前に必須入力】!$E$16,"")</f>
        <v/>
      </c>
      <c r="AG26" s="325" t="str">
        <f>③職員名簿【年間実績】!BY38</f>
        <v/>
      </c>
      <c r="AH26" s="324" t="str">
        <f>③職員名簿【年間実績】!BI38</f>
        <v/>
      </c>
      <c r="AI26" s="153" t="str">
        <f>IF(AG26="○",①基本情報【名簿入力前に必須入力】!$E$16,"")</f>
        <v/>
      </c>
      <c r="AJ26" s="325" t="str">
        <f>③職員名簿【年間実績】!BZ38</f>
        <v/>
      </c>
      <c r="AK26" s="324" t="str">
        <f>③職員名簿【年間実績】!BJ38</f>
        <v/>
      </c>
      <c r="AL26" s="153" t="str">
        <f>IF(AJ26="○",①基本情報【名簿入力前に必須入力】!$E$16,"")</f>
        <v/>
      </c>
    </row>
    <row r="27" spans="1:38" ht="30" customHeight="1">
      <c r="A27">
        <v>23</v>
      </c>
      <c r="B27" s="138" t="str">
        <f>③職員名簿【年間実績】!BN39</f>
        <v/>
      </c>
      <c r="C27" s="323" t="str">
        <f>③職員名簿【年間実績】!BO39</f>
        <v/>
      </c>
      <c r="D27" s="324" t="str">
        <f>③職員名簿【年間実績】!AY39</f>
        <v/>
      </c>
      <c r="E27" s="153" t="str">
        <f>IF(C27="○",①基本情報【名簿入力前に必須入力】!$E$16,"")</f>
        <v/>
      </c>
      <c r="F27" s="325" t="str">
        <f>③職員名簿【年間実績】!BP39</f>
        <v/>
      </c>
      <c r="G27" s="324" t="str">
        <f>③職員名簿【年間実績】!AZ39</f>
        <v/>
      </c>
      <c r="H27" s="153" t="str">
        <f>IF(F27="○",①基本情報【名簿入力前に必須入力】!$E$16,"")</f>
        <v/>
      </c>
      <c r="I27" s="325" t="str">
        <f>③職員名簿【年間実績】!BQ39</f>
        <v/>
      </c>
      <c r="J27" s="324" t="str">
        <f>③職員名簿【年間実績】!BA39</f>
        <v/>
      </c>
      <c r="K27" s="153" t="str">
        <f>IF(I27="○",①基本情報【名簿入力前に必須入力】!$E$16,"")</f>
        <v/>
      </c>
      <c r="L27" s="325" t="str">
        <f>③職員名簿【年間実績】!BR39</f>
        <v/>
      </c>
      <c r="M27" s="324" t="str">
        <f>③職員名簿【年間実績】!BB39</f>
        <v/>
      </c>
      <c r="N27" s="153" t="str">
        <f>IF(L27="○",①基本情報【名簿入力前に必須入力】!$E$16,"")</f>
        <v/>
      </c>
      <c r="O27" s="325" t="str">
        <f>③職員名簿【年間実績】!BS39</f>
        <v/>
      </c>
      <c r="P27" s="324" t="str">
        <f>③職員名簿【年間実績】!BC39</f>
        <v/>
      </c>
      <c r="Q27" s="153" t="str">
        <f>IF(O27="○",①基本情報【名簿入力前に必須入力】!$E$16,"")</f>
        <v/>
      </c>
      <c r="R27" s="325" t="str">
        <f>③職員名簿【年間実績】!BT39</f>
        <v/>
      </c>
      <c r="S27" s="324" t="str">
        <f>③職員名簿【年間実績】!BD39</f>
        <v/>
      </c>
      <c r="T27" s="153" t="str">
        <f>IF(R27="○",①基本情報【名簿入力前に必須入力】!$E$16,"")</f>
        <v/>
      </c>
      <c r="U27" s="325" t="str">
        <f>③職員名簿【年間実績】!BU39</f>
        <v/>
      </c>
      <c r="V27" s="324" t="str">
        <f>③職員名簿【年間実績】!BE39</f>
        <v/>
      </c>
      <c r="W27" s="153" t="str">
        <f>IF(U27="○",①基本情報【名簿入力前に必須入力】!$E$16,"")</f>
        <v/>
      </c>
      <c r="X27" s="325" t="str">
        <f>③職員名簿【年間実績】!BV39</f>
        <v/>
      </c>
      <c r="Y27" s="324" t="str">
        <f>③職員名簿【年間実績】!BF39</f>
        <v/>
      </c>
      <c r="Z27" s="153" t="str">
        <f>IF(X27="○",①基本情報【名簿入力前に必須入力】!$E$16,"")</f>
        <v/>
      </c>
      <c r="AA27" s="325" t="str">
        <f>③職員名簿【年間実績】!BW39</f>
        <v/>
      </c>
      <c r="AB27" s="324" t="str">
        <f>③職員名簿【年間実績】!BG39</f>
        <v/>
      </c>
      <c r="AC27" s="153" t="str">
        <f>IF(AA27="○",①基本情報【名簿入力前に必須入力】!$E$16,"")</f>
        <v/>
      </c>
      <c r="AD27" s="325" t="str">
        <f>③職員名簿【年間実績】!BX39</f>
        <v/>
      </c>
      <c r="AE27" s="324" t="str">
        <f>③職員名簿【年間実績】!BH39</f>
        <v/>
      </c>
      <c r="AF27" s="153" t="str">
        <f>IF(AD27="○",①基本情報【名簿入力前に必須入力】!$E$16,"")</f>
        <v/>
      </c>
      <c r="AG27" s="325" t="str">
        <f>③職員名簿【年間実績】!BY39</f>
        <v/>
      </c>
      <c r="AH27" s="324" t="str">
        <f>③職員名簿【年間実績】!BI39</f>
        <v/>
      </c>
      <c r="AI27" s="153" t="str">
        <f>IF(AG27="○",①基本情報【名簿入力前に必須入力】!$E$16,"")</f>
        <v/>
      </c>
      <c r="AJ27" s="325" t="str">
        <f>③職員名簿【年間実績】!BZ39</f>
        <v/>
      </c>
      <c r="AK27" s="324" t="str">
        <f>③職員名簿【年間実績】!BJ39</f>
        <v/>
      </c>
      <c r="AL27" s="153" t="str">
        <f>IF(AJ27="○",①基本情報【名簿入力前に必須入力】!$E$16,"")</f>
        <v/>
      </c>
    </row>
    <row r="28" spans="1:38" ht="30" customHeight="1">
      <c r="A28">
        <v>24</v>
      </c>
      <c r="B28" s="138" t="str">
        <f>③職員名簿【年間実績】!BN40</f>
        <v/>
      </c>
      <c r="C28" s="323" t="str">
        <f>③職員名簿【年間実績】!BO40</f>
        <v/>
      </c>
      <c r="D28" s="324" t="str">
        <f>③職員名簿【年間実績】!AY40</f>
        <v/>
      </c>
      <c r="E28" s="153" t="str">
        <f>IF(C28="○",①基本情報【名簿入力前に必須入力】!$E$16,"")</f>
        <v/>
      </c>
      <c r="F28" s="325" t="str">
        <f>③職員名簿【年間実績】!BP40</f>
        <v/>
      </c>
      <c r="G28" s="324" t="str">
        <f>③職員名簿【年間実績】!AZ40</f>
        <v/>
      </c>
      <c r="H28" s="153" t="str">
        <f>IF(F28="○",①基本情報【名簿入力前に必須入力】!$E$16,"")</f>
        <v/>
      </c>
      <c r="I28" s="325" t="str">
        <f>③職員名簿【年間実績】!BQ40</f>
        <v/>
      </c>
      <c r="J28" s="324" t="str">
        <f>③職員名簿【年間実績】!BA40</f>
        <v/>
      </c>
      <c r="K28" s="153" t="str">
        <f>IF(I28="○",①基本情報【名簿入力前に必須入力】!$E$16,"")</f>
        <v/>
      </c>
      <c r="L28" s="325" t="str">
        <f>③職員名簿【年間実績】!BR40</f>
        <v/>
      </c>
      <c r="M28" s="324" t="str">
        <f>③職員名簿【年間実績】!BB40</f>
        <v/>
      </c>
      <c r="N28" s="153" t="str">
        <f>IF(L28="○",①基本情報【名簿入力前に必須入力】!$E$16,"")</f>
        <v/>
      </c>
      <c r="O28" s="325" t="str">
        <f>③職員名簿【年間実績】!BS40</f>
        <v/>
      </c>
      <c r="P28" s="324" t="str">
        <f>③職員名簿【年間実績】!BC40</f>
        <v/>
      </c>
      <c r="Q28" s="153" t="str">
        <f>IF(O28="○",①基本情報【名簿入力前に必須入力】!$E$16,"")</f>
        <v/>
      </c>
      <c r="R28" s="325" t="str">
        <f>③職員名簿【年間実績】!BT40</f>
        <v/>
      </c>
      <c r="S28" s="324" t="str">
        <f>③職員名簿【年間実績】!BD40</f>
        <v/>
      </c>
      <c r="T28" s="153" t="str">
        <f>IF(R28="○",①基本情報【名簿入力前に必須入力】!$E$16,"")</f>
        <v/>
      </c>
      <c r="U28" s="325" t="str">
        <f>③職員名簿【年間実績】!BU40</f>
        <v/>
      </c>
      <c r="V28" s="324" t="str">
        <f>③職員名簿【年間実績】!BE40</f>
        <v/>
      </c>
      <c r="W28" s="153" t="str">
        <f>IF(U28="○",①基本情報【名簿入力前に必須入力】!$E$16,"")</f>
        <v/>
      </c>
      <c r="X28" s="325" t="str">
        <f>③職員名簿【年間実績】!BV40</f>
        <v/>
      </c>
      <c r="Y28" s="324" t="str">
        <f>③職員名簿【年間実績】!BF40</f>
        <v/>
      </c>
      <c r="Z28" s="153" t="str">
        <f>IF(X28="○",①基本情報【名簿入力前に必須入力】!$E$16,"")</f>
        <v/>
      </c>
      <c r="AA28" s="325" t="str">
        <f>③職員名簿【年間実績】!BW40</f>
        <v/>
      </c>
      <c r="AB28" s="324" t="str">
        <f>③職員名簿【年間実績】!BG40</f>
        <v/>
      </c>
      <c r="AC28" s="153" t="str">
        <f>IF(AA28="○",①基本情報【名簿入力前に必須入力】!$E$16,"")</f>
        <v/>
      </c>
      <c r="AD28" s="325" t="str">
        <f>③職員名簿【年間実績】!BX40</f>
        <v/>
      </c>
      <c r="AE28" s="324" t="str">
        <f>③職員名簿【年間実績】!BH40</f>
        <v/>
      </c>
      <c r="AF28" s="153" t="str">
        <f>IF(AD28="○",①基本情報【名簿入力前に必須入力】!$E$16,"")</f>
        <v/>
      </c>
      <c r="AG28" s="325" t="str">
        <f>③職員名簿【年間実績】!BY40</f>
        <v/>
      </c>
      <c r="AH28" s="324" t="str">
        <f>③職員名簿【年間実績】!BI40</f>
        <v/>
      </c>
      <c r="AI28" s="153" t="str">
        <f>IF(AG28="○",①基本情報【名簿入力前に必須入力】!$E$16,"")</f>
        <v/>
      </c>
      <c r="AJ28" s="325" t="str">
        <f>③職員名簿【年間実績】!BZ40</f>
        <v/>
      </c>
      <c r="AK28" s="324" t="str">
        <f>③職員名簿【年間実績】!BJ40</f>
        <v/>
      </c>
      <c r="AL28" s="153" t="str">
        <f>IF(AJ28="○",①基本情報【名簿入力前に必須入力】!$E$16,"")</f>
        <v/>
      </c>
    </row>
    <row r="29" spans="1:38" ht="30" customHeight="1">
      <c r="A29">
        <v>25</v>
      </c>
      <c r="B29" s="138" t="str">
        <f>③職員名簿【年間実績】!BN41</f>
        <v/>
      </c>
      <c r="C29" s="323" t="str">
        <f>③職員名簿【年間実績】!BO41</f>
        <v/>
      </c>
      <c r="D29" s="324" t="str">
        <f>③職員名簿【年間実績】!AY41</f>
        <v/>
      </c>
      <c r="E29" s="153" t="str">
        <f>IF(C29="○",①基本情報【名簿入力前に必須入力】!$E$16,"")</f>
        <v/>
      </c>
      <c r="F29" s="325" t="str">
        <f>③職員名簿【年間実績】!BP41</f>
        <v/>
      </c>
      <c r="G29" s="324" t="str">
        <f>③職員名簿【年間実績】!AZ41</f>
        <v/>
      </c>
      <c r="H29" s="153" t="str">
        <f>IF(F29="○",①基本情報【名簿入力前に必須入力】!$E$16,"")</f>
        <v/>
      </c>
      <c r="I29" s="325" t="str">
        <f>③職員名簿【年間実績】!BQ41</f>
        <v/>
      </c>
      <c r="J29" s="324" t="str">
        <f>③職員名簿【年間実績】!BA41</f>
        <v/>
      </c>
      <c r="K29" s="153" t="str">
        <f>IF(I29="○",①基本情報【名簿入力前に必須入力】!$E$16,"")</f>
        <v/>
      </c>
      <c r="L29" s="325" t="str">
        <f>③職員名簿【年間実績】!BR41</f>
        <v/>
      </c>
      <c r="M29" s="324" t="str">
        <f>③職員名簿【年間実績】!BB41</f>
        <v/>
      </c>
      <c r="N29" s="153" t="str">
        <f>IF(L29="○",①基本情報【名簿入力前に必須入力】!$E$16,"")</f>
        <v/>
      </c>
      <c r="O29" s="325" t="str">
        <f>③職員名簿【年間実績】!BS41</f>
        <v/>
      </c>
      <c r="P29" s="324" t="str">
        <f>③職員名簿【年間実績】!BC41</f>
        <v/>
      </c>
      <c r="Q29" s="153" t="str">
        <f>IF(O29="○",①基本情報【名簿入力前に必須入力】!$E$16,"")</f>
        <v/>
      </c>
      <c r="R29" s="325" t="str">
        <f>③職員名簿【年間実績】!BT41</f>
        <v/>
      </c>
      <c r="S29" s="324" t="str">
        <f>③職員名簿【年間実績】!BD41</f>
        <v/>
      </c>
      <c r="T29" s="153" t="str">
        <f>IF(R29="○",①基本情報【名簿入力前に必須入力】!$E$16,"")</f>
        <v/>
      </c>
      <c r="U29" s="325" t="str">
        <f>③職員名簿【年間実績】!BU41</f>
        <v/>
      </c>
      <c r="V29" s="324" t="str">
        <f>③職員名簿【年間実績】!BE41</f>
        <v/>
      </c>
      <c r="W29" s="153" t="str">
        <f>IF(U29="○",①基本情報【名簿入力前に必須入力】!$E$16,"")</f>
        <v/>
      </c>
      <c r="X29" s="325" t="str">
        <f>③職員名簿【年間実績】!BV41</f>
        <v/>
      </c>
      <c r="Y29" s="324" t="str">
        <f>③職員名簿【年間実績】!BF41</f>
        <v/>
      </c>
      <c r="Z29" s="153" t="str">
        <f>IF(X29="○",①基本情報【名簿入力前に必須入力】!$E$16,"")</f>
        <v/>
      </c>
      <c r="AA29" s="325" t="str">
        <f>③職員名簿【年間実績】!BW41</f>
        <v/>
      </c>
      <c r="AB29" s="324" t="str">
        <f>③職員名簿【年間実績】!BG41</f>
        <v/>
      </c>
      <c r="AC29" s="153" t="str">
        <f>IF(AA29="○",①基本情報【名簿入力前に必須入力】!$E$16,"")</f>
        <v/>
      </c>
      <c r="AD29" s="325" t="str">
        <f>③職員名簿【年間実績】!BX41</f>
        <v/>
      </c>
      <c r="AE29" s="324" t="str">
        <f>③職員名簿【年間実績】!BH41</f>
        <v/>
      </c>
      <c r="AF29" s="153" t="str">
        <f>IF(AD29="○",①基本情報【名簿入力前に必須入力】!$E$16,"")</f>
        <v/>
      </c>
      <c r="AG29" s="325" t="str">
        <f>③職員名簿【年間実績】!BY41</f>
        <v/>
      </c>
      <c r="AH29" s="324" t="str">
        <f>③職員名簿【年間実績】!BI41</f>
        <v/>
      </c>
      <c r="AI29" s="153" t="str">
        <f>IF(AG29="○",①基本情報【名簿入力前に必須入力】!$E$16,"")</f>
        <v/>
      </c>
      <c r="AJ29" s="325" t="str">
        <f>③職員名簿【年間実績】!BZ41</f>
        <v/>
      </c>
      <c r="AK29" s="324" t="str">
        <f>③職員名簿【年間実績】!BJ41</f>
        <v/>
      </c>
      <c r="AL29" s="153" t="str">
        <f>IF(AJ29="○",①基本情報【名簿入力前に必須入力】!$E$16,"")</f>
        <v/>
      </c>
    </row>
    <row r="30" spans="1:38" ht="30" customHeight="1">
      <c r="A30">
        <v>26</v>
      </c>
      <c r="B30" s="138" t="str">
        <f>③職員名簿【年間実績】!BN42</f>
        <v/>
      </c>
      <c r="C30" s="323" t="str">
        <f>③職員名簿【年間実績】!BO42</f>
        <v/>
      </c>
      <c r="D30" s="324" t="str">
        <f>③職員名簿【年間実績】!AY42</f>
        <v/>
      </c>
      <c r="E30" s="153" t="str">
        <f>IF(C30="○",①基本情報【名簿入力前に必須入力】!$E$16,"")</f>
        <v/>
      </c>
      <c r="F30" s="325" t="str">
        <f>③職員名簿【年間実績】!BP42</f>
        <v/>
      </c>
      <c r="G30" s="324" t="str">
        <f>③職員名簿【年間実績】!AZ42</f>
        <v/>
      </c>
      <c r="H30" s="153" t="str">
        <f>IF(F30="○",①基本情報【名簿入力前に必須入力】!$E$16,"")</f>
        <v/>
      </c>
      <c r="I30" s="325" t="str">
        <f>③職員名簿【年間実績】!BQ42</f>
        <v/>
      </c>
      <c r="J30" s="324" t="str">
        <f>③職員名簿【年間実績】!BA42</f>
        <v/>
      </c>
      <c r="K30" s="153" t="str">
        <f>IF(I30="○",①基本情報【名簿入力前に必須入力】!$E$16,"")</f>
        <v/>
      </c>
      <c r="L30" s="325" t="str">
        <f>③職員名簿【年間実績】!BR42</f>
        <v/>
      </c>
      <c r="M30" s="324" t="str">
        <f>③職員名簿【年間実績】!BB42</f>
        <v/>
      </c>
      <c r="N30" s="153" t="str">
        <f>IF(L30="○",①基本情報【名簿入力前に必須入力】!$E$16,"")</f>
        <v/>
      </c>
      <c r="O30" s="325" t="str">
        <f>③職員名簿【年間実績】!BS42</f>
        <v/>
      </c>
      <c r="P30" s="324" t="str">
        <f>③職員名簿【年間実績】!BC42</f>
        <v/>
      </c>
      <c r="Q30" s="153" t="str">
        <f>IF(O30="○",①基本情報【名簿入力前に必須入力】!$E$16,"")</f>
        <v/>
      </c>
      <c r="R30" s="325" t="str">
        <f>③職員名簿【年間実績】!BT42</f>
        <v/>
      </c>
      <c r="S30" s="324" t="str">
        <f>③職員名簿【年間実績】!BD42</f>
        <v/>
      </c>
      <c r="T30" s="153" t="str">
        <f>IF(R30="○",①基本情報【名簿入力前に必須入力】!$E$16,"")</f>
        <v/>
      </c>
      <c r="U30" s="325" t="str">
        <f>③職員名簿【年間実績】!BU42</f>
        <v/>
      </c>
      <c r="V30" s="324" t="str">
        <f>③職員名簿【年間実績】!BE42</f>
        <v/>
      </c>
      <c r="W30" s="153" t="str">
        <f>IF(U30="○",①基本情報【名簿入力前に必須入力】!$E$16,"")</f>
        <v/>
      </c>
      <c r="X30" s="325" t="str">
        <f>③職員名簿【年間実績】!BV42</f>
        <v/>
      </c>
      <c r="Y30" s="324" t="str">
        <f>③職員名簿【年間実績】!BF42</f>
        <v/>
      </c>
      <c r="Z30" s="153" t="str">
        <f>IF(X30="○",①基本情報【名簿入力前に必須入力】!$E$16,"")</f>
        <v/>
      </c>
      <c r="AA30" s="325" t="str">
        <f>③職員名簿【年間実績】!BW42</f>
        <v/>
      </c>
      <c r="AB30" s="324" t="str">
        <f>③職員名簿【年間実績】!BG42</f>
        <v/>
      </c>
      <c r="AC30" s="153" t="str">
        <f>IF(AA30="○",①基本情報【名簿入力前に必須入力】!$E$16,"")</f>
        <v/>
      </c>
      <c r="AD30" s="325" t="str">
        <f>③職員名簿【年間実績】!BX42</f>
        <v/>
      </c>
      <c r="AE30" s="324" t="str">
        <f>③職員名簿【年間実績】!BH42</f>
        <v/>
      </c>
      <c r="AF30" s="153" t="str">
        <f>IF(AD30="○",①基本情報【名簿入力前に必須入力】!$E$16,"")</f>
        <v/>
      </c>
      <c r="AG30" s="325" t="str">
        <f>③職員名簿【年間実績】!BY42</f>
        <v/>
      </c>
      <c r="AH30" s="324" t="str">
        <f>③職員名簿【年間実績】!BI42</f>
        <v/>
      </c>
      <c r="AI30" s="153" t="str">
        <f>IF(AG30="○",①基本情報【名簿入力前に必須入力】!$E$16,"")</f>
        <v/>
      </c>
      <c r="AJ30" s="325" t="str">
        <f>③職員名簿【年間実績】!BZ42</f>
        <v/>
      </c>
      <c r="AK30" s="324" t="str">
        <f>③職員名簿【年間実績】!BJ42</f>
        <v/>
      </c>
      <c r="AL30" s="153" t="str">
        <f>IF(AJ30="○",①基本情報【名簿入力前に必須入力】!$E$16,"")</f>
        <v/>
      </c>
    </row>
    <row r="31" spans="1:38" ht="30" customHeight="1">
      <c r="A31">
        <v>27</v>
      </c>
      <c r="B31" s="138" t="str">
        <f>③職員名簿【年間実績】!BN43</f>
        <v/>
      </c>
      <c r="C31" s="323" t="str">
        <f>③職員名簿【年間実績】!BO43</f>
        <v/>
      </c>
      <c r="D31" s="324" t="str">
        <f>③職員名簿【年間実績】!AY43</f>
        <v/>
      </c>
      <c r="E31" s="153" t="str">
        <f>IF(C31="○",①基本情報【名簿入力前に必須入力】!$E$16,"")</f>
        <v/>
      </c>
      <c r="F31" s="325" t="str">
        <f>③職員名簿【年間実績】!BP43</f>
        <v/>
      </c>
      <c r="G31" s="324" t="str">
        <f>③職員名簿【年間実績】!AZ43</f>
        <v/>
      </c>
      <c r="H31" s="153" t="str">
        <f>IF(F31="○",①基本情報【名簿入力前に必須入力】!$E$16,"")</f>
        <v/>
      </c>
      <c r="I31" s="325" t="str">
        <f>③職員名簿【年間実績】!BQ43</f>
        <v/>
      </c>
      <c r="J31" s="324" t="str">
        <f>③職員名簿【年間実績】!BA43</f>
        <v/>
      </c>
      <c r="K31" s="153" t="str">
        <f>IF(I31="○",①基本情報【名簿入力前に必須入力】!$E$16,"")</f>
        <v/>
      </c>
      <c r="L31" s="325" t="str">
        <f>③職員名簿【年間実績】!BR43</f>
        <v/>
      </c>
      <c r="M31" s="324" t="str">
        <f>③職員名簿【年間実績】!BB43</f>
        <v/>
      </c>
      <c r="N31" s="153" t="str">
        <f>IF(L31="○",①基本情報【名簿入力前に必須入力】!$E$16,"")</f>
        <v/>
      </c>
      <c r="O31" s="325" t="str">
        <f>③職員名簿【年間実績】!BS43</f>
        <v/>
      </c>
      <c r="P31" s="324" t="str">
        <f>③職員名簿【年間実績】!BC43</f>
        <v/>
      </c>
      <c r="Q31" s="153" t="str">
        <f>IF(O31="○",①基本情報【名簿入力前に必須入力】!$E$16,"")</f>
        <v/>
      </c>
      <c r="R31" s="325" t="str">
        <f>③職員名簿【年間実績】!BT43</f>
        <v/>
      </c>
      <c r="S31" s="324" t="str">
        <f>③職員名簿【年間実績】!BD43</f>
        <v/>
      </c>
      <c r="T31" s="153" t="str">
        <f>IF(R31="○",①基本情報【名簿入力前に必須入力】!$E$16,"")</f>
        <v/>
      </c>
      <c r="U31" s="325" t="str">
        <f>③職員名簿【年間実績】!BU43</f>
        <v/>
      </c>
      <c r="V31" s="324" t="str">
        <f>③職員名簿【年間実績】!BE43</f>
        <v/>
      </c>
      <c r="W31" s="153" t="str">
        <f>IF(U31="○",①基本情報【名簿入力前に必須入力】!$E$16,"")</f>
        <v/>
      </c>
      <c r="X31" s="325" t="str">
        <f>③職員名簿【年間実績】!BV43</f>
        <v/>
      </c>
      <c r="Y31" s="324" t="str">
        <f>③職員名簿【年間実績】!BF43</f>
        <v/>
      </c>
      <c r="Z31" s="153" t="str">
        <f>IF(X31="○",①基本情報【名簿入力前に必須入力】!$E$16,"")</f>
        <v/>
      </c>
      <c r="AA31" s="325" t="str">
        <f>③職員名簿【年間実績】!BW43</f>
        <v/>
      </c>
      <c r="AB31" s="324" t="str">
        <f>③職員名簿【年間実績】!BG43</f>
        <v/>
      </c>
      <c r="AC31" s="153" t="str">
        <f>IF(AA31="○",①基本情報【名簿入力前に必須入力】!$E$16,"")</f>
        <v/>
      </c>
      <c r="AD31" s="325" t="str">
        <f>③職員名簿【年間実績】!BX43</f>
        <v/>
      </c>
      <c r="AE31" s="324" t="str">
        <f>③職員名簿【年間実績】!BH43</f>
        <v/>
      </c>
      <c r="AF31" s="153" t="str">
        <f>IF(AD31="○",①基本情報【名簿入力前に必須入力】!$E$16,"")</f>
        <v/>
      </c>
      <c r="AG31" s="325" t="str">
        <f>③職員名簿【年間実績】!BY43</f>
        <v/>
      </c>
      <c r="AH31" s="324" t="str">
        <f>③職員名簿【年間実績】!BI43</f>
        <v/>
      </c>
      <c r="AI31" s="153" t="str">
        <f>IF(AG31="○",①基本情報【名簿入力前に必須入力】!$E$16,"")</f>
        <v/>
      </c>
      <c r="AJ31" s="325" t="str">
        <f>③職員名簿【年間実績】!BZ43</f>
        <v/>
      </c>
      <c r="AK31" s="324" t="str">
        <f>③職員名簿【年間実績】!BJ43</f>
        <v/>
      </c>
      <c r="AL31" s="153" t="str">
        <f>IF(AJ31="○",①基本情報【名簿入力前に必須入力】!$E$16,"")</f>
        <v/>
      </c>
    </row>
    <row r="32" spans="1:38" ht="30" customHeight="1">
      <c r="A32">
        <v>28</v>
      </c>
      <c r="B32" s="138" t="str">
        <f>③職員名簿【年間実績】!BN44</f>
        <v/>
      </c>
      <c r="C32" s="323" t="str">
        <f>③職員名簿【年間実績】!BO44</f>
        <v/>
      </c>
      <c r="D32" s="324" t="str">
        <f>③職員名簿【年間実績】!AY44</f>
        <v/>
      </c>
      <c r="E32" s="153" t="str">
        <f>IF(C32="○",①基本情報【名簿入力前に必須入力】!$E$16,"")</f>
        <v/>
      </c>
      <c r="F32" s="325" t="str">
        <f>③職員名簿【年間実績】!BP44</f>
        <v/>
      </c>
      <c r="G32" s="324" t="str">
        <f>③職員名簿【年間実績】!AZ44</f>
        <v/>
      </c>
      <c r="H32" s="153" t="str">
        <f>IF(F32="○",①基本情報【名簿入力前に必須入力】!$E$16,"")</f>
        <v/>
      </c>
      <c r="I32" s="325" t="str">
        <f>③職員名簿【年間実績】!BQ44</f>
        <v/>
      </c>
      <c r="J32" s="324" t="str">
        <f>③職員名簿【年間実績】!BA44</f>
        <v/>
      </c>
      <c r="K32" s="153" t="str">
        <f>IF(I32="○",①基本情報【名簿入力前に必須入力】!$E$16,"")</f>
        <v/>
      </c>
      <c r="L32" s="325" t="str">
        <f>③職員名簿【年間実績】!BR44</f>
        <v/>
      </c>
      <c r="M32" s="324" t="str">
        <f>③職員名簿【年間実績】!BB44</f>
        <v/>
      </c>
      <c r="N32" s="153" t="str">
        <f>IF(L32="○",①基本情報【名簿入力前に必須入力】!$E$16,"")</f>
        <v/>
      </c>
      <c r="O32" s="325" t="str">
        <f>③職員名簿【年間実績】!BS44</f>
        <v/>
      </c>
      <c r="P32" s="324" t="str">
        <f>③職員名簿【年間実績】!BC44</f>
        <v/>
      </c>
      <c r="Q32" s="153" t="str">
        <f>IF(O32="○",①基本情報【名簿入力前に必須入力】!$E$16,"")</f>
        <v/>
      </c>
      <c r="R32" s="325" t="str">
        <f>③職員名簿【年間実績】!BT44</f>
        <v/>
      </c>
      <c r="S32" s="324" t="str">
        <f>③職員名簿【年間実績】!BD44</f>
        <v/>
      </c>
      <c r="T32" s="153" t="str">
        <f>IF(R32="○",①基本情報【名簿入力前に必須入力】!$E$16,"")</f>
        <v/>
      </c>
      <c r="U32" s="325" t="str">
        <f>③職員名簿【年間実績】!BU44</f>
        <v/>
      </c>
      <c r="V32" s="324" t="str">
        <f>③職員名簿【年間実績】!BE44</f>
        <v/>
      </c>
      <c r="W32" s="153" t="str">
        <f>IF(U32="○",①基本情報【名簿入力前に必須入力】!$E$16,"")</f>
        <v/>
      </c>
      <c r="X32" s="325" t="str">
        <f>③職員名簿【年間実績】!BV44</f>
        <v/>
      </c>
      <c r="Y32" s="324" t="str">
        <f>③職員名簿【年間実績】!BF44</f>
        <v/>
      </c>
      <c r="Z32" s="153" t="str">
        <f>IF(X32="○",①基本情報【名簿入力前に必須入力】!$E$16,"")</f>
        <v/>
      </c>
      <c r="AA32" s="325" t="str">
        <f>③職員名簿【年間実績】!BW44</f>
        <v/>
      </c>
      <c r="AB32" s="324" t="str">
        <f>③職員名簿【年間実績】!BG44</f>
        <v/>
      </c>
      <c r="AC32" s="153" t="str">
        <f>IF(AA32="○",①基本情報【名簿入力前に必須入力】!$E$16,"")</f>
        <v/>
      </c>
      <c r="AD32" s="325" t="str">
        <f>③職員名簿【年間実績】!BX44</f>
        <v/>
      </c>
      <c r="AE32" s="324" t="str">
        <f>③職員名簿【年間実績】!BH44</f>
        <v/>
      </c>
      <c r="AF32" s="153" t="str">
        <f>IF(AD32="○",①基本情報【名簿入力前に必須入力】!$E$16,"")</f>
        <v/>
      </c>
      <c r="AG32" s="325" t="str">
        <f>③職員名簿【年間実績】!BY44</f>
        <v/>
      </c>
      <c r="AH32" s="324" t="str">
        <f>③職員名簿【年間実績】!BI44</f>
        <v/>
      </c>
      <c r="AI32" s="153" t="str">
        <f>IF(AG32="○",①基本情報【名簿入力前に必須入力】!$E$16,"")</f>
        <v/>
      </c>
      <c r="AJ32" s="325" t="str">
        <f>③職員名簿【年間実績】!BZ44</f>
        <v/>
      </c>
      <c r="AK32" s="324" t="str">
        <f>③職員名簿【年間実績】!BJ44</f>
        <v/>
      </c>
      <c r="AL32" s="153" t="str">
        <f>IF(AJ32="○",①基本情報【名簿入力前に必須入力】!$E$16,"")</f>
        <v/>
      </c>
    </row>
    <row r="33" spans="1:38" ht="30" customHeight="1">
      <c r="A33">
        <v>29</v>
      </c>
      <c r="B33" s="138" t="str">
        <f>③職員名簿【年間実績】!BN45</f>
        <v/>
      </c>
      <c r="C33" s="323" t="str">
        <f>③職員名簿【年間実績】!BO45</f>
        <v/>
      </c>
      <c r="D33" s="324" t="str">
        <f>③職員名簿【年間実績】!AY45</f>
        <v/>
      </c>
      <c r="E33" s="153" t="str">
        <f>IF(C33="○",①基本情報【名簿入力前に必須入力】!$E$16,"")</f>
        <v/>
      </c>
      <c r="F33" s="325" t="str">
        <f>③職員名簿【年間実績】!BP45</f>
        <v/>
      </c>
      <c r="G33" s="324" t="str">
        <f>③職員名簿【年間実績】!AZ45</f>
        <v/>
      </c>
      <c r="H33" s="153" t="str">
        <f>IF(F33="○",①基本情報【名簿入力前に必須入力】!$E$16,"")</f>
        <v/>
      </c>
      <c r="I33" s="325" t="str">
        <f>③職員名簿【年間実績】!BQ45</f>
        <v/>
      </c>
      <c r="J33" s="324" t="str">
        <f>③職員名簿【年間実績】!BA45</f>
        <v/>
      </c>
      <c r="K33" s="153" t="str">
        <f>IF(I33="○",①基本情報【名簿入力前に必須入力】!$E$16,"")</f>
        <v/>
      </c>
      <c r="L33" s="325" t="str">
        <f>③職員名簿【年間実績】!BR45</f>
        <v/>
      </c>
      <c r="M33" s="324" t="str">
        <f>③職員名簿【年間実績】!BB45</f>
        <v/>
      </c>
      <c r="N33" s="153" t="str">
        <f>IF(L33="○",①基本情報【名簿入力前に必須入力】!$E$16,"")</f>
        <v/>
      </c>
      <c r="O33" s="325" t="str">
        <f>③職員名簿【年間実績】!BS45</f>
        <v/>
      </c>
      <c r="P33" s="324" t="str">
        <f>③職員名簿【年間実績】!BC45</f>
        <v/>
      </c>
      <c r="Q33" s="153" t="str">
        <f>IF(O33="○",①基本情報【名簿入力前に必須入力】!$E$16,"")</f>
        <v/>
      </c>
      <c r="R33" s="325" t="str">
        <f>③職員名簿【年間実績】!BT45</f>
        <v/>
      </c>
      <c r="S33" s="324" t="str">
        <f>③職員名簿【年間実績】!BD45</f>
        <v/>
      </c>
      <c r="T33" s="153" t="str">
        <f>IF(R33="○",①基本情報【名簿入力前に必須入力】!$E$16,"")</f>
        <v/>
      </c>
      <c r="U33" s="325" t="str">
        <f>③職員名簿【年間実績】!BU45</f>
        <v/>
      </c>
      <c r="V33" s="324" t="str">
        <f>③職員名簿【年間実績】!BE45</f>
        <v/>
      </c>
      <c r="W33" s="153" t="str">
        <f>IF(U33="○",①基本情報【名簿入力前に必須入力】!$E$16,"")</f>
        <v/>
      </c>
      <c r="X33" s="325" t="str">
        <f>③職員名簿【年間実績】!BV45</f>
        <v/>
      </c>
      <c r="Y33" s="324" t="str">
        <f>③職員名簿【年間実績】!BF45</f>
        <v/>
      </c>
      <c r="Z33" s="153" t="str">
        <f>IF(X33="○",①基本情報【名簿入力前に必須入力】!$E$16,"")</f>
        <v/>
      </c>
      <c r="AA33" s="325" t="str">
        <f>③職員名簿【年間実績】!BW45</f>
        <v/>
      </c>
      <c r="AB33" s="324" t="str">
        <f>③職員名簿【年間実績】!BG45</f>
        <v/>
      </c>
      <c r="AC33" s="153" t="str">
        <f>IF(AA33="○",①基本情報【名簿入力前に必須入力】!$E$16,"")</f>
        <v/>
      </c>
      <c r="AD33" s="325" t="str">
        <f>③職員名簿【年間実績】!BX45</f>
        <v/>
      </c>
      <c r="AE33" s="324" t="str">
        <f>③職員名簿【年間実績】!BH45</f>
        <v/>
      </c>
      <c r="AF33" s="153" t="str">
        <f>IF(AD33="○",①基本情報【名簿入力前に必須入力】!$E$16,"")</f>
        <v/>
      </c>
      <c r="AG33" s="325" t="str">
        <f>③職員名簿【年間実績】!BY45</f>
        <v/>
      </c>
      <c r="AH33" s="324" t="str">
        <f>③職員名簿【年間実績】!BI45</f>
        <v/>
      </c>
      <c r="AI33" s="153" t="str">
        <f>IF(AG33="○",①基本情報【名簿入力前に必須入力】!$E$16,"")</f>
        <v/>
      </c>
      <c r="AJ33" s="325" t="str">
        <f>③職員名簿【年間実績】!BZ45</f>
        <v/>
      </c>
      <c r="AK33" s="324" t="str">
        <f>③職員名簿【年間実績】!BJ45</f>
        <v/>
      </c>
      <c r="AL33" s="153" t="str">
        <f>IF(AJ33="○",①基本情報【名簿入力前に必須入力】!$E$16,"")</f>
        <v/>
      </c>
    </row>
    <row r="34" spans="1:38" ht="30" customHeight="1">
      <c r="A34">
        <v>30</v>
      </c>
      <c r="B34" s="138" t="str">
        <f>③職員名簿【年間実績】!BN46</f>
        <v/>
      </c>
      <c r="C34" s="323" t="str">
        <f>③職員名簿【年間実績】!BO46</f>
        <v/>
      </c>
      <c r="D34" s="324" t="str">
        <f>③職員名簿【年間実績】!AY46</f>
        <v/>
      </c>
      <c r="E34" s="153" t="str">
        <f>IF(C34="○",①基本情報【名簿入力前に必須入力】!$E$16,"")</f>
        <v/>
      </c>
      <c r="F34" s="325" t="str">
        <f>③職員名簿【年間実績】!BP46</f>
        <v/>
      </c>
      <c r="G34" s="324" t="str">
        <f>③職員名簿【年間実績】!AZ46</f>
        <v/>
      </c>
      <c r="H34" s="153" t="str">
        <f>IF(F34="○",①基本情報【名簿入力前に必須入力】!$E$16,"")</f>
        <v/>
      </c>
      <c r="I34" s="325" t="str">
        <f>③職員名簿【年間実績】!BQ46</f>
        <v/>
      </c>
      <c r="J34" s="324" t="str">
        <f>③職員名簿【年間実績】!BA46</f>
        <v/>
      </c>
      <c r="K34" s="153" t="str">
        <f>IF(I34="○",①基本情報【名簿入力前に必須入力】!$E$16,"")</f>
        <v/>
      </c>
      <c r="L34" s="325" t="str">
        <f>③職員名簿【年間実績】!BR46</f>
        <v/>
      </c>
      <c r="M34" s="324" t="str">
        <f>③職員名簿【年間実績】!BB46</f>
        <v/>
      </c>
      <c r="N34" s="153" t="str">
        <f>IF(L34="○",①基本情報【名簿入力前に必須入力】!$E$16,"")</f>
        <v/>
      </c>
      <c r="O34" s="325" t="str">
        <f>③職員名簿【年間実績】!BS46</f>
        <v/>
      </c>
      <c r="P34" s="324" t="str">
        <f>③職員名簿【年間実績】!BC46</f>
        <v/>
      </c>
      <c r="Q34" s="153" t="str">
        <f>IF(O34="○",①基本情報【名簿入力前に必須入力】!$E$16,"")</f>
        <v/>
      </c>
      <c r="R34" s="325" t="str">
        <f>③職員名簿【年間実績】!BT46</f>
        <v/>
      </c>
      <c r="S34" s="324" t="str">
        <f>③職員名簿【年間実績】!BD46</f>
        <v/>
      </c>
      <c r="T34" s="153" t="str">
        <f>IF(R34="○",①基本情報【名簿入力前に必須入力】!$E$16,"")</f>
        <v/>
      </c>
      <c r="U34" s="325" t="str">
        <f>③職員名簿【年間実績】!BU46</f>
        <v/>
      </c>
      <c r="V34" s="324" t="str">
        <f>③職員名簿【年間実績】!BE46</f>
        <v/>
      </c>
      <c r="W34" s="153" t="str">
        <f>IF(U34="○",①基本情報【名簿入力前に必須入力】!$E$16,"")</f>
        <v/>
      </c>
      <c r="X34" s="325" t="str">
        <f>③職員名簿【年間実績】!BV46</f>
        <v/>
      </c>
      <c r="Y34" s="324" t="str">
        <f>③職員名簿【年間実績】!BF46</f>
        <v/>
      </c>
      <c r="Z34" s="153" t="str">
        <f>IF(X34="○",①基本情報【名簿入力前に必須入力】!$E$16,"")</f>
        <v/>
      </c>
      <c r="AA34" s="325" t="str">
        <f>③職員名簿【年間実績】!BW46</f>
        <v/>
      </c>
      <c r="AB34" s="324" t="str">
        <f>③職員名簿【年間実績】!BG46</f>
        <v/>
      </c>
      <c r="AC34" s="153" t="str">
        <f>IF(AA34="○",①基本情報【名簿入力前に必須入力】!$E$16,"")</f>
        <v/>
      </c>
      <c r="AD34" s="325" t="str">
        <f>③職員名簿【年間実績】!BX46</f>
        <v/>
      </c>
      <c r="AE34" s="324" t="str">
        <f>③職員名簿【年間実績】!BH46</f>
        <v/>
      </c>
      <c r="AF34" s="153" t="str">
        <f>IF(AD34="○",①基本情報【名簿入力前に必須入力】!$E$16,"")</f>
        <v/>
      </c>
      <c r="AG34" s="325" t="str">
        <f>③職員名簿【年間実績】!BY46</f>
        <v/>
      </c>
      <c r="AH34" s="324" t="str">
        <f>③職員名簿【年間実績】!BI46</f>
        <v/>
      </c>
      <c r="AI34" s="153" t="str">
        <f>IF(AG34="○",①基本情報【名簿入力前に必須入力】!$E$16,"")</f>
        <v/>
      </c>
      <c r="AJ34" s="325" t="str">
        <f>③職員名簿【年間実績】!BZ46</f>
        <v/>
      </c>
      <c r="AK34" s="324" t="str">
        <f>③職員名簿【年間実績】!BJ46</f>
        <v/>
      </c>
      <c r="AL34" s="153" t="str">
        <f>IF(AJ34="○",①基本情報【名簿入力前に必須入力】!$E$16,"")</f>
        <v/>
      </c>
    </row>
    <row r="35" spans="1:38" ht="30" customHeight="1">
      <c r="A35">
        <v>31</v>
      </c>
      <c r="B35" s="138" t="str">
        <f>③職員名簿【年間実績】!BN47</f>
        <v/>
      </c>
      <c r="C35" s="323" t="str">
        <f>③職員名簿【年間実績】!BO47</f>
        <v/>
      </c>
      <c r="D35" s="324" t="str">
        <f>③職員名簿【年間実績】!AY47</f>
        <v/>
      </c>
      <c r="E35" s="153" t="str">
        <f>IF(C35="○",①基本情報【名簿入力前に必須入力】!$E$16,"")</f>
        <v/>
      </c>
      <c r="F35" s="325" t="str">
        <f>③職員名簿【年間実績】!BP47</f>
        <v/>
      </c>
      <c r="G35" s="324" t="str">
        <f>③職員名簿【年間実績】!AZ47</f>
        <v/>
      </c>
      <c r="H35" s="153" t="str">
        <f>IF(F35="○",①基本情報【名簿入力前に必須入力】!$E$16,"")</f>
        <v/>
      </c>
      <c r="I35" s="325" t="str">
        <f>③職員名簿【年間実績】!BQ47</f>
        <v/>
      </c>
      <c r="J35" s="324" t="str">
        <f>③職員名簿【年間実績】!BA47</f>
        <v/>
      </c>
      <c r="K35" s="153" t="str">
        <f>IF(I35="○",①基本情報【名簿入力前に必須入力】!$E$16,"")</f>
        <v/>
      </c>
      <c r="L35" s="325" t="str">
        <f>③職員名簿【年間実績】!BR47</f>
        <v/>
      </c>
      <c r="M35" s="324" t="str">
        <f>③職員名簿【年間実績】!BB47</f>
        <v/>
      </c>
      <c r="N35" s="153" t="str">
        <f>IF(L35="○",①基本情報【名簿入力前に必須入力】!$E$16,"")</f>
        <v/>
      </c>
      <c r="O35" s="325" t="str">
        <f>③職員名簿【年間実績】!BS47</f>
        <v/>
      </c>
      <c r="P35" s="324" t="str">
        <f>③職員名簿【年間実績】!BC47</f>
        <v/>
      </c>
      <c r="Q35" s="153" t="str">
        <f>IF(O35="○",①基本情報【名簿入力前に必須入力】!$E$16,"")</f>
        <v/>
      </c>
      <c r="R35" s="325" t="str">
        <f>③職員名簿【年間実績】!BT47</f>
        <v/>
      </c>
      <c r="S35" s="324" t="str">
        <f>③職員名簿【年間実績】!BD47</f>
        <v/>
      </c>
      <c r="T35" s="153" t="str">
        <f>IF(R35="○",①基本情報【名簿入力前に必須入力】!$E$16,"")</f>
        <v/>
      </c>
      <c r="U35" s="325" t="str">
        <f>③職員名簿【年間実績】!BU47</f>
        <v/>
      </c>
      <c r="V35" s="324" t="str">
        <f>③職員名簿【年間実績】!BE47</f>
        <v/>
      </c>
      <c r="W35" s="153" t="str">
        <f>IF(U35="○",①基本情報【名簿入力前に必須入力】!$E$16,"")</f>
        <v/>
      </c>
      <c r="X35" s="325" t="str">
        <f>③職員名簿【年間実績】!BV47</f>
        <v/>
      </c>
      <c r="Y35" s="324" t="str">
        <f>③職員名簿【年間実績】!BF47</f>
        <v/>
      </c>
      <c r="Z35" s="153" t="str">
        <f>IF(X35="○",①基本情報【名簿入力前に必須入力】!$E$16,"")</f>
        <v/>
      </c>
      <c r="AA35" s="325" t="str">
        <f>③職員名簿【年間実績】!BW47</f>
        <v/>
      </c>
      <c r="AB35" s="324" t="str">
        <f>③職員名簿【年間実績】!BG47</f>
        <v/>
      </c>
      <c r="AC35" s="153" t="str">
        <f>IF(AA35="○",①基本情報【名簿入力前に必須入力】!$E$16,"")</f>
        <v/>
      </c>
      <c r="AD35" s="325" t="str">
        <f>③職員名簿【年間実績】!BX47</f>
        <v/>
      </c>
      <c r="AE35" s="324" t="str">
        <f>③職員名簿【年間実績】!BH47</f>
        <v/>
      </c>
      <c r="AF35" s="153" t="str">
        <f>IF(AD35="○",①基本情報【名簿入力前に必須入力】!$E$16,"")</f>
        <v/>
      </c>
      <c r="AG35" s="325" t="str">
        <f>③職員名簿【年間実績】!BY47</f>
        <v/>
      </c>
      <c r="AH35" s="324" t="str">
        <f>③職員名簿【年間実績】!BI47</f>
        <v/>
      </c>
      <c r="AI35" s="153" t="str">
        <f>IF(AG35="○",①基本情報【名簿入力前に必須入力】!$E$16,"")</f>
        <v/>
      </c>
      <c r="AJ35" s="325" t="str">
        <f>③職員名簿【年間実績】!BZ47</f>
        <v/>
      </c>
      <c r="AK35" s="324" t="str">
        <f>③職員名簿【年間実績】!BJ47</f>
        <v/>
      </c>
      <c r="AL35" s="153" t="str">
        <f>IF(AJ35="○",①基本情報【名簿入力前に必須入力】!$E$16,"")</f>
        <v/>
      </c>
    </row>
    <row r="36" spans="1:38" ht="30" customHeight="1">
      <c r="A36">
        <v>32</v>
      </c>
      <c r="B36" s="138" t="str">
        <f>③職員名簿【年間実績】!BN48</f>
        <v/>
      </c>
      <c r="C36" s="323" t="str">
        <f>③職員名簿【年間実績】!BO48</f>
        <v/>
      </c>
      <c r="D36" s="324" t="str">
        <f>③職員名簿【年間実績】!AY48</f>
        <v/>
      </c>
      <c r="E36" s="153" t="str">
        <f>IF(C36="○",①基本情報【名簿入力前に必須入力】!$E$16,"")</f>
        <v/>
      </c>
      <c r="F36" s="325" t="str">
        <f>③職員名簿【年間実績】!BP48</f>
        <v/>
      </c>
      <c r="G36" s="324" t="str">
        <f>③職員名簿【年間実績】!AZ48</f>
        <v/>
      </c>
      <c r="H36" s="153" t="str">
        <f>IF(F36="○",①基本情報【名簿入力前に必須入力】!$E$16,"")</f>
        <v/>
      </c>
      <c r="I36" s="325" t="str">
        <f>③職員名簿【年間実績】!BQ48</f>
        <v/>
      </c>
      <c r="J36" s="324" t="str">
        <f>③職員名簿【年間実績】!BA48</f>
        <v/>
      </c>
      <c r="K36" s="153" t="str">
        <f>IF(I36="○",①基本情報【名簿入力前に必須入力】!$E$16,"")</f>
        <v/>
      </c>
      <c r="L36" s="325" t="str">
        <f>③職員名簿【年間実績】!BR48</f>
        <v/>
      </c>
      <c r="M36" s="324" t="str">
        <f>③職員名簿【年間実績】!BB48</f>
        <v/>
      </c>
      <c r="N36" s="153" t="str">
        <f>IF(L36="○",①基本情報【名簿入力前に必須入力】!$E$16,"")</f>
        <v/>
      </c>
      <c r="O36" s="325" t="str">
        <f>③職員名簿【年間実績】!BS48</f>
        <v/>
      </c>
      <c r="P36" s="324" t="str">
        <f>③職員名簿【年間実績】!BC48</f>
        <v/>
      </c>
      <c r="Q36" s="153" t="str">
        <f>IF(O36="○",①基本情報【名簿入力前に必須入力】!$E$16,"")</f>
        <v/>
      </c>
      <c r="R36" s="325" t="str">
        <f>③職員名簿【年間実績】!BT48</f>
        <v/>
      </c>
      <c r="S36" s="324" t="str">
        <f>③職員名簿【年間実績】!BD48</f>
        <v/>
      </c>
      <c r="T36" s="153" t="str">
        <f>IF(R36="○",①基本情報【名簿入力前に必須入力】!$E$16,"")</f>
        <v/>
      </c>
      <c r="U36" s="325" t="str">
        <f>③職員名簿【年間実績】!BU48</f>
        <v/>
      </c>
      <c r="V36" s="324" t="str">
        <f>③職員名簿【年間実績】!BE48</f>
        <v/>
      </c>
      <c r="W36" s="153" t="str">
        <f>IF(U36="○",①基本情報【名簿入力前に必須入力】!$E$16,"")</f>
        <v/>
      </c>
      <c r="X36" s="325" t="str">
        <f>③職員名簿【年間実績】!BV48</f>
        <v/>
      </c>
      <c r="Y36" s="324" t="str">
        <f>③職員名簿【年間実績】!BF48</f>
        <v/>
      </c>
      <c r="Z36" s="153" t="str">
        <f>IF(X36="○",①基本情報【名簿入力前に必須入力】!$E$16,"")</f>
        <v/>
      </c>
      <c r="AA36" s="325" t="str">
        <f>③職員名簿【年間実績】!BW48</f>
        <v/>
      </c>
      <c r="AB36" s="324" t="str">
        <f>③職員名簿【年間実績】!BG48</f>
        <v/>
      </c>
      <c r="AC36" s="153" t="str">
        <f>IF(AA36="○",①基本情報【名簿入力前に必須入力】!$E$16,"")</f>
        <v/>
      </c>
      <c r="AD36" s="325" t="str">
        <f>③職員名簿【年間実績】!BX48</f>
        <v/>
      </c>
      <c r="AE36" s="324" t="str">
        <f>③職員名簿【年間実績】!BH48</f>
        <v/>
      </c>
      <c r="AF36" s="153" t="str">
        <f>IF(AD36="○",①基本情報【名簿入力前に必須入力】!$E$16,"")</f>
        <v/>
      </c>
      <c r="AG36" s="325" t="str">
        <f>③職員名簿【年間実績】!BY48</f>
        <v/>
      </c>
      <c r="AH36" s="324" t="str">
        <f>③職員名簿【年間実績】!BI48</f>
        <v/>
      </c>
      <c r="AI36" s="153" t="str">
        <f>IF(AG36="○",①基本情報【名簿入力前に必須入力】!$E$16,"")</f>
        <v/>
      </c>
      <c r="AJ36" s="325" t="str">
        <f>③職員名簿【年間実績】!BZ48</f>
        <v/>
      </c>
      <c r="AK36" s="324" t="str">
        <f>③職員名簿【年間実績】!BJ48</f>
        <v/>
      </c>
      <c r="AL36" s="153" t="str">
        <f>IF(AJ36="○",①基本情報【名簿入力前に必須入力】!$E$16,"")</f>
        <v/>
      </c>
    </row>
    <row r="37" spans="1:38" ht="30" customHeight="1">
      <c r="A37">
        <v>33</v>
      </c>
      <c r="B37" s="138" t="str">
        <f>③職員名簿【年間実績】!BN49</f>
        <v/>
      </c>
      <c r="C37" s="323" t="str">
        <f>③職員名簿【年間実績】!BO49</f>
        <v/>
      </c>
      <c r="D37" s="324" t="str">
        <f>③職員名簿【年間実績】!AY49</f>
        <v/>
      </c>
      <c r="E37" s="153" t="str">
        <f>IF(C37="○",①基本情報【名簿入力前に必須入力】!$E$16,"")</f>
        <v/>
      </c>
      <c r="F37" s="325" t="str">
        <f>③職員名簿【年間実績】!BP49</f>
        <v/>
      </c>
      <c r="G37" s="324" t="str">
        <f>③職員名簿【年間実績】!AZ49</f>
        <v/>
      </c>
      <c r="H37" s="153" t="str">
        <f>IF(F37="○",①基本情報【名簿入力前に必須入力】!$E$16,"")</f>
        <v/>
      </c>
      <c r="I37" s="325" t="str">
        <f>③職員名簿【年間実績】!BQ49</f>
        <v/>
      </c>
      <c r="J37" s="324" t="str">
        <f>③職員名簿【年間実績】!BA49</f>
        <v/>
      </c>
      <c r="K37" s="153" t="str">
        <f>IF(I37="○",①基本情報【名簿入力前に必須入力】!$E$16,"")</f>
        <v/>
      </c>
      <c r="L37" s="325" t="str">
        <f>③職員名簿【年間実績】!BR49</f>
        <v/>
      </c>
      <c r="M37" s="324" t="str">
        <f>③職員名簿【年間実績】!BB49</f>
        <v/>
      </c>
      <c r="N37" s="153" t="str">
        <f>IF(L37="○",①基本情報【名簿入力前に必須入力】!$E$16,"")</f>
        <v/>
      </c>
      <c r="O37" s="325" t="str">
        <f>③職員名簿【年間実績】!BS49</f>
        <v/>
      </c>
      <c r="P37" s="324" t="str">
        <f>③職員名簿【年間実績】!BC49</f>
        <v/>
      </c>
      <c r="Q37" s="153" t="str">
        <f>IF(O37="○",①基本情報【名簿入力前に必須入力】!$E$16,"")</f>
        <v/>
      </c>
      <c r="R37" s="325" t="str">
        <f>③職員名簿【年間実績】!BT49</f>
        <v/>
      </c>
      <c r="S37" s="324" t="str">
        <f>③職員名簿【年間実績】!BD49</f>
        <v/>
      </c>
      <c r="T37" s="153" t="str">
        <f>IF(R37="○",①基本情報【名簿入力前に必須入力】!$E$16,"")</f>
        <v/>
      </c>
      <c r="U37" s="325" t="str">
        <f>③職員名簿【年間実績】!BU49</f>
        <v/>
      </c>
      <c r="V37" s="324" t="str">
        <f>③職員名簿【年間実績】!BE49</f>
        <v/>
      </c>
      <c r="W37" s="153" t="str">
        <f>IF(U37="○",①基本情報【名簿入力前に必須入力】!$E$16,"")</f>
        <v/>
      </c>
      <c r="X37" s="325" t="str">
        <f>③職員名簿【年間実績】!BV49</f>
        <v/>
      </c>
      <c r="Y37" s="324" t="str">
        <f>③職員名簿【年間実績】!BF49</f>
        <v/>
      </c>
      <c r="Z37" s="153" t="str">
        <f>IF(X37="○",①基本情報【名簿入力前に必須入力】!$E$16,"")</f>
        <v/>
      </c>
      <c r="AA37" s="325" t="str">
        <f>③職員名簿【年間実績】!BW49</f>
        <v/>
      </c>
      <c r="AB37" s="324" t="str">
        <f>③職員名簿【年間実績】!BG49</f>
        <v/>
      </c>
      <c r="AC37" s="153" t="str">
        <f>IF(AA37="○",①基本情報【名簿入力前に必須入力】!$E$16,"")</f>
        <v/>
      </c>
      <c r="AD37" s="325" t="str">
        <f>③職員名簿【年間実績】!BX49</f>
        <v/>
      </c>
      <c r="AE37" s="324" t="str">
        <f>③職員名簿【年間実績】!BH49</f>
        <v/>
      </c>
      <c r="AF37" s="153" t="str">
        <f>IF(AD37="○",①基本情報【名簿入力前に必須入力】!$E$16,"")</f>
        <v/>
      </c>
      <c r="AG37" s="325" t="str">
        <f>③職員名簿【年間実績】!BY49</f>
        <v/>
      </c>
      <c r="AH37" s="324" t="str">
        <f>③職員名簿【年間実績】!BI49</f>
        <v/>
      </c>
      <c r="AI37" s="153" t="str">
        <f>IF(AG37="○",①基本情報【名簿入力前に必須入力】!$E$16,"")</f>
        <v/>
      </c>
      <c r="AJ37" s="325" t="str">
        <f>③職員名簿【年間実績】!BZ49</f>
        <v/>
      </c>
      <c r="AK37" s="324" t="str">
        <f>③職員名簿【年間実績】!BJ49</f>
        <v/>
      </c>
      <c r="AL37" s="153" t="str">
        <f>IF(AJ37="○",①基本情報【名簿入力前に必須入力】!$E$16,"")</f>
        <v/>
      </c>
    </row>
    <row r="38" spans="1:38" ht="30" customHeight="1">
      <c r="A38">
        <v>34</v>
      </c>
      <c r="B38" s="138" t="str">
        <f>③職員名簿【年間実績】!BN50</f>
        <v/>
      </c>
      <c r="C38" s="323" t="str">
        <f>③職員名簿【年間実績】!BO50</f>
        <v/>
      </c>
      <c r="D38" s="324" t="str">
        <f>③職員名簿【年間実績】!AY50</f>
        <v/>
      </c>
      <c r="E38" s="153" t="str">
        <f>IF(C38="○",①基本情報【名簿入力前に必須入力】!$E$16,"")</f>
        <v/>
      </c>
      <c r="F38" s="325" t="str">
        <f>③職員名簿【年間実績】!BP50</f>
        <v/>
      </c>
      <c r="G38" s="324" t="str">
        <f>③職員名簿【年間実績】!AZ50</f>
        <v/>
      </c>
      <c r="H38" s="153" t="str">
        <f>IF(F38="○",①基本情報【名簿入力前に必須入力】!$E$16,"")</f>
        <v/>
      </c>
      <c r="I38" s="325" t="str">
        <f>③職員名簿【年間実績】!BQ50</f>
        <v/>
      </c>
      <c r="J38" s="324" t="str">
        <f>③職員名簿【年間実績】!BA50</f>
        <v/>
      </c>
      <c r="K38" s="153" t="str">
        <f>IF(I38="○",①基本情報【名簿入力前に必須入力】!$E$16,"")</f>
        <v/>
      </c>
      <c r="L38" s="325" t="str">
        <f>③職員名簿【年間実績】!BR50</f>
        <v/>
      </c>
      <c r="M38" s="324" t="str">
        <f>③職員名簿【年間実績】!BB50</f>
        <v/>
      </c>
      <c r="N38" s="153" t="str">
        <f>IF(L38="○",①基本情報【名簿入力前に必須入力】!$E$16,"")</f>
        <v/>
      </c>
      <c r="O38" s="325" t="str">
        <f>③職員名簿【年間実績】!BS50</f>
        <v/>
      </c>
      <c r="P38" s="324" t="str">
        <f>③職員名簿【年間実績】!BC50</f>
        <v/>
      </c>
      <c r="Q38" s="153" t="str">
        <f>IF(O38="○",①基本情報【名簿入力前に必須入力】!$E$16,"")</f>
        <v/>
      </c>
      <c r="R38" s="325" t="str">
        <f>③職員名簿【年間実績】!BT50</f>
        <v/>
      </c>
      <c r="S38" s="324" t="str">
        <f>③職員名簿【年間実績】!BD50</f>
        <v/>
      </c>
      <c r="T38" s="153" t="str">
        <f>IF(R38="○",①基本情報【名簿入力前に必須入力】!$E$16,"")</f>
        <v/>
      </c>
      <c r="U38" s="325" t="str">
        <f>③職員名簿【年間実績】!BU50</f>
        <v/>
      </c>
      <c r="V38" s="324" t="str">
        <f>③職員名簿【年間実績】!BE50</f>
        <v/>
      </c>
      <c r="W38" s="153" t="str">
        <f>IF(U38="○",①基本情報【名簿入力前に必須入力】!$E$16,"")</f>
        <v/>
      </c>
      <c r="X38" s="325" t="str">
        <f>③職員名簿【年間実績】!BV50</f>
        <v/>
      </c>
      <c r="Y38" s="324" t="str">
        <f>③職員名簿【年間実績】!BF50</f>
        <v/>
      </c>
      <c r="Z38" s="153" t="str">
        <f>IF(X38="○",①基本情報【名簿入力前に必須入力】!$E$16,"")</f>
        <v/>
      </c>
      <c r="AA38" s="325" t="str">
        <f>③職員名簿【年間実績】!BW50</f>
        <v/>
      </c>
      <c r="AB38" s="324" t="str">
        <f>③職員名簿【年間実績】!BG50</f>
        <v/>
      </c>
      <c r="AC38" s="153" t="str">
        <f>IF(AA38="○",①基本情報【名簿入力前に必須入力】!$E$16,"")</f>
        <v/>
      </c>
      <c r="AD38" s="325" t="str">
        <f>③職員名簿【年間実績】!BX50</f>
        <v/>
      </c>
      <c r="AE38" s="324" t="str">
        <f>③職員名簿【年間実績】!BH50</f>
        <v/>
      </c>
      <c r="AF38" s="153" t="str">
        <f>IF(AD38="○",①基本情報【名簿入力前に必須入力】!$E$16,"")</f>
        <v/>
      </c>
      <c r="AG38" s="325" t="str">
        <f>③職員名簿【年間実績】!BY50</f>
        <v/>
      </c>
      <c r="AH38" s="324" t="str">
        <f>③職員名簿【年間実績】!BI50</f>
        <v/>
      </c>
      <c r="AI38" s="153" t="str">
        <f>IF(AG38="○",①基本情報【名簿入力前に必須入力】!$E$16,"")</f>
        <v/>
      </c>
      <c r="AJ38" s="325" t="str">
        <f>③職員名簿【年間実績】!BZ50</f>
        <v/>
      </c>
      <c r="AK38" s="324" t="str">
        <f>③職員名簿【年間実績】!BJ50</f>
        <v/>
      </c>
      <c r="AL38" s="153" t="str">
        <f>IF(AJ38="○",①基本情報【名簿入力前に必須入力】!$E$16,"")</f>
        <v/>
      </c>
    </row>
    <row r="39" spans="1:38" ht="30" customHeight="1">
      <c r="A39">
        <v>35</v>
      </c>
      <c r="B39" s="138" t="str">
        <f>③職員名簿【年間実績】!BN51</f>
        <v/>
      </c>
      <c r="C39" s="323" t="str">
        <f>③職員名簿【年間実績】!BO51</f>
        <v/>
      </c>
      <c r="D39" s="324" t="str">
        <f>③職員名簿【年間実績】!AY51</f>
        <v/>
      </c>
      <c r="E39" s="153" t="str">
        <f>IF(C39="○",①基本情報【名簿入力前に必須入力】!$E$16,"")</f>
        <v/>
      </c>
      <c r="F39" s="325" t="str">
        <f>③職員名簿【年間実績】!BP51</f>
        <v/>
      </c>
      <c r="G39" s="324" t="str">
        <f>③職員名簿【年間実績】!AZ51</f>
        <v/>
      </c>
      <c r="H39" s="153" t="str">
        <f>IF(F39="○",①基本情報【名簿入力前に必須入力】!$E$16,"")</f>
        <v/>
      </c>
      <c r="I39" s="325" t="str">
        <f>③職員名簿【年間実績】!BQ51</f>
        <v/>
      </c>
      <c r="J39" s="324" t="str">
        <f>③職員名簿【年間実績】!BA51</f>
        <v/>
      </c>
      <c r="K39" s="153" t="str">
        <f>IF(I39="○",①基本情報【名簿入力前に必須入力】!$E$16,"")</f>
        <v/>
      </c>
      <c r="L39" s="325" t="str">
        <f>③職員名簿【年間実績】!BR51</f>
        <v/>
      </c>
      <c r="M39" s="324" t="str">
        <f>③職員名簿【年間実績】!BB51</f>
        <v/>
      </c>
      <c r="N39" s="153" t="str">
        <f>IF(L39="○",①基本情報【名簿入力前に必須入力】!$E$16,"")</f>
        <v/>
      </c>
      <c r="O39" s="325" t="str">
        <f>③職員名簿【年間実績】!BS51</f>
        <v/>
      </c>
      <c r="P39" s="324" t="str">
        <f>③職員名簿【年間実績】!BC51</f>
        <v/>
      </c>
      <c r="Q39" s="153" t="str">
        <f>IF(O39="○",①基本情報【名簿入力前に必須入力】!$E$16,"")</f>
        <v/>
      </c>
      <c r="R39" s="325" t="str">
        <f>③職員名簿【年間実績】!BT51</f>
        <v/>
      </c>
      <c r="S39" s="324" t="str">
        <f>③職員名簿【年間実績】!BD51</f>
        <v/>
      </c>
      <c r="T39" s="153" t="str">
        <f>IF(R39="○",①基本情報【名簿入力前に必須入力】!$E$16,"")</f>
        <v/>
      </c>
      <c r="U39" s="325" t="str">
        <f>③職員名簿【年間実績】!BU51</f>
        <v/>
      </c>
      <c r="V39" s="324" t="str">
        <f>③職員名簿【年間実績】!BE51</f>
        <v/>
      </c>
      <c r="W39" s="153" t="str">
        <f>IF(U39="○",①基本情報【名簿入力前に必須入力】!$E$16,"")</f>
        <v/>
      </c>
      <c r="X39" s="325" t="str">
        <f>③職員名簿【年間実績】!BV51</f>
        <v/>
      </c>
      <c r="Y39" s="324" t="str">
        <f>③職員名簿【年間実績】!BF51</f>
        <v/>
      </c>
      <c r="Z39" s="153" t="str">
        <f>IF(X39="○",①基本情報【名簿入力前に必須入力】!$E$16,"")</f>
        <v/>
      </c>
      <c r="AA39" s="325" t="str">
        <f>③職員名簿【年間実績】!BW51</f>
        <v/>
      </c>
      <c r="AB39" s="324" t="str">
        <f>③職員名簿【年間実績】!BG51</f>
        <v/>
      </c>
      <c r="AC39" s="153" t="str">
        <f>IF(AA39="○",①基本情報【名簿入力前に必須入力】!$E$16,"")</f>
        <v/>
      </c>
      <c r="AD39" s="325" t="str">
        <f>③職員名簿【年間実績】!BX51</f>
        <v/>
      </c>
      <c r="AE39" s="324" t="str">
        <f>③職員名簿【年間実績】!BH51</f>
        <v/>
      </c>
      <c r="AF39" s="153" t="str">
        <f>IF(AD39="○",①基本情報【名簿入力前に必須入力】!$E$16,"")</f>
        <v/>
      </c>
      <c r="AG39" s="325" t="str">
        <f>③職員名簿【年間実績】!BY51</f>
        <v/>
      </c>
      <c r="AH39" s="324" t="str">
        <f>③職員名簿【年間実績】!BI51</f>
        <v/>
      </c>
      <c r="AI39" s="153" t="str">
        <f>IF(AG39="○",①基本情報【名簿入力前に必須入力】!$E$16,"")</f>
        <v/>
      </c>
      <c r="AJ39" s="325" t="str">
        <f>③職員名簿【年間実績】!BZ51</f>
        <v/>
      </c>
      <c r="AK39" s="324" t="str">
        <f>③職員名簿【年間実績】!BJ51</f>
        <v/>
      </c>
      <c r="AL39" s="153" t="str">
        <f>IF(AJ39="○",①基本情報【名簿入力前に必須入力】!$E$16,"")</f>
        <v/>
      </c>
    </row>
    <row r="40" spans="1:38" ht="30" customHeight="1">
      <c r="A40">
        <v>36</v>
      </c>
      <c r="B40" s="138" t="str">
        <f>③職員名簿【年間実績】!BN52</f>
        <v/>
      </c>
      <c r="C40" s="323" t="str">
        <f>③職員名簿【年間実績】!BO52</f>
        <v/>
      </c>
      <c r="D40" s="324" t="str">
        <f>③職員名簿【年間実績】!AY52</f>
        <v/>
      </c>
      <c r="E40" s="153" t="str">
        <f>IF(C40="○",①基本情報【名簿入力前に必須入力】!$E$16,"")</f>
        <v/>
      </c>
      <c r="F40" s="325" t="str">
        <f>③職員名簿【年間実績】!BP52</f>
        <v/>
      </c>
      <c r="G40" s="324" t="str">
        <f>③職員名簿【年間実績】!AZ52</f>
        <v/>
      </c>
      <c r="H40" s="153" t="str">
        <f>IF(F40="○",①基本情報【名簿入力前に必須入力】!$E$16,"")</f>
        <v/>
      </c>
      <c r="I40" s="325" t="str">
        <f>③職員名簿【年間実績】!BQ52</f>
        <v/>
      </c>
      <c r="J40" s="324" t="str">
        <f>③職員名簿【年間実績】!BA52</f>
        <v/>
      </c>
      <c r="K40" s="153" t="str">
        <f>IF(I40="○",①基本情報【名簿入力前に必須入力】!$E$16,"")</f>
        <v/>
      </c>
      <c r="L40" s="325" t="str">
        <f>③職員名簿【年間実績】!BR52</f>
        <v/>
      </c>
      <c r="M40" s="324" t="str">
        <f>③職員名簿【年間実績】!BB52</f>
        <v/>
      </c>
      <c r="N40" s="153" t="str">
        <f>IF(L40="○",①基本情報【名簿入力前に必須入力】!$E$16,"")</f>
        <v/>
      </c>
      <c r="O40" s="325" t="str">
        <f>③職員名簿【年間実績】!BS52</f>
        <v/>
      </c>
      <c r="P40" s="324" t="str">
        <f>③職員名簿【年間実績】!BC52</f>
        <v/>
      </c>
      <c r="Q40" s="153" t="str">
        <f>IF(O40="○",①基本情報【名簿入力前に必須入力】!$E$16,"")</f>
        <v/>
      </c>
      <c r="R40" s="325" t="str">
        <f>③職員名簿【年間実績】!BT52</f>
        <v/>
      </c>
      <c r="S40" s="324" t="str">
        <f>③職員名簿【年間実績】!BD52</f>
        <v/>
      </c>
      <c r="T40" s="153" t="str">
        <f>IF(R40="○",①基本情報【名簿入力前に必須入力】!$E$16,"")</f>
        <v/>
      </c>
      <c r="U40" s="325" t="str">
        <f>③職員名簿【年間実績】!BU52</f>
        <v/>
      </c>
      <c r="V40" s="324" t="str">
        <f>③職員名簿【年間実績】!BE52</f>
        <v/>
      </c>
      <c r="W40" s="153" t="str">
        <f>IF(U40="○",①基本情報【名簿入力前に必須入力】!$E$16,"")</f>
        <v/>
      </c>
      <c r="X40" s="325" t="str">
        <f>③職員名簿【年間実績】!BV52</f>
        <v/>
      </c>
      <c r="Y40" s="324" t="str">
        <f>③職員名簿【年間実績】!BF52</f>
        <v/>
      </c>
      <c r="Z40" s="153" t="str">
        <f>IF(X40="○",①基本情報【名簿入力前に必須入力】!$E$16,"")</f>
        <v/>
      </c>
      <c r="AA40" s="325" t="str">
        <f>③職員名簿【年間実績】!BW52</f>
        <v/>
      </c>
      <c r="AB40" s="324" t="str">
        <f>③職員名簿【年間実績】!BG52</f>
        <v/>
      </c>
      <c r="AC40" s="153" t="str">
        <f>IF(AA40="○",①基本情報【名簿入力前に必須入力】!$E$16,"")</f>
        <v/>
      </c>
      <c r="AD40" s="325" t="str">
        <f>③職員名簿【年間実績】!BX52</f>
        <v/>
      </c>
      <c r="AE40" s="324" t="str">
        <f>③職員名簿【年間実績】!BH52</f>
        <v/>
      </c>
      <c r="AF40" s="153" t="str">
        <f>IF(AD40="○",①基本情報【名簿入力前に必須入力】!$E$16,"")</f>
        <v/>
      </c>
      <c r="AG40" s="325" t="str">
        <f>③職員名簿【年間実績】!BY52</f>
        <v/>
      </c>
      <c r="AH40" s="324" t="str">
        <f>③職員名簿【年間実績】!BI52</f>
        <v/>
      </c>
      <c r="AI40" s="153" t="str">
        <f>IF(AG40="○",①基本情報【名簿入力前に必須入力】!$E$16,"")</f>
        <v/>
      </c>
      <c r="AJ40" s="325" t="str">
        <f>③職員名簿【年間実績】!BZ52</f>
        <v/>
      </c>
      <c r="AK40" s="324" t="str">
        <f>③職員名簿【年間実績】!BJ52</f>
        <v/>
      </c>
      <c r="AL40" s="153" t="str">
        <f>IF(AJ40="○",①基本情報【名簿入力前に必須入力】!$E$16,"")</f>
        <v/>
      </c>
    </row>
    <row r="41" spans="1:38" ht="30" customHeight="1">
      <c r="A41">
        <v>37</v>
      </c>
      <c r="B41" s="138" t="str">
        <f>③職員名簿【年間実績】!BN53</f>
        <v/>
      </c>
      <c r="C41" s="323" t="str">
        <f>③職員名簿【年間実績】!BO53</f>
        <v/>
      </c>
      <c r="D41" s="324" t="str">
        <f>③職員名簿【年間実績】!AY53</f>
        <v/>
      </c>
      <c r="E41" s="153" t="str">
        <f>IF(C41="○",①基本情報【名簿入力前に必須入力】!$E$16,"")</f>
        <v/>
      </c>
      <c r="F41" s="325" t="str">
        <f>③職員名簿【年間実績】!BP53</f>
        <v/>
      </c>
      <c r="G41" s="324" t="str">
        <f>③職員名簿【年間実績】!AZ53</f>
        <v/>
      </c>
      <c r="H41" s="153" t="str">
        <f>IF(F41="○",①基本情報【名簿入力前に必須入力】!$E$16,"")</f>
        <v/>
      </c>
      <c r="I41" s="325" t="str">
        <f>③職員名簿【年間実績】!BQ53</f>
        <v/>
      </c>
      <c r="J41" s="324" t="str">
        <f>③職員名簿【年間実績】!BA53</f>
        <v/>
      </c>
      <c r="K41" s="153" t="str">
        <f>IF(I41="○",①基本情報【名簿入力前に必須入力】!$E$16,"")</f>
        <v/>
      </c>
      <c r="L41" s="325" t="str">
        <f>③職員名簿【年間実績】!BR53</f>
        <v/>
      </c>
      <c r="M41" s="324" t="str">
        <f>③職員名簿【年間実績】!BB53</f>
        <v/>
      </c>
      <c r="N41" s="153" t="str">
        <f>IF(L41="○",①基本情報【名簿入力前に必須入力】!$E$16,"")</f>
        <v/>
      </c>
      <c r="O41" s="325" t="str">
        <f>③職員名簿【年間実績】!BS53</f>
        <v/>
      </c>
      <c r="P41" s="324" t="str">
        <f>③職員名簿【年間実績】!BC53</f>
        <v/>
      </c>
      <c r="Q41" s="153" t="str">
        <f>IF(O41="○",①基本情報【名簿入力前に必須入力】!$E$16,"")</f>
        <v/>
      </c>
      <c r="R41" s="325" t="str">
        <f>③職員名簿【年間実績】!BT53</f>
        <v/>
      </c>
      <c r="S41" s="324" t="str">
        <f>③職員名簿【年間実績】!BD53</f>
        <v/>
      </c>
      <c r="T41" s="153" t="str">
        <f>IF(R41="○",①基本情報【名簿入力前に必須入力】!$E$16,"")</f>
        <v/>
      </c>
      <c r="U41" s="325" t="str">
        <f>③職員名簿【年間実績】!BU53</f>
        <v/>
      </c>
      <c r="V41" s="324" t="str">
        <f>③職員名簿【年間実績】!BE53</f>
        <v/>
      </c>
      <c r="W41" s="153" t="str">
        <f>IF(U41="○",①基本情報【名簿入力前に必須入力】!$E$16,"")</f>
        <v/>
      </c>
      <c r="X41" s="325" t="str">
        <f>③職員名簿【年間実績】!BV53</f>
        <v/>
      </c>
      <c r="Y41" s="324" t="str">
        <f>③職員名簿【年間実績】!BF53</f>
        <v/>
      </c>
      <c r="Z41" s="153" t="str">
        <f>IF(X41="○",①基本情報【名簿入力前に必須入力】!$E$16,"")</f>
        <v/>
      </c>
      <c r="AA41" s="325" t="str">
        <f>③職員名簿【年間実績】!BW53</f>
        <v/>
      </c>
      <c r="AB41" s="324" t="str">
        <f>③職員名簿【年間実績】!BG53</f>
        <v/>
      </c>
      <c r="AC41" s="153" t="str">
        <f>IF(AA41="○",①基本情報【名簿入力前に必須入力】!$E$16,"")</f>
        <v/>
      </c>
      <c r="AD41" s="325" t="str">
        <f>③職員名簿【年間実績】!BX53</f>
        <v/>
      </c>
      <c r="AE41" s="324" t="str">
        <f>③職員名簿【年間実績】!BH53</f>
        <v/>
      </c>
      <c r="AF41" s="153" t="str">
        <f>IF(AD41="○",①基本情報【名簿入力前に必須入力】!$E$16,"")</f>
        <v/>
      </c>
      <c r="AG41" s="325" t="str">
        <f>③職員名簿【年間実績】!BY53</f>
        <v/>
      </c>
      <c r="AH41" s="324" t="str">
        <f>③職員名簿【年間実績】!BI53</f>
        <v/>
      </c>
      <c r="AI41" s="153" t="str">
        <f>IF(AG41="○",①基本情報【名簿入力前に必須入力】!$E$16,"")</f>
        <v/>
      </c>
      <c r="AJ41" s="325" t="str">
        <f>③職員名簿【年間実績】!BZ53</f>
        <v/>
      </c>
      <c r="AK41" s="324" t="str">
        <f>③職員名簿【年間実績】!BJ53</f>
        <v/>
      </c>
      <c r="AL41" s="153" t="str">
        <f>IF(AJ41="○",①基本情報【名簿入力前に必須入力】!$E$16,"")</f>
        <v/>
      </c>
    </row>
    <row r="42" spans="1:38" ht="30" customHeight="1">
      <c r="A42">
        <v>38</v>
      </c>
      <c r="B42" s="138" t="str">
        <f>③職員名簿【年間実績】!BN54</f>
        <v/>
      </c>
      <c r="C42" s="323" t="str">
        <f>③職員名簿【年間実績】!BO54</f>
        <v/>
      </c>
      <c r="D42" s="324" t="str">
        <f>③職員名簿【年間実績】!AY54</f>
        <v/>
      </c>
      <c r="E42" s="153" t="str">
        <f>IF(C42="○",①基本情報【名簿入力前に必須入力】!$E$16,"")</f>
        <v/>
      </c>
      <c r="F42" s="325" t="str">
        <f>③職員名簿【年間実績】!BP54</f>
        <v/>
      </c>
      <c r="G42" s="324" t="str">
        <f>③職員名簿【年間実績】!AZ54</f>
        <v/>
      </c>
      <c r="H42" s="153" t="str">
        <f>IF(F42="○",①基本情報【名簿入力前に必須入力】!$E$16,"")</f>
        <v/>
      </c>
      <c r="I42" s="325" t="str">
        <f>③職員名簿【年間実績】!BQ54</f>
        <v/>
      </c>
      <c r="J42" s="324" t="str">
        <f>③職員名簿【年間実績】!BA54</f>
        <v/>
      </c>
      <c r="K42" s="153" t="str">
        <f>IF(I42="○",①基本情報【名簿入力前に必須入力】!$E$16,"")</f>
        <v/>
      </c>
      <c r="L42" s="325" t="str">
        <f>③職員名簿【年間実績】!BR54</f>
        <v/>
      </c>
      <c r="M42" s="324" t="str">
        <f>③職員名簿【年間実績】!BB54</f>
        <v/>
      </c>
      <c r="N42" s="153" t="str">
        <f>IF(L42="○",①基本情報【名簿入力前に必須入力】!$E$16,"")</f>
        <v/>
      </c>
      <c r="O42" s="325" t="str">
        <f>③職員名簿【年間実績】!BS54</f>
        <v/>
      </c>
      <c r="P42" s="324" t="str">
        <f>③職員名簿【年間実績】!BC54</f>
        <v/>
      </c>
      <c r="Q42" s="153" t="str">
        <f>IF(O42="○",①基本情報【名簿入力前に必須入力】!$E$16,"")</f>
        <v/>
      </c>
      <c r="R42" s="325" t="str">
        <f>③職員名簿【年間実績】!BT54</f>
        <v/>
      </c>
      <c r="S42" s="324" t="str">
        <f>③職員名簿【年間実績】!BD54</f>
        <v/>
      </c>
      <c r="T42" s="153" t="str">
        <f>IF(R42="○",①基本情報【名簿入力前に必須入力】!$E$16,"")</f>
        <v/>
      </c>
      <c r="U42" s="325" t="str">
        <f>③職員名簿【年間実績】!BU54</f>
        <v/>
      </c>
      <c r="V42" s="324" t="str">
        <f>③職員名簿【年間実績】!BE54</f>
        <v/>
      </c>
      <c r="W42" s="153" t="str">
        <f>IF(U42="○",①基本情報【名簿入力前に必須入力】!$E$16,"")</f>
        <v/>
      </c>
      <c r="X42" s="325" t="str">
        <f>③職員名簿【年間実績】!BV54</f>
        <v/>
      </c>
      <c r="Y42" s="324" t="str">
        <f>③職員名簿【年間実績】!BF54</f>
        <v/>
      </c>
      <c r="Z42" s="153" t="str">
        <f>IF(X42="○",①基本情報【名簿入力前に必須入力】!$E$16,"")</f>
        <v/>
      </c>
      <c r="AA42" s="325" t="str">
        <f>③職員名簿【年間実績】!BW54</f>
        <v/>
      </c>
      <c r="AB42" s="324" t="str">
        <f>③職員名簿【年間実績】!BG54</f>
        <v/>
      </c>
      <c r="AC42" s="153" t="str">
        <f>IF(AA42="○",①基本情報【名簿入力前に必須入力】!$E$16,"")</f>
        <v/>
      </c>
      <c r="AD42" s="325" t="str">
        <f>③職員名簿【年間実績】!BX54</f>
        <v/>
      </c>
      <c r="AE42" s="324" t="str">
        <f>③職員名簿【年間実績】!BH54</f>
        <v/>
      </c>
      <c r="AF42" s="153" t="str">
        <f>IF(AD42="○",①基本情報【名簿入力前に必須入力】!$E$16,"")</f>
        <v/>
      </c>
      <c r="AG42" s="325" t="str">
        <f>③職員名簿【年間実績】!BY54</f>
        <v/>
      </c>
      <c r="AH42" s="324" t="str">
        <f>③職員名簿【年間実績】!BI54</f>
        <v/>
      </c>
      <c r="AI42" s="153" t="str">
        <f>IF(AG42="○",①基本情報【名簿入力前に必須入力】!$E$16,"")</f>
        <v/>
      </c>
      <c r="AJ42" s="325" t="str">
        <f>③職員名簿【年間実績】!BZ54</f>
        <v/>
      </c>
      <c r="AK42" s="324" t="str">
        <f>③職員名簿【年間実績】!BJ54</f>
        <v/>
      </c>
      <c r="AL42" s="153" t="str">
        <f>IF(AJ42="○",①基本情報【名簿入力前に必須入力】!$E$16,"")</f>
        <v/>
      </c>
    </row>
    <row r="43" spans="1:38" ht="30" customHeight="1">
      <c r="A43">
        <v>39</v>
      </c>
      <c r="B43" s="138" t="str">
        <f>③職員名簿【年間実績】!BN55</f>
        <v/>
      </c>
      <c r="C43" s="323" t="str">
        <f>③職員名簿【年間実績】!BO55</f>
        <v/>
      </c>
      <c r="D43" s="324" t="str">
        <f>③職員名簿【年間実績】!AY55</f>
        <v/>
      </c>
      <c r="E43" s="153" t="str">
        <f>IF(C43="○",①基本情報【名簿入力前に必須入力】!$E$16,"")</f>
        <v/>
      </c>
      <c r="F43" s="325" t="str">
        <f>③職員名簿【年間実績】!BP55</f>
        <v/>
      </c>
      <c r="G43" s="324" t="str">
        <f>③職員名簿【年間実績】!AZ55</f>
        <v/>
      </c>
      <c r="H43" s="153" t="str">
        <f>IF(F43="○",①基本情報【名簿入力前に必須入力】!$E$16,"")</f>
        <v/>
      </c>
      <c r="I43" s="325" t="str">
        <f>③職員名簿【年間実績】!BQ55</f>
        <v/>
      </c>
      <c r="J43" s="324" t="str">
        <f>③職員名簿【年間実績】!BA55</f>
        <v/>
      </c>
      <c r="K43" s="153" t="str">
        <f>IF(I43="○",①基本情報【名簿入力前に必須入力】!$E$16,"")</f>
        <v/>
      </c>
      <c r="L43" s="325" t="str">
        <f>③職員名簿【年間実績】!BR55</f>
        <v/>
      </c>
      <c r="M43" s="324" t="str">
        <f>③職員名簿【年間実績】!BB55</f>
        <v/>
      </c>
      <c r="N43" s="153" t="str">
        <f>IF(L43="○",①基本情報【名簿入力前に必須入力】!$E$16,"")</f>
        <v/>
      </c>
      <c r="O43" s="325" t="str">
        <f>③職員名簿【年間実績】!BS55</f>
        <v/>
      </c>
      <c r="P43" s="324" t="str">
        <f>③職員名簿【年間実績】!BC55</f>
        <v/>
      </c>
      <c r="Q43" s="153" t="str">
        <f>IF(O43="○",①基本情報【名簿入力前に必須入力】!$E$16,"")</f>
        <v/>
      </c>
      <c r="R43" s="325" t="str">
        <f>③職員名簿【年間実績】!BT55</f>
        <v/>
      </c>
      <c r="S43" s="324" t="str">
        <f>③職員名簿【年間実績】!BD55</f>
        <v/>
      </c>
      <c r="T43" s="153" t="str">
        <f>IF(R43="○",①基本情報【名簿入力前に必須入力】!$E$16,"")</f>
        <v/>
      </c>
      <c r="U43" s="325" t="str">
        <f>③職員名簿【年間実績】!BU55</f>
        <v/>
      </c>
      <c r="V43" s="324" t="str">
        <f>③職員名簿【年間実績】!BE55</f>
        <v/>
      </c>
      <c r="W43" s="153" t="str">
        <f>IF(U43="○",①基本情報【名簿入力前に必須入力】!$E$16,"")</f>
        <v/>
      </c>
      <c r="X43" s="325" t="str">
        <f>③職員名簿【年間実績】!BV55</f>
        <v/>
      </c>
      <c r="Y43" s="324" t="str">
        <f>③職員名簿【年間実績】!BF55</f>
        <v/>
      </c>
      <c r="Z43" s="153" t="str">
        <f>IF(X43="○",①基本情報【名簿入力前に必須入力】!$E$16,"")</f>
        <v/>
      </c>
      <c r="AA43" s="325" t="str">
        <f>③職員名簿【年間実績】!BW55</f>
        <v/>
      </c>
      <c r="AB43" s="324" t="str">
        <f>③職員名簿【年間実績】!BG55</f>
        <v/>
      </c>
      <c r="AC43" s="153" t="str">
        <f>IF(AA43="○",①基本情報【名簿入力前に必須入力】!$E$16,"")</f>
        <v/>
      </c>
      <c r="AD43" s="325" t="str">
        <f>③職員名簿【年間実績】!BX55</f>
        <v/>
      </c>
      <c r="AE43" s="324" t="str">
        <f>③職員名簿【年間実績】!BH55</f>
        <v/>
      </c>
      <c r="AF43" s="153" t="str">
        <f>IF(AD43="○",①基本情報【名簿入力前に必須入力】!$E$16,"")</f>
        <v/>
      </c>
      <c r="AG43" s="325" t="str">
        <f>③職員名簿【年間実績】!BY55</f>
        <v/>
      </c>
      <c r="AH43" s="324" t="str">
        <f>③職員名簿【年間実績】!BI55</f>
        <v/>
      </c>
      <c r="AI43" s="153" t="str">
        <f>IF(AG43="○",①基本情報【名簿入力前に必須入力】!$E$16,"")</f>
        <v/>
      </c>
      <c r="AJ43" s="325" t="str">
        <f>③職員名簿【年間実績】!BZ55</f>
        <v/>
      </c>
      <c r="AK43" s="324" t="str">
        <f>③職員名簿【年間実績】!BJ55</f>
        <v/>
      </c>
      <c r="AL43" s="153" t="str">
        <f>IF(AJ43="○",①基本情報【名簿入力前に必須入力】!$E$16,"")</f>
        <v/>
      </c>
    </row>
    <row r="44" spans="1:38" ht="30" customHeight="1">
      <c r="A44">
        <v>40</v>
      </c>
      <c r="B44" s="138" t="str">
        <f>③職員名簿【年間実績】!BN56</f>
        <v/>
      </c>
      <c r="C44" s="323" t="str">
        <f>③職員名簿【年間実績】!BO56</f>
        <v/>
      </c>
      <c r="D44" s="324" t="str">
        <f>③職員名簿【年間実績】!AY56</f>
        <v/>
      </c>
      <c r="E44" s="153" t="str">
        <f>IF(C44="○",①基本情報【名簿入力前に必須入力】!$E$16,"")</f>
        <v/>
      </c>
      <c r="F44" s="325" t="str">
        <f>③職員名簿【年間実績】!BP56</f>
        <v/>
      </c>
      <c r="G44" s="324" t="str">
        <f>③職員名簿【年間実績】!AZ56</f>
        <v/>
      </c>
      <c r="H44" s="153" t="str">
        <f>IF(F44="○",①基本情報【名簿入力前に必須入力】!$E$16,"")</f>
        <v/>
      </c>
      <c r="I44" s="325" t="str">
        <f>③職員名簿【年間実績】!BQ56</f>
        <v/>
      </c>
      <c r="J44" s="324" t="str">
        <f>③職員名簿【年間実績】!BA56</f>
        <v/>
      </c>
      <c r="K44" s="153" t="str">
        <f>IF(I44="○",①基本情報【名簿入力前に必須入力】!$E$16,"")</f>
        <v/>
      </c>
      <c r="L44" s="325" t="str">
        <f>③職員名簿【年間実績】!BR56</f>
        <v/>
      </c>
      <c r="M44" s="324" t="str">
        <f>③職員名簿【年間実績】!BB56</f>
        <v/>
      </c>
      <c r="N44" s="153" t="str">
        <f>IF(L44="○",①基本情報【名簿入力前に必須入力】!$E$16,"")</f>
        <v/>
      </c>
      <c r="O44" s="325" t="str">
        <f>③職員名簿【年間実績】!BS56</f>
        <v/>
      </c>
      <c r="P44" s="324" t="str">
        <f>③職員名簿【年間実績】!BC56</f>
        <v/>
      </c>
      <c r="Q44" s="153" t="str">
        <f>IF(O44="○",①基本情報【名簿入力前に必須入力】!$E$16,"")</f>
        <v/>
      </c>
      <c r="R44" s="325" t="str">
        <f>③職員名簿【年間実績】!BT56</f>
        <v/>
      </c>
      <c r="S44" s="324" t="str">
        <f>③職員名簿【年間実績】!BD56</f>
        <v/>
      </c>
      <c r="T44" s="153" t="str">
        <f>IF(R44="○",①基本情報【名簿入力前に必須入力】!$E$16,"")</f>
        <v/>
      </c>
      <c r="U44" s="325" t="str">
        <f>③職員名簿【年間実績】!BU56</f>
        <v/>
      </c>
      <c r="V44" s="324" t="str">
        <f>③職員名簿【年間実績】!BE56</f>
        <v/>
      </c>
      <c r="W44" s="153" t="str">
        <f>IF(U44="○",①基本情報【名簿入力前に必須入力】!$E$16,"")</f>
        <v/>
      </c>
      <c r="X44" s="325" t="str">
        <f>③職員名簿【年間実績】!BV56</f>
        <v/>
      </c>
      <c r="Y44" s="324" t="str">
        <f>③職員名簿【年間実績】!BF56</f>
        <v/>
      </c>
      <c r="Z44" s="153" t="str">
        <f>IF(X44="○",①基本情報【名簿入力前に必須入力】!$E$16,"")</f>
        <v/>
      </c>
      <c r="AA44" s="325" t="str">
        <f>③職員名簿【年間実績】!BW56</f>
        <v/>
      </c>
      <c r="AB44" s="324" t="str">
        <f>③職員名簿【年間実績】!BG56</f>
        <v/>
      </c>
      <c r="AC44" s="153" t="str">
        <f>IF(AA44="○",①基本情報【名簿入力前に必須入力】!$E$16,"")</f>
        <v/>
      </c>
      <c r="AD44" s="325" t="str">
        <f>③職員名簿【年間実績】!BX56</f>
        <v/>
      </c>
      <c r="AE44" s="324" t="str">
        <f>③職員名簿【年間実績】!BH56</f>
        <v/>
      </c>
      <c r="AF44" s="153" t="str">
        <f>IF(AD44="○",①基本情報【名簿入力前に必須入力】!$E$16,"")</f>
        <v/>
      </c>
      <c r="AG44" s="325" t="str">
        <f>③職員名簿【年間実績】!BY56</f>
        <v/>
      </c>
      <c r="AH44" s="324" t="str">
        <f>③職員名簿【年間実績】!BI56</f>
        <v/>
      </c>
      <c r="AI44" s="153" t="str">
        <f>IF(AG44="○",①基本情報【名簿入力前に必須入力】!$E$16,"")</f>
        <v/>
      </c>
      <c r="AJ44" s="325" t="str">
        <f>③職員名簿【年間実績】!BZ56</f>
        <v/>
      </c>
      <c r="AK44" s="324" t="str">
        <f>③職員名簿【年間実績】!BJ56</f>
        <v/>
      </c>
      <c r="AL44" s="153" t="str">
        <f>IF(AJ44="○",①基本情報【名簿入力前に必須入力】!$E$16,"")</f>
        <v/>
      </c>
    </row>
    <row r="45" spans="1:38" ht="30" customHeight="1">
      <c r="A45">
        <v>41</v>
      </c>
      <c r="B45" s="138" t="str">
        <f>③職員名簿【年間実績】!BN57</f>
        <v/>
      </c>
      <c r="C45" s="323" t="str">
        <f>③職員名簿【年間実績】!BO57</f>
        <v/>
      </c>
      <c r="D45" s="324" t="str">
        <f>③職員名簿【年間実績】!AY57</f>
        <v/>
      </c>
      <c r="E45" s="153" t="str">
        <f>IF(C45="○",①基本情報【名簿入力前に必須入力】!$E$16,"")</f>
        <v/>
      </c>
      <c r="F45" s="325" t="str">
        <f>③職員名簿【年間実績】!BP57</f>
        <v/>
      </c>
      <c r="G45" s="324" t="str">
        <f>③職員名簿【年間実績】!AZ57</f>
        <v/>
      </c>
      <c r="H45" s="153" t="str">
        <f>IF(F45="○",①基本情報【名簿入力前に必須入力】!$E$16,"")</f>
        <v/>
      </c>
      <c r="I45" s="325" t="str">
        <f>③職員名簿【年間実績】!BQ57</f>
        <v/>
      </c>
      <c r="J45" s="324" t="str">
        <f>③職員名簿【年間実績】!BA57</f>
        <v/>
      </c>
      <c r="K45" s="153" t="str">
        <f>IF(I45="○",①基本情報【名簿入力前に必須入力】!$E$16,"")</f>
        <v/>
      </c>
      <c r="L45" s="325" t="str">
        <f>③職員名簿【年間実績】!BR57</f>
        <v/>
      </c>
      <c r="M45" s="324" t="str">
        <f>③職員名簿【年間実績】!BB57</f>
        <v/>
      </c>
      <c r="N45" s="153" t="str">
        <f>IF(L45="○",①基本情報【名簿入力前に必須入力】!$E$16,"")</f>
        <v/>
      </c>
      <c r="O45" s="325" t="str">
        <f>③職員名簿【年間実績】!BS57</f>
        <v/>
      </c>
      <c r="P45" s="324" t="str">
        <f>③職員名簿【年間実績】!BC57</f>
        <v/>
      </c>
      <c r="Q45" s="153" t="str">
        <f>IF(O45="○",①基本情報【名簿入力前に必須入力】!$E$16,"")</f>
        <v/>
      </c>
      <c r="R45" s="325" t="str">
        <f>③職員名簿【年間実績】!BT57</f>
        <v/>
      </c>
      <c r="S45" s="324" t="str">
        <f>③職員名簿【年間実績】!BD57</f>
        <v/>
      </c>
      <c r="T45" s="153" t="str">
        <f>IF(R45="○",①基本情報【名簿入力前に必須入力】!$E$16,"")</f>
        <v/>
      </c>
      <c r="U45" s="325" t="str">
        <f>③職員名簿【年間実績】!BU57</f>
        <v/>
      </c>
      <c r="V45" s="324" t="str">
        <f>③職員名簿【年間実績】!BE57</f>
        <v/>
      </c>
      <c r="W45" s="153" t="str">
        <f>IF(U45="○",①基本情報【名簿入力前に必須入力】!$E$16,"")</f>
        <v/>
      </c>
      <c r="X45" s="325" t="str">
        <f>③職員名簿【年間実績】!BV57</f>
        <v/>
      </c>
      <c r="Y45" s="324" t="str">
        <f>③職員名簿【年間実績】!BF57</f>
        <v/>
      </c>
      <c r="Z45" s="153" t="str">
        <f>IF(X45="○",①基本情報【名簿入力前に必須入力】!$E$16,"")</f>
        <v/>
      </c>
      <c r="AA45" s="325" t="str">
        <f>③職員名簿【年間実績】!BW57</f>
        <v/>
      </c>
      <c r="AB45" s="324" t="str">
        <f>③職員名簿【年間実績】!BG57</f>
        <v/>
      </c>
      <c r="AC45" s="153" t="str">
        <f>IF(AA45="○",①基本情報【名簿入力前に必須入力】!$E$16,"")</f>
        <v/>
      </c>
      <c r="AD45" s="325" t="str">
        <f>③職員名簿【年間実績】!BX57</f>
        <v/>
      </c>
      <c r="AE45" s="324" t="str">
        <f>③職員名簿【年間実績】!BH57</f>
        <v/>
      </c>
      <c r="AF45" s="153" t="str">
        <f>IF(AD45="○",①基本情報【名簿入力前に必須入力】!$E$16,"")</f>
        <v/>
      </c>
      <c r="AG45" s="325" t="str">
        <f>③職員名簿【年間実績】!BY57</f>
        <v/>
      </c>
      <c r="AH45" s="324" t="str">
        <f>③職員名簿【年間実績】!BI57</f>
        <v/>
      </c>
      <c r="AI45" s="153" t="str">
        <f>IF(AG45="○",①基本情報【名簿入力前に必須入力】!$E$16,"")</f>
        <v/>
      </c>
      <c r="AJ45" s="325" t="str">
        <f>③職員名簿【年間実績】!BZ57</f>
        <v/>
      </c>
      <c r="AK45" s="324" t="str">
        <f>③職員名簿【年間実績】!BJ57</f>
        <v/>
      </c>
      <c r="AL45" s="153" t="str">
        <f>IF(AJ45="○",①基本情報【名簿入力前に必須入力】!$E$16,"")</f>
        <v/>
      </c>
    </row>
    <row r="46" spans="1:38" ht="30" customHeight="1">
      <c r="A46">
        <v>42</v>
      </c>
      <c r="B46" s="138" t="str">
        <f>③職員名簿【年間実績】!BN58</f>
        <v/>
      </c>
      <c r="C46" s="323" t="str">
        <f>③職員名簿【年間実績】!BO58</f>
        <v/>
      </c>
      <c r="D46" s="324" t="str">
        <f>③職員名簿【年間実績】!AY58</f>
        <v/>
      </c>
      <c r="E46" s="153" t="str">
        <f>IF(C46="○",①基本情報【名簿入力前に必須入力】!$E$16,"")</f>
        <v/>
      </c>
      <c r="F46" s="325" t="str">
        <f>③職員名簿【年間実績】!BP58</f>
        <v/>
      </c>
      <c r="G46" s="324" t="str">
        <f>③職員名簿【年間実績】!AZ58</f>
        <v/>
      </c>
      <c r="H46" s="153" t="str">
        <f>IF(F46="○",①基本情報【名簿入力前に必須入力】!$E$16,"")</f>
        <v/>
      </c>
      <c r="I46" s="325" t="str">
        <f>③職員名簿【年間実績】!BQ58</f>
        <v/>
      </c>
      <c r="J46" s="324" t="str">
        <f>③職員名簿【年間実績】!BA58</f>
        <v/>
      </c>
      <c r="K46" s="153" t="str">
        <f>IF(I46="○",①基本情報【名簿入力前に必須入力】!$E$16,"")</f>
        <v/>
      </c>
      <c r="L46" s="325" t="str">
        <f>③職員名簿【年間実績】!BR58</f>
        <v/>
      </c>
      <c r="M46" s="324" t="str">
        <f>③職員名簿【年間実績】!BB58</f>
        <v/>
      </c>
      <c r="N46" s="153" t="str">
        <f>IF(L46="○",①基本情報【名簿入力前に必須入力】!$E$16,"")</f>
        <v/>
      </c>
      <c r="O46" s="325" t="str">
        <f>③職員名簿【年間実績】!BS58</f>
        <v/>
      </c>
      <c r="P46" s="324" t="str">
        <f>③職員名簿【年間実績】!BC58</f>
        <v/>
      </c>
      <c r="Q46" s="153" t="str">
        <f>IF(O46="○",①基本情報【名簿入力前に必須入力】!$E$16,"")</f>
        <v/>
      </c>
      <c r="R46" s="325" t="str">
        <f>③職員名簿【年間実績】!BT58</f>
        <v/>
      </c>
      <c r="S46" s="324" t="str">
        <f>③職員名簿【年間実績】!BD58</f>
        <v/>
      </c>
      <c r="T46" s="153" t="str">
        <f>IF(R46="○",①基本情報【名簿入力前に必須入力】!$E$16,"")</f>
        <v/>
      </c>
      <c r="U46" s="325" t="str">
        <f>③職員名簿【年間実績】!BU58</f>
        <v/>
      </c>
      <c r="V46" s="324" t="str">
        <f>③職員名簿【年間実績】!BE58</f>
        <v/>
      </c>
      <c r="W46" s="153" t="str">
        <f>IF(U46="○",①基本情報【名簿入力前に必須入力】!$E$16,"")</f>
        <v/>
      </c>
      <c r="X46" s="325" t="str">
        <f>③職員名簿【年間実績】!BV58</f>
        <v/>
      </c>
      <c r="Y46" s="324" t="str">
        <f>③職員名簿【年間実績】!BF58</f>
        <v/>
      </c>
      <c r="Z46" s="153" t="str">
        <f>IF(X46="○",①基本情報【名簿入力前に必須入力】!$E$16,"")</f>
        <v/>
      </c>
      <c r="AA46" s="325" t="str">
        <f>③職員名簿【年間実績】!BW58</f>
        <v/>
      </c>
      <c r="AB46" s="324" t="str">
        <f>③職員名簿【年間実績】!BG58</f>
        <v/>
      </c>
      <c r="AC46" s="153" t="str">
        <f>IF(AA46="○",①基本情報【名簿入力前に必須入力】!$E$16,"")</f>
        <v/>
      </c>
      <c r="AD46" s="325" t="str">
        <f>③職員名簿【年間実績】!BX58</f>
        <v/>
      </c>
      <c r="AE46" s="324" t="str">
        <f>③職員名簿【年間実績】!BH58</f>
        <v/>
      </c>
      <c r="AF46" s="153" t="str">
        <f>IF(AD46="○",①基本情報【名簿入力前に必須入力】!$E$16,"")</f>
        <v/>
      </c>
      <c r="AG46" s="325" t="str">
        <f>③職員名簿【年間実績】!BY58</f>
        <v/>
      </c>
      <c r="AH46" s="324" t="str">
        <f>③職員名簿【年間実績】!BI58</f>
        <v/>
      </c>
      <c r="AI46" s="153" t="str">
        <f>IF(AG46="○",①基本情報【名簿入力前に必須入力】!$E$16,"")</f>
        <v/>
      </c>
      <c r="AJ46" s="325" t="str">
        <f>③職員名簿【年間実績】!BZ58</f>
        <v/>
      </c>
      <c r="AK46" s="324" t="str">
        <f>③職員名簿【年間実績】!BJ58</f>
        <v/>
      </c>
      <c r="AL46" s="153" t="str">
        <f>IF(AJ46="○",①基本情報【名簿入力前に必須入力】!$E$16,"")</f>
        <v/>
      </c>
    </row>
    <row r="47" spans="1:38" ht="30" customHeight="1">
      <c r="A47">
        <v>43</v>
      </c>
      <c r="B47" s="138" t="str">
        <f>③職員名簿【年間実績】!BN59</f>
        <v/>
      </c>
      <c r="C47" s="323" t="str">
        <f>③職員名簿【年間実績】!BO59</f>
        <v/>
      </c>
      <c r="D47" s="324" t="str">
        <f>③職員名簿【年間実績】!AY59</f>
        <v/>
      </c>
      <c r="E47" s="153" t="str">
        <f>IF(C47="○",①基本情報【名簿入力前に必須入力】!$E$16,"")</f>
        <v/>
      </c>
      <c r="F47" s="325" t="str">
        <f>③職員名簿【年間実績】!BP59</f>
        <v/>
      </c>
      <c r="G47" s="324" t="str">
        <f>③職員名簿【年間実績】!AZ59</f>
        <v/>
      </c>
      <c r="H47" s="153" t="str">
        <f>IF(F47="○",①基本情報【名簿入力前に必須入力】!$E$16,"")</f>
        <v/>
      </c>
      <c r="I47" s="325" t="str">
        <f>③職員名簿【年間実績】!BQ59</f>
        <v/>
      </c>
      <c r="J47" s="324" t="str">
        <f>③職員名簿【年間実績】!BA59</f>
        <v/>
      </c>
      <c r="K47" s="153" t="str">
        <f>IF(I47="○",①基本情報【名簿入力前に必須入力】!$E$16,"")</f>
        <v/>
      </c>
      <c r="L47" s="325" t="str">
        <f>③職員名簿【年間実績】!BR59</f>
        <v/>
      </c>
      <c r="M47" s="324" t="str">
        <f>③職員名簿【年間実績】!BB59</f>
        <v/>
      </c>
      <c r="N47" s="153" t="str">
        <f>IF(L47="○",①基本情報【名簿入力前に必須入力】!$E$16,"")</f>
        <v/>
      </c>
      <c r="O47" s="325" t="str">
        <f>③職員名簿【年間実績】!BS59</f>
        <v/>
      </c>
      <c r="P47" s="324" t="str">
        <f>③職員名簿【年間実績】!BC59</f>
        <v/>
      </c>
      <c r="Q47" s="153" t="str">
        <f>IF(O47="○",①基本情報【名簿入力前に必須入力】!$E$16,"")</f>
        <v/>
      </c>
      <c r="R47" s="325" t="str">
        <f>③職員名簿【年間実績】!BT59</f>
        <v/>
      </c>
      <c r="S47" s="324" t="str">
        <f>③職員名簿【年間実績】!BD59</f>
        <v/>
      </c>
      <c r="T47" s="153" t="str">
        <f>IF(R47="○",①基本情報【名簿入力前に必須入力】!$E$16,"")</f>
        <v/>
      </c>
      <c r="U47" s="325" t="str">
        <f>③職員名簿【年間実績】!BU59</f>
        <v/>
      </c>
      <c r="V47" s="324" t="str">
        <f>③職員名簿【年間実績】!BE59</f>
        <v/>
      </c>
      <c r="W47" s="153" t="str">
        <f>IF(U47="○",①基本情報【名簿入力前に必須入力】!$E$16,"")</f>
        <v/>
      </c>
      <c r="X47" s="325" t="str">
        <f>③職員名簿【年間実績】!BV59</f>
        <v/>
      </c>
      <c r="Y47" s="324" t="str">
        <f>③職員名簿【年間実績】!BF59</f>
        <v/>
      </c>
      <c r="Z47" s="153" t="str">
        <f>IF(X47="○",①基本情報【名簿入力前に必須入力】!$E$16,"")</f>
        <v/>
      </c>
      <c r="AA47" s="325" t="str">
        <f>③職員名簿【年間実績】!BW59</f>
        <v/>
      </c>
      <c r="AB47" s="324" t="str">
        <f>③職員名簿【年間実績】!BG59</f>
        <v/>
      </c>
      <c r="AC47" s="153" t="str">
        <f>IF(AA47="○",①基本情報【名簿入力前に必須入力】!$E$16,"")</f>
        <v/>
      </c>
      <c r="AD47" s="325" t="str">
        <f>③職員名簿【年間実績】!BX59</f>
        <v/>
      </c>
      <c r="AE47" s="324" t="str">
        <f>③職員名簿【年間実績】!BH59</f>
        <v/>
      </c>
      <c r="AF47" s="153" t="str">
        <f>IF(AD47="○",①基本情報【名簿入力前に必須入力】!$E$16,"")</f>
        <v/>
      </c>
      <c r="AG47" s="325" t="str">
        <f>③職員名簿【年間実績】!BY59</f>
        <v/>
      </c>
      <c r="AH47" s="324" t="str">
        <f>③職員名簿【年間実績】!BI59</f>
        <v/>
      </c>
      <c r="AI47" s="153" t="str">
        <f>IF(AG47="○",①基本情報【名簿入力前に必須入力】!$E$16,"")</f>
        <v/>
      </c>
      <c r="AJ47" s="325" t="str">
        <f>③職員名簿【年間実績】!BZ59</f>
        <v/>
      </c>
      <c r="AK47" s="324" t="str">
        <f>③職員名簿【年間実績】!BJ59</f>
        <v/>
      </c>
      <c r="AL47" s="153" t="str">
        <f>IF(AJ47="○",①基本情報【名簿入力前に必須入力】!$E$16,"")</f>
        <v/>
      </c>
    </row>
    <row r="48" spans="1:38" ht="30" customHeight="1">
      <c r="A48">
        <v>44</v>
      </c>
      <c r="B48" s="138" t="str">
        <f>③職員名簿【年間実績】!BN60</f>
        <v/>
      </c>
      <c r="C48" s="323" t="str">
        <f>③職員名簿【年間実績】!BO60</f>
        <v/>
      </c>
      <c r="D48" s="324" t="str">
        <f>③職員名簿【年間実績】!AY60</f>
        <v/>
      </c>
      <c r="E48" s="153" t="str">
        <f>IF(C48="○",①基本情報【名簿入力前に必須入力】!$E$16,"")</f>
        <v/>
      </c>
      <c r="F48" s="325" t="str">
        <f>③職員名簿【年間実績】!BP60</f>
        <v/>
      </c>
      <c r="G48" s="324" t="str">
        <f>③職員名簿【年間実績】!AZ60</f>
        <v/>
      </c>
      <c r="H48" s="153" t="str">
        <f>IF(F48="○",①基本情報【名簿入力前に必須入力】!$E$16,"")</f>
        <v/>
      </c>
      <c r="I48" s="325" t="str">
        <f>③職員名簿【年間実績】!BQ60</f>
        <v/>
      </c>
      <c r="J48" s="324" t="str">
        <f>③職員名簿【年間実績】!BA60</f>
        <v/>
      </c>
      <c r="K48" s="153" t="str">
        <f>IF(I48="○",①基本情報【名簿入力前に必須入力】!$E$16,"")</f>
        <v/>
      </c>
      <c r="L48" s="325" t="str">
        <f>③職員名簿【年間実績】!BR60</f>
        <v/>
      </c>
      <c r="M48" s="324" t="str">
        <f>③職員名簿【年間実績】!BB60</f>
        <v/>
      </c>
      <c r="N48" s="153" t="str">
        <f>IF(L48="○",①基本情報【名簿入力前に必須入力】!$E$16,"")</f>
        <v/>
      </c>
      <c r="O48" s="325" t="str">
        <f>③職員名簿【年間実績】!BS60</f>
        <v/>
      </c>
      <c r="P48" s="324" t="str">
        <f>③職員名簿【年間実績】!BC60</f>
        <v/>
      </c>
      <c r="Q48" s="153" t="str">
        <f>IF(O48="○",①基本情報【名簿入力前に必須入力】!$E$16,"")</f>
        <v/>
      </c>
      <c r="R48" s="325" t="str">
        <f>③職員名簿【年間実績】!BT60</f>
        <v/>
      </c>
      <c r="S48" s="324" t="str">
        <f>③職員名簿【年間実績】!BD60</f>
        <v/>
      </c>
      <c r="T48" s="153" t="str">
        <f>IF(R48="○",①基本情報【名簿入力前に必須入力】!$E$16,"")</f>
        <v/>
      </c>
      <c r="U48" s="325" t="str">
        <f>③職員名簿【年間実績】!BU60</f>
        <v/>
      </c>
      <c r="V48" s="324" t="str">
        <f>③職員名簿【年間実績】!BE60</f>
        <v/>
      </c>
      <c r="W48" s="153" t="str">
        <f>IF(U48="○",①基本情報【名簿入力前に必須入力】!$E$16,"")</f>
        <v/>
      </c>
      <c r="X48" s="325" t="str">
        <f>③職員名簿【年間実績】!BV60</f>
        <v/>
      </c>
      <c r="Y48" s="324" t="str">
        <f>③職員名簿【年間実績】!BF60</f>
        <v/>
      </c>
      <c r="Z48" s="153" t="str">
        <f>IF(X48="○",①基本情報【名簿入力前に必須入力】!$E$16,"")</f>
        <v/>
      </c>
      <c r="AA48" s="325" t="str">
        <f>③職員名簿【年間実績】!BW60</f>
        <v/>
      </c>
      <c r="AB48" s="324" t="str">
        <f>③職員名簿【年間実績】!BG60</f>
        <v/>
      </c>
      <c r="AC48" s="153" t="str">
        <f>IF(AA48="○",①基本情報【名簿入力前に必須入力】!$E$16,"")</f>
        <v/>
      </c>
      <c r="AD48" s="325" t="str">
        <f>③職員名簿【年間実績】!BX60</f>
        <v/>
      </c>
      <c r="AE48" s="324" t="str">
        <f>③職員名簿【年間実績】!BH60</f>
        <v/>
      </c>
      <c r="AF48" s="153" t="str">
        <f>IF(AD48="○",①基本情報【名簿入力前に必須入力】!$E$16,"")</f>
        <v/>
      </c>
      <c r="AG48" s="325" t="str">
        <f>③職員名簿【年間実績】!BY60</f>
        <v/>
      </c>
      <c r="AH48" s="324" t="str">
        <f>③職員名簿【年間実績】!BI60</f>
        <v/>
      </c>
      <c r="AI48" s="153" t="str">
        <f>IF(AG48="○",①基本情報【名簿入力前に必須入力】!$E$16,"")</f>
        <v/>
      </c>
      <c r="AJ48" s="325" t="str">
        <f>③職員名簿【年間実績】!BZ60</f>
        <v/>
      </c>
      <c r="AK48" s="324" t="str">
        <f>③職員名簿【年間実績】!BJ60</f>
        <v/>
      </c>
      <c r="AL48" s="153" t="str">
        <f>IF(AJ48="○",①基本情報【名簿入力前に必須入力】!$E$16,"")</f>
        <v/>
      </c>
    </row>
    <row r="49" spans="1:38" ht="30" customHeight="1">
      <c r="A49">
        <v>45</v>
      </c>
      <c r="B49" s="138" t="str">
        <f>③職員名簿【年間実績】!BN61</f>
        <v/>
      </c>
      <c r="C49" s="323" t="str">
        <f>③職員名簿【年間実績】!BO61</f>
        <v/>
      </c>
      <c r="D49" s="324" t="str">
        <f>③職員名簿【年間実績】!AY61</f>
        <v/>
      </c>
      <c r="E49" s="153" t="str">
        <f>IF(C49="○",①基本情報【名簿入力前に必須入力】!$E$16,"")</f>
        <v/>
      </c>
      <c r="F49" s="325" t="str">
        <f>③職員名簿【年間実績】!BP61</f>
        <v/>
      </c>
      <c r="G49" s="324" t="str">
        <f>③職員名簿【年間実績】!AZ61</f>
        <v/>
      </c>
      <c r="H49" s="153" t="str">
        <f>IF(F49="○",①基本情報【名簿入力前に必須入力】!$E$16,"")</f>
        <v/>
      </c>
      <c r="I49" s="325" t="str">
        <f>③職員名簿【年間実績】!BQ61</f>
        <v/>
      </c>
      <c r="J49" s="324" t="str">
        <f>③職員名簿【年間実績】!BA61</f>
        <v/>
      </c>
      <c r="K49" s="153" t="str">
        <f>IF(I49="○",①基本情報【名簿入力前に必須入力】!$E$16,"")</f>
        <v/>
      </c>
      <c r="L49" s="325" t="str">
        <f>③職員名簿【年間実績】!BR61</f>
        <v/>
      </c>
      <c r="M49" s="324" t="str">
        <f>③職員名簿【年間実績】!BB61</f>
        <v/>
      </c>
      <c r="N49" s="153" t="str">
        <f>IF(L49="○",①基本情報【名簿入力前に必須入力】!$E$16,"")</f>
        <v/>
      </c>
      <c r="O49" s="325" t="str">
        <f>③職員名簿【年間実績】!BS61</f>
        <v/>
      </c>
      <c r="P49" s="324" t="str">
        <f>③職員名簿【年間実績】!BC61</f>
        <v/>
      </c>
      <c r="Q49" s="153" t="str">
        <f>IF(O49="○",①基本情報【名簿入力前に必須入力】!$E$16,"")</f>
        <v/>
      </c>
      <c r="R49" s="325" t="str">
        <f>③職員名簿【年間実績】!BT61</f>
        <v/>
      </c>
      <c r="S49" s="324" t="str">
        <f>③職員名簿【年間実績】!BD61</f>
        <v/>
      </c>
      <c r="T49" s="153" t="str">
        <f>IF(R49="○",①基本情報【名簿入力前に必須入力】!$E$16,"")</f>
        <v/>
      </c>
      <c r="U49" s="325" t="str">
        <f>③職員名簿【年間実績】!BU61</f>
        <v/>
      </c>
      <c r="V49" s="324" t="str">
        <f>③職員名簿【年間実績】!BE61</f>
        <v/>
      </c>
      <c r="W49" s="153" t="str">
        <f>IF(U49="○",①基本情報【名簿入力前に必須入力】!$E$16,"")</f>
        <v/>
      </c>
      <c r="X49" s="325" t="str">
        <f>③職員名簿【年間実績】!BV61</f>
        <v/>
      </c>
      <c r="Y49" s="324" t="str">
        <f>③職員名簿【年間実績】!BF61</f>
        <v/>
      </c>
      <c r="Z49" s="153" t="str">
        <f>IF(X49="○",①基本情報【名簿入力前に必須入力】!$E$16,"")</f>
        <v/>
      </c>
      <c r="AA49" s="325" t="str">
        <f>③職員名簿【年間実績】!BW61</f>
        <v/>
      </c>
      <c r="AB49" s="324" t="str">
        <f>③職員名簿【年間実績】!BG61</f>
        <v/>
      </c>
      <c r="AC49" s="153" t="str">
        <f>IF(AA49="○",①基本情報【名簿入力前に必須入力】!$E$16,"")</f>
        <v/>
      </c>
      <c r="AD49" s="325" t="str">
        <f>③職員名簿【年間実績】!BX61</f>
        <v/>
      </c>
      <c r="AE49" s="324" t="str">
        <f>③職員名簿【年間実績】!BH61</f>
        <v/>
      </c>
      <c r="AF49" s="153" t="str">
        <f>IF(AD49="○",①基本情報【名簿入力前に必須入力】!$E$16,"")</f>
        <v/>
      </c>
      <c r="AG49" s="325" t="str">
        <f>③職員名簿【年間実績】!BY61</f>
        <v/>
      </c>
      <c r="AH49" s="324" t="str">
        <f>③職員名簿【年間実績】!BI61</f>
        <v/>
      </c>
      <c r="AI49" s="153" t="str">
        <f>IF(AG49="○",①基本情報【名簿入力前に必須入力】!$E$16,"")</f>
        <v/>
      </c>
      <c r="AJ49" s="325" t="str">
        <f>③職員名簿【年間実績】!BZ61</f>
        <v/>
      </c>
      <c r="AK49" s="324" t="str">
        <f>③職員名簿【年間実績】!BJ61</f>
        <v/>
      </c>
      <c r="AL49" s="153" t="str">
        <f>IF(AJ49="○",①基本情報【名簿入力前に必須入力】!$E$16,"")</f>
        <v/>
      </c>
    </row>
    <row r="50" spans="1:38" ht="30" customHeight="1">
      <c r="A50">
        <v>46</v>
      </c>
      <c r="B50" s="138" t="str">
        <f>③職員名簿【年間実績】!BN62</f>
        <v/>
      </c>
      <c r="C50" s="323" t="str">
        <f>③職員名簿【年間実績】!BO62</f>
        <v/>
      </c>
      <c r="D50" s="324" t="str">
        <f>③職員名簿【年間実績】!AY62</f>
        <v/>
      </c>
      <c r="E50" s="153" t="str">
        <f>IF(C50="○",①基本情報【名簿入力前に必須入力】!$E$16,"")</f>
        <v/>
      </c>
      <c r="F50" s="325" t="str">
        <f>③職員名簿【年間実績】!BP62</f>
        <v/>
      </c>
      <c r="G50" s="324" t="str">
        <f>③職員名簿【年間実績】!AZ62</f>
        <v/>
      </c>
      <c r="H50" s="153" t="str">
        <f>IF(F50="○",①基本情報【名簿入力前に必須入力】!$E$16,"")</f>
        <v/>
      </c>
      <c r="I50" s="325" t="str">
        <f>③職員名簿【年間実績】!BQ62</f>
        <v/>
      </c>
      <c r="J50" s="324" t="str">
        <f>③職員名簿【年間実績】!BA62</f>
        <v/>
      </c>
      <c r="K50" s="153" t="str">
        <f>IF(I50="○",①基本情報【名簿入力前に必須入力】!$E$16,"")</f>
        <v/>
      </c>
      <c r="L50" s="325" t="str">
        <f>③職員名簿【年間実績】!BR62</f>
        <v/>
      </c>
      <c r="M50" s="324" t="str">
        <f>③職員名簿【年間実績】!BB62</f>
        <v/>
      </c>
      <c r="N50" s="153" t="str">
        <f>IF(L50="○",①基本情報【名簿入力前に必須入力】!$E$16,"")</f>
        <v/>
      </c>
      <c r="O50" s="325" t="str">
        <f>③職員名簿【年間実績】!BS62</f>
        <v/>
      </c>
      <c r="P50" s="324" t="str">
        <f>③職員名簿【年間実績】!BC62</f>
        <v/>
      </c>
      <c r="Q50" s="153" t="str">
        <f>IF(O50="○",①基本情報【名簿入力前に必須入力】!$E$16,"")</f>
        <v/>
      </c>
      <c r="R50" s="325" t="str">
        <f>③職員名簿【年間実績】!BT62</f>
        <v/>
      </c>
      <c r="S50" s="324" t="str">
        <f>③職員名簿【年間実績】!BD62</f>
        <v/>
      </c>
      <c r="T50" s="153" t="str">
        <f>IF(R50="○",①基本情報【名簿入力前に必須入力】!$E$16,"")</f>
        <v/>
      </c>
      <c r="U50" s="325" t="str">
        <f>③職員名簿【年間実績】!BU62</f>
        <v/>
      </c>
      <c r="V50" s="324" t="str">
        <f>③職員名簿【年間実績】!BE62</f>
        <v/>
      </c>
      <c r="W50" s="153" t="str">
        <f>IF(U50="○",①基本情報【名簿入力前に必須入力】!$E$16,"")</f>
        <v/>
      </c>
      <c r="X50" s="325" t="str">
        <f>③職員名簿【年間実績】!BV62</f>
        <v/>
      </c>
      <c r="Y50" s="324" t="str">
        <f>③職員名簿【年間実績】!BF62</f>
        <v/>
      </c>
      <c r="Z50" s="153" t="str">
        <f>IF(X50="○",①基本情報【名簿入力前に必須入力】!$E$16,"")</f>
        <v/>
      </c>
      <c r="AA50" s="325" t="str">
        <f>③職員名簿【年間実績】!BW62</f>
        <v/>
      </c>
      <c r="AB50" s="324" t="str">
        <f>③職員名簿【年間実績】!BG62</f>
        <v/>
      </c>
      <c r="AC50" s="153" t="str">
        <f>IF(AA50="○",①基本情報【名簿入力前に必須入力】!$E$16,"")</f>
        <v/>
      </c>
      <c r="AD50" s="325" t="str">
        <f>③職員名簿【年間実績】!BX62</f>
        <v/>
      </c>
      <c r="AE50" s="324" t="str">
        <f>③職員名簿【年間実績】!BH62</f>
        <v/>
      </c>
      <c r="AF50" s="153" t="str">
        <f>IF(AD50="○",①基本情報【名簿入力前に必須入力】!$E$16,"")</f>
        <v/>
      </c>
      <c r="AG50" s="325" t="str">
        <f>③職員名簿【年間実績】!BY62</f>
        <v/>
      </c>
      <c r="AH50" s="324" t="str">
        <f>③職員名簿【年間実績】!BI62</f>
        <v/>
      </c>
      <c r="AI50" s="153" t="str">
        <f>IF(AG50="○",①基本情報【名簿入力前に必須入力】!$E$16,"")</f>
        <v/>
      </c>
      <c r="AJ50" s="325" t="str">
        <f>③職員名簿【年間実績】!BZ62</f>
        <v/>
      </c>
      <c r="AK50" s="324" t="str">
        <f>③職員名簿【年間実績】!BJ62</f>
        <v/>
      </c>
      <c r="AL50" s="153" t="str">
        <f>IF(AJ50="○",①基本情報【名簿入力前に必須入力】!$E$16,"")</f>
        <v/>
      </c>
    </row>
    <row r="51" spans="1:38" ht="30" customHeight="1">
      <c r="A51">
        <v>47</v>
      </c>
      <c r="B51" s="138" t="str">
        <f>③職員名簿【年間実績】!BN63</f>
        <v/>
      </c>
      <c r="C51" s="323" t="str">
        <f>③職員名簿【年間実績】!BO63</f>
        <v/>
      </c>
      <c r="D51" s="324" t="str">
        <f>③職員名簿【年間実績】!AY63</f>
        <v/>
      </c>
      <c r="E51" s="153" t="str">
        <f>IF(C51="○",①基本情報【名簿入力前に必須入力】!$E$16,"")</f>
        <v/>
      </c>
      <c r="F51" s="325" t="str">
        <f>③職員名簿【年間実績】!BP63</f>
        <v/>
      </c>
      <c r="G51" s="324" t="str">
        <f>③職員名簿【年間実績】!AZ63</f>
        <v/>
      </c>
      <c r="H51" s="153" t="str">
        <f>IF(F51="○",①基本情報【名簿入力前に必須入力】!$E$16,"")</f>
        <v/>
      </c>
      <c r="I51" s="325" t="str">
        <f>③職員名簿【年間実績】!BQ63</f>
        <v/>
      </c>
      <c r="J51" s="324" t="str">
        <f>③職員名簿【年間実績】!BA63</f>
        <v/>
      </c>
      <c r="K51" s="153" t="str">
        <f>IF(I51="○",①基本情報【名簿入力前に必須入力】!$E$16,"")</f>
        <v/>
      </c>
      <c r="L51" s="325" t="str">
        <f>③職員名簿【年間実績】!BR63</f>
        <v/>
      </c>
      <c r="M51" s="324" t="str">
        <f>③職員名簿【年間実績】!BB63</f>
        <v/>
      </c>
      <c r="N51" s="153" t="str">
        <f>IF(L51="○",①基本情報【名簿入力前に必須入力】!$E$16,"")</f>
        <v/>
      </c>
      <c r="O51" s="325" t="str">
        <f>③職員名簿【年間実績】!BS63</f>
        <v/>
      </c>
      <c r="P51" s="324" t="str">
        <f>③職員名簿【年間実績】!BC63</f>
        <v/>
      </c>
      <c r="Q51" s="153" t="str">
        <f>IF(O51="○",①基本情報【名簿入力前に必須入力】!$E$16,"")</f>
        <v/>
      </c>
      <c r="R51" s="325" t="str">
        <f>③職員名簿【年間実績】!BT63</f>
        <v/>
      </c>
      <c r="S51" s="324" t="str">
        <f>③職員名簿【年間実績】!BD63</f>
        <v/>
      </c>
      <c r="T51" s="153" t="str">
        <f>IF(R51="○",①基本情報【名簿入力前に必須入力】!$E$16,"")</f>
        <v/>
      </c>
      <c r="U51" s="325" t="str">
        <f>③職員名簿【年間実績】!BU63</f>
        <v/>
      </c>
      <c r="V51" s="324" t="str">
        <f>③職員名簿【年間実績】!BE63</f>
        <v/>
      </c>
      <c r="W51" s="153" t="str">
        <f>IF(U51="○",①基本情報【名簿入力前に必須入力】!$E$16,"")</f>
        <v/>
      </c>
      <c r="X51" s="325" t="str">
        <f>③職員名簿【年間実績】!BV63</f>
        <v/>
      </c>
      <c r="Y51" s="324" t="str">
        <f>③職員名簿【年間実績】!BF63</f>
        <v/>
      </c>
      <c r="Z51" s="153" t="str">
        <f>IF(X51="○",①基本情報【名簿入力前に必須入力】!$E$16,"")</f>
        <v/>
      </c>
      <c r="AA51" s="325" t="str">
        <f>③職員名簿【年間実績】!BW63</f>
        <v/>
      </c>
      <c r="AB51" s="324" t="str">
        <f>③職員名簿【年間実績】!BG63</f>
        <v/>
      </c>
      <c r="AC51" s="153" t="str">
        <f>IF(AA51="○",①基本情報【名簿入力前に必須入力】!$E$16,"")</f>
        <v/>
      </c>
      <c r="AD51" s="325" t="str">
        <f>③職員名簿【年間実績】!BX63</f>
        <v/>
      </c>
      <c r="AE51" s="324" t="str">
        <f>③職員名簿【年間実績】!BH63</f>
        <v/>
      </c>
      <c r="AF51" s="153" t="str">
        <f>IF(AD51="○",①基本情報【名簿入力前に必須入力】!$E$16,"")</f>
        <v/>
      </c>
      <c r="AG51" s="325" t="str">
        <f>③職員名簿【年間実績】!BY63</f>
        <v/>
      </c>
      <c r="AH51" s="324" t="str">
        <f>③職員名簿【年間実績】!BI63</f>
        <v/>
      </c>
      <c r="AI51" s="153" t="str">
        <f>IF(AG51="○",①基本情報【名簿入力前に必須入力】!$E$16,"")</f>
        <v/>
      </c>
      <c r="AJ51" s="325" t="str">
        <f>③職員名簿【年間実績】!BZ63</f>
        <v/>
      </c>
      <c r="AK51" s="324" t="str">
        <f>③職員名簿【年間実績】!BJ63</f>
        <v/>
      </c>
      <c r="AL51" s="153" t="str">
        <f>IF(AJ51="○",①基本情報【名簿入力前に必須入力】!$E$16,"")</f>
        <v/>
      </c>
    </row>
    <row r="52" spans="1:38" ht="30" customHeight="1">
      <c r="A52">
        <v>48</v>
      </c>
      <c r="B52" s="138" t="str">
        <f>③職員名簿【年間実績】!BN64</f>
        <v/>
      </c>
      <c r="C52" s="323" t="str">
        <f>③職員名簿【年間実績】!BO64</f>
        <v/>
      </c>
      <c r="D52" s="324" t="str">
        <f>③職員名簿【年間実績】!AY64</f>
        <v/>
      </c>
      <c r="E52" s="153" t="str">
        <f>IF(C52="○",①基本情報【名簿入力前に必須入力】!$E$16,"")</f>
        <v/>
      </c>
      <c r="F52" s="325" t="str">
        <f>③職員名簿【年間実績】!BP64</f>
        <v/>
      </c>
      <c r="G52" s="324" t="str">
        <f>③職員名簿【年間実績】!AZ64</f>
        <v/>
      </c>
      <c r="H52" s="153" t="str">
        <f>IF(F52="○",①基本情報【名簿入力前に必須入力】!$E$16,"")</f>
        <v/>
      </c>
      <c r="I52" s="325" t="str">
        <f>③職員名簿【年間実績】!BQ64</f>
        <v/>
      </c>
      <c r="J52" s="324" t="str">
        <f>③職員名簿【年間実績】!BA64</f>
        <v/>
      </c>
      <c r="K52" s="153" t="str">
        <f>IF(I52="○",①基本情報【名簿入力前に必須入力】!$E$16,"")</f>
        <v/>
      </c>
      <c r="L52" s="325" t="str">
        <f>③職員名簿【年間実績】!BR64</f>
        <v/>
      </c>
      <c r="M52" s="324" t="str">
        <f>③職員名簿【年間実績】!BB64</f>
        <v/>
      </c>
      <c r="N52" s="153" t="str">
        <f>IF(L52="○",①基本情報【名簿入力前に必須入力】!$E$16,"")</f>
        <v/>
      </c>
      <c r="O52" s="325" t="str">
        <f>③職員名簿【年間実績】!BS64</f>
        <v/>
      </c>
      <c r="P52" s="324" t="str">
        <f>③職員名簿【年間実績】!BC64</f>
        <v/>
      </c>
      <c r="Q52" s="153" t="str">
        <f>IF(O52="○",①基本情報【名簿入力前に必須入力】!$E$16,"")</f>
        <v/>
      </c>
      <c r="R52" s="325" t="str">
        <f>③職員名簿【年間実績】!BT64</f>
        <v/>
      </c>
      <c r="S52" s="324" t="str">
        <f>③職員名簿【年間実績】!BD64</f>
        <v/>
      </c>
      <c r="T52" s="153" t="str">
        <f>IF(R52="○",①基本情報【名簿入力前に必須入力】!$E$16,"")</f>
        <v/>
      </c>
      <c r="U52" s="325" t="str">
        <f>③職員名簿【年間実績】!BU64</f>
        <v/>
      </c>
      <c r="V52" s="324" t="str">
        <f>③職員名簿【年間実績】!BE64</f>
        <v/>
      </c>
      <c r="W52" s="153" t="str">
        <f>IF(U52="○",①基本情報【名簿入力前に必須入力】!$E$16,"")</f>
        <v/>
      </c>
      <c r="X52" s="325" t="str">
        <f>③職員名簿【年間実績】!BV64</f>
        <v/>
      </c>
      <c r="Y52" s="324" t="str">
        <f>③職員名簿【年間実績】!BF64</f>
        <v/>
      </c>
      <c r="Z52" s="153" t="str">
        <f>IF(X52="○",①基本情報【名簿入力前に必須入力】!$E$16,"")</f>
        <v/>
      </c>
      <c r="AA52" s="325" t="str">
        <f>③職員名簿【年間実績】!BW64</f>
        <v/>
      </c>
      <c r="AB52" s="324" t="str">
        <f>③職員名簿【年間実績】!BG64</f>
        <v/>
      </c>
      <c r="AC52" s="153" t="str">
        <f>IF(AA52="○",①基本情報【名簿入力前に必須入力】!$E$16,"")</f>
        <v/>
      </c>
      <c r="AD52" s="325" t="str">
        <f>③職員名簿【年間実績】!BX64</f>
        <v/>
      </c>
      <c r="AE52" s="324" t="str">
        <f>③職員名簿【年間実績】!BH64</f>
        <v/>
      </c>
      <c r="AF52" s="153" t="str">
        <f>IF(AD52="○",①基本情報【名簿入力前に必須入力】!$E$16,"")</f>
        <v/>
      </c>
      <c r="AG52" s="325" t="str">
        <f>③職員名簿【年間実績】!BY64</f>
        <v/>
      </c>
      <c r="AH52" s="324" t="str">
        <f>③職員名簿【年間実績】!BI64</f>
        <v/>
      </c>
      <c r="AI52" s="153" t="str">
        <f>IF(AG52="○",①基本情報【名簿入力前に必須入力】!$E$16,"")</f>
        <v/>
      </c>
      <c r="AJ52" s="325" t="str">
        <f>③職員名簿【年間実績】!BZ64</f>
        <v/>
      </c>
      <c r="AK52" s="324" t="str">
        <f>③職員名簿【年間実績】!BJ64</f>
        <v/>
      </c>
      <c r="AL52" s="153" t="str">
        <f>IF(AJ52="○",①基本情報【名簿入力前に必須入力】!$E$16,"")</f>
        <v/>
      </c>
    </row>
    <row r="53" spans="1:38" ht="30" customHeight="1">
      <c r="A53">
        <v>49</v>
      </c>
      <c r="B53" s="138" t="str">
        <f>③職員名簿【年間実績】!BN65</f>
        <v/>
      </c>
      <c r="C53" s="323" t="str">
        <f>③職員名簿【年間実績】!BO65</f>
        <v/>
      </c>
      <c r="D53" s="324" t="str">
        <f>③職員名簿【年間実績】!AY65</f>
        <v/>
      </c>
      <c r="E53" s="153" t="str">
        <f>IF(C53="○",①基本情報【名簿入力前に必須入力】!$E$16,"")</f>
        <v/>
      </c>
      <c r="F53" s="325" t="str">
        <f>③職員名簿【年間実績】!BP65</f>
        <v/>
      </c>
      <c r="G53" s="324" t="str">
        <f>③職員名簿【年間実績】!AZ65</f>
        <v/>
      </c>
      <c r="H53" s="153" t="str">
        <f>IF(F53="○",①基本情報【名簿入力前に必須入力】!$E$16,"")</f>
        <v/>
      </c>
      <c r="I53" s="325" t="str">
        <f>③職員名簿【年間実績】!BQ65</f>
        <v/>
      </c>
      <c r="J53" s="324" t="str">
        <f>③職員名簿【年間実績】!BA65</f>
        <v/>
      </c>
      <c r="K53" s="153" t="str">
        <f>IF(I53="○",①基本情報【名簿入力前に必須入力】!$E$16,"")</f>
        <v/>
      </c>
      <c r="L53" s="325" t="str">
        <f>③職員名簿【年間実績】!BR65</f>
        <v/>
      </c>
      <c r="M53" s="324" t="str">
        <f>③職員名簿【年間実績】!BB65</f>
        <v/>
      </c>
      <c r="N53" s="153" t="str">
        <f>IF(L53="○",①基本情報【名簿入力前に必須入力】!$E$16,"")</f>
        <v/>
      </c>
      <c r="O53" s="325" t="str">
        <f>③職員名簿【年間実績】!BS65</f>
        <v/>
      </c>
      <c r="P53" s="324" t="str">
        <f>③職員名簿【年間実績】!BC65</f>
        <v/>
      </c>
      <c r="Q53" s="153" t="str">
        <f>IF(O53="○",①基本情報【名簿入力前に必須入力】!$E$16,"")</f>
        <v/>
      </c>
      <c r="R53" s="325" t="str">
        <f>③職員名簿【年間実績】!BT65</f>
        <v/>
      </c>
      <c r="S53" s="324" t="str">
        <f>③職員名簿【年間実績】!BD65</f>
        <v/>
      </c>
      <c r="T53" s="153" t="str">
        <f>IF(R53="○",①基本情報【名簿入力前に必須入力】!$E$16,"")</f>
        <v/>
      </c>
      <c r="U53" s="325" t="str">
        <f>③職員名簿【年間実績】!BU65</f>
        <v/>
      </c>
      <c r="V53" s="324" t="str">
        <f>③職員名簿【年間実績】!BE65</f>
        <v/>
      </c>
      <c r="W53" s="153" t="str">
        <f>IF(U53="○",①基本情報【名簿入力前に必須入力】!$E$16,"")</f>
        <v/>
      </c>
      <c r="X53" s="325" t="str">
        <f>③職員名簿【年間実績】!BV65</f>
        <v/>
      </c>
      <c r="Y53" s="324" t="str">
        <f>③職員名簿【年間実績】!BF65</f>
        <v/>
      </c>
      <c r="Z53" s="153" t="str">
        <f>IF(X53="○",①基本情報【名簿入力前に必須入力】!$E$16,"")</f>
        <v/>
      </c>
      <c r="AA53" s="325" t="str">
        <f>③職員名簿【年間実績】!BW65</f>
        <v/>
      </c>
      <c r="AB53" s="324" t="str">
        <f>③職員名簿【年間実績】!BG65</f>
        <v/>
      </c>
      <c r="AC53" s="153" t="str">
        <f>IF(AA53="○",①基本情報【名簿入力前に必須入力】!$E$16,"")</f>
        <v/>
      </c>
      <c r="AD53" s="325" t="str">
        <f>③職員名簿【年間実績】!BX65</f>
        <v/>
      </c>
      <c r="AE53" s="324" t="str">
        <f>③職員名簿【年間実績】!BH65</f>
        <v/>
      </c>
      <c r="AF53" s="153" t="str">
        <f>IF(AD53="○",①基本情報【名簿入力前に必須入力】!$E$16,"")</f>
        <v/>
      </c>
      <c r="AG53" s="325" t="str">
        <f>③職員名簿【年間実績】!BY65</f>
        <v/>
      </c>
      <c r="AH53" s="324" t="str">
        <f>③職員名簿【年間実績】!BI65</f>
        <v/>
      </c>
      <c r="AI53" s="153" t="str">
        <f>IF(AG53="○",①基本情報【名簿入力前に必須入力】!$E$16,"")</f>
        <v/>
      </c>
      <c r="AJ53" s="325" t="str">
        <f>③職員名簿【年間実績】!BZ65</f>
        <v/>
      </c>
      <c r="AK53" s="324" t="str">
        <f>③職員名簿【年間実績】!BJ65</f>
        <v/>
      </c>
      <c r="AL53" s="153" t="str">
        <f>IF(AJ53="○",①基本情報【名簿入力前に必須入力】!$E$16,"")</f>
        <v/>
      </c>
    </row>
    <row r="54" spans="1:38" ht="30" customHeight="1">
      <c r="A54">
        <v>50</v>
      </c>
      <c r="B54" s="138" t="str">
        <f>③職員名簿【年間実績】!BN66</f>
        <v/>
      </c>
      <c r="C54" s="323" t="str">
        <f>③職員名簿【年間実績】!BO66</f>
        <v/>
      </c>
      <c r="D54" s="324" t="str">
        <f>③職員名簿【年間実績】!AY66</f>
        <v/>
      </c>
      <c r="E54" s="153" t="str">
        <f>IF(C54="○",①基本情報【名簿入力前に必須入力】!$E$16,"")</f>
        <v/>
      </c>
      <c r="F54" s="325" t="str">
        <f>③職員名簿【年間実績】!BP66</f>
        <v/>
      </c>
      <c r="G54" s="324" t="str">
        <f>③職員名簿【年間実績】!AZ66</f>
        <v/>
      </c>
      <c r="H54" s="153" t="str">
        <f>IF(F54="○",①基本情報【名簿入力前に必須入力】!$E$16,"")</f>
        <v/>
      </c>
      <c r="I54" s="325" t="str">
        <f>③職員名簿【年間実績】!BQ66</f>
        <v/>
      </c>
      <c r="J54" s="324" t="str">
        <f>③職員名簿【年間実績】!BA66</f>
        <v/>
      </c>
      <c r="K54" s="153" t="str">
        <f>IF(I54="○",①基本情報【名簿入力前に必須入力】!$E$16,"")</f>
        <v/>
      </c>
      <c r="L54" s="325" t="str">
        <f>③職員名簿【年間実績】!BR66</f>
        <v/>
      </c>
      <c r="M54" s="324" t="str">
        <f>③職員名簿【年間実績】!BB66</f>
        <v/>
      </c>
      <c r="N54" s="153" t="str">
        <f>IF(L54="○",①基本情報【名簿入力前に必須入力】!$E$16,"")</f>
        <v/>
      </c>
      <c r="O54" s="325" t="str">
        <f>③職員名簿【年間実績】!BS66</f>
        <v/>
      </c>
      <c r="P54" s="324" t="str">
        <f>③職員名簿【年間実績】!BC66</f>
        <v/>
      </c>
      <c r="Q54" s="153" t="str">
        <f>IF(O54="○",①基本情報【名簿入力前に必須入力】!$E$16,"")</f>
        <v/>
      </c>
      <c r="R54" s="325" t="str">
        <f>③職員名簿【年間実績】!BT66</f>
        <v/>
      </c>
      <c r="S54" s="324" t="str">
        <f>③職員名簿【年間実績】!BD66</f>
        <v/>
      </c>
      <c r="T54" s="153" t="str">
        <f>IF(R54="○",①基本情報【名簿入力前に必須入力】!$E$16,"")</f>
        <v/>
      </c>
      <c r="U54" s="325" t="str">
        <f>③職員名簿【年間実績】!BU66</f>
        <v/>
      </c>
      <c r="V54" s="324" t="str">
        <f>③職員名簿【年間実績】!BE66</f>
        <v/>
      </c>
      <c r="W54" s="153" t="str">
        <f>IF(U54="○",①基本情報【名簿入力前に必須入力】!$E$16,"")</f>
        <v/>
      </c>
      <c r="X54" s="325" t="str">
        <f>③職員名簿【年間実績】!BV66</f>
        <v/>
      </c>
      <c r="Y54" s="324" t="str">
        <f>③職員名簿【年間実績】!BF66</f>
        <v/>
      </c>
      <c r="Z54" s="153" t="str">
        <f>IF(X54="○",①基本情報【名簿入力前に必須入力】!$E$16,"")</f>
        <v/>
      </c>
      <c r="AA54" s="325" t="str">
        <f>③職員名簿【年間実績】!BW66</f>
        <v/>
      </c>
      <c r="AB54" s="324" t="str">
        <f>③職員名簿【年間実績】!BG66</f>
        <v/>
      </c>
      <c r="AC54" s="153" t="str">
        <f>IF(AA54="○",①基本情報【名簿入力前に必須入力】!$E$16,"")</f>
        <v/>
      </c>
      <c r="AD54" s="325" t="str">
        <f>③職員名簿【年間実績】!BX66</f>
        <v/>
      </c>
      <c r="AE54" s="324" t="str">
        <f>③職員名簿【年間実績】!BH66</f>
        <v/>
      </c>
      <c r="AF54" s="153" t="str">
        <f>IF(AD54="○",①基本情報【名簿入力前に必須入力】!$E$16,"")</f>
        <v/>
      </c>
      <c r="AG54" s="325" t="str">
        <f>③職員名簿【年間実績】!BY66</f>
        <v/>
      </c>
      <c r="AH54" s="324" t="str">
        <f>③職員名簿【年間実績】!BI66</f>
        <v/>
      </c>
      <c r="AI54" s="153" t="str">
        <f>IF(AG54="○",①基本情報【名簿入力前に必須入力】!$E$16,"")</f>
        <v/>
      </c>
      <c r="AJ54" s="325" t="str">
        <f>③職員名簿【年間実績】!BZ66</f>
        <v/>
      </c>
      <c r="AK54" s="324" t="str">
        <f>③職員名簿【年間実績】!BJ66</f>
        <v/>
      </c>
      <c r="AL54" s="153" t="str">
        <f>IF(AJ54="○",①基本情報【名簿入力前に必須入力】!$E$16,"")</f>
        <v/>
      </c>
    </row>
    <row r="55" spans="1:38" ht="30" customHeight="1">
      <c r="A55">
        <v>51</v>
      </c>
      <c r="B55" s="138" t="str">
        <f>③職員名簿【年間実績】!BN67</f>
        <v/>
      </c>
      <c r="C55" s="323" t="str">
        <f>③職員名簿【年間実績】!BO67</f>
        <v/>
      </c>
      <c r="D55" s="324" t="str">
        <f>③職員名簿【年間実績】!AY67</f>
        <v/>
      </c>
      <c r="E55" s="153" t="str">
        <f>IF(C55="○",①基本情報【名簿入力前に必須入力】!$E$16,"")</f>
        <v/>
      </c>
      <c r="F55" s="325" t="str">
        <f>③職員名簿【年間実績】!BP67</f>
        <v/>
      </c>
      <c r="G55" s="324" t="str">
        <f>③職員名簿【年間実績】!AZ67</f>
        <v/>
      </c>
      <c r="H55" s="153" t="str">
        <f>IF(F55="○",①基本情報【名簿入力前に必須入力】!$E$16,"")</f>
        <v/>
      </c>
      <c r="I55" s="325" t="str">
        <f>③職員名簿【年間実績】!BQ67</f>
        <v/>
      </c>
      <c r="J55" s="324" t="str">
        <f>③職員名簿【年間実績】!BA67</f>
        <v/>
      </c>
      <c r="K55" s="153" t="str">
        <f>IF(I55="○",①基本情報【名簿入力前に必須入力】!$E$16,"")</f>
        <v/>
      </c>
      <c r="L55" s="325" t="str">
        <f>③職員名簿【年間実績】!BR67</f>
        <v/>
      </c>
      <c r="M55" s="324" t="str">
        <f>③職員名簿【年間実績】!BB67</f>
        <v/>
      </c>
      <c r="N55" s="153" t="str">
        <f>IF(L55="○",①基本情報【名簿入力前に必須入力】!$E$16,"")</f>
        <v/>
      </c>
      <c r="O55" s="325" t="str">
        <f>③職員名簿【年間実績】!BS67</f>
        <v/>
      </c>
      <c r="P55" s="324" t="str">
        <f>③職員名簿【年間実績】!BC67</f>
        <v/>
      </c>
      <c r="Q55" s="153" t="str">
        <f>IF(O55="○",①基本情報【名簿入力前に必須入力】!$E$16,"")</f>
        <v/>
      </c>
      <c r="R55" s="325" t="str">
        <f>③職員名簿【年間実績】!BT67</f>
        <v/>
      </c>
      <c r="S55" s="324" t="str">
        <f>③職員名簿【年間実績】!BD67</f>
        <v/>
      </c>
      <c r="T55" s="153" t="str">
        <f>IF(R55="○",①基本情報【名簿入力前に必須入力】!$E$16,"")</f>
        <v/>
      </c>
      <c r="U55" s="325" t="str">
        <f>③職員名簿【年間実績】!BU67</f>
        <v/>
      </c>
      <c r="V55" s="324" t="str">
        <f>③職員名簿【年間実績】!BE67</f>
        <v/>
      </c>
      <c r="W55" s="153" t="str">
        <f>IF(U55="○",①基本情報【名簿入力前に必須入力】!$E$16,"")</f>
        <v/>
      </c>
      <c r="X55" s="325" t="str">
        <f>③職員名簿【年間実績】!BV67</f>
        <v/>
      </c>
      <c r="Y55" s="324" t="str">
        <f>③職員名簿【年間実績】!BF67</f>
        <v/>
      </c>
      <c r="Z55" s="153" t="str">
        <f>IF(X55="○",①基本情報【名簿入力前に必須入力】!$E$16,"")</f>
        <v/>
      </c>
      <c r="AA55" s="325" t="str">
        <f>③職員名簿【年間実績】!BW67</f>
        <v/>
      </c>
      <c r="AB55" s="324" t="str">
        <f>③職員名簿【年間実績】!BG67</f>
        <v/>
      </c>
      <c r="AC55" s="153" t="str">
        <f>IF(AA55="○",①基本情報【名簿入力前に必須入力】!$E$16,"")</f>
        <v/>
      </c>
      <c r="AD55" s="325" t="str">
        <f>③職員名簿【年間実績】!BX67</f>
        <v/>
      </c>
      <c r="AE55" s="324" t="str">
        <f>③職員名簿【年間実績】!BH67</f>
        <v/>
      </c>
      <c r="AF55" s="153" t="str">
        <f>IF(AD55="○",①基本情報【名簿入力前に必須入力】!$E$16,"")</f>
        <v/>
      </c>
      <c r="AG55" s="325" t="str">
        <f>③職員名簿【年間実績】!BY67</f>
        <v/>
      </c>
      <c r="AH55" s="324" t="str">
        <f>③職員名簿【年間実績】!BI67</f>
        <v/>
      </c>
      <c r="AI55" s="153" t="str">
        <f>IF(AG55="○",①基本情報【名簿入力前に必須入力】!$E$16,"")</f>
        <v/>
      </c>
      <c r="AJ55" s="325" t="str">
        <f>③職員名簿【年間実績】!BZ67</f>
        <v/>
      </c>
      <c r="AK55" s="324" t="str">
        <f>③職員名簿【年間実績】!BJ67</f>
        <v/>
      </c>
      <c r="AL55" s="153" t="str">
        <f>IF(AJ55="○",①基本情報【名簿入力前に必須入力】!$E$16,"")</f>
        <v/>
      </c>
    </row>
    <row r="56" spans="1:38" ht="30" customHeight="1">
      <c r="A56">
        <v>52</v>
      </c>
      <c r="B56" s="138" t="str">
        <f>③職員名簿【年間実績】!BN68</f>
        <v/>
      </c>
      <c r="C56" s="323" t="str">
        <f>③職員名簿【年間実績】!BO68</f>
        <v/>
      </c>
      <c r="D56" s="324" t="str">
        <f>③職員名簿【年間実績】!AY68</f>
        <v/>
      </c>
      <c r="E56" s="153" t="str">
        <f>IF(C56="○",①基本情報【名簿入力前に必須入力】!$E$16,"")</f>
        <v/>
      </c>
      <c r="F56" s="325" t="str">
        <f>③職員名簿【年間実績】!BP68</f>
        <v/>
      </c>
      <c r="G56" s="324" t="str">
        <f>③職員名簿【年間実績】!AZ68</f>
        <v/>
      </c>
      <c r="H56" s="153" t="str">
        <f>IF(F56="○",①基本情報【名簿入力前に必須入力】!$E$16,"")</f>
        <v/>
      </c>
      <c r="I56" s="325" t="str">
        <f>③職員名簿【年間実績】!BQ68</f>
        <v/>
      </c>
      <c r="J56" s="324" t="str">
        <f>③職員名簿【年間実績】!BA68</f>
        <v/>
      </c>
      <c r="K56" s="153" t="str">
        <f>IF(I56="○",①基本情報【名簿入力前に必須入力】!$E$16,"")</f>
        <v/>
      </c>
      <c r="L56" s="325" t="str">
        <f>③職員名簿【年間実績】!BR68</f>
        <v/>
      </c>
      <c r="M56" s="324" t="str">
        <f>③職員名簿【年間実績】!BB68</f>
        <v/>
      </c>
      <c r="N56" s="153" t="str">
        <f>IF(L56="○",①基本情報【名簿入力前に必須入力】!$E$16,"")</f>
        <v/>
      </c>
      <c r="O56" s="325" t="str">
        <f>③職員名簿【年間実績】!BS68</f>
        <v/>
      </c>
      <c r="P56" s="324" t="str">
        <f>③職員名簿【年間実績】!BC68</f>
        <v/>
      </c>
      <c r="Q56" s="153" t="str">
        <f>IF(O56="○",①基本情報【名簿入力前に必須入力】!$E$16,"")</f>
        <v/>
      </c>
      <c r="R56" s="325" t="str">
        <f>③職員名簿【年間実績】!BT68</f>
        <v/>
      </c>
      <c r="S56" s="324" t="str">
        <f>③職員名簿【年間実績】!BD68</f>
        <v/>
      </c>
      <c r="T56" s="153" t="str">
        <f>IF(R56="○",①基本情報【名簿入力前に必須入力】!$E$16,"")</f>
        <v/>
      </c>
      <c r="U56" s="325" t="str">
        <f>③職員名簿【年間実績】!BU68</f>
        <v/>
      </c>
      <c r="V56" s="324" t="str">
        <f>③職員名簿【年間実績】!BE68</f>
        <v/>
      </c>
      <c r="W56" s="153" t="str">
        <f>IF(U56="○",①基本情報【名簿入力前に必須入力】!$E$16,"")</f>
        <v/>
      </c>
      <c r="X56" s="325" t="str">
        <f>③職員名簿【年間実績】!BV68</f>
        <v/>
      </c>
      <c r="Y56" s="324" t="str">
        <f>③職員名簿【年間実績】!BF68</f>
        <v/>
      </c>
      <c r="Z56" s="153" t="str">
        <f>IF(X56="○",①基本情報【名簿入力前に必須入力】!$E$16,"")</f>
        <v/>
      </c>
      <c r="AA56" s="325" t="str">
        <f>③職員名簿【年間実績】!BW68</f>
        <v/>
      </c>
      <c r="AB56" s="324" t="str">
        <f>③職員名簿【年間実績】!BG68</f>
        <v/>
      </c>
      <c r="AC56" s="153" t="str">
        <f>IF(AA56="○",①基本情報【名簿入力前に必須入力】!$E$16,"")</f>
        <v/>
      </c>
      <c r="AD56" s="325" t="str">
        <f>③職員名簿【年間実績】!BX68</f>
        <v/>
      </c>
      <c r="AE56" s="324" t="str">
        <f>③職員名簿【年間実績】!BH68</f>
        <v/>
      </c>
      <c r="AF56" s="153" t="str">
        <f>IF(AD56="○",①基本情報【名簿入力前に必須入力】!$E$16,"")</f>
        <v/>
      </c>
      <c r="AG56" s="325" t="str">
        <f>③職員名簿【年間実績】!BY68</f>
        <v/>
      </c>
      <c r="AH56" s="324" t="str">
        <f>③職員名簿【年間実績】!BI68</f>
        <v/>
      </c>
      <c r="AI56" s="153" t="str">
        <f>IF(AG56="○",①基本情報【名簿入力前に必須入力】!$E$16,"")</f>
        <v/>
      </c>
      <c r="AJ56" s="325" t="str">
        <f>③職員名簿【年間実績】!BZ68</f>
        <v/>
      </c>
      <c r="AK56" s="324" t="str">
        <f>③職員名簿【年間実績】!BJ68</f>
        <v/>
      </c>
      <c r="AL56" s="153" t="str">
        <f>IF(AJ56="○",①基本情報【名簿入力前に必須入力】!$E$16,"")</f>
        <v/>
      </c>
    </row>
    <row r="57" spans="1:38" ht="30" customHeight="1">
      <c r="A57">
        <v>53</v>
      </c>
      <c r="B57" s="138" t="str">
        <f>③職員名簿【年間実績】!BN69</f>
        <v/>
      </c>
      <c r="C57" s="323" t="str">
        <f>③職員名簿【年間実績】!BO69</f>
        <v/>
      </c>
      <c r="D57" s="324" t="str">
        <f>③職員名簿【年間実績】!AY69</f>
        <v/>
      </c>
      <c r="E57" s="153" t="str">
        <f>IF(C57="○",①基本情報【名簿入力前に必須入力】!$E$16,"")</f>
        <v/>
      </c>
      <c r="F57" s="325" t="str">
        <f>③職員名簿【年間実績】!BP69</f>
        <v/>
      </c>
      <c r="G57" s="324" t="str">
        <f>③職員名簿【年間実績】!AZ69</f>
        <v/>
      </c>
      <c r="H57" s="153" t="str">
        <f>IF(F57="○",①基本情報【名簿入力前に必須入力】!$E$16,"")</f>
        <v/>
      </c>
      <c r="I57" s="325" t="str">
        <f>③職員名簿【年間実績】!BQ69</f>
        <v/>
      </c>
      <c r="J57" s="324" t="str">
        <f>③職員名簿【年間実績】!BA69</f>
        <v/>
      </c>
      <c r="K57" s="153" t="str">
        <f>IF(I57="○",①基本情報【名簿入力前に必須入力】!$E$16,"")</f>
        <v/>
      </c>
      <c r="L57" s="325" t="str">
        <f>③職員名簿【年間実績】!BR69</f>
        <v/>
      </c>
      <c r="M57" s="324" t="str">
        <f>③職員名簿【年間実績】!BB69</f>
        <v/>
      </c>
      <c r="N57" s="153" t="str">
        <f>IF(L57="○",①基本情報【名簿入力前に必須入力】!$E$16,"")</f>
        <v/>
      </c>
      <c r="O57" s="325" t="str">
        <f>③職員名簿【年間実績】!BS69</f>
        <v/>
      </c>
      <c r="P57" s="324" t="str">
        <f>③職員名簿【年間実績】!BC69</f>
        <v/>
      </c>
      <c r="Q57" s="153" t="str">
        <f>IF(O57="○",①基本情報【名簿入力前に必須入力】!$E$16,"")</f>
        <v/>
      </c>
      <c r="R57" s="325" t="str">
        <f>③職員名簿【年間実績】!BT69</f>
        <v/>
      </c>
      <c r="S57" s="324" t="str">
        <f>③職員名簿【年間実績】!BD69</f>
        <v/>
      </c>
      <c r="T57" s="153" t="str">
        <f>IF(R57="○",①基本情報【名簿入力前に必須入力】!$E$16,"")</f>
        <v/>
      </c>
      <c r="U57" s="325" t="str">
        <f>③職員名簿【年間実績】!BU69</f>
        <v/>
      </c>
      <c r="V57" s="324" t="str">
        <f>③職員名簿【年間実績】!BE69</f>
        <v/>
      </c>
      <c r="W57" s="153" t="str">
        <f>IF(U57="○",①基本情報【名簿入力前に必須入力】!$E$16,"")</f>
        <v/>
      </c>
      <c r="X57" s="325" t="str">
        <f>③職員名簿【年間実績】!BV69</f>
        <v/>
      </c>
      <c r="Y57" s="324" t="str">
        <f>③職員名簿【年間実績】!BF69</f>
        <v/>
      </c>
      <c r="Z57" s="153" t="str">
        <f>IF(X57="○",①基本情報【名簿入力前に必須入力】!$E$16,"")</f>
        <v/>
      </c>
      <c r="AA57" s="325" t="str">
        <f>③職員名簿【年間実績】!BW69</f>
        <v/>
      </c>
      <c r="AB57" s="324" t="str">
        <f>③職員名簿【年間実績】!BG69</f>
        <v/>
      </c>
      <c r="AC57" s="153" t="str">
        <f>IF(AA57="○",①基本情報【名簿入力前に必須入力】!$E$16,"")</f>
        <v/>
      </c>
      <c r="AD57" s="325" t="str">
        <f>③職員名簿【年間実績】!BX69</f>
        <v/>
      </c>
      <c r="AE57" s="324" t="str">
        <f>③職員名簿【年間実績】!BH69</f>
        <v/>
      </c>
      <c r="AF57" s="153" t="str">
        <f>IF(AD57="○",①基本情報【名簿入力前に必須入力】!$E$16,"")</f>
        <v/>
      </c>
      <c r="AG57" s="325" t="str">
        <f>③職員名簿【年間実績】!BY69</f>
        <v/>
      </c>
      <c r="AH57" s="324" t="str">
        <f>③職員名簿【年間実績】!BI69</f>
        <v/>
      </c>
      <c r="AI57" s="153" t="str">
        <f>IF(AG57="○",①基本情報【名簿入力前に必須入力】!$E$16,"")</f>
        <v/>
      </c>
      <c r="AJ57" s="325" t="str">
        <f>③職員名簿【年間実績】!BZ69</f>
        <v/>
      </c>
      <c r="AK57" s="324" t="str">
        <f>③職員名簿【年間実績】!BJ69</f>
        <v/>
      </c>
      <c r="AL57" s="153" t="str">
        <f>IF(AJ57="○",①基本情報【名簿入力前に必須入力】!$E$16,"")</f>
        <v/>
      </c>
    </row>
    <row r="58" spans="1:38" ht="30" customHeight="1">
      <c r="A58">
        <v>54</v>
      </c>
      <c r="B58" s="138" t="str">
        <f>③職員名簿【年間実績】!BN70</f>
        <v/>
      </c>
      <c r="C58" s="323" t="str">
        <f>③職員名簿【年間実績】!BO70</f>
        <v/>
      </c>
      <c r="D58" s="324" t="str">
        <f>③職員名簿【年間実績】!AY70</f>
        <v/>
      </c>
      <c r="E58" s="153" t="str">
        <f>IF(C58="○",①基本情報【名簿入力前に必須入力】!$E$16,"")</f>
        <v/>
      </c>
      <c r="F58" s="325" t="str">
        <f>③職員名簿【年間実績】!BP70</f>
        <v/>
      </c>
      <c r="G58" s="324" t="str">
        <f>③職員名簿【年間実績】!AZ70</f>
        <v/>
      </c>
      <c r="H58" s="153" t="str">
        <f>IF(F58="○",①基本情報【名簿入力前に必須入力】!$E$16,"")</f>
        <v/>
      </c>
      <c r="I58" s="325" t="str">
        <f>③職員名簿【年間実績】!BQ70</f>
        <v/>
      </c>
      <c r="J58" s="324" t="str">
        <f>③職員名簿【年間実績】!BA70</f>
        <v/>
      </c>
      <c r="K58" s="153" t="str">
        <f>IF(I58="○",①基本情報【名簿入力前に必須入力】!$E$16,"")</f>
        <v/>
      </c>
      <c r="L58" s="325" t="str">
        <f>③職員名簿【年間実績】!BR70</f>
        <v/>
      </c>
      <c r="M58" s="324" t="str">
        <f>③職員名簿【年間実績】!BB70</f>
        <v/>
      </c>
      <c r="N58" s="153" t="str">
        <f>IF(L58="○",①基本情報【名簿入力前に必須入力】!$E$16,"")</f>
        <v/>
      </c>
      <c r="O58" s="325" t="str">
        <f>③職員名簿【年間実績】!BS70</f>
        <v/>
      </c>
      <c r="P58" s="324" t="str">
        <f>③職員名簿【年間実績】!BC70</f>
        <v/>
      </c>
      <c r="Q58" s="153" t="str">
        <f>IF(O58="○",①基本情報【名簿入力前に必須入力】!$E$16,"")</f>
        <v/>
      </c>
      <c r="R58" s="325" t="str">
        <f>③職員名簿【年間実績】!BT70</f>
        <v/>
      </c>
      <c r="S58" s="324" t="str">
        <f>③職員名簿【年間実績】!BD70</f>
        <v/>
      </c>
      <c r="T58" s="153" t="str">
        <f>IF(R58="○",①基本情報【名簿入力前に必須入力】!$E$16,"")</f>
        <v/>
      </c>
      <c r="U58" s="325" t="str">
        <f>③職員名簿【年間実績】!BU70</f>
        <v/>
      </c>
      <c r="V58" s="324" t="str">
        <f>③職員名簿【年間実績】!BE70</f>
        <v/>
      </c>
      <c r="W58" s="153" t="str">
        <f>IF(U58="○",①基本情報【名簿入力前に必須入力】!$E$16,"")</f>
        <v/>
      </c>
      <c r="X58" s="325" t="str">
        <f>③職員名簿【年間実績】!BV70</f>
        <v/>
      </c>
      <c r="Y58" s="324" t="str">
        <f>③職員名簿【年間実績】!BF70</f>
        <v/>
      </c>
      <c r="Z58" s="153" t="str">
        <f>IF(X58="○",①基本情報【名簿入力前に必須入力】!$E$16,"")</f>
        <v/>
      </c>
      <c r="AA58" s="325" t="str">
        <f>③職員名簿【年間実績】!BW70</f>
        <v/>
      </c>
      <c r="AB58" s="324" t="str">
        <f>③職員名簿【年間実績】!BG70</f>
        <v/>
      </c>
      <c r="AC58" s="153" t="str">
        <f>IF(AA58="○",①基本情報【名簿入力前に必須入力】!$E$16,"")</f>
        <v/>
      </c>
      <c r="AD58" s="325" t="str">
        <f>③職員名簿【年間実績】!BX70</f>
        <v/>
      </c>
      <c r="AE58" s="324" t="str">
        <f>③職員名簿【年間実績】!BH70</f>
        <v/>
      </c>
      <c r="AF58" s="153" t="str">
        <f>IF(AD58="○",①基本情報【名簿入力前に必須入力】!$E$16,"")</f>
        <v/>
      </c>
      <c r="AG58" s="325" t="str">
        <f>③職員名簿【年間実績】!BY70</f>
        <v/>
      </c>
      <c r="AH58" s="324" t="str">
        <f>③職員名簿【年間実績】!BI70</f>
        <v/>
      </c>
      <c r="AI58" s="153" t="str">
        <f>IF(AG58="○",①基本情報【名簿入力前に必須入力】!$E$16,"")</f>
        <v/>
      </c>
      <c r="AJ58" s="325" t="str">
        <f>③職員名簿【年間実績】!BZ70</f>
        <v/>
      </c>
      <c r="AK58" s="324" t="str">
        <f>③職員名簿【年間実績】!BJ70</f>
        <v/>
      </c>
      <c r="AL58" s="153" t="str">
        <f>IF(AJ58="○",①基本情報【名簿入力前に必須入力】!$E$16,"")</f>
        <v/>
      </c>
    </row>
    <row r="59" spans="1:38" ht="30" customHeight="1">
      <c r="A59">
        <v>55</v>
      </c>
      <c r="B59" s="138" t="str">
        <f>③職員名簿【年間実績】!BN71</f>
        <v/>
      </c>
      <c r="C59" s="323" t="str">
        <f>③職員名簿【年間実績】!BO71</f>
        <v/>
      </c>
      <c r="D59" s="324" t="str">
        <f>③職員名簿【年間実績】!AY71</f>
        <v/>
      </c>
      <c r="E59" s="153" t="str">
        <f>IF(C59="○",①基本情報【名簿入力前に必須入力】!$E$16,"")</f>
        <v/>
      </c>
      <c r="F59" s="325" t="str">
        <f>③職員名簿【年間実績】!BP71</f>
        <v/>
      </c>
      <c r="G59" s="324" t="str">
        <f>③職員名簿【年間実績】!AZ71</f>
        <v/>
      </c>
      <c r="H59" s="153" t="str">
        <f>IF(F59="○",①基本情報【名簿入力前に必須入力】!$E$16,"")</f>
        <v/>
      </c>
      <c r="I59" s="325" t="str">
        <f>③職員名簿【年間実績】!BQ71</f>
        <v/>
      </c>
      <c r="J59" s="324" t="str">
        <f>③職員名簿【年間実績】!BA71</f>
        <v/>
      </c>
      <c r="K59" s="153" t="str">
        <f>IF(I59="○",①基本情報【名簿入力前に必須入力】!$E$16,"")</f>
        <v/>
      </c>
      <c r="L59" s="325" t="str">
        <f>③職員名簿【年間実績】!BR71</f>
        <v/>
      </c>
      <c r="M59" s="324" t="str">
        <f>③職員名簿【年間実績】!BB71</f>
        <v/>
      </c>
      <c r="N59" s="153" t="str">
        <f>IF(L59="○",①基本情報【名簿入力前に必須入力】!$E$16,"")</f>
        <v/>
      </c>
      <c r="O59" s="325" t="str">
        <f>③職員名簿【年間実績】!BS71</f>
        <v/>
      </c>
      <c r="P59" s="324" t="str">
        <f>③職員名簿【年間実績】!BC71</f>
        <v/>
      </c>
      <c r="Q59" s="153" t="str">
        <f>IF(O59="○",①基本情報【名簿入力前に必須入力】!$E$16,"")</f>
        <v/>
      </c>
      <c r="R59" s="325" t="str">
        <f>③職員名簿【年間実績】!BT71</f>
        <v/>
      </c>
      <c r="S59" s="324" t="str">
        <f>③職員名簿【年間実績】!BD71</f>
        <v/>
      </c>
      <c r="T59" s="153" t="str">
        <f>IF(R59="○",①基本情報【名簿入力前に必須入力】!$E$16,"")</f>
        <v/>
      </c>
      <c r="U59" s="325" t="str">
        <f>③職員名簿【年間実績】!BU71</f>
        <v/>
      </c>
      <c r="V59" s="324" t="str">
        <f>③職員名簿【年間実績】!BE71</f>
        <v/>
      </c>
      <c r="W59" s="153" t="str">
        <f>IF(U59="○",①基本情報【名簿入力前に必須入力】!$E$16,"")</f>
        <v/>
      </c>
      <c r="X59" s="325" t="str">
        <f>③職員名簿【年間実績】!BV71</f>
        <v/>
      </c>
      <c r="Y59" s="324" t="str">
        <f>③職員名簿【年間実績】!BF71</f>
        <v/>
      </c>
      <c r="Z59" s="153" t="str">
        <f>IF(X59="○",①基本情報【名簿入力前に必須入力】!$E$16,"")</f>
        <v/>
      </c>
      <c r="AA59" s="325" t="str">
        <f>③職員名簿【年間実績】!BW71</f>
        <v/>
      </c>
      <c r="AB59" s="324" t="str">
        <f>③職員名簿【年間実績】!BG71</f>
        <v/>
      </c>
      <c r="AC59" s="153" t="str">
        <f>IF(AA59="○",①基本情報【名簿入力前に必須入力】!$E$16,"")</f>
        <v/>
      </c>
      <c r="AD59" s="325" t="str">
        <f>③職員名簿【年間実績】!BX71</f>
        <v/>
      </c>
      <c r="AE59" s="324" t="str">
        <f>③職員名簿【年間実績】!BH71</f>
        <v/>
      </c>
      <c r="AF59" s="153" t="str">
        <f>IF(AD59="○",①基本情報【名簿入力前に必須入力】!$E$16,"")</f>
        <v/>
      </c>
      <c r="AG59" s="325" t="str">
        <f>③職員名簿【年間実績】!BY71</f>
        <v/>
      </c>
      <c r="AH59" s="324" t="str">
        <f>③職員名簿【年間実績】!BI71</f>
        <v/>
      </c>
      <c r="AI59" s="153" t="str">
        <f>IF(AG59="○",①基本情報【名簿入力前に必須入力】!$E$16,"")</f>
        <v/>
      </c>
      <c r="AJ59" s="325" t="str">
        <f>③職員名簿【年間実績】!BZ71</f>
        <v/>
      </c>
      <c r="AK59" s="324" t="str">
        <f>③職員名簿【年間実績】!BJ71</f>
        <v/>
      </c>
      <c r="AL59" s="153" t="str">
        <f>IF(AJ59="○",①基本情報【名簿入力前に必須入力】!$E$16,"")</f>
        <v/>
      </c>
    </row>
    <row r="60" spans="1:38" ht="30" customHeight="1">
      <c r="A60">
        <v>56</v>
      </c>
      <c r="B60" s="138" t="str">
        <f>③職員名簿【年間実績】!BN72</f>
        <v/>
      </c>
      <c r="C60" s="323" t="str">
        <f>③職員名簿【年間実績】!BO72</f>
        <v/>
      </c>
      <c r="D60" s="324" t="str">
        <f>③職員名簿【年間実績】!AY72</f>
        <v/>
      </c>
      <c r="E60" s="153" t="str">
        <f>IF(C60="○",①基本情報【名簿入力前に必須入力】!$E$16,"")</f>
        <v/>
      </c>
      <c r="F60" s="325" t="str">
        <f>③職員名簿【年間実績】!BP72</f>
        <v/>
      </c>
      <c r="G60" s="324" t="str">
        <f>③職員名簿【年間実績】!AZ72</f>
        <v/>
      </c>
      <c r="H60" s="153" t="str">
        <f>IF(F60="○",①基本情報【名簿入力前に必須入力】!$E$16,"")</f>
        <v/>
      </c>
      <c r="I60" s="325" t="str">
        <f>③職員名簿【年間実績】!BQ72</f>
        <v/>
      </c>
      <c r="J60" s="324" t="str">
        <f>③職員名簿【年間実績】!BA72</f>
        <v/>
      </c>
      <c r="K60" s="153" t="str">
        <f>IF(I60="○",①基本情報【名簿入力前に必須入力】!$E$16,"")</f>
        <v/>
      </c>
      <c r="L60" s="325" t="str">
        <f>③職員名簿【年間実績】!BR72</f>
        <v/>
      </c>
      <c r="M60" s="324" t="str">
        <f>③職員名簿【年間実績】!BB72</f>
        <v/>
      </c>
      <c r="N60" s="153" t="str">
        <f>IF(L60="○",①基本情報【名簿入力前に必須入力】!$E$16,"")</f>
        <v/>
      </c>
      <c r="O60" s="325" t="str">
        <f>③職員名簿【年間実績】!BS72</f>
        <v/>
      </c>
      <c r="P60" s="324" t="str">
        <f>③職員名簿【年間実績】!BC72</f>
        <v/>
      </c>
      <c r="Q60" s="153" t="str">
        <f>IF(O60="○",①基本情報【名簿入力前に必須入力】!$E$16,"")</f>
        <v/>
      </c>
      <c r="R60" s="325" t="str">
        <f>③職員名簿【年間実績】!BT72</f>
        <v/>
      </c>
      <c r="S60" s="324" t="str">
        <f>③職員名簿【年間実績】!BD72</f>
        <v/>
      </c>
      <c r="T60" s="153" t="str">
        <f>IF(R60="○",①基本情報【名簿入力前に必須入力】!$E$16,"")</f>
        <v/>
      </c>
      <c r="U60" s="325" t="str">
        <f>③職員名簿【年間実績】!BU72</f>
        <v/>
      </c>
      <c r="V60" s="324" t="str">
        <f>③職員名簿【年間実績】!BE72</f>
        <v/>
      </c>
      <c r="W60" s="153" t="str">
        <f>IF(U60="○",①基本情報【名簿入力前に必須入力】!$E$16,"")</f>
        <v/>
      </c>
      <c r="X60" s="325" t="str">
        <f>③職員名簿【年間実績】!BV72</f>
        <v/>
      </c>
      <c r="Y60" s="324" t="str">
        <f>③職員名簿【年間実績】!BF72</f>
        <v/>
      </c>
      <c r="Z60" s="153" t="str">
        <f>IF(X60="○",①基本情報【名簿入力前に必須入力】!$E$16,"")</f>
        <v/>
      </c>
      <c r="AA60" s="325" t="str">
        <f>③職員名簿【年間実績】!BW72</f>
        <v/>
      </c>
      <c r="AB60" s="324" t="str">
        <f>③職員名簿【年間実績】!BG72</f>
        <v/>
      </c>
      <c r="AC60" s="153" t="str">
        <f>IF(AA60="○",①基本情報【名簿入力前に必須入力】!$E$16,"")</f>
        <v/>
      </c>
      <c r="AD60" s="325" t="str">
        <f>③職員名簿【年間実績】!BX72</f>
        <v/>
      </c>
      <c r="AE60" s="324" t="str">
        <f>③職員名簿【年間実績】!BH72</f>
        <v/>
      </c>
      <c r="AF60" s="153" t="str">
        <f>IF(AD60="○",①基本情報【名簿入力前に必須入力】!$E$16,"")</f>
        <v/>
      </c>
      <c r="AG60" s="325" t="str">
        <f>③職員名簿【年間実績】!BY72</f>
        <v/>
      </c>
      <c r="AH60" s="324" t="str">
        <f>③職員名簿【年間実績】!BI72</f>
        <v/>
      </c>
      <c r="AI60" s="153" t="str">
        <f>IF(AG60="○",①基本情報【名簿入力前に必須入力】!$E$16,"")</f>
        <v/>
      </c>
      <c r="AJ60" s="325" t="str">
        <f>③職員名簿【年間実績】!BZ72</f>
        <v/>
      </c>
      <c r="AK60" s="324" t="str">
        <f>③職員名簿【年間実績】!BJ72</f>
        <v/>
      </c>
      <c r="AL60" s="153" t="str">
        <f>IF(AJ60="○",①基本情報【名簿入力前に必須入力】!$E$16,"")</f>
        <v/>
      </c>
    </row>
    <row r="61" spans="1:38" ht="30" customHeight="1">
      <c r="A61">
        <v>57</v>
      </c>
      <c r="B61" s="138" t="str">
        <f>③職員名簿【年間実績】!BN73</f>
        <v/>
      </c>
      <c r="C61" s="323" t="str">
        <f>③職員名簿【年間実績】!BO73</f>
        <v/>
      </c>
      <c r="D61" s="324" t="str">
        <f>③職員名簿【年間実績】!AY73</f>
        <v/>
      </c>
      <c r="E61" s="153" t="str">
        <f>IF(C61="○",①基本情報【名簿入力前に必須入力】!$E$16,"")</f>
        <v/>
      </c>
      <c r="F61" s="325" t="str">
        <f>③職員名簿【年間実績】!BP73</f>
        <v/>
      </c>
      <c r="G61" s="324" t="str">
        <f>③職員名簿【年間実績】!AZ73</f>
        <v/>
      </c>
      <c r="H61" s="153" t="str">
        <f>IF(F61="○",①基本情報【名簿入力前に必須入力】!$E$16,"")</f>
        <v/>
      </c>
      <c r="I61" s="325" t="str">
        <f>③職員名簿【年間実績】!BQ73</f>
        <v/>
      </c>
      <c r="J61" s="324" t="str">
        <f>③職員名簿【年間実績】!BA73</f>
        <v/>
      </c>
      <c r="K61" s="153" t="str">
        <f>IF(I61="○",①基本情報【名簿入力前に必須入力】!$E$16,"")</f>
        <v/>
      </c>
      <c r="L61" s="325" t="str">
        <f>③職員名簿【年間実績】!BR73</f>
        <v/>
      </c>
      <c r="M61" s="324" t="str">
        <f>③職員名簿【年間実績】!BB73</f>
        <v/>
      </c>
      <c r="N61" s="153" t="str">
        <f>IF(L61="○",①基本情報【名簿入力前に必須入力】!$E$16,"")</f>
        <v/>
      </c>
      <c r="O61" s="325" t="str">
        <f>③職員名簿【年間実績】!BS73</f>
        <v/>
      </c>
      <c r="P61" s="324" t="str">
        <f>③職員名簿【年間実績】!BC73</f>
        <v/>
      </c>
      <c r="Q61" s="153" t="str">
        <f>IF(O61="○",①基本情報【名簿入力前に必須入力】!$E$16,"")</f>
        <v/>
      </c>
      <c r="R61" s="325" t="str">
        <f>③職員名簿【年間実績】!BT73</f>
        <v/>
      </c>
      <c r="S61" s="324" t="str">
        <f>③職員名簿【年間実績】!BD73</f>
        <v/>
      </c>
      <c r="T61" s="153" t="str">
        <f>IF(R61="○",①基本情報【名簿入力前に必須入力】!$E$16,"")</f>
        <v/>
      </c>
      <c r="U61" s="325" t="str">
        <f>③職員名簿【年間実績】!BU73</f>
        <v/>
      </c>
      <c r="V61" s="324" t="str">
        <f>③職員名簿【年間実績】!BE73</f>
        <v/>
      </c>
      <c r="W61" s="153" t="str">
        <f>IF(U61="○",①基本情報【名簿入力前に必須入力】!$E$16,"")</f>
        <v/>
      </c>
      <c r="X61" s="325" t="str">
        <f>③職員名簿【年間実績】!BV73</f>
        <v/>
      </c>
      <c r="Y61" s="324" t="str">
        <f>③職員名簿【年間実績】!BF73</f>
        <v/>
      </c>
      <c r="Z61" s="153" t="str">
        <f>IF(X61="○",①基本情報【名簿入力前に必須入力】!$E$16,"")</f>
        <v/>
      </c>
      <c r="AA61" s="325" t="str">
        <f>③職員名簿【年間実績】!BW73</f>
        <v/>
      </c>
      <c r="AB61" s="324" t="str">
        <f>③職員名簿【年間実績】!BG73</f>
        <v/>
      </c>
      <c r="AC61" s="153" t="str">
        <f>IF(AA61="○",①基本情報【名簿入力前に必須入力】!$E$16,"")</f>
        <v/>
      </c>
      <c r="AD61" s="325" t="str">
        <f>③職員名簿【年間実績】!BX73</f>
        <v/>
      </c>
      <c r="AE61" s="324" t="str">
        <f>③職員名簿【年間実績】!BH73</f>
        <v/>
      </c>
      <c r="AF61" s="153" t="str">
        <f>IF(AD61="○",①基本情報【名簿入力前に必須入力】!$E$16,"")</f>
        <v/>
      </c>
      <c r="AG61" s="325" t="str">
        <f>③職員名簿【年間実績】!BY73</f>
        <v/>
      </c>
      <c r="AH61" s="324" t="str">
        <f>③職員名簿【年間実績】!BI73</f>
        <v/>
      </c>
      <c r="AI61" s="153" t="str">
        <f>IF(AG61="○",①基本情報【名簿入力前に必須入力】!$E$16,"")</f>
        <v/>
      </c>
      <c r="AJ61" s="325" t="str">
        <f>③職員名簿【年間実績】!BZ73</f>
        <v/>
      </c>
      <c r="AK61" s="324" t="str">
        <f>③職員名簿【年間実績】!BJ73</f>
        <v/>
      </c>
      <c r="AL61" s="153" t="str">
        <f>IF(AJ61="○",①基本情報【名簿入力前に必須入力】!$E$16,"")</f>
        <v/>
      </c>
    </row>
    <row r="62" spans="1:38" ht="30" customHeight="1">
      <c r="A62">
        <v>58</v>
      </c>
      <c r="B62" s="138" t="str">
        <f>③職員名簿【年間実績】!BN74</f>
        <v/>
      </c>
      <c r="C62" s="323" t="str">
        <f>③職員名簿【年間実績】!BO74</f>
        <v/>
      </c>
      <c r="D62" s="324" t="str">
        <f>③職員名簿【年間実績】!AY74</f>
        <v/>
      </c>
      <c r="E62" s="153" t="str">
        <f>IF(C62="○",①基本情報【名簿入力前に必須入力】!$E$16,"")</f>
        <v/>
      </c>
      <c r="F62" s="325" t="str">
        <f>③職員名簿【年間実績】!BP74</f>
        <v/>
      </c>
      <c r="G62" s="324" t="str">
        <f>③職員名簿【年間実績】!AZ74</f>
        <v/>
      </c>
      <c r="H62" s="153" t="str">
        <f>IF(F62="○",①基本情報【名簿入力前に必須入力】!$E$16,"")</f>
        <v/>
      </c>
      <c r="I62" s="325" t="str">
        <f>③職員名簿【年間実績】!BQ74</f>
        <v/>
      </c>
      <c r="J62" s="324" t="str">
        <f>③職員名簿【年間実績】!BA74</f>
        <v/>
      </c>
      <c r="K62" s="153" t="str">
        <f>IF(I62="○",①基本情報【名簿入力前に必須入力】!$E$16,"")</f>
        <v/>
      </c>
      <c r="L62" s="325" t="str">
        <f>③職員名簿【年間実績】!BR74</f>
        <v/>
      </c>
      <c r="M62" s="324" t="str">
        <f>③職員名簿【年間実績】!BB74</f>
        <v/>
      </c>
      <c r="N62" s="153" t="str">
        <f>IF(L62="○",①基本情報【名簿入力前に必須入力】!$E$16,"")</f>
        <v/>
      </c>
      <c r="O62" s="325" t="str">
        <f>③職員名簿【年間実績】!BS74</f>
        <v/>
      </c>
      <c r="P62" s="324" t="str">
        <f>③職員名簿【年間実績】!BC74</f>
        <v/>
      </c>
      <c r="Q62" s="153" t="str">
        <f>IF(O62="○",①基本情報【名簿入力前に必須入力】!$E$16,"")</f>
        <v/>
      </c>
      <c r="R62" s="325" t="str">
        <f>③職員名簿【年間実績】!BT74</f>
        <v/>
      </c>
      <c r="S62" s="324" t="str">
        <f>③職員名簿【年間実績】!BD74</f>
        <v/>
      </c>
      <c r="T62" s="153" t="str">
        <f>IF(R62="○",①基本情報【名簿入力前に必須入力】!$E$16,"")</f>
        <v/>
      </c>
      <c r="U62" s="325" t="str">
        <f>③職員名簿【年間実績】!BU74</f>
        <v/>
      </c>
      <c r="V62" s="324" t="str">
        <f>③職員名簿【年間実績】!BE74</f>
        <v/>
      </c>
      <c r="W62" s="153" t="str">
        <f>IF(U62="○",①基本情報【名簿入力前に必須入力】!$E$16,"")</f>
        <v/>
      </c>
      <c r="X62" s="325" t="str">
        <f>③職員名簿【年間実績】!BV74</f>
        <v/>
      </c>
      <c r="Y62" s="324" t="str">
        <f>③職員名簿【年間実績】!BF74</f>
        <v/>
      </c>
      <c r="Z62" s="153" t="str">
        <f>IF(X62="○",①基本情報【名簿入力前に必須入力】!$E$16,"")</f>
        <v/>
      </c>
      <c r="AA62" s="325" t="str">
        <f>③職員名簿【年間実績】!BW74</f>
        <v/>
      </c>
      <c r="AB62" s="324" t="str">
        <f>③職員名簿【年間実績】!BG74</f>
        <v/>
      </c>
      <c r="AC62" s="153" t="str">
        <f>IF(AA62="○",①基本情報【名簿入力前に必須入力】!$E$16,"")</f>
        <v/>
      </c>
      <c r="AD62" s="325" t="str">
        <f>③職員名簿【年間実績】!BX74</f>
        <v/>
      </c>
      <c r="AE62" s="324" t="str">
        <f>③職員名簿【年間実績】!BH74</f>
        <v/>
      </c>
      <c r="AF62" s="153" t="str">
        <f>IF(AD62="○",①基本情報【名簿入力前に必須入力】!$E$16,"")</f>
        <v/>
      </c>
      <c r="AG62" s="325" t="str">
        <f>③職員名簿【年間実績】!BY74</f>
        <v/>
      </c>
      <c r="AH62" s="324" t="str">
        <f>③職員名簿【年間実績】!BI74</f>
        <v/>
      </c>
      <c r="AI62" s="153" t="str">
        <f>IF(AG62="○",①基本情報【名簿入力前に必須入力】!$E$16,"")</f>
        <v/>
      </c>
      <c r="AJ62" s="325" t="str">
        <f>③職員名簿【年間実績】!BZ74</f>
        <v/>
      </c>
      <c r="AK62" s="324" t="str">
        <f>③職員名簿【年間実績】!BJ74</f>
        <v/>
      </c>
      <c r="AL62" s="153" t="str">
        <f>IF(AJ62="○",①基本情報【名簿入力前に必須入力】!$E$16,"")</f>
        <v/>
      </c>
    </row>
    <row r="63" spans="1:38" ht="30" customHeight="1">
      <c r="A63">
        <v>59</v>
      </c>
      <c r="B63" s="138" t="str">
        <f>③職員名簿【年間実績】!BN75</f>
        <v/>
      </c>
      <c r="C63" s="323" t="str">
        <f>③職員名簿【年間実績】!BO75</f>
        <v/>
      </c>
      <c r="D63" s="324" t="str">
        <f>③職員名簿【年間実績】!AY75</f>
        <v/>
      </c>
      <c r="E63" s="153" t="str">
        <f>IF(C63="○",①基本情報【名簿入力前に必須入力】!$E$16,"")</f>
        <v/>
      </c>
      <c r="F63" s="325" t="str">
        <f>③職員名簿【年間実績】!BP75</f>
        <v/>
      </c>
      <c r="G63" s="324" t="str">
        <f>③職員名簿【年間実績】!AZ75</f>
        <v/>
      </c>
      <c r="H63" s="153" t="str">
        <f>IF(F63="○",①基本情報【名簿入力前に必須入力】!$E$16,"")</f>
        <v/>
      </c>
      <c r="I63" s="325" t="str">
        <f>③職員名簿【年間実績】!BQ75</f>
        <v/>
      </c>
      <c r="J63" s="324" t="str">
        <f>③職員名簿【年間実績】!BA75</f>
        <v/>
      </c>
      <c r="K63" s="153" t="str">
        <f>IF(I63="○",①基本情報【名簿入力前に必須入力】!$E$16,"")</f>
        <v/>
      </c>
      <c r="L63" s="325" t="str">
        <f>③職員名簿【年間実績】!BR75</f>
        <v/>
      </c>
      <c r="M63" s="324" t="str">
        <f>③職員名簿【年間実績】!BB75</f>
        <v/>
      </c>
      <c r="N63" s="153" t="str">
        <f>IF(L63="○",①基本情報【名簿入力前に必須入力】!$E$16,"")</f>
        <v/>
      </c>
      <c r="O63" s="325" t="str">
        <f>③職員名簿【年間実績】!BS75</f>
        <v/>
      </c>
      <c r="P63" s="324" t="str">
        <f>③職員名簿【年間実績】!BC75</f>
        <v/>
      </c>
      <c r="Q63" s="153" t="str">
        <f>IF(O63="○",①基本情報【名簿入力前に必須入力】!$E$16,"")</f>
        <v/>
      </c>
      <c r="R63" s="325" t="str">
        <f>③職員名簿【年間実績】!BT75</f>
        <v/>
      </c>
      <c r="S63" s="324" t="str">
        <f>③職員名簿【年間実績】!BD75</f>
        <v/>
      </c>
      <c r="T63" s="153" t="str">
        <f>IF(R63="○",①基本情報【名簿入力前に必須入力】!$E$16,"")</f>
        <v/>
      </c>
      <c r="U63" s="325" t="str">
        <f>③職員名簿【年間実績】!BU75</f>
        <v/>
      </c>
      <c r="V63" s="324" t="str">
        <f>③職員名簿【年間実績】!BE75</f>
        <v/>
      </c>
      <c r="W63" s="153" t="str">
        <f>IF(U63="○",①基本情報【名簿入力前に必須入力】!$E$16,"")</f>
        <v/>
      </c>
      <c r="X63" s="325" t="str">
        <f>③職員名簿【年間実績】!BV75</f>
        <v/>
      </c>
      <c r="Y63" s="324" t="str">
        <f>③職員名簿【年間実績】!BF75</f>
        <v/>
      </c>
      <c r="Z63" s="153" t="str">
        <f>IF(X63="○",①基本情報【名簿入力前に必須入力】!$E$16,"")</f>
        <v/>
      </c>
      <c r="AA63" s="325" t="str">
        <f>③職員名簿【年間実績】!BW75</f>
        <v/>
      </c>
      <c r="AB63" s="324" t="str">
        <f>③職員名簿【年間実績】!BG75</f>
        <v/>
      </c>
      <c r="AC63" s="153" t="str">
        <f>IF(AA63="○",①基本情報【名簿入力前に必須入力】!$E$16,"")</f>
        <v/>
      </c>
      <c r="AD63" s="325" t="str">
        <f>③職員名簿【年間実績】!BX75</f>
        <v/>
      </c>
      <c r="AE63" s="324" t="str">
        <f>③職員名簿【年間実績】!BH75</f>
        <v/>
      </c>
      <c r="AF63" s="153" t="str">
        <f>IF(AD63="○",①基本情報【名簿入力前に必須入力】!$E$16,"")</f>
        <v/>
      </c>
      <c r="AG63" s="325" t="str">
        <f>③職員名簿【年間実績】!BY75</f>
        <v/>
      </c>
      <c r="AH63" s="324" t="str">
        <f>③職員名簿【年間実績】!BI75</f>
        <v/>
      </c>
      <c r="AI63" s="153" t="str">
        <f>IF(AG63="○",①基本情報【名簿入力前に必須入力】!$E$16,"")</f>
        <v/>
      </c>
      <c r="AJ63" s="325" t="str">
        <f>③職員名簿【年間実績】!BZ75</f>
        <v/>
      </c>
      <c r="AK63" s="324" t="str">
        <f>③職員名簿【年間実績】!BJ75</f>
        <v/>
      </c>
      <c r="AL63" s="153" t="str">
        <f>IF(AJ63="○",①基本情報【名簿入力前に必須入力】!$E$16,"")</f>
        <v/>
      </c>
    </row>
    <row r="64" spans="1:38" ht="30" customHeight="1">
      <c r="A64">
        <v>60</v>
      </c>
      <c r="B64" s="138" t="str">
        <f>③職員名簿【年間実績】!BN76</f>
        <v/>
      </c>
      <c r="C64" s="323" t="str">
        <f>③職員名簿【年間実績】!BO76</f>
        <v/>
      </c>
      <c r="D64" s="324" t="str">
        <f>③職員名簿【年間実績】!AY76</f>
        <v/>
      </c>
      <c r="E64" s="153" t="str">
        <f>IF(C64="○",①基本情報【名簿入力前に必須入力】!$E$16,"")</f>
        <v/>
      </c>
      <c r="F64" s="325" t="str">
        <f>③職員名簿【年間実績】!BP76</f>
        <v/>
      </c>
      <c r="G64" s="324" t="str">
        <f>③職員名簿【年間実績】!AZ76</f>
        <v/>
      </c>
      <c r="H64" s="153" t="str">
        <f>IF(F64="○",①基本情報【名簿入力前に必須入力】!$E$16,"")</f>
        <v/>
      </c>
      <c r="I64" s="325" t="str">
        <f>③職員名簿【年間実績】!BQ76</f>
        <v/>
      </c>
      <c r="J64" s="324" t="str">
        <f>③職員名簿【年間実績】!BA76</f>
        <v/>
      </c>
      <c r="K64" s="153" t="str">
        <f>IF(I64="○",①基本情報【名簿入力前に必須入力】!$E$16,"")</f>
        <v/>
      </c>
      <c r="L64" s="325" t="str">
        <f>③職員名簿【年間実績】!BR76</f>
        <v/>
      </c>
      <c r="M64" s="324" t="str">
        <f>③職員名簿【年間実績】!BB76</f>
        <v/>
      </c>
      <c r="N64" s="153" t="str">
        <f>IF(L64="○",①基本情報【名簿入力前に必須入力】!$E$16,"")</f>
        <v/>
      </c>
      <c r="O64" s="325" t="str">
        <f>③職員名簿【年間実績】!BS76</f>
        <v/>
      </c>
      <c r="P64" s="324" t="str">
        <f>③職員名簿【年間実績】!BC76</f>
        <v/>
      </c>
      <c r="Q64" s="153" t="str">
        <f>IF(O64="○",①基本情報【名簿入力前に必須入力】!$E$16,"")</f>
        <v/>
      </c>
      <c r="R64" s="325" t="str">
        <f>③職員名簿【年間実績】!BT76</f>
        <v/>
      </c>
      <c r="S64" s="324" t="str">
        <f>③職員名簿【年間実績】!BD76</f>
        <v/>
      </c>
      <c r="T64" s="153" t="str">
        <f>IF(R64="○",①基本情報【名簿入力前に必須入力】!$E$16,"")</f>
        <v/>
      </c>
      <c r="U64" s="325" t="str">
        <f>③職員名簿【年間実績】!BU76</f>
        <v/>
      </c>
      <c r="V64" s="324" t="str">
        <f>③職員名簿【年間実績】!BE76</f>
        <v/>
      </c>
      <c r="W64" s="153" t="str">
        <f>IF(U64="○",①基本情報【名簿入力前に必須入力】!$E$16,"")</f>
        <v/>
      </c>
      <c r="X64" s="325" t="str">
        <f>③職員名簿【年間実績】!BV76</f>
        <v/>
      </c>
      <c r="Y64" s="324" t="str">
        <f>③職員名簿【年間実績】!BF76</f>
        <v/>
      </c>
      <c r="Z64" s="153" t="str">
        <f>IF(X64="○",①基本情報【名簿入力前に必須入力】!$E$16,"")</f>
        <v/>
      </c>
      <c r="AA64" s="325" t="str">
        <f>③職員名簿【年間実績】!BW76</f>
        <v/>
      </c>
      <c r="AB64" s="324" t="str">
        <f>③職員名簿【年間実績】!BG76</f>
        <v/>
      </c>
      <c r="AC64" s="153" t="str">
        <f>IF(AA64="○",①基本情報【名簿入力前に必須入力】!$E$16,"")</f>
        <v/>
      </c>
      <c r="AD64" s="325" t="str">
        <f>③職員名簿【年間実績】!BX76</f>
        <v/>
      </c>
      <c r="AE64" s="324" t="str">
        <f>③職員名簿【年間実績】!BH76</f>
        <v/>
      </c>
      <c r="AF64" s="153" t="str">
        <f>IF(AD64="○",①基本情報【名簿入力前に必須入力】!$E$16,"")</f>
        <v/>
      </c>
      <c r="AG64" s="325" t="str">
        <f>③職員名簿【年間実績】!BY76</f>
        <v/>
      </c>
      <c r="AH64" s="324" t="str">
        <f>③職員名簿【年間実績】!BI76</f>
        <v/>
      </c>
      <c r="AI64" s="153" t="str">
        <f>IF(AG64="○",①基本情報【名簿入力前に必須入力】!$E$16,"")</f>
        <v/>
      </c>
      <c r="AJ64" s="325" t="str">
        <f>③職員名簿【年間実績】!BZ76</f>
        <v/>
      </c>
      <c r="AK64" s="324" t="str">
        <f>③職員名簿【年間実績】!BJ76</f>
        <v/>
      </c>
      <c r="AL64" s="153" t="str">
        <f>IF(AJ64="○",①基本情報【名簿入力前に必須入力】!$E$16,"")</f>
        <v/>
      </c>
    </row>
    <row r="65" spans="1:38" ht="30" customHeight="1">
      <c r="A65">
        <v>61</v>
      </c>
      <c r="B65" s="138" t="str">
        <f>③職員名簿【年間実績】!BN77</f>
        <v/>
      </c>
      <c r="C65" s="323" t="str">
        <f>③職員名簿【年間実績】!BO77</f>
        <v/>
      </c>
      <c r="D65" s="324" t="str">
        <f>③職員名簿【年間実績】!AY77</f>
        <v/>
      </c>
      <c r="E65" s="153" t="str">
        <f>IF(C65="○",①基本情報【名簿入力前に必須入力】!$E$16,"")</f>
        <v/>
      </c>
      <c r="F65" s="325" t="str">
        <f>③職員名簿【年間実績】!BP77</f>
        <v/>
      </c>
      <c r="G65" s="324" t="str">
        <f>③職員名簿【年間実績】!AZ77</f>
        <v/>
      </c>
      <c r="H65" s="153" t="str">
        <f>IF(F65="○",①基本情報【名簿入力前に必須入力】!$E$16,"")</f>
        <v/>
      </c>
      <c r="I65" s="325" t="str">
        <f>③職員名簿【年間実績】!BQ77</f>
        <v/>
      </c>
      <c r="J65" s="324" t="str">
        <f>③職員名簿【年間実績】!BA77</f>
        <v/>
      </c>
      <c r="K65" s="153" t="str">
        <f>IF(I65="○",①基本情報【名簿入力前に必須入力】!$E$16,"")</f>
        <v/>
      </c>
      <c r="L65" s="325" t="str">
        <f>③職員名簿【年間実績】!BR77</f>
        <v/>
      </c>
      <c r="M65" s="324" t="str">
        <f>③職員名簿【年間実績】!BB77</f>
        <v/>
      </c>
      <c r="N65" s="153" t="str">
        <f>IF(L65="○",①基本情報【名簿入力前に必須入力】!$E$16,"")</f>
        <v/>
      </c>
      <c r="O65" s="325" t="str">
        <f>③職員名簿【年間実績】!BS77</f>
        <v/>
      </c>
      <c r="P65" s="324" t="str">
        <f>③職員名簿【年間実績】!BC77</f>
        <v/>
      </c>
      <c r="Q65" s="153" t="str">
        <f>IF(O65="○",①基本情報【名簿入力前に必須入力】!$E$16,"")</f>
        <v/>
      </c>
      <c r="R65" s="325" t="str">
        <f>③職員名簿【年間実績】!BT77</f>
        <v/>
      </c>
      <c r="S65" s="324" t="str">
        <f>③職員名簿【年間実績】!BD77</f>
        <v/>
      </c>
      <c r="T65" s="153" t="str">
        <f>IF(R65="○",①基本情報【名簿入力前に必須入力】!$E$16,"")</f>
        <v/>
      </c>
      <c r="U65" s="325" t="str">
        <f>③職員名簿【年間実績】!BU77</f>
        <v/>
      </c>
      <c r="V65" s="324" t="str">
        <f>③職員名簿【年間実績】!BE77</f>
        <v/>
      </c>
      <c r="W65" s="153" t="str">
        <f>IF(U65="○",①基本情報【名簿入力前に必須入力】!$E$16,"")</f>
        <v/>
      </c>
      <c r="X65" s="325" t="str">
        <f>③職員名簿【年間実績】!BV77</f>
        <v/>
      </c>
      <c r="Y65" s="324" t="str">
        <f>③職員名簿【年間実績】!BF77</f>
        <v/>
      </c>
      <c r="Z65" s="153" t="str">
        <f>IF(X65="○",①基本情報【名簿入力前に必須入力】!$E$16,"")</f>
        <v/>
      </c>
      <c r="AA65" s="325" t="str">
        <f>③職員名簿【年間実績】!BW77</f>
        <v/>
      </c>
      <c r="AB65" s="324" t="str">
        <f>③職員名簿【年間実績】!BG77</f>
        <v/>
      </c>
      <c r="AC65" s="153" t="str">
        <f>IF(AA65="○",①基本情報【名簿入力前に必須入力】!$E$16,"")</f>
        <v/>
      </c>
      <c r="AD65" s="325" t="str">
        <f>③職員名簿【年間実績】!BX77</f>
        <v/>
      </c>
      <c r="AE65" s="324" t="str">
        <f>③職員名簿【年間実績】!BH77</f>
        <v/>
      </c>
      <c r="AF65" s="153" t="str">
        <f>IF(AD65="○",①基本情報【名簿入力前に必須入力】!$E$16,"")</f>
        <v/>
      </c>
      <c r="AG65" s="325" t="str">
        <f>③職員名簿【年間実績】!BY77</f>
        <v/>
      </c>
      <c r="AH65" s="324" t="str">
        <f>③職員名簿【年間実績】!BI77</f>
        <v/>
      </c>
      <c r="AI65" s="153" t="str">
        <f>IF(AG65="○",①基本情報【名簿入力前に必須入力】!$E$16,"")</f>
        <v/>
      </c>
      <c r="AJ65" s="325" t="str">
        <f>③職員名簿【年間実績】!BZ77</f>
        <v/>
      </c>
      <c r="AK65" s="324" t="str">
        <f>③職員名簿【年間実績】!BJ77</f>
        <v/>
      </c>
      <c r="AL65" s="153" t="str">
        <f>IF(AJ65="○",①基本情報【名簿入力前に必須入力】!$E$16,"")</f>
        <v/>
      </c>
    </row>
    <row r="66" spans="1:38" ht="30" customHeight="1">
      <c r="A66">
        <v>62</v>
      </c>
      <c r="B66" s="138" t="str">
        <f>③職員名簿【年間実績】!BN78</f>
        <v/>
      </c>
      <c r="C66" s="323" t="str">
        <f>③職員名簿【年間実績】!BO78</f>
        <v/>
      </c>
      <c r="D66" s="324" t="str">
        <f>③職員名簿【年間実績】!AY78</f>
        <v/>
      </c>
      <c r="E66" s="153" t="str">
        <f>IF(C66="○",①基本情報【名簿入力前に必須入力】!$E$16,"")</f>
        <v/>
      </c>
      <c r="F66" s="325" t="str">
        <f>③職員名簿【年間実績】!BP78</f>
        <v/>
      </c>
      <c r="G66" s="324" t="str">
        <f>③職員名簿【年間実績】!AZ78</f>
        <v/>
      </c>
      <c r="H66" s="153" t="str">
        <f>IF(F66="○",①基本情報【名簿入力前に必須入力】!$E$16,"")</f>
        <v/>
      </c>
      <c r="I66" s="325" t="str">
        <f>③職員名簿【年間実績】!BQ78</f>
        <v/>
      </c>
      <c r="J66" s="324" t="str">
        <f>③職員名簿【年間実績】!BA78</f>
        <v/>
      </c>
      <c r="K66" s="153" t="str">
        <f>IF(I66="○",①基本情報【名簿入力前に必須入力】!$E$16,"")</f>
        <v/>
      </c>
      <c r="L66" s="325" t="str">
        <f>③職員名簿【年間実績】!BR78</f>
        <v/>
      </c>
      <c r="M66" s="324" t="str">
        <f>③職員名簿【年間実績】!BB78</f>
        <v/>
      </c>
      <c r="N66" s="153" t="str">
        <f>IF(L66="○",①基本情報【名簿入力前に必須入力】!$E$16,"")</f>
        <v/>
      </c>
      <c r="O66" s="325" t="str">
        <f>③職員名簿【年間実績】!BS78</f>
        <v/>
      </c>
      <c r="P66" s="324" t="str">
        <f>③職員名簿【年間実績】!BC78</f>
        <v/>
      </c>
      <c r="Q66" s="153" t="str">
        <f>IF(O66="○",①基本情報【名簿入力前に必須入力】!$E$16,"")</f>
        <v/>
      </c>
      <c r="R66" s="325" t="str">
        <f>③職員名簿【年間実績】!BT78</f>
        <v/>
      </c>
      <c r="S66" s="324" t="str">
        <f>③職員名簿【年間実績】!BD78</f>
        <v/>
      </c>
      <c r="T66" s="153" t="str">
        <f>IF(R66="○",①基本情報【名簿入力前に必須入力】!$E$16,"")</f>
        <v/>
      </c>
      <c r="U66" s="325" t="str">
        <f>③職員名簿【年間実績】!BU78</f>
        <v/>
      </c>
      <c r="V66" s="324" t="str">
        <f>③職員名簿【年間実績】!BE78</f>
        <v/>
      </c>
      <c r="W66" s="153" t="str">
        <f>IF(U66="○",①基本情報【名簿入力前に必須入力】!$E$16,"")</f>
        <v/>
      </c>
      <c r="X66" s="325" t="str">
        <f>③職員名簿【年間実績】!BV78</f>
        <v/>
      </c>
      <c r="Y66" s="324" t="str">
        <f>③職員名簿【年間実績】!BF78</f>
        <v/>
      </c>
      <c r="Z66" s="153" t="str">
        <f>IF(X66="○",①基本情報【名簿入力前に必須入力】!$E$16,"")</f>
        <v/>
      </c>
      <c r="AA66" s="325" t="str">
        <f>③職員名簿【年間実績】!BW78</f>
        <v/>
      </c>
      <c r="AB66" s="324" t="str">
        <f>③職員名簿【年間実績】!BG78</f>
        <v/>
      </c>
      <c r="AC66" s="153" t="str">
        <f>IF(AA66="○",①基本情報【名簿入力前に必須入力】!$E$16,"")</f>
        <v/>
      </c>
      <c r="AD66" s="325" t="str">
        <f>③職員名簿【年間実績】!BX78</f>
        <v/>
      </c>
      <c r="AE66" s="324" t="str">
        <f>③職員名簿【年間実績】!BH78</f>
        <v/>
      </c>
      <c r="AF66" s="153" t="str">
        <f>IF(AD66="○",①基本情報【名簿入力前に必須入力】!$E$16,"")</f>
        <v/>
      </c>
      <c r="AG66" s="325" t="str">
        <f>③職員名簿【年間実績】!BY78</f>
        <v/>
      </c>
      <c r="AH66" s="324" t="str">
        <f>③職員名簿【年間実績】!BI78</f>
        <v/>
      </c>
      <c r="AI66" s="153" t="str">
        <f>IF(AG66="○",①基本情報【名簿入力前に必須入力】!$E$16,"")</f>
        <v/>
      </c>
      <c r="AJ66" s="325" t="str">
        <f>③職員名簿【年間実績】!BZ78</f>
        <v/>
      </c>
      <c r="AK66" s="324" t="str">
        <f>③職員名簿【年間実績】!BJ78</f>
        <v/>
      </c>
      <c r="AL66" s="153" t="str">
        <f>IF(AJ66="○",①基本情報【名簿入力前に必須入力】!$E$16,"")</f>
        <v/>
      </c>
    </row>
    <row r="67" spans="1:38" ht="30" customHeight="1">
      <c r="A67">
        <v>63</v>
      </c>
      <c r="B67" s="138" t="str">
        <f>③職員名簿【年間実績】!BN79</f>
        <v/>
      </c>
      <c r="C67" s="323" t="str">
        <f>③職員名簿【年間実績】!BO79</f>
        <v/>
      </c>
      <c r="D67" s="324" t="str">
        <f>③職員名簿【年間実績】!AY79</f>
        <v/>
      </c>
      <c r="E67" s="153" t="str">
        <f>IF(C67="○",①基本情報【名簿入力前に必須入力】!$E$16,"")</f>
        <v/>
      </c>
      <c r="F67" s="325" t="str">
        <f>③職員名簿【年間実績】!BP79</f>
        <v/>
      </c>
      <c r="G67" s="324" t="str">
        <f>③職員名簿【年間実績】!AZ79</f>
        <v/>
      </c>
      <c r="H67" s="153" t="str">
        <f>IF(F67="○",①基本情報【名簿入力前に必須入力】!$E$16,"")</f>
        <v/>
      </c>
      <c r="I67" s="325" t="str">
        <f>③職員名簿【年間実績】!BQ79</f>
        <v/>
      </c>
      <c r="J67" s="324" t="str">
        <f>③職員名簿【年間実績】!BA79</f>
        <v/>
      </c>
      <c r="K67" s="153" t="str">
        <f>IF(I67="○",①基本情報【名簿入力前に必須入力】!$E$16,"")</f>
        <v/>
      </c>
      <c r="L67" s="325" t="str">
        <f>③職員名簿【年間実績】!BR79</f>
        <v/>
      </c>
      <c r="M67" s="324" t="str">
        <f>③職員名簿【年間実績】!BB79</f>
        <v/>
      </c>
      <c r="N67" s="153" t="str">
        <f>IF(L67="○",①基本情報【名簿入力前に必須入力】!$E$16,"")</f>
        <v/>
      </c>
      <c r="O67" s="325" t="str">
        <f>③職員名簿【年間実績】!BS79</f>
        <v/>
      </c>
      <c r="P67" s="324" t="str">
        <f>③職員名簿【年間実績】!BC79</f>
        <v/>
      </c>
      <c r="Q67" s="153" t="str">
        <f>IF(O67="○",①基本情報【名簿入力前に必須入力】!$E$16,"")</f>
        <v/>
      </c>
      <c r="R67" s="325" t="str">
        <f>③職員名簿【年間実績】!BT79</f>
        <v/>
      </c>
      <c r="S67" s="324" t="str">
        <f>③職員名簿【年間実績】!BD79</f>
        <v/>
      </c>
      <c r="T67" s="153" t="str">
        <f>IF(R67="○",①基本情報【名簿入力前に必須入力】!$E$16,"")</f>
        <v/>
      </c>
      <c r="U67" s="325" t="str">
        <f>③職員名簿【年間実績】!BU79</f>
        <v/>
      </c>
      <c r="V67" s="324" t="str">
        <f>③職員名簿【年間実績】!BE79</f>
        <v/>
      </c>
      <c r="W67" s="153" t="str">
        <f>IF(U67="○",①基本情報【名簿入力前に必須入力】!$E$16,"")</f>
        <v/>
      </c>
      <c r="X67" s="325" t="str">
        <f>③職員名簿【年間実績】!BV79</f>
        <v/>
      </c>
      <c r="Y67" s="324" t="str">
        <f>③職員名簿【年間実績】!BF79</f>
        <v/>
      </c>
      <c r="Z67" s="153" t="str">
        <f>IF(X67="○",①基本情報【名簿入力前に必須入力】!$E$16,"")</f>
        <v/>
      </c>
      <c r="AA67" s="325" t="str">
        <f>③職員名簿【年間実績】!BW79</f>
        <v/>
      </c>
      <c r="AB67" s="324" t="str">
        <f>③職員名簿【年間実績】!BG79</f>
        <v/>
      </c>
      <c r="AC67" s="153" t="str">
        <f>IF(AA67="○",①基本情報【名簿入力前に必須入力】!$E$16,"")</f>
        <v/>
      </c>
      <c r="AD67" s="325" t="str">
        <f>③職員名簿【年間実績】!BX79</f>
        <v/>
      </c>
      <c r="AE67" s="324" t="str">
        <f>③職員名簿【年間実績】!BH79</f>
        <v/>
      </c>
      <c r="AF67" s="153" t="str">
        <f>IF(AD67="○",①基本情報【名簿入力前に必須入力】!$E$16,"")</f>
        <v/>
      </c>
      <c r="AG67" s="325" t="str">
        <f>③職員名簿【年間実績】!BY79</f>
        <v/>
      </c>
      <c r="AH67" s="324" t="str">
        <f>③職員名簿【年間実績】!BI79</f>
        <v/>
      </c>
      <c r="AI67" s="153" t="str">
        <f>IF(AG67="○",①基本情報【名簿入力前に必須入力】!$E$16,"")</f>
        <v/>
      </c>
      <c r="AJ67" s="325" t="str">
        <f>③職員名簿【年間実績】!BZ79</f>
        <v/>
      </c>
      <c r="AK67" s="324" t="str">
        <f>③職員名簿【年間実績】!BJ79</f>
        <v/>
      </c>
      <c r="AL67" s="153" t="str">
        <f>IF(AJ67="○",①基本情報【名簿入力前に必須入力】!$E$16,"")</f>
        <v/>
      </c>
    </row>
    <row r="68" spans="1:38" ht="30" customHeight="1">
      <c r="A68">
        <v>64</v>
      </c>
      <c r="B68" s="138" t="str">
        <f>③職員名簿【年間実績】!BN80</f>
        <v/>
      </c>
      <c r="C68" s="323" t="str">
        <f>③職員名簿【年間実績】!BO80</f>
        <v/>
      </c>
      <c r="D68" s="324" t="str">
        <f>③職員名簿【年間実績】!AY80</f>
        <v/>
      </c>
      <c r="E68" s="153" t="str">
        <f>IF(C68="○",①基本情報【名簿入力前に必須入力】!$E$16,"")</f>
        <v/>
      </c>
      <c r="F68" s="325" t="str">
        <f>③職員名簿【年間実績】!BP80</f>
        <v/>
      </c>
      <c r="G68" s="324" t="str">
        <f>③職員名簿【年間実績】!AZ80</f>
        <v/>
      </c>
      <c r="H68" s="153" t="str">
        <f>IF(F68="○",①基本情報【名簿入力前に必須入力】!$E$16,"")</f>
        <v/>
      </c>
      <c r="I68" s="325" t="str">
        <f>③職員名簿【年間実績】!BQ80</f>
        <v/>
      </c>
      <c r="J68" s="324" t="str">
        <f>③職員名簿【年間実績】!BA80</f>
        <v/>
      </c>
      <c r="K68" s="153" t="str">
        <f>IF(I68="○",①基本情報【名簿入力前に必須入力】!$E$16,"")</f>
        <v/>
      </c>
      <c r="L68" s="325" t="str">
        <f>③職員名簿【年間実績】!BR80</f>
        <v/>
      </c>
      <c r="M68" s="324" t="str">
        <f>③職員名簿【年間実績】!BB80</f>
        <v/>
      </c>
      <c r="N68" s="153" t="str">
        <f>IF(L68="○",①基本情報【名簿入力前に必須入力】!$E$16,"")</f>
        <v/>
      </c>
      <c r="O68" s="325" t="str">
        <f>③職員名簿【年間実績】!BS80</f>
        <v/>
      </c>
      <c r="P68" s="324" t="str">
        <f>③職員名簿【年間実績】!BC80</f>
        <v/>
      </c>
      <c r="Q68" s="153" t="str">
        <f>IF(O68="○",①基本情報【名簿入力前に必須入力】!$E$16,"")</f>
        <v/>
      </c>
      <c r="R68" s="325" t="str">
        <f>③職員名簿【年間実績】!BT80</f>
        <v/>
      </c>
      <c r="S68" s="324" t="str">
        <f>③職員名簿【年間実績】!BD80</f>
        <v/>
      </c>
      <c r="T68" s="153" t="str">
        <f>IF(R68="○",①基本情報【名簿入力前に必須入力】!$E$16,"")</f>
        <v/>
      </c>
      <c r="U68" s="325" t="str">
        <f>③職員名簿【年間実績】!BU80</f>
        <v/>
      </c>
      <c r="V68" s="324" t="str">
        <f>③職員名簿【年間実績】!BE80</f>
        <v/>
      </c>
      <c r="W68" s="153" t="str">
        <f>IF(U68="○",①基本情報【名簿入力前に必須入力】!$E$16,"")</f>
        <v/>
      </c>
      <c r="X68" s="325" t="str">
        <f>③職員名簿【年間実績】!BV80</f>
        <v/>
      </c>
      <c r="Y68" s="324" t="str">
        <f>③職員名簿【年間実績】!BF80</f>
        <v/>
      </c>
      <c r="Z68" s="153" t="str">
        <f>IF(X68="○",①基本情報【名簿入力前に必須入力】!$E$16,"")</f>
        <v/>
      </c>
      <c r="AA68" s="325" t="str">
        <f>③職員名簿【年間実績】!BW80</f>
        <v/>
      </c>
      <c r="AB68" s="324" t="str">
        <f>③職員名簿【年間実績】!BG80</f>
        <v/>
      </c>
      <c r="AC68" s="153" t="str">
        <f>IF(AA68="○",①基本情報【名簿入力前に必須入力】!$E$16,"")</f>
        <v/>
      </c>
      <c r="AD68" s="325" t="str">
        <f>③職員名簿【年間実績】!BX80</f>
        <v/>
      </c>
      <c r="AE68" s="324" t="str">
        <f>③職員名簿【年間実績】!BH80</f>
        <v/>
      </c>
      <c r="AF68" s="153" t="str">
        <f>IF(AD68="○",①基本情報【名簿入力前に必須入力】!$E$16,"")</f>
        <v/>
      </c>
      <c r="AG68" s="325" t="str">
        <f>③職員名簿【年間実績】!BY80</f>
        <v/>
      </c>
      <c r="AH68" s="324" t="str">
        <f>③職員名簿【年間実績】!BI80</f>
        <v/>
      </c>
      <c r="AI68" s="153" t="str">
        <f>IF(AG68="○",①基本情報【名簿入力前に必須入力】!$E$16,"")</f>
        <v/>
      </c>
      <c r="AJ68" s="325" t="str">
        <f>③職員名簿【年間実績】!BZ80</f>
        <v/>
      </c>
      <c r="AK68" s="324" t="str">
        <f>③職員名簿【年間実績】!BJ80</f>
        <v/>
      </c>
      <c r="AL68" s="153" t="str">
        <f>IF(AJ68="○",①基本情報【名簿入力前に必須入力】!$E$16,"")</f>
        <v/>
      </c>
    </row>
    <row r="69" spans="1:38" ht="30" customHeight="1">
      <c r="A69">
        <v>65</v>
      </c>
      <c r="B69" s="138" t="str">
        <f>③職員名簿【年間実績】!BN81</f>
        <v/>
      </c>
      <c r="C69" s="323" t="str">
        <f>③職員名簿【年間実績】!BO81</f>
        <v/>
      </c>
      <c r="D69" s="324" t="str">
        <f>③職員名簿【年間実績】!AY81</f>
        <v/>
      </c>
      <c r="E69" s="153" t="str">
        <f>IF(C69="○",①基本情報【名簿入力前に必須入力】!$E$16,"")</f>
        <v/>
      </c>
      <c r="F69" s="325" t="str">
        <f>③職員名簿【年間実績】!BP81</f>
        <v/>
      </c>
      <c r="G69" s="324" t="str">
        <f>③職員名簿【年間実績】!AZ81</f>
        <v/>
      </c>
      <c r="H69" s="153" t="str">
        <f>IF(F69="○",①基本情報【名簿入力前に必須入力】!$E$16,"")</f>
        <v/>
      </c>
      <c r="I69" s="325" t="str">
        <f>③職員名簿【年間実績】!BQ81</f>
        <v/>
      </c>
      <c r="J69" s="324" t="str">
        <f>③職員名簿【年間実績】!BA81</f>
        <v/>
      </c>
      <c r="K69" s="153" t="str">
        <f>IF(I69="○",①基本情報【名簿入力前に必須入力】!$E$16,"")</f>
        <v/>
      </c>
      <c r="L69" s="325" t="str">
        <f>③職員名簿【年間実績】!BR81</f>
        <v/>
      </c>
      <c r="M69" s="324" t="str">
        <f>③職員名簿【年間実績】!BB81</f>
        <v/>
      </c>
      <c r="N69" s="153" t="str">
        <f>IF(L69="○",①基本情報【名簿入力前に必須入力】!$E$16,"")</f>
        <v/>
      </c>
      <c r="O69" s="325" t="str">
        <f>③職員名簿【年間実績】!BS81</f>
        <v/>
      </c>
      <c r="P69" s="324" t="str">
        <f>③職員名簿【年間実績】!BC81</f>
        <v/>
      </c>
      <c r="Q69" s="153" t="str">
        <f>IF(O69="○",①基本情報【名簿入力前に必須入力】!$E$16,"")</f>
        <v/>
      </c>
      <c r="R69" s="325" t="str">
        <f>③職員名簿【年間実績】!BT81</f>
        <v/>
      </c>
      <c r="S69" s="324" t="str">
        <f>③職員名簿【年間実績】!BD81</f>
        <v/>
      </c>
      <c r="T69" s="153" t="str">
        <f>IF(R69="○",①基本情報【名簿入力前に必須入力】!$E$16,"")</f>
        <v/>
      </c>
      <c r="U69" s="325" t="str">
        <f>③職員名簿【年間実績】!BU81</f>
        <v/>
      </c>
      <c r="V69" s="324" t="str">
        <f>③職員名簿【年間実績】!BE81</f>
        <v/>
      </c>
      <c r="W69" s="153" t="str">
        <f>IF(U69="○",①基本情報【名簿入力前に必須入力】!$E$16,"")</f>
        <v/>
      </c>
      <c r="X69" s="325" t="str">
        <f>③職員名簿【年間実績】!BV81</f>
        <v/>
      </c>
      <c r="Y69" s="324" t="str">
        <f>③職員名簿【年間実績】!BF81</f>
        <v/>
      </c>
      <c r="Z69" s="153" t="str">
        <f>IF(X69="○",①基本情報【名簿入力前に必須入力】!$E$16,"")</f>
        <v/>
      </c>
      <c r="AA69" s="325" t="str">
        <f>③職員名簿【年間実績】!BW81</f>
        <v/>
      </c>
      <c r="AB69" s="324" t="str">
        <f>③職員名簿【年間実績】!BG81</f>
        <v/>
      </c>
      <c r="AC69" s="153" t="str">
        <f>IF(AA69="○",①基本情報【名簿入力前に必須入力】!$E$16,"")</f>
        <v/>
      </c>
      <c r="AD69" s="325" t="str">
        <f>③職員名簿【年間実績】!BX81</f>
        <v/>
      </c>
      <c r="AE69" s="324" t="str">
        <f>③職員名簿【年間実績】!BH81</f>
        <v/>
      </c>
      <c r="AF69" s="153" t="str">
        <f>IF(AD69="○",①基本情報【名簿入力前に必須入力】!$E$16,"")</f>
        <v/>
      </c>
      <c r="AG69" s="325" t="str">
        <f>③職員名簿【年間実績】!BY81</f>
        <v/>
      </c>
      <c r="AH69" s="324" t="str">
        <f>③職員名簿【年間実績】!BI81</f>
        <v/>
      </c>
      <c r="AI69" s="153" t="str">
        <f>IF(AG69="○",①基本情報【名簿入力前に必須入力】!$E$16,"")</f>
        <v/>
      </c>
      <c r="AJ69" s="325" t="str">
        <f>③職員名簿【年間実績】!BZ81</f>
        <v/>
      </c>
      <c r="AK69" s="324" t="str">
        <f>③職員名簿【年間実績】!BJ81</f>
        <v/>
      </c>
      <c r="AL69" s="153" t="str">
        <f>IF(AJ69="○",①基本情報【名簿入力前に必須入力】!$E$16,"")</f>
        <v/>
      </c>
    </row>
    <row r="70" spans="1:38" ht="30" customHeight="1">
      <c r="A70">
        <v>66</v>
      </c>
      <c r="B70" s="138" t="str">
        <f>③職員名簿【年間実績】!BN82</f>
        <v/>
      </c>
      <c r="C70" s="323" t="str">
        <f>③職員名簿【年間実績】!BO82</f>
        <v/>
      </c>
      <c r="D70" s="324" t="str">
        <f>③職員名簿【年間実績】!AY82</f>
        <v/>
      </c>
      <c r="E70" s="153" t="str">
        <f>IF(C70="○",①基本情報【名簿入力前に必須入力】!$E$16,"")</f>
        <v/>
      </c>
      <c r="F70" s="325" t="str">
        <f>③職員名簿【年間実績】!BP82</f>
        <v/>
      </c>
      <c r="G70" s="324" t="str">
        <f>③職員名簿【年間実績】!AZ82</f>
        <v/>
      </c>
      <c r="H70" s="153" t="str">
        <f>IF(F70="○",①基本情報【名簿入力前に必須入力】!$E$16,"")</f>
        <v/>
      </c>
      <c r="I70" s="325" t="str">
        <f>③職員名簿【年間実績】!BQ82</f>
        <v/>
      </c>
      <c r="J70" s="324" t="str">
        <f>③職員名簿【年間実績】!BA82</f>
        <v/>
      </c>
      <c r="K70" s="153" t="str">
        <f>IF(I70="○",①基本情報【名簿入力前に必須入力】!$E$16,"")</f>
        <v/>
      </c>
      <c r="L70" s="325" t="str">
        <f>③職員名簿【年間実績】!BR82</f>
        <v/>
      </c>
      <c r="M70" s="324" t="str">
        <f>③職員名簿【年間実績】!BB82</f>
        <v/>
      </c>
      <c r="N70" s="153" t="str">
        <f>IF(L70="○",①基本情報【名簿入力前に必須入力】!$E$16,"")</f>
        <v/>
      </c>
      <c r="O70" s="325" t="str">
        <f>③職員名簿【年間実績】!BS82</f>
        <v/>
      </c>
      <c r="P70" s="324" t="str">
        <f>③職員名簿【年間実績】!BC82</f>
        <v/>
      </c>
      <c r="Q70" s="153" t="str">
        <f>IF(O70="○",①基本情報【名簿入力前に必須入力】!$E$16,"")</f>
        <v/>
      </c>
      <c r="R70" s="325" t="str">
        <f>③職員名簿【年間実績】!BT82</f>
        <v/>
      </c>
      <c r="S70" s="324" t="str">
        <f>③職員名簿【年間実績】!BD82</f>
        <v/>
      </c>
      <c r="T70" s="153" t="str">
        <f>IF(R70="○",①基本情報【名簿入力前に必須入力】!$E$16,"")</f>
        <v/>
      </c>
      <c r="U70" s="325" t="str">
        <f>③職員名簿【年間実績】!BU82</f>
        <v/>
      </c>
      <c r="V70" s="324" t="str">
        <f>③職員名簿【年間実績】!BE82</f>
        <v/>
      </c>
      <c r="W70" s="153" t="str">
        <f>IF(U70="○",①基本情報【名簿入力前に必須入力】!$E$16,"")</f>
        <v/>
      </c>
      <c r="X70" s="325" t="str">
        <f>③職員名簿【年間実績】!BV82</f>
        <v/>
      </c>
      <c r="Y70" s="324" t="str">
        <f>③職員名簿【年間実績】!BF82</f>
        <v/>
      </c>
      <c r="Z70" s="153" t="str">
        <f>IF(X70="○",①基本情報【名簿入力前に必須入力】!$E$16,"")</f>
        <v/>
      </c>
      <c r="AA70" s="325" t="str">
        <f>③職員名簿【年間実績】!BW82</f>
        <v/>
      </c>
      <c r="AB70" s="324" t="str">
        <f>③職員名簿【年間実績】!BG82</f>
        <v/>
      </c>
      <c r="AC70" s="153" t="str">
        <f>IF(AA70="○",①基本情報【名簿入力前に必須入力】!$E$16,"")</f>
        <v/>
      </c>
      <c r="AD70" s="325" t="str">
        <f>③職員名簿【年間実績】!BX82</f>
        <v/>
      </c>
      <c r="AE70" s="324" t="str">
        <f>③職員名簿【年間実績】!BH82</f>
        <v/>
      </c>
      <c r="AF70" s="153" t="str">
        <f>IF(AD70="○",①基本情報【名簿入力前に必須入力】!$E$16,"")</f>
        <v/>
      </c>
      <c r="AG70" s="325" t="str">
        <f>③職員名簿【年間実績】!BY82</f>
        <v/>
      </c>
      <c r="AH70" s="324" t="str">
        <f>③職員名簿【年間実績】!BI82</f>
        <v/>
      </c>
      <c r="AI70" s="153" t="str">
        <f>IF(AG70="○",①基本情報【名簿入力前に必須入力】!$E$16,"")</f>
        <v/>
      </c>
      <c r="AJ70" s="325" t="str">
        <f>③職員名簿【年間実績】!BZ82</f>
        <v/>
      </c>
      <c r="AK70" s="324" t="str">
        <f>③職員名簿【年間実績】!BJ82</f>
        <v/>
      </c>
      <c r="AL70" s="153" t="str">
        <f>IF(AJ70="○",①基本情報【名簿入力前に必須入力】!$E$16,"")</f>
        <v/>
      </c>
    </row>
    <row r="71" spans="1:38" ht="30" customHeight="1">
      <c r="A71">
        <v>67</v>
      </c>
      <c r="B71" s="138" t="str">
        <f>③職員名簿【年間実績】!BN83</f>
        <v/>
      </c>
      <c r="C71" s="323" t="str">
        <f>③職員名簿【年間実績】!BO83</f>
        <v/>
      </c>
      <c r="D71" s="324" t="str">
        <f>③職員名簿【年間実績】!AY83</f>
        <v/>
      </c>
      <c r="E71" s="153" t="str">
        <f>IF(C71="○",①基本情報【名簿入力前に必須入力】!$E$16,"")</f>
        <v/>
      </c>
      <c r="F71" s="325" t="str">
        <f>③職員名簿【年間実績】!BP83</f>
        <v/>
      </c>
      <c r="G71" s="324" t="str">
        <f>③職員名簿【年間実績】!AZ83</f>
        <v/>
      </c>
      <c r="H71" s="153" t="str">
        <f>IF(F71="○",①基本情報【名簿入力前に必須入力】!$E$16,"")</f>
        <v/>
      </c>
      <c r="I71" s="325" t="str">
        <f>③職員名簿【年間実績】!BQ83</f>
        <v/>
      </c>
      <c r="J71" s="324" t="str">
        <f>③職員名簿【年間実績】!BA83</f>
        <v/>
      </c>
      <c r="K71" s="153" t="str">
        <f>IF(I71="○",①基本情報【名簿入力前に必須入力】!$E$16,"")</f>
        <v/>
      </c>
      <c r="L71" s="325" t="str">
        <f>③職員名簿【年間実績】!BR83</f>
        <v/>
      </c>
      <c r="M71" s="324" t="str">
        <f>③職員名簿【年間実績】!BB83</f>
        <v/>
      </c>
      <c r="N71" s="153" t="str">
        <f>IF(L71="○",①基本情報【名簿入力前に必須入力】!$E$16,"")</f>
        <v/>
      </c>
      <c r="O71" s="325" t="str">
        <f>③職員名簿【年間実績】!BS83</f>
        <v/>
      </c>
      <c r="P71" s="324" t="str">
        <f>③職員名簿【年間実績】!BC83</f>
        <v/>
      </c>
      <c r="Q71" s="153" t="str">
        <f>IF(O71="○",①基本情報【名簿入力前に必須入力】!$E$16,"")</f>
        <v/>
      </c>
      <c r="R71" s="325" t="str">
        <f>③職員名簿【年間実績】!BT83</f>
        <v/>
      </c>
      <c r="S71" s="324" t="str">
        <f>③職員名簿【年間実績】!BD83</f>
        <v/>
      </c>
      <c r="T71" s="153" t="str">
        <f>IF(R71="○",①基本情報【名簿入力前に必須入力】!$E$16,"")</f>
        <v/>
      </c>
      <c r="U71" s="325" t="str">
        <f>③職員名簿【年間実績】!BU83</f>
        <v/>
      </c>
      <c r="V71" s="324" t="str">
        <f>③職員名簿【年間実績】!BE83</f>
        <v/>
      </c>
      <c r="W71" s="153" t="str">
        <f>IF(U71="○",①基本情報【名簿入力前に必須入力】!$E$16,"")</f>
        <v/>
      </c>
      <c r="X71" s="325" t="str">
        <f>③職員名簿【年間実績】!BV83</f>
        <v/>
      </c>
      <c r="Y71" s="324" t="str">
        <f>③職員名簿【年間実績】!BF83</f>
        <v/>
      </c>
      <c r="Z71" s="153" t="str">
        <f>IF(X71="○",①基本情報【名簿入力前に必須入力】!$E$16,"")</f>
        <v/>
      </c>
      <c r="AA71" s="325" t="str">
        <f>③職員名簿【年間実績】!BW83</f>
        <v/>
      </c>
      <c r="AB71" s="324" t="str">
        <f>③職員名簿【年間実績】!BG83</f>
        <v/>
      </c>
      <c r="AC71" s="153" t="str">
        <f>IF(AA71="○",①基本情報【名簿入力前に必須入力】!$E$16,"")</f>
        <v/>
      </c>
      <c r="AD71" s="325" t="str">
        <f>③職員名簿【年間実績】!BX83</f>
        <v/>
      </c>
      <c r="AE71" s="324" t="str">
        <f>③職員名簿【年間実績】!BH83</f>
        <v/>
      </c>
      <c r="AF71" s="153" t="str">
        <f>IF(AD71="○",①基本情報【名簿入力前に必須入力】!$E$16,"")</f>
        <v/>
      </c>
      <c r="AG71" s="325" t="str">
        <f>③職員名簿【年間実績】!BY83</f>
        <v/>
      </c>
      <c r="AH71" s="324" t="str">
        <f>③職員名簿【年間実績】!BI83</f>
        <v/>
      </c>
      <c r="AI71" s="153" t="str">
        <f>IF(AG71="○",①基本情報【名簿入力前に必須入力】!$E$16,"")</f>
        <v/>
      </c>
      <c r="AJ71" s="325" t="str">
        <f>③職員名簿【年間実績】!BZ83</f>
        <v/>
      </c>
      <c r="AK71" s="324" t="str">
        <f>③職員名簿【年間実績】!BJ83</f>
        <v/>
      </c>
      <c r="AL71" s="153" t="str">
        <f>IF(AJ71="○",①基本情報【名簿入力前に必須入力】!$E$16,"")</f>
        <v/>
      </c>
    </row>
    <row r="72" spans="1:38" ht="30" customHeight="1">
      <c r="A72">
        <v>68</v>
      </c>
      <c r="B72" s="138" t="str">
        <f>③職員名簿【年間実績】!BN84</f>
        <v/>
      </c>
      <c r="C72" s="323" t="str">
        <f>③職員名簿【年間実績】!BO84</f>
        <v/>
      </c>
      <c r="D72" s="324" t="str">
        <f>③職員名簿【年間実績】!AY84</f>
        <v/>
      </c>
      <c r="E72" s="153" t="str">
        <f>IF(C72="○",①基本情報【名簿入力前に必須入力】!$E$16,"")</f>
        <v/>
      </c>
      <c r="F72" s="325" t="str">
        <f>③職員名簿【年間実績】!BP84</f>
        <v/>
      </c>
      <c r="G72" s="324" t="str">
        <f>③職員名簿【年間実績】!AZ84</f>
        <v/>
      </c>
      <c r="H72" s="153" t="str">
        <f>IF(F72="○",①基本情報【名簿入力前に必須入力】!$E$16,"")</f>
        <v/>
      </c>
      <c r="I72" s="325" t="str">
        <f>③職員名簿【年間実績】!BQ84</f>
        <v/>
      </c>
      <c r="J72" s="324" t="str">
        <f>③職員名簿【年間実績】!BA84</f>
        <v/>
      </c>
      <c r="K72" s="153" t="str">
        <f>IF(I72="○",①基本情報【名簿入力前に必須入力】!$E$16,"")</f>
        <v/>
      </c>
      <c r="L72" s="325" t="str">
        <f>③職員名簿【年間実績】!BR84</f>
        <v/>
      </c>
      <c r="M72" s="324" t="str">
        <f>③職員名簿【年間実績】!BB84</f>
        <v/>
      </c>
      <c r="N72" s="153" t="str">
        <f>IF(L72="○",①基本情報【名簿入力前に必須入力】!$E$16,"")</f>
        <v/>
      </c>
      <c r="O72" s="325" t="str">
        <f>③職員名簿【年間実績】!BS84</f>
        <v/>
      </c>
      <c r="P72" s="324" t="str">
        <f>③職員名簿【年間実績】!BC84</f>
        <v/>
      </c>
      <c r="Q72" s="153" t="str">
        <f>IF(O72="○",①基本情報【名簿入力前に必須入力】!$E$16,"")</f>
        <v/>
      </c>
      <c r="R72" s="325" t="str">
        <f>③職員名簿【年間実績】!BT84</f>
        <v/>
      </c>
      <c r="S72" s="324" t="str">
        <f>③職員名簿【年間実績】!BD84</f>
        <v/>
      </c>
      <c r="T72" s="153" t="str">
        <f>IF(R72="○",①基本情報【名簿入力前に必須入力】!$E$16,"")</f>
        <v/>
      </c>
      <c r="U72" s="325" t="str">
        <f>③職員名簿【年間実績】!BU84</f>
        <v/>
      </c>
      <c r="V72" s="324" t="str">
        <f>③職員名簿【年間実績】!BE84</f>
        <v/>
      </c>
      <c r="W72" s="153" t="str">
        <f>IF(U72="○",①基本情報【名簿入力前に必須入力】!$E$16,"")</f>
        <v/>
      </c>
      <c r="X72" s="325" t="str">
        <f>③職員名簿【年間実績】!BV84</f>
        <v/>
      </c>
      <c r="Y72" s="324" t="str">
        <f>③職員名簿【年間実績】!BF84</f>
        <v/>
      </c>
      <c r="Z72" s="153" t="str">
        <f>IF(X72="○",①基本情報【名簿入力前に必須入力】!$E$16,"")</f>
        <v/>
      </c>
      <c r="AA72" s="325" t="str">
        <f>③職員名簿【年間実績】!BW84</f>
        <v/>
      </c>
      <c r="AB72" s="324" t="str">
        <f>③職員名簿【年間実績】!BG84</f>
        <v/>
      </c>
      <c r="AC72" s="153" t="str">
        <f>IF(AA72="○",①基本情報【名簿入力前に必須入力】!$E$16,"")</f>
        <v/>
      </c>
      <c r="AD72" s="325" t="str">
        <f>③職員名簿【年間実績】!BX84</f>
        <v/>
      </c>
      <c r="AE72" s="324" t="str">
        <f>③職員名簿【年間実績】!BH84</f>
        <v/>
      </c>
      <c r="AF72" s="153" t="str">
        <f>IF(AD72="○",①基本情報【名簿入力前に必須入力】!$E$16,"")</f>
        <v/>
      </c>
      <c r="AG72" s="325" t="str">
        <f>③職員名簿【年間実績】!BY84</f>
        <v/>
      </c>
      <c r="AH72" s="324" t="str">
        <f>③職員名簿【年間実績】!BI84</f>
        <v/>
      </c>
      <c r="AI72" s="153" t="str">
        <f>IF(AG72="○",①基本情報【名簿入力前に必須入力】!$E$16,"")</f>
        <v/>
      </c>
      <c r="AJ72" s="325" t="str">
        <f>③職員名簿【年間実績】!BZ84</f>
        <v/>
      </c>
      <c r="AK72" s="324" t="str">
        <f>③職員名簿【年間実績】!BJ84</f>
        <v/>
      </c>
      <c r="AL72" s="153" t="str">
        <f>IF(AJ72="○",①基本情報【名簿入力前に必須入力】!$E$16,"")</f>
        <v/>
      </c>
    </row>
    <row r="73" spans="1:38" ht="30" customHeight="1">
      <c r="A73">
        <v>69</v>
      </c>
      <c r="B73" s="138" t="str">
        <f>③職員名簿【年間実績】!BN85</f>
        <v/>
      </c>
      <c r="C73" s="323" t="str">
        <f>③職員名簿【年間実績】!BO85</f>
        <v/>
      </c>
      <c r="D73" s="324" t="str">
        <f>③職員名簿【年間実績】!AY85</f>
        <v/>
      </c>
      <c r="E73" s="153" t="str">
        <f>IF(C73="○",①基本情報【名簿入力前に必須入力】!$E$16,"")</f>
        <v/>
      </c>
      <c r="F73" s="325" t="str">
        <f>③職員名簿【年間実績】!BP85</f>
        <v/>
      </c>
      <c r="G73" s="324" t="str">
        <f>③職員名簿【年間実績】!AZ85</f>
        <v/>
      </c>
      <c r="H73" s="153" t="str">
        <f>IF(F73="○",①基本情報【名簿入力前に必須入力】!$E$16,"")</f>
        <v/>
      </c>
      <c r="I73" s="325" t="str">
        <f>③職員名簿【年間実績】!BQ85</f>
        <v/>
      </c>
      <c r="J73" s="324" t="str">
        <f>③職員名簿【年間実績】!BA85</f>
        <v/>
      </c>
      <c r="K73" s="153" t="str">
        <f>IF(I73="○",①基本情報【名簿入力前に必須入力】!$E$16,"")</f>
        <v/>
      </c>
      <c r="L73" s="325" t="str">
        <f>③職員名簿【年間実績】!BR85</f>
        <v/>
      </c>
      <c r="M73" s="324" t="str">
        <f>③職員名簿【年間実績】!BB85</f>
        <v/>
      </c>
      <c r="N73" s="153" t="str">
        <f>IF(L73="○",①基本情報【名簿入力前に必須入力】!$E$16,"")</f>
        <v/>
      </c>
      <c r="O73" s="325" t="str">
        <f>③職員名簿【年間実績】!BS85</f>
        <v/>
      </c>
      <c r="P73" s="324" t="str">
        <f>③職員名簿【年間実績】!BC85</f>
        <v/>
      </c>
      <c r="Q73" s="153" t="str">
        <f>IF(O73="○",①基本情報【名簿入力前に必須入力】!$E$16,"")</f>
        <v/>
      </c>
      <c r="R73" s="325" t="str">
        <f>③職員名簿【年間実績】!BT85</f>
        <v/>
      </c>
      <c r="S73" s="324" t="str">
        <f>③職員名簿【年間実績】!BD85</f>
        <v/>
      </c>
      <c r="T73" s="153" t="str">
        <f>IF(R73="○",①基本情報【名簿入力前に必須入力】!$E$16,"")</f>
        <v/>
      </c>
      <c r="U73" s="325" t="str">
        <f>③職員名簿【年間実績】!BU85</f>
        <v/>
      </c>
      <c r="V73" s="324" t="str">
        <f>③職員名簿【年間実績】!BE85</f>
        <v/>
      </c>
      <c r="W73" s="153" t="str">
        <f>IF(U73="○",①基本情報【名簿入力前に必須入力】!$E$16,"")</f>
        <v/>
      </c>
      <c r="X73" s="325" t="str">
        <f>③職員名簿【年間実績】!BV85</f>
        <v/>
      </c>
      <c r="Y73" s="324" t="str">
        <f>③職員名簿【年間実績】!BF85</f>
        <v/>
      </c>
      <c r="Z73" s="153" t="str">
        <f>IF(X73="○",①基本情報【名簿入力前に必須入力】!$E$16,"")</f>
        <v/>
      </c>
      <c r="AA73" s="325" t="str">
        <f>③職員名簿【年間実績】!BW85</f>
        <v/>
      </c>
      <c r="AB73" s="324" t="str">
        <f>③職員名簿【年間実績】!BG85</f>
        <v/>
      </c>
      <c r="AC73" s="153" t="str">
        <f>IF(AA73="○",①基本情報【名簿入力前に必須入力】!$E$16,"")</f>
        <v/>
      </c>
      <c r="AD73" s="325" t="str">
        <f>③職員名簿【年間実績】!BX85</f>
        <v/>
      </c>
      <c r="AE73" s="324" t="str">
        <f>③職員名簿【年間実績】!BH85</f>
        <v/>
      </c>
      <c r="AF73" s="153" t="str">
        <f>IF(AD73="○",①基本情報【名簿入力前に必須入力】!$E$16,"")</f>
        <v/>
      </c>
      <c r="AG73" s="325" t="str">
        <f>③職員名簿【年間実績】!BY85</f>
        <v/>
      </c>
      <c r="AH73" s="324" t="str">
        <f>③職員名簿【年間実績】!BI85</f>
        <v/>
      </c>
      <c r="AI73" s="153" t="str">
        <f>IF(AG73="○",①基本情報【名簿入力前に必須入力】!$E$16,"")</f>
        <v/>
      </c>
      <c r="AJ73" s="325" t="str">
        <f>③職員名簿【年間実績】!BZ85</f>
        <v/>
      </c>
      <c r="AK73" s="324" t="str">
        <f>③職員名簿【年間実績】!BJ85</f>
        <v/>
      </c>
      <c r="AL73" s="153" t="str">
        <f>IF(AJ73="○",①基本情報【名簿入力前に必須入力】!$E$16,"")</f>
        <v/>
      </c>
    </row>
    <row r="74" spans="1:38" ht="30" customHeight="1">
      <c r="A74">
        <v>70</v>
      </c>
      <c r="B74" s="138" t="str">
        <f>③職員名簿【年間実績】!BN86</f>
        <v/>
      </c>
      <c r="C74" s="323" t="str">
        <f>③職員名簿【年間実績】!BO86</f>
        <v/>
      </c>
      <c r="D74" s="324" t="str">
        <f>③職員名簿【年間実績】!AY86</f>
        <v/>
      </c>
      <c r="E74" s="153" t="str">
        <f>IF(C74="○",①基本情報【名簿入力前に必須入力】!$E$16,"")</f>
        <v/>
      </c>
      <c r="F74" s="325" t="str">
        <f>③職員名簿【年間実績】!BP86</f>
        <v/>
      </c>
      <c r="G74" s="324" t="str">
        <f>③職員名簿【年間実績】!AZ86</f>
        <v/>
      </c>
      <c r="H74" s="153" t="str">
        <f>IF(F74="○",①基本情報【名簿入力前に必須入力】!$E$16,"")</f>
        <v/>
      </c>
      <c r="I74" s="325" t="str">
        <f>③職員名簿【年間実績】!BQ86</f>
        <v/>
      </c>
      <c r="J74" s="324" t="str">
        <f>③職員名簿【年間実績】!BA86</f>
        <v/>
      </c>
      <c r="K74" s="153" t="str">
        <f>IF(I74="○",①基本情報【名簿入力前に必須入力】!$E$16,"")</f>
        <v/>
      </c>
      <c r="L74" s="325" t="str">
        <f>③職員名簿【年間実績】!BR86</f>
        <v/>
      </c>
      <c r="M74" s="324" t="str">
        <f>③職員名簿【年間実績】!BB86</f>
        <v/>
      </c>
      <c r="N74" s="153" t="str">
        <f>IF(L74="○",①基本情報【名簿入力前に必須入力】!$E$16,"")</f>
        <v/>
      </c>
      <c r="O74" s="325" t="str">
        <f>③職員名簿【年間実績】!BS86</f>
        <v/>
      </c>
      <c r="P74" s="324" t="str">
        <f>③職員名簿【年間実績】!BC86</f>
        <v/>
      </c>
      <c r="Q74" s="153" t="str">
        <f>IF(O74="○",①基本情報【名簿入力前に必須入力】!$E$16,"")</f>
        <v/>
      </c>
      <c r="R74" s="325" t="str">
        <f>③職員名簿【年間実績】!BT86</f>
        <v/>
      </c>
      <c r="S74" s="324" t="str">
        <f>③職員名簿【年間実績】!BD86</f>
        <v/>
      </c>
      <c r="T74" s="153" t="str">
        <f>IF(R74="○",①基本情報【名簿入力前に必須入力】!$E$16,"")</f>
        <v/>
      </c>
      <c r="U74" s="325" t="str">
        <f>③職員名簿【年間実績】!BU86</f>
        <v/>
      </c>
      <c r="V74" s="324" t="str">
        <f>③職員名簿【年間実績】!BE86</f>
        <v/>
      </c>
      <c r="W74" s="153" t="str">
        <f>IF(U74="○",①基本情報【名簿入力前に必須入力】!$E$16,"")</f>
        <v/>
      </c>
      <c r="X74" s="325" t="str">
        <f>③職員名簿【年間実績】!BV86</f>
        <v/>
      </c>
      <c r="Y74" s="324" t="str">
        <f>③職員名簿【年間実績】!BF86</f>
        <v/>
      </c>
      <c r="Z74" s="153" t="str">
        <f>IF(X74="○",①基本情報【名簿入力前に必須入力】!$E$16,"")</f>
        <v/>
      </c>
      <c r="AA74" s="325" t="str">
        <f>③職員名簿【年間実績】!BW86</f>
        <v/>
      </c>
      <c r="AB74" s="324" t="str">
        <f>③職員名簿【年間実績】!BG86</f>
        <v/>
      </c>
      <c r="AC74" s="153" t="str">
        <f>IF(AA74="○",①基本情報【名簿入力前に必須入力】!$E$16,"")</f>
        <v/>
      </c>
      <c r="AD74" s="325" t="str">
        <f>③職員名簿【年間実績】!BX86</f>
        <v/>
      </c>
      <c r="AE74" s="324" t="str">
        <f>③職員名簿【年間実績】!BH86</f>
        <v/>
      </c>
      <c r="AF74" s="153" t="str">
        <f>IF(AD74="○",①基本情報【名簿入力前に必須入力】!$E$16,"")</f>
        <v/>
      </c>
      <c r="AG74" s="325" t="str">
        <f>③職員名簿【年間実績】!BY86</f>
        <v/>
      </c>
      <c r="AH74" s="324" t="str">
        <f>③職員名簿【年間実績】!BI86</f>
        <v/>
      </c>
      <c r="AI74" s="153" t="str">
        <f>IF(AG74="○",①基本情報【名簿入力前に必須入力】!$E$16,"")</f>
        <v/>
      </c>
      <c r="AJ74" s="325" t="str">
        <f>③職員名簿【年間実績】!BZ86</f>
        <v/>
      </c>
      <c r="AK74" s="324" t="str">
        <f>③職員名簿【年間実績】!BJ86</f>
        <v/>
      </c>
      <c r="AL74" s="153" t="str">
        <f>IF(AJ74="○",①基本情報【名簿入力前に必須入力】!$E$16,"")</f>
        <v/>
      </c>
    </row>
    <row r="75" spans="1:38" ht="30" customHeight="1">
      <c r="A75">
        <v>71</v>
      </c>
      <c r="B75" s="138" t="str">
        <f>③職員名簿【年間実績】!BN87</f>
        <v/>
      </c>
      <c r="C75" s="323" t="str">
        <f>③職員名簿【年間実績】!BO87</f>
        <v/>
      </c>
      <c r="D75" s="324" t="str">
        <f>③職員名簿【年間実績】!AY87</f>
        <v/>
      </c>
      <c r="E75" s="153" t="str">
        <f>IF(C75="○",①基本情報【名簿入力前に必須入力】!$E$16,"")</f>
        <v/>
      </c>
      <c r="F75" s="325" t="str">
        <f>③職員名簿【年間実績】!BP87</f>
        <v/>
      </c>
      <c r="G75" s="324" t="str">
        <f>③職員名簿【年間実績】!AZ87</f>
        <v/>
      </c>
      <c r="H75" s="153" t="str">
        <f>IF(F75="○",①基本情報【名簿入力前に必須入力】!$E$16,"")</f>
        <v/>
      </c>
      <c r="I75" s="325" t="str">
        <f>③職員名簿【年間実績】!BQ87</f>
        <v/>
      </c>
      <c r="J75" s="324" t="str">
        <f>③職員名簿【年間実績】!BA87</f>
        <v/>
      </c>
      <c r="K75" s="153" t="str">
        <f>IF(I75="○",①基本情報【名簿入力前に必須入力】!$E$16,"")</f>
        <v/>
      </c>
      <c r="L75" s="325" t="str">
        <f>③職員名簿【年間実績】!BR87</f>
        <v/>
      </c>
      <c r="M75" s="324" t="str">
        <f>③職員名簿【年間実績】!BB87</f>
        <v/>
      </c>
      <c r="N75" s="153" t="str">
        <f>IF(L75="○",①基本情報【名簿入力前に必須入力】!$E$16,"")</f>
        <v/>
      </c>
      <c r="O75" s="325" t="str">
        <f>③職員名簿【年間実績】!BS87</f>
        <v/>
      </c>
      <c r="P75" s="324" t="str">
        <f>③職員名簿【年間実績】!BC87</f>
        <v/>
      </c>
      <c r="Q75" s="153" t="str">
        <f>IF(O75="○",①基本情報【名簿入力前に必須入力】!$E$16,"")</f>
        <v/>
      </c>
      <c r="R75" s="325" t="str">
        <f>③職員名簿【年間実績】!BT87</f>
        <v/>
      </c>
      <c r="S75" s="324" t="str">
        <f>③職員名簿【年間実績】!BD87</f>
        <v/>
      </c>
      <c r="T75" s="153" t="str">
        <f>IF(R75="○",①基本情報【名簿入力前に必須入力】!$E$16,"")</f>
        <v/>
      </c>
      <c r="U75" s="325" t="str">
        <f>③職員名簿【年間実績】!BU87</f>
        <v/>
      </c>
      <c r="V75" s="324" t="str">
        <f>③職員名簿【年間実績】!BE87</f>
        <v/>
      </c>
      <c r="W75" s="153" t="str">
        <f>IF(U75="○",①基本情報【名簿入力前に必須入力】!$E$16,"")</f>
        <v/>
      </c>
      <c r="X75" s="325" t="str">
        <f>③職員名簿【年間実績】!BV87</f>
        <v/>
      </c>
      <c r="Y75" s="324" t="str">
        <f>③職員名簿【年間実績】!BF87</f>
        <v/>
      </c>
      <c r="Z75" s="153" t="str">
        <f>IF(X75="○",①基本情報【名簿入力前に必須入力】!$E$16,"")</f>
        <v/>
      </c>
      <c r="AA75" s="325" t="str">
        <f>③職員名簿【年間実績】!BW87</f>
        <v/>
      </c>
      <c r="AB75" s="324" t="str">
        <f>③職員名簿【年間実績】!BG87</f>
        <v/>
      </c>
      <c r="AC75" s="153" t="str">
        <f>IF(AA75="○",①基本情報【名簿入力前に必須入力】!$E$16,"")</f>
        <v/>
      </c>
      <c r="AD75" s="325" t="str">
        <f>③職員名簿【年間実績】!BX87</f>
        <v/>
      </c>
      <c r="AE75" s="324" t="str">
        <f>③職員名簿【年間実績】!BH87</f>
        <v/>
      </c>
      <c r="AF75" s="153" t="str">
        <f>IF(AD75="○",①基本情報【名簿入力前に必須入力】!$E$16,"")</f>
        <v/>
      </c>
      <c r="AG75" s="325" t="str">
        <f>③職員名簿【年間実績】!BY87</f>
        <v/>
      </c>
      <c r="AH75" s="324" t="str">
        <f>③職員名簿【年間実績】!BI87</f>
        <v/>
      </c>
      <c r="AI75" s="153" t="str">
        <f>IF(AG75="○",①基本情報【名簿入力前に必須入力】!$E$16,"")</f>
        <v/>
      </c>
      <c r="AJ75" s="325" t="str">
        <f>③職員名簿【年間実績】!BZ87</f>
        <v/>
      </c>
      <c r="AK75" s="324" t="str">
        <f>③職員名簿【年間実績】!BJ87</f>
        <v/>
      </c>
      <c r="AL75" s="153" t="str">
        <f>IF(AJ75="○",①基本情報【名簿入力前に必須入力】!$E$16,"")</f>
        <v/>
      </c>
    </row>
    <row r="76" spans="1:38" ht="30" customHeight="1">
      <c r="A76">
        <v>72</v>
      </c>
      <c r="B76" s="138" t="str">
        <f>③職員名簿【年間実績】!BN88</f>
        <v/>
      </c>
      <c r="C76" s="323" t="str">
        <f>③職員名簿【年間実績】!BO88</f>
        <v/>
      </c>
      <c r="D76" s="324" t="str">
        <f>③職員名簿【年間実績】!AY88</f>
        <v/>
      </c>
      <c r="E76" s="153" t="str">
        <f>IF(C76="○",①基本情報【名簿入力前に必須入力】!$E$16,"")</f>
        <v/>
      </c>
      <c r="F76" s="325" t="str">
        <f>③職員名簿【年間実績】!BP88</f>
        <v/>
      </c>
      <c r="G76" s="324" t="str">
        <f>③職員名簿【年間実績】!AZ88</f>
        <v/>
      </c>
      <c r="H76" s="153" t="str">
        <f>IF(F76="○",①基本情報【名簿入力前に必須入力】!$E$16,"")</f>
        <v/>
      </c>
      <c r="I76" s="325" t="str">
        <f>③職員名簿【年間実績】!BQ88</f>
        <v/>
      </c>
      <c r="J76" s="324" t="str">
        <f>③職員名簿【年間実績】!BA88</f>
        <v/>
      </c>
      <c r="K76" s="153" t="str">
        <f>IF(I76="○",①基本情報【名簿入力前に必須入力】!$E$16,"")</f>
        <v/>
      </c>
      <c r="L76" s="325" t="str">
        <f>③職員名簿【年間実績】!BR88</f>
        <v/>
      </c>
      <c r="M76" s="324" t="str">
        <f>③職員名簿【年間実績】!BB88</f>
        <v/>
      </c>
      <c r="N76" s="153" t="str">
        <f>IF(L76="○",①基本情報【名簿入力前に必須入力】!$E$16,"")</f>
        <v/>
      </c>
      <c r="O76" s="325" t="str">
        <f>③職員名簿【年間実績】!BS88</f>
        <v/>
      </c>
      <c r="P76" s="324" t="str">
        <f>③職員名簿【年間実績】!BC88</f>
        <v/>
      </c>
      <c r="Q76" s="153" t="str">
        <f>IF(O76="○",①基本情報【名簿入力前に必須入力】!$E$16,"")</f>
        <v/>
      </c>
      <c r="R76" s="325" t="str">
        <f>③職員名簿【年間実績】!BT88</f>
        <v/>
      </c>
      <c r="S76" s="324" t="str">
        <f>③職員名簿【年間実績】!BD88</f>
        <v/>
      </c>
      <c r="T76" s="153" t="str">
        <f>IF(R76="○",①基本情報【名簿入力前に必須入力】!$E$16,"")</f>
        <v/>
      </c>
      <c r="U76" s="325" t="str">
        <f>③職員名簿【年間実績】!BU88</f>
        <v/>
      </c>
      <c r="V76" s="324" t="str">
        <f>③職員名簿【年間実績】!BE88</f>
        <v/>
      </c>
      <c r="W76" s="153" t="str">
        <f>IF(U76="○",①基本情報【名簿入力前に必須入力】!$E$16,"")</f>
        <v/>
      </c>
      <c r="X76" s="325" t="str">
        <f>③職員名簿【年間実績】!BV88</f>
        <v/>
      </c>
      <c r="Y76" s="324" t="str">
        <f>③職員名簿【年間実績】!BF88</f>
        <v/>
      </c>
      <c r="Z76" s="153" t="str">
        <f>IF(X76="○",①基本情報【名簿入力前に必須入力】!$E$16,"")</f>
        <v/>
      </c>
      <c r="AA76" s="325" t="str">
        <f>③職員名簿【年間実績】!BW88</f>
        <v/>
      </c>
      <c r="AB76" s="324" t="str">
        <f>③職員名簿【年間実績】!BG88</f>
        <v/>
      </c>
      <c r="AC76" s="153" t="str">
        <f>IF(AA76="○",①基本情報【名簿入力前に必須入力】!$E$16,"")</f>
        <v/>
      </c>
      <c r="AD76" s="325" t="str">
        <f>③職員名簿【年間実績】!BX88</f>
        <v/>
      </c>
      <c r="AE76" s="324" t="str">
        <f>③職員名簿【年間実績】!BH88</f>
        <v/>
      </c>
      <c r="AF76" s="153" t="str">
        <f>IF(AD76="○",①基本情報【名簿入力前に必須入力】!$E$16,"")</f>
        <v/>
      </c>
      <c r="AG76" s="325" t="str">
        <f>③職員名簿【年間実績】!BY88</f>
        <v/>
      </c>
      <c r="AH76" s="324" t="str">
        <f>③職員名簿【年間実績】!BI88</f>
        <v/>
      </c>
      <c r="AI76" s="153" t="str">
        <f>IF(AG76="○",①基本情報【名簿入力前に必須入力】!$E$16,"")</f>
        <v/>
      </c>
      <c r="AJ76" s="325" t="str">
        <f>③職員名簿【年間実績】!BZ88</f>
        <v/>
      </c>
      <c r="AK76" s="324" t="str">
        <f>③職員名簿【年間実績】!BJ88</f>
        <v/>
      </c>
      <c r="AL76" s="153" t="str">
        <f>IF(AJ76="○",①基本情報【名簿入力前に必須入力】!$E$16,"")</f>
        <v/>
      </c>
    </row>
    <row r="77" spans="1:38" ht="30" customHeight="1">
      <c r="A77">
        <v>73</v>
      </c>
      <c r="B77" s="138" t="str">
        <f>③職員名簿【年間実績】!BN89</f>
        <v/>
      </c>
      <c r="C77" s="323" t="str">
        <f>③職員名簿【年間実績】!BO89</f>
        <v/>
      </c>
      <c r="D77" s="324" t="str">
        <f>③職員名簿【年間実績】!AY89</f>
        <v/>
      </c>
      <c r="E77" s="153" t="str">
        <f>IF(C77="○",①基本情報【名簿入力前に必須入力】!$E$16,"")</f>
        <v/>
      </c>
      <c r="F77" s="325" t="str">
        <f>③職員名簿【年間実績】!BP89</f>
        <v/>
      </c>
      <c r="G77" s="324" t="str">
        <f>③職員名簿【年間実績】!AZ89</f>
        <v/>
      </c>
      <c r="H77" s="153" t="str">
        <f>IF(F77="○",①基本情報【名簿入力前に必須入力】!$E$16,"")</f>
        <v/>
      </c>
      <c r="I77" s="325" t="str">
        <f>③職員名簿【年間実績】!BQ89</f>
        <v/>
      </c>
      <c r="J77" s="324" t="str">
        <f>③職員名簿【年間実績】!BA89</f>
        <v/>
      </c>
      <c r="K77" s="153" t="str">
        <f>IF(I77="○",①基本情報【名簿入力前に必須入力】!$E$16,"")</f>
        <v/>
      </c>
      <c r="L77" s="325" t="str">
        <f>③職員名簿【年間実績】!BR89</f>
        <v/>
      </c>
      <c r="M77" s="324" t="str">
        <f>③職員名簿【年間実績】!BB89</f>
        <v/>
      </c>
      <c r="N77" s="153" t="str">
        <f>IF(L77="○",①基本情報【名簿入力前に必須入力】!$E$16,"")</f>
        <v/>
      </c>
      <c r="O77" s="325" t="str">
        <f>③職員名簿【年間実績】!BS89</f>
        <v/>
      </c>
      <c r="P77" s="324" t="str">
        <f>③職員名簿【年間実績】!BC89</f>
        <v/>
      </c>
      <c r="Q77" s="153" t="str">
        <f>IF(O77="○",①基本情報【名簿入力前に必須入力】!$E$16,"")</f>
        <v/>
      </c>
      <c r="R77" s="325" t="str">
        <f>③職員名簿【年間実績】!BT89</f>
        <v/>
      </c>
      <c r="S77" s="324" t="str">
        <f>③職員名簿【年間実績】!BD89</f>
        <v/>
      </c>
      <c r="T77" s="153" t="str">
        <f>IF(R77="○",①基本情報【名簿入力前に必須入力】!$E$16,"")</f>
        <v/>
      </c>
      <c r="U77" s="325" t="str">
        <f>③職員名簿【年間実績】!BU89</f>
        <v/>
      </c>
      <c r="V77" s="324" t="str">
        <f>③職員名簿【年間実績】!BE89</f>
        <v/>
      </c>
      <c r="W77" s="153" t="str">
        <f>IF(U77="○",①基本情報【名簿入力前に必須入力】!$E$16,"")</f>
        <v/>
      </c>
      <c r="X77" s="325" t="str">
        <f>③職員名簿【年間実績】!BV89</f>
        <v/>
      </c>
      <c r="Y77" s="324" t="str">
        <f>③職員名簿【年間実績】!BF89</f>
        <v/>
      </c>
      <c r="Z77" s="153" t="str">
        <f>IF(X77="○",①基本情報【名簿入力前に必須入力】!$E$16,"")</f>
        <v/>
      </c>
      <c r="AA77" s="325" t="str">
        <f>③職員名簿【年間実績】!BW89</f>
        <v/>
      </c>
      <c r="AB77" s="324" t="str">
        <f>③職員名簿【年間実績】!BG89</f>
        <v/>
      </c>
      <c r="AC77" s="153" t="str">
        <f>IF(AA77="○",①基本情報【名簿入力前に必須入力】!$E$16,"")</f>
        <v/>
      </c>
      <c r="AD77" s="325" t="str">
        <f>③職員名簿【年間実績】!BX89</f>
        <v/>
      </c>
      <c r="AE77" s="324" t="str">
        <f>③職員名簿【年間実績】!BH89</f>
        <v/>
      </c>
      <c r="AF77" s="153" t="str">
        <f>IF(AD77="○",①基本情報【名簿入力前に必須入力】!$E$16,"")</f>
        <v/>
      </c>
      <c r="AG77" s="325" t="str">
        <f>③職員名簿【年間実績】!BY89</f>
        <v/>
      </c>
      <c r="AH77" s="324" t="str">
        <f>③職員名簿【年間実績】!BI89</f>
        <v/>
      </c>
      <c r="AI77" s="153" t="str">
        <f>IF(AG77="○",①基本情報【名簿入力前に必須入力】!$E$16,"")</f>
        <v/>
      </c>
      <c r="AJ77" s="325" t="str">
        <f>③職員名簿【年間実績】!BZ89</f>
        <v/>
      </c>
      <c r="AK77" s="324" t="str">
        <f>③職員名簿【年間実績】!BJ89</f>
        <v/>
      </c>
      <c r="AL77" s="153" t="str">
        <f>IF(AJ77="○",①基本情報【名簿入力前に必須入力】!$E$16,"")</f>
        <v/>
      </c>
    </row>
    <row r="78" spans="1:38" ht="30" customHeight="1">
      <c r="A78">
        <v>74</v>
      </c>
      <c r="B78" s="138" t="str">
        <f>③職員名簿【年間実績】!BN90</f>
        <v/>
      </c>
      <c r="C78" s="323" t="str">
        <f>③職員名簿【年間実績】!BO90</f>
        <v/>
      </c>
      <c r="D78" s="324" t="str">
        <f>③職員名簿【年間実績】!AY90</f>
        <v/>
      </c>
      <c r="E78" s="153" t="str">
        <f>IF(C78="○",①基本情報【名簿入力前に必須入力】!$E$16,"")</f>
        <v/>
      </c>
      <c r="F78" s="325" t="str">
        <f>③職員名簿【年間実績】!BP90</f>
        <v/>
      </c>
      <c r="G78" s="324" t="str">
        <f>③職員名簿【年間実績】!AZ90</f>
        <v/>
      </c>
      <c r="H78" s="153" t="str">
        <f>IF(F78="○",①基本情報【名簿入力前に必須入力】!$E$16,"")</f>
        <v/>
      </c>
      <c r="I78" s="325" t="str">
        <f>③職員名簿【年間実績】!BQ90</f>
        <v/>
      </c>
      <c r="J78" s="324" t="str">
        <f>③職員名簿【年間実績】!BA90</f>
        <v/>
      </c>
      <c r="K78" s="153" t="str">
        <f>IF(I78="○",①基本情報【名簿入力前に必須入力】!$E$16,"")</f>
        <v/>
      </c>
      <c r="L78" s="325" t="str">
        <f>③職員名簿【年間実績】!BR90</f>
        <v/>
      </c>
      <c r="M78" s="324" t="str">
        <f>③職員名簿【年間実績】!BB90</f>
        <v/>
      </c>
      <c r="N78" s="153" t="str">
        <f>IF(L78="○",①基本情報【名簿入力前に必須入力】!$E$16,"")</f>
        <v/>
      </c>
      <c r="O78" s="325" t="str">
        <f>③職員名簿【年間実績】!BS90</f>
        <v/>
      </c>
      <c r="P78" s="324" t="str">
        <f>③職員名簿【年間実績】!BC90</f>
        <v/>
      </c>
      <c r="Q78" s="153" t="str">
        <f>IF(O78="○",①基本情報【名簿入力前に必須入力】!$E$16,"")</f>
        <v/>
      </c>
      <c r="R78" s="325" t="str">
        <f>③職員名簿【年間実績】!BT90</f>
        <v/>
      </c>
      <c r="S78" s="324" t="str">
        <f>③職員名簿【年間実績】!BD90</f>
        <v/>
      </c>
      <c r="T78" s="153" t="str">
        <f>IF(R78="○",①基本情報【名簿入力前に必須入力】!$E$16,"")</f>
        <v/>
      </c>
      <c r="U78" s="325" t="str">
        <f>③職員名簿【年間実績】!BU90</f>
        <v/>
      </c>
      <c r="V78" s="324" t="str">
        <f>③職員名簿【年間実績】!BE90</f>
        <v/>
      </c>
      <c r="W78" s="153" t="str">
        <f>IF(U78="○",①基本情報【名簿入力前に必須入力】!$E$16,"")</f>
        <v/>
      </c>
      <c r="X78" s="325" t="str">
        <f>③職員名簿【年間実績】!BV90</f>
        <v/>
      </c>
      <c r="Y78" s="324" t="str">
        <f>③職員名簿【年間実績】!BF90</f>
        <v/>
      </c>
      <c r="Z78" s="153" t="str">
        <f>IF(X78="○",①基本情報【名簿入力前に必須入力】!$E$16,"")</f>
        <v/>
      </c>
      <c r="AA78" s="325" t="str">
        <f>③職員名簿【年間実績】!BW90</f>
        <v/>
      </c>
      <c r="AB78" s="324" t="str">
        <f>③職員名簿【年間実績】!BG90</f>
        <v/>
      </c>
      <c r="AC78" s="153" t="str">
        <f>IF(AA78="○",①基本情報【名簿入力前に必須入力】!$E$16,"")</f>
        <v/>
      </c>
      <c r="AD78" s="325" t="str">
        <f>③職員名簿【年間実績】!BX90</f>
        <v/>
      </c>
      <c r="AE78" s="324" t="str">
        <f>③職員名簿【年間実績】!BH90</f>
        <v/>
      </c>
      <c r="AF78" s="153" t="str">
        <f>IF(AD78="○",①基本情報【名簿入力前に必須入力】!$E$16,"")</f>
        <v/>
      </c>
      <c r="AG78" s="325" t="str">
        <f>③職員名簿【年間実績】!BY90</f>
        <v/>
      </c>
      <c r="AH78" s="324" t="str">
        <f>③職員名簿【年間実績】!BI90</f>
        <v/>
      </c>
      <c r="AI78" s="153" t="str">
        <f>IF(AG78="○",①基本情報【名簿入力前に必須入力】!$E$16,"")</f>
        <v/>
      </c>
      <c r="AJ78" s="325" t="str">
        <f>③職員名簿【年間実績】!BZ90</f>
        <v/>
      </c>
      <c r="AK78" s="324" t="str">
        <f>③職員名簿【年間実績】!BJ90</f>
        <v/>
      </c>
      <c r="AL78" s="153" t="str">
        <f>IF(AJ78="○",①基本情報【名簿入力前に必須入力】!$E$16,"")</f>
        <v/>
      </c>
    </row>
    <row r="79" spans="1:38" ht="30" customHeight="1">
      <c r="A79">
        <v>75</v>
      </c>
      <c r="B79" s="138" t="str">
        <f>③職員名簿【年間実績】!BN91</f>
        <v/>
      </c>
      <c r="C79" s="323" t="str">
        <f>③職員名簿【年間実績】!BO91</f>
        <v/>
      </c>
      <c r="D79" s="324" t="str">
        <f>③職員名簿【年間実績】!AY91</f>
        <v/>
      </c>
      <c r="E79" s="153" t="str">
        <f>IF(C79="○",①基本情報【名簿入力前に必須入力】!$E$16,"")</f>
        <v/>
      </c>
      <c r="F79" s="325" t="str">
        <f>③職員名簿【年間実績】!BP91</f>
        <v/>
      </c>
      <c r="G79" s="324" t="str">
        <f>③職員名簿【年間実績】!AZ91</f>
        <v/>
      </c>
      <c r="H79" s="153" t="str">
        <f>IF(F79="○",①基本情報【名簿入力前に必須入力】!$E$16,"")</f>
        <v/>
      </c>
      <c r="I79" s="325" t="str">
        <f>③職員名簿【年間実績】!BQ91</f>
        <v/>
      </c>
      <c r="J79" s="324" t="str">
        <f>③職員名簿【年間実績】!BA91</f>
        <v/>
      </c>
      <c r="K79" s="153" t="str">
        <f>IF(I79="○",①基本情報【名簿入力前に必須入力】!$E$16,"")</f>
        <v/>
      </c>
      <c r="L79" s="325" t="str">
        <f>③職員名簿【年間実績】!BR91</f>
        <v/>
      </c>
      <c r="M79" s="324" t="str">
        <f>③職員名簿【年間実績】!BB91</f>
        <v/>
      </c>
      <c r="N79" s="153" t="str">
        <f>IF(L79="○",①基本情報【名簿入力前に必須入力】!$E$16,"")</f>
        <v/>
      </c>
      <c r="O79" s="325" t="str">
        <f>③職員名簿【年間実績】!BS91</f>
        <v/>
      </c>
      <c r="P79" s="324" t="str">
        <f>③職員名簿【年間実績】!BC91</f>
        <v/>
      </c>
      <c r="Q79" s="153" t="str">
        <f>IF(O79="○",①基本情報【名簿入力前に必須入力】!$E$16,"")</f>
        <v/>
      </c>
      <c r="R79" s="325" t="str">
        <f>③職員名簿【年間実績】!BT91</f>
        <v/>
      </c>
      <c r="S79" s="324" t="str">
        <f>③職員名簿【年間実績】!BD91</f>
        <v/>
      </c>
      <c r="T79" s="153" t="str">
        <f>IF(R79="○",①基本情報【名簿入力前に必須入力】!$E$16,"")</f>
        <v/>
      </c>
      <c r="U79" s="325" t="str">
        <f>③職員名簿【年間実績】!BU91</f>
        <v/>
      </c>
      <c r="V79" s="324" t="str">
        <f>③職員名簿【年間実績】!BE91</f>
        <v/>
      </c>
      <c r="W79" s="153" t="str">
        <f>IF(U79="○",①基本情報【名簿入力前に必須入力】!$E$16,"")</f>
        <v/>
      </c>
      <c r="X79" s="325" t="str">
        <f>③職員名簿【年間実績】!BV91</f>
        <v/>
      </c>
      <c r="Y79" s="324" t="str">
        <f>③職員名簿【年間実績】!BF91</f>
        <v/>
      </c>
      <c r="Z79" s="153" t="str">
        <f>IF(X79="○",①基本情報【名簿入力前に必須入力】!$E$16,"")</f>
        <v/>
      </c>
      <c r="AA79" s="325" t="str">
        <f>③職員名簿【年間実績】!BW91</f>
        <v/>
      </c>
      <c r="AB79" s="324" t="str">
        <f>③職員名簿【年間実績】!BG91</f>
        <v/>
      </c>
      <c r="AC79" s="153" t="str">
        <f>IF(AA79="○",①基本情報【名簿入力前に必須入力】!$E$16,"")</f>
        <v/>
      </c>
      <c r="AD79" s="325" t="str">
        <f>③職員名簿【年間実績】!BX91</f>
        <v/>
      </c>
      <c r="AE79" s="324" t="str">
        <f>③職員名簿【年間実績】!BH91</f>
        <v/>
      </c>
      <c r="AF79" s="153" t="str">
        <f>IF(AD79="○",①基本情報【名簿入力前に必須入力】!$E$16,"")</f>
        <v/>
      </c>
      <c r="AG79" s="325" t="str">
        <f>③職員名簿【年間実績】!BY91</f>
        <v/>
      </c>
      <c r="AH79" s="324" t="str">
        <f>③職員名簿【年間実績】!BI91</f>
        <v/>
      </c>
      <c r="AI79" s="153" t="str">
        <f>IF(AG79="○",①基本情報【名簿入力前に必須入力】!$E$16,"")</f>
        <v/>
      </c>
      <c r="AJ79" s="325" t="str">
        <f>③職員名簿【年間実績】!BZ91</f>
        <v/>
      </c>
      <c r="AK79" s="324" t="str">
        <f>③職員名簿【年間実績】!BJ91</f>
        <v/>
      </c>
      <c r="AL79" s="153" t="str">
        <f>IF(AJ79="○",①基本情報【名簿入力前に必須入力】!$E$16,"")</f>
        <v/>
      </c>
    </row>
    <row r="80" spans="1:38" ht="30" customHeight="1">
      <c r="A80">
        <v>76</v>
      </c>
      <c r="B80" s="138" t="str">
        <f>③職員名簿【年間実績】!BN92</f>
        <v/>
      </c>
      <c r="C80" s="323" t="str">
        <f>③職員名簿【年間実績】!BO92</f>
        <v/>
      </c>
      <c r="D80" s="324" t="str">
        <f>③職員名簿【年間実績】!AY92</f>
        <v/>
      </c>
      <c r="E80" s="153" t="str">
        <f>IF(C80="○",①基本情報【名簿入力前に必須入力】!$E$16,"")</f>
        <v/>
      </c>
      <c r="F80" s="325" t="str">
        <f>③職員名簿【年間実績】!BP92</f>
        <v/>
      </c>
      <c r="G80" s="324" t="str">
        <f>③職員名簿【年間実績】!AZ92</f>
        <v/>
      </c>
      <c r="H80" s="153" t="str">
        <f>IF(F80="○",①基本情報【名簿入力前に必須入力】!$E$16,"")</f>
        <v/>
      </c>
      <c r="I80" s="325" t="str">
        <f>③職員名簿【年間実績】!BQ92</f>
        <v/>
      </c>
      <c r="J80" s="324" t="str">
        <f>③職員名簿【年間実績】!BA92</f>
        <v/>
      </c>
      <c r="K80" s="153" t="str">
        <f>IF(I80="○",①基本情報【名簿入力前に必須入力】!$E$16,"")</f>
        <v/>
      </c>
      <c r="L80" s="325" t="str">
        <f>③職員名簿【年間実績】!BR92</f>
        <v/>
      </c>
      <c r="M80" s="324" t="str">
        <f>③職員名簿【年間実績】!BB92</f>
        <v/>
      </c>
      <c r="N80" s="153" t="str">
        <f>IF(L80="○",①基本情報【名簿入力前に必須入力】!$E$16,"")</f>
        <v/>
      </c>
      <c r="O80" s="325" t="str">
        <f>③職員名簿【年間実績】!BS92</f>
        <v/>
      </c>
      <c r="P80" s="324" t="str">
        <f>③職員名簿【年間実績】!BC92</f>
        <v/>
      </c>
      <c r="Q80" s="153" t="str">
        <f>IF(O80="○",①基本情報【名簿入力前に必須入力】!$E$16,"")</f>
        <v/>
      </c>
      <c r="R80" s="325" t="str">
        <f>③職員名簿【年間実績】!BT92</f>
        <v/>
      </c>
      <c r="S80" s="324" t="str">
        <f>③職員名簿【年間実績】!BD92</f>
        <v/>
      </c>
      <c r="T80" s="153" t="str">
        <f>IF(R80="○",①基本情報【名簿入力前に必須入力】!$E$16,"")</f>
        <v/>
      </c>
      <c r="U80" s="325" t="str">
        <f>③職員名簿【年間実績】!BU92</f>
        <v/>
      </c>
      <c r="V80" s="324" t="str">
        <f>③職員名簿【年間実績】!BE92</f>
        <v/>
      </c>
      <c r="W80" s="153" t="str">
        <f>IF(U80="○",①基本情報【名簿入力前に必須入力】!$E$16,"")</f>
        <v/>
      </c>
      <c r="X80" s="325" t="str">
        <f>③職員名簿【年間実績】!BV92</f>
        <v/>
      </c>
      <c r="Y80" s="324" t="str">
        <f>③職員名簿【年間実績】!BF92</f>
        <v/>
      </c>
      <c r="Z80" s="153" t="str">
        <f>IF(X80="○",①基本情報【名簿入力前に必須入力】!$E$16,"")</f>
        <v/>
      </c>
      <c r="AA80" s="325" t="str">
        <f>③職員名簿【年間実績】!BW92</f>
        <v/>
      </c>
      <c r="AB80" s="324" t="str">
        <f>③職員名簿【年間実績】!BG92</f>
        <v/>
      </c>
      <c r="AC80" s="153" t="str">
        <f>IF(AA80="○",①基本情報【名簿入力前に必須入力】!$E$16,"")</f>
        <v/>
      </c>
      <c r="AD80" s="325" t="str">
        <f>③職員名簿【年間実績】!BX92</f>
        <v/>
      </c>
      <c r="AE80" s="324" t="str">
        <f>③職員名簿【年間実績】!BH92</f>
        <v/>
      </c>
      <c r="AF80" s="153" t="str">
        <f>IF(AD80="○",①基本情報【名簿入力前に必須入力】!$E$16,"")</f>
        <v/>
      </c>
      <c r="AG80" s="325" t="str">
        <f>③職員名簿【年間実績】!BY92</f>
        <v/>
      </c>
      <c r="AH80" s="324" t="str">
        <f>③職員名簿【年間実績】!BI92</f>
        <v/>
      </c>
      <c r="AI80" s="153" t="str">
        <f>IF(AG80="○",①基本情報【名簿入力前に必須入力】!$E$16,"")</f>
        <v/>
      </c>
      <c r="AJ80" s="325" t="str">
        <f>③職員名簿【年間実績】!BZ92</f>
        <v/>
      </c>
      <c r="AK80" s="324" t="str">
        <f>③職員名簿【年間実績】!BJ92</f>
        <v/>
      </c>
      <c r="AL80" s="153" t="str">
        <f>IF(AJ80="○",①基本情報【名簿入力前に必須入力】!$E$16,"")</f>
        <v/>
      </c>
    </row>
    <row r="81" spans="1:38" ht="30" customHeight="1">
      <c r="A81">
        <v>77</v>
      </c>
      <c r="B81" s="138" t="str">
        <f>③職員名簿【年間実績】!BN93</f>
        <v/>
      </c>
      <c r="C81" s="323" t="str">
        <f>③職員名簿【年間実績】!BO93</f>
        <v/>
      </c>
      <c r="D81" s="324" t="str">
        <f>③職員名簿【年間実績】!AY93</f>
        <v/>
      </c>
      <c r="E81" s="153" t="str">
        <f>IF(C81="○",①基本情報【名簿入力前に必須入力】!$E$16,"")</f>
        <v/>
      </c>
      <c r="F81" s="325" t="str">
        <f>③職員名簿【年間実績】!BP93</f>
        <v/>
      </c>
      <c r="G81" s="324" t="str">
        <f>③職員名簿【年間実績】!AZ93</f>
        <v/>
      </c>
      <c r="H81" s="153" t="str">
        <f>IF(F81="○",①基本情報【名簿入力前に必須入力】!$E$16,"")</f>
        <v/>
      </c>
      <c r="I81" s="325" t="str">
        <f>③職員名簿【年間実績】!BQ93</f>
        <v/>
      </c>
      <c r="J81" s="324" t="str">
        <f>③職員名簿【年間実績】!BA93</f>
        <v/>
      </c>
      <c r="K81" s="153" t="str">
        <f>IF(I81="○",①基本情報【名簿入力前に必須入力】!$E$16,"")</f>
        <v/>
      </c>
      <c r="L81" s="325" t="str">
        <f>③職員名簿【年間実績】!BR93</f>
        <v/>
      </c>
      <c r="M81" s="324" t="str">
        <f>③職員名簿【年間実績】!BB93</f>
        <v/>
      </c>
      <c r="N81" s="153" t="str">
        <f>IF(L81="○",①基本情報【名簿入力前に必須入力】!$E$16,"")</f>
        <v/>
      </c>
      <c r="O81" s="325" t="str">
        <f>③職員名簿【年間実績】!BS93</f>
        <v/>
      </c>
      <c r="P81" s="324" t="str">
        <f>③職員名簿【年間実績】!BC93</f>
        <v/>
      </c>
      <c r="Q81" s="153" t="str">
        <f>IF(O81="○",①基本情報【名簿入力前に必須入力】!$E$16,"")</f>
        <v/>
      </c>
      <c r="R81" s="325" t="str">
        <f>③職員名簿【年間実績】!BT93</f>
        <v/>
      </c>
      <c r="S81" s="324" t="str">
        <f>③職員名簿【年間実績】!BD93</f>
        <v/>
      </c>
      <c r="T81" s="153" t="str">
        <f>IF(R81="○",①基本情報【名簿入力前に必須入力】!$E$16,"")</f>
        <v/>
      </c>
      <c r="U81" s="325" t="str">
        <f>③職員名簿【年間実績】!BU93</f>
        <v/>
      </c>
      <c r="V81" s="324" t="str">
        <f>③職員名簿【年間実績】!BE93</f>
        <v/>
      </c>
      <c r="W81" s="153" t="str">
        <f>IF(U81="○",①基本情報【名簿入力前に必須入力】!$E$16,"")</f>
        <v/>
      </c>
      <c r="X81" s="325" t="str">
        <f>③職員名簿【年間実績】!BV93</f>
        <v/>
      </c>
      <c r="Y81" s="324" t="str">
        <f>③職員名簿【年間実績】!BF93</f>
        <v/>
      </c>
      <c r="Z81" s="153" t="str">
        <f>IF(X81="○",①基本情報【名簿入力前に必須入力】!$E$16,"")</f>
        <v/>
      </c>
      <c r="AA81" s="325" t="str">
        <f>③職員名簿【年間実績】!BW93</f>
        <v/>
      </c>
      <c r="AB81" s="324" t="str">
        <f>③職員名簿【年間実績】!BG93</f>
        <v/>
      </c>
      <c r="AC81" s="153" t="str">
        <f>IF(AA81="○",①基本情報【名簿入力前に必須入力】!$E$16,"")</f>
        <v/>
      </c>
      <c r="AD81" s="325" t="str">
        <f>③職員名簿【年間実績】!BX93</f>
        <v/>
      </c>
      <c r="AE81" s="324" t="str">
        <f>③職員名簿【年間実績】!BH93</f>
        <v/>
      </c>
      <c r="AF81" s="153" t="str">
        <f>IF(AD81="○",①基本情報【名簿入力前に必須入力】!$E$16,"")</f>
        <v/>
      </c>
      <c r="AG81" s="325" t="str">
        <f>③職員名簿【年間実績】!BY93</f>
        <v/>
      </c>
      <c r="AH81" s="324" t="str">
        <f>③職員名簿【年間実績】!BI93</f>
        <v/>
      </c>
      <c r="AI81" s="153" t="str">
        <f>IF(AG81="○",①基本情報【名簿入力前に必須入力】!$E$16,"")</f>
        <v/>
      </c>
      <c r="AJ81" s="325" t="str">
        <f>③職員名簿【年間実績】!BZ93</f>
        <v/>
      </c>
      <c r="AK81" s="324" t="str">
        <f>③職員名簿【年間実績】!BJ93</f>
        <v/>
      </c>
      <c r="AL81" s="153" t="str">
        <f>IF(AJ81="○",①基本情報【名簿入力前に必須入力】!$E$16,"")</f>
        <v/>
      </c>
    </row>
    <row r="82" spans="1:38" ht="30" customHeight="1">
      <c r="A82">
        <v>78</v>
      </c>
      <c r="B82" s="138" t="str">
        <f>③職員名簿【年間実績】!BN94</f>
        <v/>
      </c>
      <c r="C82" s="323" t="str">
        <f>③職員名簿【年間実績】!BO94</f>
        <v/>
      </c>
      <c r="D82" s="324" t="str">
        <f>③職員名簿【年間実績】!AY94</f>
        <v/>
      </c>
      <c r="E82" s="153" t="str">
        <f>IF(C82="○",①基本情報【名簿入力前に必須入力】!$E$16,"")</f>
        <v/>
      </c>
      <c r="F82" s="325" t="str">
        <f>③職員名簿【年間実績】!BP94</f>
        <v/>
      </c>
      <c r="G82" s="324" t="str">
        <f>③職員名簿【年間実績】!AZ94</f>
        <v/>
      </c>
      <c r="H82" s="153" t="str">
        <f>IF(F82="○",①基本情報【名簿入力前に必須入力】!$E$16,"")</f>
        <v/>
      </c>
      <c r="I82" s="325" t="str">
        <f>③職員名簿【年間実績】!BQ94</f>
        <v/>
      </c>
      <c r="J82" s="324" t="str">
        <f>③職員名簿【年間実績】!BA94</f>
        <v/>
      </c>
      <c r="K82" s="153" t="str">
        <f>IF(I82="○",①基本情報【名簿入力前に必須入力】!$E$16,"")</f>
        <v/>
      </c>
      <c r="L82" s="325" t="str">
        <f>③職員名簿【年間実績】!BR94</f>
        <v/>
      </c>
      <c r="M82" s="324" t="str">
        <f>③職員名簿【年間実績】!BB94</f>
        <v/>
      </c>
      <c r="N82" s="153" t="str">
        <f>IF(L82="○",①基本情報【名簿入力前に必須入力】!$E$16,"")</f>
        <v/>
      </c>
      <c r="O82" s="325" t="str">
        <f>③職員名簿【年間実績】!BS94</f>
        <v/>
      </c>
      <c r="P82" s="324" t="str">
        <f>③職員名簿【年間実績】!BC94</f>
        <v/>
      </c>
      <c r="Q82" s="153" t="str">
        <f>IF(O82="○",①基本情報【名簿入力前に必須入力】!$E$16,"")</f>
        <v/>
      </c>
      <c r="R82" s="325" t="str">
        <f>③職員名簿【年間実績】!BT94</f>
        <v/>
      </c>
      <c r="S82" s="324" t="str">
        <f>③職員名簿【年間実績】!BD94</f>
        <v/>
      </c>
      <c r="T82" s="153" t="str">
        <f>IF(R82="○",①基本情報【名簿入力前に必須入力】!$E$16,"")</f>
        <v/>
      </c>
      <c r="U82" s="325" t="str">
        <f>③職員名簿【年間実績】!BU94</f>
        <v/>
      </c>
      <c r="V82" s="324" t="str">
        <f>③職員名簿【年間実績】!BE94</f>
        <v/>
      </c>
      <c r="W82" s="153" t="str">
        <f>IF(U82="○",①基本情報【名簿入力前に必須入力】!$E$16,"")</f>
        <v/>
      </c>
      <c r="X82" s="325" t="str">
        <f>③職員名簿【年間実績】!BV94</f>
        <v/>
      </c>
      <c r="Y82" s="324" t="str">
        <f>③職員名簿【年間実績】!BF94</f>
        <v/>
      </c>
      <c r="Z82" s="153" t="str">
        <f>IF(X82="○",①基本情報【名簿入力前に必須入力】!$E$16,"")</f>
        <v/>
      </c>
      <c r="AA82" s="325" t="str">
        <f>③職員名簿【年間実績】!BW94</f>
        <v/>
      </c>
      <c r="AB82" s="324" t="str">
        <f>③職員名簿【年間実績】!BG94</f>
        <v/>
      </c>
      <c r="AC82" s="153" t="str">
        <f>IF(AA82="○",①基本情報【名簿入力前に必須入力】!$E$16,"")</f>
        <v/>
      </c>
      <c r="AD82" s="325" t="str">
        <f>③職員名簿【年間実績】!BX94</f>
        <v/>
      </c>
      <c r="AE82" s="324" t="str">
        <f>③職員名簿【年間実績】!BH94</f>
        <v/>
      </c>
      <c r="AF82" s="153" t="str">
        <f>IF(AD82="○",①基本情報【名簿入力前に必須入力】!$E$16,"")</f>
        <v/>
      </c>
      <c r="AG82" s="325" t="str">
        <f>③職員名簿【年間実績】!BY94</f>
        <v/>
      </c>
      <c r="AH82" s="324" t="str">
        <f>③職員名簿【年間実績】!BI94</f>
        <v/>
      </c>
      <c r="AI82" s="153" t="str">
        <f>IF(AG82="○",①基本情報【名簿入力前に必須入力】!$E$16,"")</f>
        <v/>
      </c>
      <c r="AJ82" s="325" t="str">
        <f>③職員名簿【年間実績】!BZ94</f>
        <v/>
      </c>
      <c r="AK82" s="324" t="str">
        <f>③職員名簿【年間実績】!BJ94</f>
        <v/>
      </c>
      <c r="AL82" s="153" t="str">
        <f>IF(AJ82="○",①基本情報【名簿入力前に必須入力】!$E$16,"")</f>
        <v/>
      </c>
    </row>
    <row r="83" spans="1:38" ht="30" customHeight="1">
      <c r="A83">
        <v>79</v>
      </c>
      <c r="B83" s="138" t="str">
        <f>③職員名簿【年間実績】!BN95</f>
        <v/>
      </c>
      <c r="C83" s="323" t="str">
        <f>③職員名簿【年間実績】!BO95</f>
        <v/>
      </c>
      <c r="D83" s="324" t="str">
        <f>③職員名簿【年間実績】!AY95</f>
        <v/>
      </c>
      <c r="E83" s="153" t="str">
        <f>IF(C83="○",①基本情報【名簿入力前に必須入力】!$E$16,"")</f>
        <v/>
      </c>
      <c r="F83" s="325" t="str">
        <f>③職員名簿【年間実績】!BP95</f>
        <v/>
      </c>
      <c r="G83" s="324" t="str">
        <f>③職員名簿【年間実績】!AZ95</f>
        <v/>
      </c>
      <c r="H83" s="153" t="str">
        <f>IF(F83="○",①基本情報【名簿入力前に必須入力】!$E$16,"")</f>
        <v/>
      </c>
      <c r="I83" s="325" t="str">
        <f>③職員名簿【年間実績】!BQ95</f>
        <v/>
      </c>
      <c r="J83" s="324" t="str">
        <f>③職員名簿【年間実績】!BA95</f>
        <v/>
      </c>
      <c r="K83" s="153" t="str">
        <f>IF(I83="○",①基本情報【名簿入力前に必須入力】!$E$16,"")</f>
        <v/>
      </c>
      <c r="L83" s="325" t="str">
        <f>③職員名簿【年間実績】!BR95</f>
        <v/>
      </c>
      <c r="M83" s="324" t="str">
        <f>③職員名簿【年間実績】!BB95</f>
        <v/>
      </c>
      <c r="N83" s="153" t="str">
        <f>IF(L83="○",①基本情報【名簿入力前に必須入力】!$E$16,"")</f>
        <v/>
      </c>
      <c r="O83" s="325" t="str">
        <f>③職員名簿【年間実績】!BS95</f>
        <v/>
      </c>
      <c r="P83" s="324" t="str">
        <f>③職員名簿【年間実績】!BC95</f>
        <v/>
      </c>
      <c r="Q83" s="153" t="str">
        <f>IF(O83="○",①基本情報【名簿入力前に必須入力】!$E$16,"")</f>
        <v/>
      </c>
      <c r="R83" s="325" t="str">
        <f>③職員名簿【年間実績】!BT95</f>
        <v/>
      </c>
      <c r="S83" s="324" t="str">
        <f>③職員名簿【年間実績】!BD95</f>
        <v/>
      </c>
      <c r="T83" s="153" t="str">
        <f>IF(R83="○",①基本情報【名簿入力前に必須入力】!$E$16,"")</f>
        <v/>
      </c>
      <c r="U83" s="325" t="str">
        <f>③職員名簿【年間実績】!BU95</f>
        <v/>
      </c>
      <c r="V83" s="324" t="str">
        <f>③職員名簿【年間実績】!BE95</f>
        <v/>
      </c>
      <c r="W83" s="153" t="str">
        <f>IF(U83="○",①基本情報【名簿入力前に必須入力】!$E$16,"")</f>
        <v/>
      </c>
      <c r="X83" s="325" t="str">
        <f>③職員名簿【年間実績】!BV95</f>
        <v/>
      </c>
      <c r="Y83" s="324" t="str">
        <f>③職員名簿【年間実績】!BF95</f>
        <v/>
      </c>
      <c r="Z83" s="153" t="str">
        <f>IF(X83="○",①基本情報【名簿入力前に必須入力】!$E$16,"")</f>
        <v/>
      </c>
      <c r="AA83" s="325" t="str">
        <f>③職員名簿【年間実績】!BW95</f>
        <v/>
      </c>
      <c r="AB83" s="324" t="str">
        <f>③職員名簿【年間実績】!BG95</f>
        <v/>
      </c>
      <c r="AC83" s="153" t="str">
        <f>IF(AA83="○",①基本情報【名簿入力前に必須入力】!$E$16,"")</f>
        <v/>
      </c>
      <c r="AD83" s="325" t="str">
        <f>③職員名簿【年間実績】!BX95</f>
        <v/>
      </c>
      <c r="AE83" s="324" t="str">
        <f>③職員名簿【年間実績】!BH95</f>
        <v/>
      </c>
      <c r="AF83" s="153" t="str">
        <f>IF(AD83="○",①基本情報【名簿入力前に必須入力】!$E$16,"")</f>
        <v/>
      </c>
      <c r="AG83" s="325" t="str">
        <f>③職員名簿【年間実績】!BY95</f>
        <v/>
      </c>
      <c r="AH83" s="324" t="str">
        <f>③職員名簿【年間実績】!BI95</f>
        <v/>
      </c>
      <c r="AI83" s="153" t="str">
        <f>IF(AG83="○",①基本情報【名簿入力前に必須入力】!$E$16,"")</f>
        <v/>
      </c>
      <c r="AJ83" s="325" t="str">
        <f>③職員名簿【年間実績】!BZ95</f>
        <v/>
      </c>
      <c r="AK83" s="324" t="str">
        <f>③職員名簿【年間実績】!BJ95</f>
        <v/>
      </c>
      <c r="AL83" s="153" t="str">
        <f>IF(AJ83="○",①基本情報【名簿入力前に必須入力】!$E$16,"")</f>
        <v/>
      </c>
    </row>
    <row r="84" spans="1:38" ht="30" customHeight="1">
      <c r="A84">
        <v>80</v>
      </c>
      <c r="B84" s="138" t="str">
        <f>③職員名簿【年間実績】!BN96</f>
        <v/>
      </c>
      <c r="C84" s="323" t="str">
        <f>③職員名簿【年間実績】!BO96</f>
        <v/>
      </c>
      <c r="D84" s="324" t="str">
        <f>③職員名簿【年間実績】!AY96</f>
        <v/>
      </c>
      <c r="E84" s="153" t="str">
        <f>IF(C84="○",①基本情報【名簿入力前に必須入力】!$E$16,"")</f>
        <v/>
      </c>
      <c r="F84" s="325" t="str">
        <f>③職員名簿【年間実績】!BP96</f>
        <v/>
      </c>
      <c r="G84" s="324" t="str">
        <f>③職員名簿【年間実績】!AZ96</f>
        <v/>
      </c>
      <c r="H84" s="153" t="str">
        <f>IF(F84="○",①基本情報【名簿入力前に必須入力】!$E$16,"")</f>
        <v/>
      </c>
      <c r="I84" s="325" t="str">
        <f>③職員名簿【年間実績】!BQ96</f>
        <v/>
      </c>
      <c r="J84" s="324" t="str">
        <f>③職員名簿【年間実績】!BA96</f>
        <v/>
      </c>
      <c r="K84" s="153" t="str">
        <f>IF(I84="○",①基本情報【名簿入力前に必須入力】!$E$16,"")</f>
        <v/>
      </c>
      <c r="L84" s="325" t="str">
        <f>③職員名簿【年間実績】!BR96</f>
        <v/>
      </c>
      <c r="M84" s="324" t="str">
        <f>③職員名簿【年間実績】!BB96</f>
        <v/>
      </c>
      <c r="N84" s="153" t="str">
        <f>IF(L84="○",①基本情報【名簿入力前に必須入力】!$E$16,"")</f>
        <v/>
      </c>
      <c r="O84" s="325" t="str">
        <f>③職員名簿【年間実績】!BS96</f>
        <v/>
      </c>
      <c r="P84" s="324" t="str">
        <f>③職員名簿【年間実績】!BC96</f>
        <v/>
      </c>
      <c r="Q84" s="153" t="str">
        <f>IF(O84="○",①基本情報【名簿入力前に必須入力】!$E$16,"")</f>
        <v/>
      </c>
      <c r="R84" s="325" t="str">
        <f>③職員名簿【年間実績】!BT96</f>
        <v/>
      </c>
      <c r="S84" s="324" t="str">
        <f>③職員名簿【年間実績】!BD96</f>
        <v/>
      </c>
      <c r="T84" s="153" t="str">
        <f>IF(R84="○",①基本情報【名簿入力前に必須入力】!$E$16,"")</f>
        <v/>
      </c>
      <c r="U84" s="325" t="str">
        <f>③職員名簿【年間実績】!BU96</f>
        <v/>
      </c>
      <c r="V84" s="324" t="str">
        <f>③職員名簿【年間実績】!BE96</f>
        <v/>
      </c>
      <c r="W84" s="153" t="str">
        <f>IF(U84="○",①基本情報【名簿入力前に必須入力】!$E$16,"")</f>
        <v/>
      </c>
      <c r="X84" s="325" t="str">
        <f>③職員名簿【年間実績】!BV96</f>
        <v/>
      </c>
      <c r="Y84" s="324" t="str">
        <f>③職員名簿【年間実績】!BF96</f>
        <v/>
      </c>
      <c r="Z84" s="153" t="str">
        <f>IF(X84="○",①基本情報【名簿入力前に必須入力】!$E$16,"")</f>
        <v/>
      </c>
      <c r="AA84" s="325" t="str">
        <f>③職員名簿【年間実績】!BW96</f>
        <v/>
      </c>
      <c r="AB84" s="324" t="str">
        <f>③職員名簿【年間実績】!BG96</f>
        <v/>
      </c>
      <c r="AC84" s="153" t="str">
        <f>IF(AA84="○",①基本情報【名簿入力前に必須入力】!$E$16,"")</f>
        <v/>
      </c>
      <c r="AD84" s="325" t="str">
        <f>③職員名簿【年間実績】!BX96</f>
        <v/>
      </c>
      <c r="AE84" s="324" t="str">
        <f>③職員名簿【年間実績】!BH96</f>
        <v/>
      </c>
      <c r="AF84" s="153" t="str">
        <f>IF(AD84="○",①基本情報【名簿入力前に必須入力】!$E$16,"")</f>
        <v/>
      </c>
      <c r="AG84" s="325" t="str">
        <f>③職員名簿【年間実績】!BY96</f>
        <v/>
      </c>
      <c r="AH84" s="324" t="str">
        <f>③職員名簿【年間実績】!BI96</f>
        <v/>
      </c>
      <c r="AI84" s="153" t="str">
        <f>IF(AG84="○",①基本情報【名簿入力前に必須入力】!$E$16,"")</f>
        <v/>
      </c>
      <c r="AJ84" s="325" t="str">
        <f>③職員名簿【年間実績】!BZ96</f>
        <v/>
      </c>
      <c r="AK84" s="324" t="str">
        <f>③職員名簿【年間実績】!BJ96</f>
        <v/>
      </c>
      <c r="AL84" s="153" t="str">
        <f>IF(AJ84="○",①基本情報【名簿入力前に必須入力】!$E$16,"")</f>
        <v/>
      </c>
    </row>
    <row r="85" spans="1:38" ht="30" customHeight="1">
      <c r="A85">
        <v>81</v>
      </c>
      <c r="B85" s="138" t="str">
        <f>③職員名簿【年間実績】!BN97</f>
        <v/>
      </c>
      <c r="C85" s="323" t="str">
        <f>③職員名簿【年間実績】!BO97</f>
        <v/>
      </c>
      <c r="D85" s="324" t="str">
        <f>③職員名簿【年間実績】!AY97</f>
        <v/>
      </c>
      <c r="E85" s="153" t="str">
        <f>IF(C85="○",①基本情報【名簿入力前に必須入力】!$E$16,"")</f>
        <v/>
      </c>
      <c r="F85" s="325" t="str">
        <f>③職員名簿【年間実績】!BP97</f>
        <v/>
      </c>
      <c r="G85" s="324" t="str">
        <f>③職員名簿【年間実績】!AZ97</f>
        <v/>
      </c>
      <c r="H85" s="153" t="str">
        <f>IF(F85="○",①基本情報【名簿入力前に必須入力】!$E$16,"")</f>
        <v/>
      </c>
      <c r="I85" s="325" t="str">
        <f>③職員名簿【年間実績】!BQ97</f>
        <v/>
      </c>
      <c r="J85" s="324" t="str">
        <f>③職員名簿【年間実績】!BA97</f>
        <v/>
      </c>
      <c r="K85" s="153" t="str">
        <f>IF(I85="○",①基本情報【名簿入力前に必須入力】!$E$16,"")</f>
        <v/>
      </c>
      <c r="L85" s="325" t="str">
        <f>③職員名簿【年間実績】!BR97</f>
        <v/>
      </c>
      <c r="M85" s="324" t="str">
        <f>③職員名簿【年間実績】!BB97</f>
        <v/>
      </c>
      <c r="N85" s="153" t="str">
        <f>IF(L85="○",①基本情報【名簿入力前に必須入力】!$E$16,"")</f>
        <v/>
      </c>
      <c r="O85" s="325" t="str">
        <f>③職員名簿【年間実績】!BS97</f>
        <v/>
      </c>
      <c r="P85" s="324" t="str">
        <f>③職員名簿【年間実績】!BC97</f>
        <v/>
      </c>
      <c r="Q85" s="153" t="str">
        <f>IF(O85="○",①基本情報【名簿入力前に必須入力】!$E$16,"")</f>
        <v/>
      </c>
      <c r="R85" s="325" t="str">
        <f>③職員名簿【年間実績】!BT97</f>
        <v/>
      </c>
      <c r="S85" s="324" t="str">
        <f>③職員名簿【年間実績】!BD97</f>
        <v/>
      </c>
      <c r="T85" s="153" t="str">
        <f>IF(R85="○",①基本情報【名簿入力前に必須入力】!$E$16,"")</f>
        <v/>
      </c>
      <c r="U85" s="325" t="str">
        <f>③職員名簿【年間実績】!BU97</f>
        <v/>
      </c>
      <c r="V85" s="324" t="str">
        <f>③職員名簿【年間実績】!BE97</f>
        <v/>
      </c>
      <c r="W85" s="153" t="str">
        <f>IF(U85="○",①基本情報【名簿入力前に必須入力】!$E$16,"")</f>
        <v/>
      </c>
      <c r="X85" s="325" t="str">
        <f>③職員名簿【年間実績】!BV97</f>
        <v/>
      </c>
      <c r="Y85" s="324" t="str">
        <f>③職員名簿【年間実績】!BF97</f>
        <v/>
      </c>
      <c r="Z85" s="153" t="str">
        <f>IF(X85="○",①基本情報【名簿入力前に必須入力】!$E$16,"")</f>
        <v/>
      </c>
      <c r="AA85" s="325" t="str">
        <f>③職員名簿【年間実績】!BW97</f>
        <v/>
      </c>
      <c r="AB85" s="324" t="str">
        <f>③職員名簿【年間実績】!BG97</f>
        <v/>
      </c>
      <c r="AC85" s="153" t="str">
        <f>IF(AA85="○",①基本情報【名簿入力前に必須入力】!$E$16,"")</f>
        <v/>
      </c>
      <c r="AD85" s="325" t="str">
        <f>③職員名簿【年間実績】!BX97</f>
        <v/>
      </c>
      <c r="AE85" s="324" t="str">
        <f>③職員名簿【年間実績】!BH97</f>
        <v/>
      </c>
      <c r="AF85" s="153" t="str">
        <f>IF(AD85="○",①基本情報【名簿入力前に必須入力】!$E$16,"")</f>
        <v/>
      </c>
      <c r="AG85" s="325" t="str">
        <f>③職員名簿【年間実績】!BY97</f>
        <v/>
      </c>
      <c r="AH85" s="324" t="str">
        <f>③職員名簿【年間実績】!BI97</f>
        <v/>
      </c>
      <c r="AI85" s="153" t="str">
        <f>IF(AG85="○",①基本情報【名簿入力前に必須入力】!$E$16,"")</f>
        <v/>
      </c>
      <c r="AJ85" s="325" t="str">
        <f>③職員名簿【年間実績】!BZ97</f>
        <v/>
      </c>
      <c r="AK85" s="324" t="str">
        <f>③職員名簿【年間実績】!BJ97</f>
        <v/>
      </c>
      <c r="AL85" s="153" t="str">
        <f>IF(AJ85="○",①基本情報【名簿入力前に必須入力】!$E$16,"")</f>
        <v/>
      </c>
    </row>
    <row r="86" spans="1:38" ht="30" customHeight="1">
      <c r="A86">
        <v>82</v>
      </c>
      <c r="B86" s="138" t="str">
        <f>③職員名簿【年間実績】!BN98</f>
        <v/>
      </c>
      <c r="C86" s="323" t="str">
        <f>③職員名簿【年間実績】!BO98</f>
        <v/>
      </c>
      <c r="D86" s="324" t="str">
        <f>③職員名簿【年間実績】!AY98</f>
        <v/>
      </c>
      <c r="E86" s="153" t="str">
        <f>IF(C86="○",①基本情報【名簿入力前に必須入力】!$E$16,"")</f>
        <v/>
      </c>
      <c r="F86" s="325" t="str">
        <f>③職員名簿【年間実績】!BP98</f>
        <v/>
      </c>
      <c r="G86" s="324" t="str">
        <f>③職員名簿【年間実績】!AZ98</f>
        <v/>
      </c>
      <c r="H86" s="153" t="str">
        <f>IF(F86="○",①基本情報【名簿入力前に必須入力】!$E$16,"")</f>
        <v/>
      </c>
      <c r="I86" s="325" t="str">
        <f>③職員名簿【年間実績】!BQ98</f>
        <v/>
      </c>
      <c r="J86" s="324" t="str">
        <f>③職員名簿【年間実績】!BA98</f>
        <v/>
      </c>
      <c r="K86" s="153" t="str">
        <f>IF(I86="○",①基本情報【名簿入力前に必須入力】!$E$16,"")</f>
        <v/>
      </c>
      <c r="L86" s="325" t="str">
        <f>③職員名簿【年間実績】!BR98</f>
        <v/>
      </c>
      <c r="M86" s="324" t="str">
        <f>③職員名簿【年間実績】!BB98</f>
        <v/>
      </c>
      <c r="N86" s="153" t="str">
        <f>IF(L86="○",①基本情報【名簿入力前に必須入力】!$E$16,"")</f>
        <v/>
      </c>
      <c r="O86" s="325" t="str">
        <f>③職員名簿【年間実績】!BS98</f>
        <v/>
      </c>
      <c r="P86" s="324" t="str">
        <f>③職員名簿【年間実績】!BC98</f>
        <v/>
      </c>
      <c r="Q86" s="153" t="str">
        <f>IF(O86="○",①基本情報【名簿入力前に必須入力】!$E$16,"")</f>
        <v/>
      </c>
      <c r="R86" s="325" t="str">
        <f>③職員名簿【年間実績】!BT98</f>
        <v/>
      </c>
      <c r="S86" s="324" t="str">
        <f>③職員名簿【年間実績】!BD98</f>
        <v/>
      </c>
      <c r="T86" s="153" t="str">
        <f>IF(R86="○",①基本情報【名簿入力前に必須入力】!$E$16,"")</f>
        <v/>
      </c>
      <c r="U86" s="325" t="str">
        <f>③職員名簿【年間実績】!BU98</f>
        <v/>
      </c>
      <c r="V86" s="324" t="str">
        <f>③職員名簿【年間実績】!BE98</f>
        <v/>
      </c>
      <c r="W86" s="153" t="str">
        <f>IF(U86="○",①基本情報【名簿入力前に必須入力】!$E$16,"")</f>
        <v/>
      </c>
      <c r="X86" s="325" t="str">
        <f>③職員名簿【年間実績】!BV98</f>
        <v/>
      </c>
      <c r="Y86" s="324" t="str">
        <f>③職員名簿【年間実績】!BF98</f>
        <v/>
      </c>
      <c r="Z86" s="153" t="str">
        <f>IF(X86="○",①基本情報【名簿入力前に必須入力】!$E$16,"")</f>
        <v/>
      </c>
      <c r="AA86" s="325" t="str">
        <f>③職員名簿【年間実績】!BW98</f>
        <v/>
      </c>
      <c r="AB86" s="324" t="str">
        <f>③職員名簿【年間実績】!BG98</f>
        <v/>
      </c>
      <c r="AC86" s="153" t="str">
        <f>IF(AA86="○",①基本情報【名簿入力前に必須入力】!$E$16,"")</f>
        <v/>
      </c>
      <c r="AD86" s="325" t="str">
        <f>③職員名簿【年間実績】!BX98</f>
        <v/>
      </c>
      <c r="AE86" s="324" t="str">
        <f>③職員名簿【年間実績】!BH98</f>
        <v/>
      </c>
      <c r="AF86" s="153" t="str">
        <f>IF(AD86="○",①基本情報【名簿入力前に必須入力】!$E$16,"")</f>
        <v/>
      </c>
      <c r="AG86" s="325" t="str">
        <f>③職員名簿【年間実績】!BY98</f>
        <v/>
      </c>
      <c r="AH86" s="324" t="str">
        <f>③職員名簿【年間実績】!BI98</f>
        <v/>
      </c>
      <c r="AI86" s="153" t="str">
        <f>IF(AG86="○",①基本情報【名簿入力前に必須入力】!$E$16,"")</f>
        <v/>
      </c>
      <c r="AJ86" s="325" t="str">
        <f>③職員名簿【年間実績】!BZ98</f>
        <v/>
      </c>
      <c r="AK86" s="324" t="str">
        <f>③職員名簿【年間実績】!BJ98</f>
        <v/>
      </c>
      <c r="AL86" s="153" t="str">
        <f>IF(AJ86="○",①基本情報【名簿入力前に必須入力】!$E$16,"")</f>
        <v/>
      </c>
    </row>
    <row r="87" spans="1:38" ht="30" customHeight="1">
      <c r="A87">
        <v>83</v>
      </c>
      <c r="B87" s="138" t="str">
        <f>③職員名簿【年間実績】!BN99</f>
        <v/>
      </c>
      <c r="C87" s="323" t="str">
        <f>③職員名簿【年間実績】!BO99</f>
        <v/>
      </c>
      <c r="D87" s="324" t="str">
        <f>③職員名簿【年間実績】!AY99</f>
        <v/>
      </c>
      <c r="E87" s="153" t="str">
        <f>IF(C87="○",①基本情報【名簿入力前に必須入力】!$E$16,"")</f>
        <v/>
      </c>
      <c r="F87" s="325" t="str">
        <f>③職員名簿【年間実績】!BP99</f>
        <v/>
      </c>
      <c r="G87" s="324" t="str">
        <f>③職員名簿【年間実績】!AZ99</f>
        <v/>
      </c>
      <c r="H87" s="153" t="str">
        <f>IF(F87="○",①基本情報【名簿入力前に必須入力】!$E$16,"")</f>
        <v/>
      </c>
      <c r="I87" s="325" t="str">
        <f>③職員名簿【年間実績】!BQ99</f>
        <v/>
      </c>
      <c r="J87" s="324" t="str">
        <f>③職員名簿【年間実績】!BA99</f>
        <v/>
      </c>
      <c r="K87" s="153" t="str">
        <f>IF(I87="○",①基本情報【名簿入力前に必須入力】!$E$16,"")</f>
        <v/>
      </c>
      <c r="L87" s="325" t="str">
        <f>③職員名簿【年間実績】!BR99</f>
        <v/>
      </c>
      <c r="M87" s="324" t="str">
        <f>③職員名簿【年間実績】!BB99</f>
        <v/>
      </c>
      <c r="N87" s="153" t="str">
        <f>IF(L87="○",①基本情報【名簿入力前に必須入力】!$E$16,"")</f>
        <v/>
      </c>
      <c r="O87" s="325" t="str">
        <f>③職員名簿【年間実績】!BS99</f>
        <v/>
      </c>
      <c r="P87" s="324" t="str">
        <f>③職員名簿【年間実績】!BC99</f>
        <v/>
      </c>
      <c r="Q87" s="153" t="str">
        <f>IF(O87="○",①基本情報【名簿入力前に必須入力】!$E$16,"")</f>
        <v/>
      </c>
      <c r="R87" s="325" t="str">
        <f>③職員名簿【年間実績】!BT99</f>
        <v/>
      </c>
      <c r="S87" s="324" t="str">
        <f>③職員名簿【年間実績】!BD99</f>
        <v/>
      </c>
      <c r="T87" s="153" t="str">
        <f>IF(R87="○",①基本情報【名簿入力前に必須入力】!$E$16,"")</f>
        <v/>
      </c>
      <c r="U87" s="325" t="str">
        <f>③職員名簿【年間実績】!BU99</f>
        <v/>
      </c>
      <c r="V87" s="324" t="str">
        <f>③職員名簿【年間実績】!BE99</f>
        <v/>
      </c>
      <c r="W87" s="153" t="str">
        <f>IF(U87="○",①基本情報【名簿入力前に必須入力】!$E$16,"")</f>
        <v/>
      </c>
      <c r="X87" s="325" t="str">
        <f>③職員名簿【年間実績】!BV99</f>
        <v/>
      </c>
      <c r="Y87" s="324" t="str">
        <f>③職員名簿【年間実績】!BF99</f>
        <v/>
      </c>
      <c r="Z87" s="153" t="str">
        <f>IF(X87="○",①基本情報【名簿入力前に必須入力】!$E$16,"")</f>
        <v/>
      </c>
      <c r="AA87" s="325" t="str">
        <f>③職員名簿【年間実績】!BW99</f>
        <v/>
      </c>
      <c r="AB87" s="324" t="str">
        <f>③職員名簿【年間実績】!BG99</f>
        <v/>
      </c>
      <c r="AC87" s="153" t="str">
        <f>IF(AA87="○",①基本情報【名簿入力前に必須入力】!$E$16,"")</f>
        <v/>
      </c>
      <c r="AD87" s="325" t="str">
        <f>③職員名簿【年間実績】!BX99</f>
        <v/>
      </c>
      <c r="AE87" s="324" t="str">
        <f>③職員名簿【年間実績】!BH99</f>
        <v/>
      </c>
      <c r="AF87" s="153" t="str">
        <f>IF(AD87="○",①基本情報【名簿入力前に必須入力】!$E$16,"")</f>
        <v/>
      </c>
      <c r="AG87" s="325" t="str">
        <f>③職員名簿【年間実績】!BY99</f>
        <v/>
      </c>
      <c r="AH87" s="324" t="str">
        <f>③職員名簿【年間実績】!BI99</f>
        <v/>
      </c>
      <c r="AI87" s="153" t="str">
        <f>IF(AG87="○",①基本情報【名簿入力前に必須入力】!$E$16,"")</f>
        <v/>
      </c>
      <c r="AJ87" s="325" t="str">
        <f>③職員名簿【年間実績】!BZ99</f>
        <v/>
      </c>
      <c r="AK87" s="324" t="str">
        <f>③職員名簿【年間実績】!BJ99</f>
        <v/>
      </c>
      <c r="AL87" s="153" t="str">
        <f>IF(AJ87="○",①基本情報【名簿入力前に必須入力】!$E$16,"")</f>
        <v/>
      </c>
    </row>
    <row r="88" spans="1:38" ht="30" customHeight="1">
      <c r="A88">
        <v>84</v>
      </c>
      <c r="B88" s="138" t="str">
        <f>③職員名簿【年間実績】!BN100</f>
        <v/>
      </c>
      <c r="C88" s="323" t="str">
        <f>③職員名簿【年間実績】!BO100</f>
        <v/>
      </c>
      <c r="D88" s="324" t="str">
        <f>③職員名簿【年間実績】!AY100</f>
        <v/>
      </c>
      <c r="E88" s="153" t="str">
        <f>IF(C88="○",①基本情報【名簿入力前に必須入力】!$E$16,"")</f>
        <v/>
      </c>
      <c r="F88" s="325" t="str">
        <f>③職員名簿【年間実績】!BP100</f>
        <v/>
      </c>
      <c r="G88" s="324" t="str">
        <f>③職員名簿【年間実績】!AZ100</f>
        <v/>
      </c>
      <c r="H88" s="153" t="str">
        <f>IF(F88="○",①基本情報【名簿入力前に必須入力】!$E$16,"")</f>
        <v/>
      </c>
      <c r="I88" s="325" t="str">
        <f>③職員名簿【年間実績】!BQ100</f>
        <v/>
      </c>
      <c r="J88" s="324" t="str">
        <f>③職員名簿【年間実績】!BA100</f>
        <v/>
      </c>
      <c r="K88" s="153" t="str">
        <f>IF(I88="○",①基本情報【名簿入力前に必須入力】!$E$16,"")</f>
        <v/>
      </c>
      <c r="L88" s="325" t="str">
        <f>③職員名簿【年間実績】!BR100</f>
        <v/>
      </c>
      <c r="M88" s="324" t="str">
        <f>③職員名簿【年間実績】!BB100</f>
        <v/>
      </c>
      <c r="N88" s="153" t="str">
        <f>IF(L88="○",①基本情報【名簿入力前に必須入力】!$E$16,"")</f>
        <v/>
      </c>
      <c r="O88" s="325" t="str">
        <f>③職員名簿【年間実績】!BS100</f>
        <v/>
      </c>
      <c r="P88" s="324" t="str">
        <f>③職員名簿【年間実績】!BC100</f>
        <v/>
      </c>
      <c r="Q88" s="153" t="str">
        <f>IF(O88="○",①基本情報【名簿入力前に必須入力】!$E$16,"")</f>
        <v/>
      </c>
      <c r="R88" s="325" t="str">
        <f>③職員名簿【年間実績】!BT100</f>
        <v/>
      </c>
      <c r="S88" s="324" t="str">
        <f>③職員名簿【年間実績】!BD100</f>
        <v/>
      </c>
      <c r="T88" s="153" t="str">
        <f>IF(R88="○",①基本情報【名簿入力前に必須入力】!$E$16,"")</f>
        <v/>
      </c>
      <c r="U88" s="325" t="str">
        <f>③職員名簿【年間実績】!BU100</f>
        <v/>
      </c>
      <c r="V88" s="324" t="str">
        <f>③職員名簿【年間実績】!BE100</f>
        <v/>
      </c>
      <c r="W88" s="153" t="str">
        <f>IF(U88="○",①基本情報【名簿入力前に必須入力】!$E$16,"")</f>
        <v/>
      </c>
      <c r="X88" s="325" t="str">
        <f>③職員名簿【年間実績】!BV100</f>
        <v/>
      </c>
      <c r="Y88" s="324" t="str">
        <f>③職員名簿【年間実績】!BF100</f>
        <v/>
      </c>
      <c r="Z88" s="153" t="str">
        <f>IF(X88="○",①基本情報【名簿入力前に必須入力】!$E$16,"")</f>
        <v/>
      </c>
      <c r="AA88" s="325" t="str">
        <f>③職員名簿【年間実績】!BW100</f>
        <v/>
      </c>
      <c r="AB88" s="324" t="str">
        <f>③職員名簿【年間実績】!BG100</f>
        <v/>
      </c>
      <c r="AC88" s="153" t="str">
        <f>IF(AA88="○",①基本情報【名簿入力前に必須入力】!$E$16,"")</f>
        <v/>
      </c>
      <c r="AD88" s="325" t="str">
        <f>③職員名簿【年間実績】!BX100</f>
        <v/>
      </c>
      <c r="AE88" s="324" t="str">
        <f>③職員名簿【年間実績】!BH100</f>
        <v/>
      </c>
      <c r="AF88" s="153" t="str">
        <f>IF(AD88="○",①基本情報【名簿入力前に必須入力】!$E$16,"")</f>
        <v/>
      </c>
      <c r="AG88" s="325" t="str">
        <f>③職員名簿【年間実績】!BY100</f>
        <v/>
      </c>
      <c r="AH88" s="324" t="str">
        <f>③職員名簿【年間実績】!BI100</f>
        <v/>
      </c>
      <c r="AI88" s="153" t="str">
        <f>IF(AG88="○",①基本情報【名簿入力前に必須入力】!$E$16,"")</f>
        <v/>
      </c>
      <c r="AJ88" s="325" t="str">
        <f>③職員名簿【年間実績】!BZ100</f>
        <v/>
      </c>
      <c r="AK88" s="324" t="str">
        <f>③職員名簿【年間実績】!BJ100</f>
        <v/>
      </c>
      <c r="AL88" s="153" t="str">
        <f>IF(AJ88="○",①基本情報【名簿入力前に必須入力】!$E$16,"")</f>
        <v/>
      </c>
    </row>
    <row r="89" spans="1:38" ht="30" customHeight="1">
      <c r="A89">
        <v>85</v>
      </c>
      <c r="B89" s="138" t="str">
        <f>③職員名簿【年間実績】!BN101</f>
        <v/>
      </c>
      <c r="C89" s="323" t="str">
        <f>③職員名簿【年間実績】!BO101</f>
        <v/>
      </c>
      <c r="D89" s="324" t="str">
        <f>③職員名簿【年間実績】!AY101</f>
        <v/>
      </c>
      <c r="E89" s="153" t="str">
        <f>IF(C89="○",①基本情報【名簿入力前に必須入力】!$E$16,"")</f>
        <v/>
      </c>
      <c r="F89" s="325" t="str">
        <f>③職員名簿【年間実績】!BP101</f>
        <v/>
      </c>
      <c r="G89" s="324" t="str">
        <f>③職員名簿【年間実績】!AZ101</f>
        <v/>
      </c>
      <c r="H89" s="153" t="str">
        <f>IF(F89="○",①基本情報【名簿入力前に必須入力】!$E$16,"")</f>
        <v/>
      </c>
      <c r="I89" s="325" t="str">
        <f>③職員名簿【年間実績】!BQ101</f>
        <v/>
      </c>
      <c r="J89" s="324" t="str">
        <f>③職員名簿【年間実績】!BA101</f>
        <v/>
      </c>
      <c r="K89" s="153" t="str">
        <f>IF(I89="○",①基本情報【名簿入力前に必須入力】!$E$16,"")</f>
        <v/>
      </c>
      <c r="L89" s="325" t="str">
        <f>③職員名簿【年間実績】!BR101</f>
        <v/>
      </c>
      <c r="M89" s="324" t="str">
        <f>③職員名簿【年間実績】!BB101</f>
        <v/>
      </c>
      <c r="N89" s="153" t="str">
        <f>IF(L89="○",①基本情報【名簿入力前に必須入力】!$E$16,"")</f>
        <v/>
      </c>
      <c r="O89" s="325" t="str">
        <f>③職員名簿【年間実績】!BS101</f>
        <v/>
      </c>
      <c r="P89" s="324" t="str">
        <f>③職員名簿【年間実績】!BC101</f>
        <v/>
      </c>
      <c r="Q89" s="153" t="str">
        <f>IF(O89="○",①基本情報【名簿入力前に必須入力】!$E$16,"")</f>
        <v/>
      </c>
      <c r="R89" s="325" t="str">
        <f>③職員名簿【年間実績】!BT101</f>
        <v/>
      </c>
      <c r="S89" s="324" t="str">
        <f>③職員名簿【年間実績】!BD101</f>
        <v/>
      </c>
      <c r="T89" s="153" t="str">
        <f>IF(R89="○",①基本情報【名簿入力前に必須入力】!$E$16,"")</f>
        <v/>
      </c>
      <c r="U89" s="325" t="str">
        <f>③職員名簿【年間実績】!BU101</f>
        <v/>
      </c>
      <c r="V89" s="324" t="str">
        <f>③職員名簿【年間実績】!BE101</f>
        <v/>
      </c>
      <c r="W89" s="153" t="str">
        <f>IF(U89="○",①基本情報【名簿入力前に必須入力】!$E$16,"")</f>
        <v/>
      </c>
      <c r="X89" s="325" t="str">
        <f>③職員名簿【年間実績】!BV101</f>
        <v/>
      </c>
      <c r="Y89" s="324" t="str">
        <f>③職員名簿【年間実績】!BF101</f>
        <v/>
      </c>
      <c r="Z89" s="153" t="str">
        <f>IF(X89="○",①基本情報【名簿入力前に必須入力】!$E$16,"")</f>
        <v/>
      </c>
      <c r="AA89" s="325" t="str">
        <f>③職員名簿【年間実績】!BW101</f>
        <v/>
      </c>
      <c r="AB89" s="324" t="str">
        <f>③職員名簿【年間実績】!BG101</f>
        <v/>
      </c>
      <c r="AC89" s="153" t="str">
        <f>IF(AA89="○",①基本情報【名簿入力前に必須入力】!$E$16,"")</f>
        <v/>
      </c>
      <c r="AD89" s="325" t="str">
        <f>③職員名簿【年間実績】!BX101</f>
        <v/>
      </c>
      <c r="AE89" s="324" t="str">
        <f>③職員名簿【年間実績】!BH101</f>
        <v/>
      </c>
      <c r="AF89" s="153" t="str">
        <f>IF(AD89="○",①基本情報【名簿入力前に必須入力】!$E$16,"")</f>
        <v/>
      </c>
      <c r="AG89" s="325" t="str">
        <f>③職員名簿【年間実績】!BY101</f>
        <v/>
      </c>
      <c r="AH89" s="324" t="str">
        <f>③職員名簿【年間実績】!BI101</f>
        <v/>
      </c>
      <c r="AI89" s="153" t="str">
        <f>IF(AG89="○",①基本情報【名簿入力前に必須入力】!$E$16,"")</f>
        <v/>
      </c>
      <c r="AJ89" s="325" t="str">
        <f>③職員名簿【年間実績】!BZ101</f>
        <v/>
      </c>
      <c r="AK89" s="324" t="str">
        <f>③職員名簿【年間実績】!BJ101</f>
        <v/>
      </c>
      <c r="AL89" s="153" t="str">
        <f>IF(AJ89="○",①基本情報【名簿入力前に必須入力】!$E$16,"")</f>
        <v/>
      </c>
    </row>
    <row r="90" spans="1:38" ht="30" customHeight="1">
      <c r="A90">
        <v>86</v>
      </c>
      <c r="B90" s="138" t="str">
        <f>③職員名簿【年間実績】!BN102</f>
        <v/>
      </c>
      <c r="C90" s="323" t="str">
        <f>③職員名簿【年間実績】!BO102</f>
        <v/>
      </c>
      <c r="D90" s="324" t="str">
        <f>③職員名簿【年間実績】!AY102</f>
        <v/>
      </c>
      <c r="E90" s="153" t="str">
        <f>IF(C90="○",①基本情報【名簿入力前に必須入力】!$E$16,"")</f>
        <v/>
      </c>
      <c r="F90" s="325" t="str">
        <f>③職員名簿【年間実績】!BP102</f>
        <v/>
      </c>
      <c r="G90" s="324" t="str">
        <f>③職員名簿【年間実績】!AZ102</f>
        <v/>
      </c>
      <c r="H90" s="153" t="str">
        <f>IF(F90="○",①基本情報【名簿入力前に必須入力】!$E$16,"")</f>
        <v/>
      </c>
      <c r="I90" s="325" t="str">
        <f>③職員名簿【年間実績】!BQ102</f>
        <v/>
      </c>
      <c r="J90" s="324" t="str">
        <f>③職員名簿【年間実績】!BA102</f>
        <v/>
      </c>
      <c r="K90" s="153" t="str">
        <f>IF(I90="○",①基本情報【名簿入力前に必須入力】!$E$16,"")</f>
        <v/>
      </c>
      <c r="L90" s="325" t="str">
        <f>③職員名簿【年間実績】!BR102</f>
        <v/>
      </c>
      <c r="M90" s="324" t="str">
        <f>③職員名簿【年間実績】!BB102</f>
        <v/>
      </c>
      <c r="N90" s="153" t="str">
        <f>IF(L90="○",①基本情報【名簿入力前に必須入力】!$E$16,"")</f>
        <v/>
      </c>
      <c r="O90" s="325" t="str">
        <f>③職員名簿【年間実績】!BS102</f>
        <v/>
      </c>
      <c r="P90" s="324" t="str">
        <f>③職員名簿【年間実績】!BC102</f>
        <v/>
      </c>
      <c r="Q90" s="153" t="str">
        <f>IF(O90="○",①基本情報【名簿入力前に必須入力】!$E$16,"")</f>
        <v/>
      </c>
      <c r="R90" s="325" t="str">
        <f>③職員名簿【年間実績】!BT102</f>
        <v/>
      </c>
      <c r="S90" s="324" t="str">
        <f>③職員名簿【年間実績】!BD102</f>
        <v/>
      </c>
      <c r="T90" s="153" t="str">
        <f>IF(R90="○",①基本情報【名簿入力前に必須入力】!$E$16,"")</f>
        <v/>
      </c>
      <c r="U90" s="325" t="str">
        <f>③職員名簿【年間実績】!BU102</f>
        <v/>
      </c>
      <c r="V90" s="324" t="str">
        <f>③職員名簿【年間実績】!BE102</f>
        <v/>
      </c>
      <c r="W90" s="153" t="str">
        <f>IF(U90="○",①基本情報【名簿入力前に必須入力】!$E$16,"")</f>
        <v/>
      </c>
      <c r="X90" s="325" t="str">
        <f>③職員名簿【年間実績】!BV102</f>
        <v/>
      </c>
      <c r="Y90" s="324" t="str">
        <f>③職員名簿【年間実績】!BF102</f>
        <v/>
      </c>
      <c r="Z90" s="153" t="str">
        <f>IF(X90="○",①基本情報【名簿入力前に必須入力】!$E$16,"")</f>
        <v/>
      </c>
      <c r="AA90" s="325" t="str">
        <f>③職員名簿【年間実績】!BW102</f>
        <v/>
      </c>
      <c r="AB90" s="324" t="str">
        <f>③職員名簿【年間実績】!BG102</f>
        <v/>
      </c>
      <c r="AC90" s="153" t="str">
        <f>IF(AA90="○",①基本情報【名簿入力前に必須入力】!$E$16,"")</f>
        <v/>
      </c>
      <c r="AD90" s="325" t="str">
        <f>③職員名簿【年間実績】!BX102</f>
        <v/>
      </c>
      <c r="AE90" s="324" t="str">
        <f>③職員名簿【年間実績】!BH102</f>
        <v/>
      </c>
      <c r="AF90" s="153" t="str">
        <f>IF(AD90="○",①基本情報【名簿入力前に必須入力】!$E$16,"")</f>
        <v/>
      </c>
      <c r="AG90" s="325" t="str">
        <f>③職員名簿【年間実績】!BY102</f>
        <v/>
      </c>
      <c r="AH90" s="324" t="str">
        <f>③職員名簿【年間実績】!BI102</f>
        <v/>
      </c>
      <c r="AI90" s="153" t="str">
        <f>IF(AG90="○",①基本情報【名簿入力前に必須入力】!$E$16,"")</f>
        <v/>
      </c>
      <c r="AJ90" s="325" t="str">
        <f>③職員名簿【年間実績】!BZ102</f>
        <v/>
      </c>
      <c r="AK90" s="324" t="str">
        <f>③職員名簿【年間実績】!BJ102</f>
        <v/>
      </c>
      <c r="AL90" s="153" t="str">
        <f>IF(AJ90="○",①基本情報【名簿入力前に必須入力】!$E$16,"")</f>
        <v/>
      </c>
    </row>
    <row r="91" spans="1:38" ht="30" customHeight="1">
      <c r="A91">
        <v>87</v>
      </c>
      <c r="B91" s="138" t="str">
        <f>③職員名簿【年間実績】!BN103</f>
        <v/>
      </c>
      <c r="C91" s="323" t="str">
        <f>③職員名簿【年間実績】!BO103</f>
        <v/>
      </c>
      <c r="D91" s="324" t="str">
        <f>③職員名簿【年間実績】!AY103</f>
        <v/>
      </c>
      <c r="E91" s="153" t="str">
        <f>IF(C91="○",①基本情報【名簿入力前に必須入力】!$E$16,"")</f>
        <v/>
      </c>
      <c r="F91" s="325" t="str">
        <f>③職員名簿【年間実績】!BP103</f>
        <v/>
      </c>
      <c r="G91" s="324" t="str">
        <f>③職員名簿【年間実績】!AZ103</f>
        <v/>
      </c>
      <c r="H91" s="153" t="str">
        <f>IF(F91="○",①基本情報【名簿入力前に必須入力】!$E$16,"")</f>
        <v/>
      </c>
      <c r="I91" s="325" t="str">
        <f>③職員名簿【年間実績】!BQ103</f>
        <v/>
      </c>
      <c r="J91" s="324" t="str">
        <f>③職員名簿【年間実績】!BA103</f>
        <v/>
      </c>
      <c r="K91" s="153" t="str">
        <f>IF(I91="○",①基本情報【名簿入力前に必須入力】!$E$16,"")</f>
        <v/>
      </c>
      <c r="L91" s="325" t="str">
        <f>③職員名簿【年間実績】!BR103</f>
        <v/>
      </c>
      <c r="M91" s="324" t="str">
        <f>③職員名簿【年間実績】!BB103</f>
        <v/>
      </c>
      <c r="N91" s="153" t="str">
        <f>IF(L91="○",①基本情報【名簿入力前に必須入力】!$E$16,"")</f>
        <v/>
      </c>
      <c r="O91" s="325" t="str">
        <f>③職員名簿【年間実績】!BS103</f>
        <v/>
      </c>
      <c r="P91" s="324" t="str">
        <f>③職員名簿【年間実績】!BC103</f>
        <v/>
      </c>
      <c r="Q91" s="153" t="str">
        <f>IF(O91="○",①基本情報【名簿入力前に必須入力】!$E$16,"")</f>
        <v/>
      </c>
      <c r="R91" s="325" t="str">
        <f>③職員名簿【年間実績】!BT103</f>
        <v/>
      </c>
      <c r="S91" s="324" t="str">
        <f>③職員名簿【年間実績】!BD103</f>
        <v/>
      </c>
      <c r="T91" s="153" t="str">
        <f>IF(R91="○",①基本情報【名簿入力前に必須入力】!$E$16,"")</f>
        <v/>
      </c>
      <c r="U91" s="325" t="str">
        <f>③職員名簿【年間実績】!BU103</f>
        <v/>
      </c>
      <c r="V91" s="324" t="str">
        <f>③職員名簿【年間実績】!BE103</f>
        <v/>
      </c>
      <c r="W91" s="153" t="str">
        <f>IF(U91="○",①基本情報【名簿入力前に必須入力】!$E$16,"")</f>
        <v/>
      </c>
      <c r="X91" s="325" t="str">
        <f>③職員名簿【年間実績】!BV103</f>
        <v/>
      </c>
      <c r="Y91" s="324" t="str">
        <f>③職員名簿【年間実績】!BF103</f>
        <v/>
      </c>
      <c r="Z91" s="153" t="str">
        <f>IF(X91="○",①基本情報【名簿入力前に必須入力】!$E$16,"")</f>
        <v/>
      </c>
      <c r="AA91" s="325" t="str">
        <f>③職員名簿【年間実績】!BW103</f>
        <v/>
      </c>
      <c r="AB91" s="324" t="str">
        <f>③職員名簿【年間実績】!BG103</f>
        <v/>
      </c>
      <c r="AC91" s="153" t="str">
        <f>IF(AA91="○",①基本情報【名簿入力前に必須入力】!$E$16,"")</f>
        <v/>
      </c>
      <c r="AD91" s="325" t="str">
        <f>③職員名簿【年間実績】!BX103</f>
        <v/>
      </c>
      <c r="AE91" s="324" t="str">
        <f>③職員名簿【年間実績】!BH103</f>
        <v/>
      </c>
      <c r="AF91" s="153" t="str">
        <f>IF(AD91="○",①基本情報【名簿入力前に必須入力】!$E$16,"")</f>
        <v/>
      </c>
      <c r="AG91" s="325" t="str">
        <f>③職員名簿【年間実績】!BY103</f>
        <v/>
      </c>
      <c r="AH91" s="324" t="str">
        <f>③職員名簿【年間実績】!BI103</f>
        <v/>
      </c>
      <c r="AI91" s="153" t="str">
        <f>IF(AG91="○",①基本情報【名簿入力前に必須入力】!$E$16,"")</f>
        <v/>
      </c>
      <c r="AJ91" s="325" t="str">
        <f>③職員名簿【年間実績】!BZ103</f>
        <v/>
      </c>
      <c r="AK91" s="324" t="str">
        <f>③職員名簿【年間実績】!BJ103</f>
        <v/>
      </c>
      <c r="AL91" s="153" t="str">
        <f>IF(AJ91="○",①基本情報【名簿入力前に必須入力】!$E$16,"")</f>
        <v/>
      </c>
    </row>
    <row r="92" spans="1:38" ht="30" customHeight="1">
      <c r="A92">
        <v>88</v>
      </c>
      <c r="B92" s="138" t="str">
        <f>③職員名簿【年間実績】!BN104</f>
        <v/>
      </c>
      <c r="C92" s="323" t="str">
        <f>③職員名簿【年間実績】!BO104</f>
        <v/>
      </c>
      <c r="D92" s="324" t="str">
        <f>③職員名簿【年間実績】!AY104</f>
        <v/>
      </c>
      <c r="E92" s="153" t="str">
        <f>IF(C92="○",①基本情報【名簿入力前に必須入力】!$E$16,"")</f>
        <v/>
      </c>
      <c r="F92" s="325" t="str">
        <f>③職員名簿【年間実績】!BP104</f>
        <v/>
      </c>
      <c r="G92" s="324" t="str">
        <f>③職員名簿【年間実績】!AZ104</f>
        <v/>
      </c>
      <c r="H92" s="153" t="str">
        <f>IF(F92="○",①基本情報【名簿入力前に必須入力】!$E$16,"")</f>
        <v/>
      </c>
      <c r="I92" s="325" t="str">
        <f>③職員名簿【年間実績】!BQ104</f>
        <v/>
      </c>
      <c r="J92" s="324" t="str">
        <f>③職員名簿【年間実績】!BA104</f>
        <v/>
      </c>
      <c r="K92" s="153" t="str">
        <f>IF(I92="○",①基本情報【名簿入力前に必須入力】!$E$16,"")</f>
        <v/>
      </c>
      <c r="L92" s="325" t="str">
        <f>③職員名簿【年間実績】!BR104</f>
        <v/>
      </c>
      <c r="M92" s="324" t="str">
        <f>③職員名簿【年間実績】!BB104</f>
        <v/>
      </c>
      <c r="N92" s="153" t="str">
        <f>IF(L92="○",①基本情報【名簿入力前に必須入力】!$E$16,"")</f>
        <v/>
      </c>
      <c r="O92" s="325" t="str">
        <f>③職員名簿【年間実績】!BS104</f>
        <v/>
      </c>
      <c r="P92" s="324" t="str">
        <f>③職員名簿【年間実績】!BC104</f>
        <v/>
      </c>
      <c r="Q92" s="153" t="str">
        <f>IF(O92="○",①基本情報【名簿入力前に必須入力】!$E$16,"")</f>
        <v/>
      </c>
      <c r="R92" s="325" t="str">
        <f>③職員名簿【年間実績】!BT104</f>
        <v/>
      </c>
      <c r="S92" s="324" t="str">
        <f>③職員名簿【年間実績】!BD104</f>
        <v/>
      </c>
      <c r="T92" s="153" t="str">
        <f>IF(R92="○",①基本情報【名簿入力前に必須入力】!$E$16,"")</f>
        <v/>
      </c>
      <c r="U92" s="325" t="str">
        <f>③職員名簿【年間実績】!BU104</f>
        <v/>
      </c>
      <c r="V92" s="324" t="str">
        <f>③職員名簿【年間実績】!BE104</f>
        <v/>
      </c>
      <c r="W92" s="153" t="str">
        <f>IF(U92="○",①基本情報【名簿入力前に必須入力】!$E$16,"")</f>
        <v/>
      </c>
      <c r="X92" s="325" t="str">
        <f>③職員名簿【年間実績】!BV104</f>
        <v/>
      </c>
      <c r="Y92" s="324" t="str">
        <f>③職員名簿【年間実績】!BF104</f>
        <v/>
      </c>
      <c r="Z92" s="153" t="str">
        <f>IF(X92="○",①基本情報【名簿入力前に必須入力】!$E$16,"")</f>
        <v/>
      </c>
      <c r="AA92" s="325" t="str">
        <f>③職員名簿【年間実績】!BW104</f>
        <v/>
      </c>
      <c r="AB92" s="324" t="str">
        <f>③職員名簿【年間実績】!BG104</f>
        <v/>
      </c>
      <c r="AC92" s="153" t="str">
        <f>IF(AA92="○",①基本情報【名簿入力前に必須入力】!$E$16,"")</f>
        <v/>
      </c>
      <c r="AD92" s="325" t="str">
        <f>③職員名簿【年間実績】!BX104</f>
        <v/>
      </c>
      <c r="AE92" s="324" t="str">
        <f>③職員名簿【年間実績】!BH104</f>
        <v/>
      </c>
      <c r="AF92" s="153" t="str">
        <f>IF(AD92="○",①基本情報【名簿入力前に必須入力】!$E$16,"")</f>
        <v/>
      </c>
      <c r="AG92" s="325" t="str">
        <f>③職員名簿【年間実績】!BY104</f>
        <v/>
      </c>
      <c r="AH92" s="324" t="str">
        <f>③職員名簿【年間実績】!BI104</f>
        <v/>
      </c>
      <c r="AI92" s="153" t="str">
        <f>IF(AG92="○",①基本情報【名簿入力前に必須入力】!$E$16,"")</f>
        <v/>
      </c>
      <c r="AJ92" s="325" t="str">
        <f>③職員名簿【年間実績】!BZ104</f>
        <v/>
      </c>
      <c r="AK92" s="324" t="str">
        <f>③職員名簿【年間実績】!BJ104</f>
        <v/>
      </c>
      <c r="AL92" s="153" t="str">
        <f>IF(AJ92="○",①基本情報【名簿入力前に必須入力】!$E$16,"")</f>
        <v/>
      </c>
    </row>
    <row r="93" spans="1:38" ht="30" customHeight="1">
      <c r="A93">
        <v>89</v>
      </c>
      <c r="B93" s="138" t="str">
        <f>③職員名簿【年間実績】!BN105</f>
        <v/>
      </c>
      <c r="C93" s="323" t="str">
        <f>③職員名簿【年間実績】!BO105</f>
        <v/>
      </c>
      <c r="D93" s="324" t="str">
        <f>③職員名簿【年間実績】!AY105</f>
        <v/>
      </c>
      <c r="E93" s="153" t="str">
        <f>IF(C93="○",①基本情報【名簿入力前に必須入力】!$E$16,"")</f>
        <v/>
      </c>
      <c r="F93" s="325" t="str">
        <f>③職員名簿【年間実績】!BP105</f>
        <v/>
      </c>
      <c r="G93" s="324" t="str">
        <f>③職員名簿【年間実績】!AZ105</f>
        <v/>
      </c>
      <c r="H93" s="153" t="str">
        <f>IF(F93="○",①基本情報【名簿入力前に必須入力】!$E$16,"")</f>
        <v/>
      </c>
      <c r="I93" s="325" t="str">
        <f>③職員名簿【年間実績】!BQ105</f>
        <v/>
      </c>
      <c r="J93" s="324" t="str">
        <f>③職員名簿【年間実績】!BA105</f>
        <v/>
      </c>
      <c r="K93" s="153" t="str">
        <f>IF(I93="○",①基本情報【名簿入力前に必須入力】!$E$16,"")</f>
        <v/>
      </c>
      <c r="L93" s="325" t="str">
        <f>③職員名簿【年間実績】!BR105</f>
        <v/>
      </c>
      <c r="M93" s="324" t="str">
        <f>③職員名簿【年間実績】!BB105</f>
        <v/>
      </c>
      <c r="N93" s="153" t="str">
        <f>IF(L93="○",①基本情報【名簿入力前に必須入力】!$E$16,"")</f>
        <v/>
      </c>
      <c r="O93" s="325" t="str">
        <f>③職員名簿【年間実績】!BS105</f>
        <v/>
      </c>
      <c r="P93" s="324" t="str">
        <f>③職員名簿【年間実績】!BC105</f>
        <v/>
      </c>
      <c r="Q93" s="153" t="str">
        <f>IF(O93="○",①基本情報【名簿入力前に必須入力】!$E$16,"")</f>
        <v/>
      </c>
      <c r="R93" s="325" t="str">
        <f>③職員名簿【年間実績】!BT105</f>
        <v/>
      </c>
      <c r="S93" s="324" t="str">
        <f>③職員名簿【年間実績】!BD105</f>
        <v/>
      </c>
      <c r="T93" s="153" t="str">
        <f>IF(R93="○",①基本情報【名簿入力前に必須入力】!$E$16,"")</f>
        <v/>
      </c>
      <c r="U93" s="325" t="str">
        <f>③職員名簿【年間実績】!BU105</f>
        <v/>
      </c>
      <c r="V93" s="324" t="str">
        <f>③職員名簿【年間実績】!BE105</f>
        <v/>
      </c>
      <c r="W93" s="153" t="str">
        <f>IF(U93="○",①基本情報【名簿入力前に必須入力】!$E$16,"")</f>
        <v/>
      </c>
      <c r="X93" s="325" t="str">
        <f>③職員名簿【年間実績】!BV105</f>
        <v/>
      </c>
      <c r="Y93" s="324" t="str">
        <f>③職員名簿【年間実績】!BF105</f>
        <v/>
      </c>
      <c r="Z93" s="153" t="str">
        <f>IF(X93="○",①基本情報【名簿入力前に必須入力】!$E$16,"")</f>
        <v/>
      </c>
      <c r="AA93" s="325" t="str">
        <f>③職員名簿【年間実績】!BW105</f>
        <v/>
      </c>
      <c r="AB93" s="324" t="str">
        <f>③職員名簿【年間実績】!BG105</f>
        <v/>
      </c>
      <c r="AC93" s="153" t="str">
        <f>IF(AA93="○",①基本情報【名簿入力前に必須入力】!$E$16,"")</f>
        <v/>
      </c>
      <c r="AD93" s="325" t="str">
        <f>③職員名簿【年間実績】!BX105</f>
        <v/>
      </c>
      <c r="AE93" s="324" t="str">
        <f>③職員名簿【年間実績】!BH105</f>
        <v/>
      </c>
      <c r="AF93" s="153" t="str">
        <f>IF(AD93="○",①基本情報【名簿入力前に必須入力】!$E$16,"")</f>
        <v/>
      </c>
      <c r="AG93" s="325" t="str">
        <f>③職員名簿【年間実績】!BY105</f>
        <v/>
      </c>
      <c r="AH93" s="324" t="str">
        <f>③職員名簿【年間実績】!BI105</f>
        <v/>
      </c>
      <c r="AI93" s="153" t="str">
        <f>IF(AG93="○",①基本情報【名簿入力前に必須入力】!$E$16,"")</f>
        <v/>
      </c>
      <c r="AJ93" s="325" t="str">
        <f>③職員名簿【年間実績】!BZ105</f>
        <v/>
      </c>
      <c r="AK93" s="324" t="str">
        <f>③職員名簿【年間実績】!BJ105</f>
        <v/>
      </c>
      <c r="AL93" s="153" t="str">
        <f>IF(AJ93="○",①基本情報【名簿入力前に必須入力】!$E$16,"")</f>
        <v/>
      </c>
    </row>
    <row r="94" spans="1:38" ht="30" customHeight="1">
      <c r="A94">
        <v>90</v>
      </c>
      <c r="B94" s="138" t="str">
        <f>③職員名簿【年間実績】!BN106</f>
        <v/>
      </c>
      <c r="C94" s="323" t="str">
        <f>③職員名簿【年間実績】!BO106</f>
        <v/>
      </c>
      <c r="D94" s="324" t="str">
        <f>③職員名簿【年間実績】!AY106</f>
        <v/>
      </c>
      <c r="E94" s="153" t="str">
        <f>IF(C94="○",①基本情報【名簿入力前に必須入力】!$E$16,"")</f>
        <v/>
      </c>
      <c r="F94" s="325" t="str">
        <f>③職員名簿【年間実績】!BP106</f>
        <v/>
      </c>
      <c r="G94" s="324" t="str">
        <f>③職員名簿【年間実績】!AZ106</f>
        <v/>
      </c>
      <c r="H94" s="153" t="str">
        <f>IF(F94="○",①基本情報【名簿入力前に必須入力】!$E$16,"")</f>
        <v/>
      </c>
      <c r="I94" s="325" t="str">
        <f>③職員名簿【年間実績】!BQ106</f>
        <v/>
      </c>
      <c r="J94" s="324" t="str">
        <f>③職員名簿【年間実績】!BA106</f>
        <v/>
      </c>
      <c r="K94" s="153" t="str">
        <f>IF(I94="○",①基本情報【名簿入力前に必須入力】!$E$16,"")</f>
        <v/>
      </c>
      <c r="L94" s="325" t="str">
        <f>③職員名簿【年間実績】!BR106</f>
        <v/>
      </c>
      <c r="M94" s="324" t="str">
        <f>③職員名簿【年間実績】!BB106</f>
        <v/>
      </c>
      <c r="N94" s="153" t="str">
        <f>IF(L94="○",①基本情報【名簿入力前に必須入力】!$E$16,"")</f>
        <v/>
      </c>
      <c r="O94" s="325" t="str">
        <f>③職員名簿【年間実績】!BS106</f>
        <v/>
      </c>
      <c r="P94" s="324" t="str">
        <f>③職員名簿【年間実績】!BC106</f>
        <v/>
      </c>
      <c r="Q94" s="153" t="str">
        <f>IF(O94="○",①基本情報【名簿入力前に必須入力】!$E$16,"")</f>
        <v/>
      </c>
      <c r="R94" s="325" t="str">
        <f>③職員名簿【年間実績】!BT106</f>
        <v/>
      </c>
      <c r="S94" s="324" t="str">
        <f>③職員名簿【年間実績】!BD106</f>
        <v/>
      </c>
      <c r="T94" s="153" t="str">
        <f>IF(R94="○",①基本情報【名簿入力前に必須入力】!$E$16,"")</f>
        <v/>
      </c>
      <c r="U94" s="325" t="str">
        <f>③職員名簿【年間実績】!BU106</f>
        <v/>
      </c>
      <c r="V94" s="324" t="str">
        <f>③職員名簿【年間実績】!BE106</f>
        <v/>
      </c>
      <c r="W94" s="153" t="str">
        <f>IF(U94="○",①基本情報【名簿入力前に必須入力】!$E$16,"")</f>
        <v/>
      </c>
      <c r="X94" s="325" t="str">
        <f>③職員名簿【年間実績】!BV106</f>
        <v/>
      </c>
      <c r="Y94" s="324" t="str">
        <f>③職員名簿【年間実績】!BF106</f>
        <v/>
      </c>
      <c r="Z94" s="153" t="str">
        <f>IF(X94="○",①基本情報【名簿入力前に必須入力】!$E$16,"")</f>
        <v/>
      </c>
      <c r="AA94" s="325" t="str">
        <f>③職員名簿【年間実績】!BW106</f>
        <v/>
      </c>
      <c r="AB94" s="324" t="str">
        <f>③職員名簿【年間実績】!BG106</f>
        <v/>
      </c>
      <c r="AC94" s="153" t="str">
        <f>IF(AA94="○",①基本情報【名簿入力前に必須入力】!$E$16,"")</f>
        <v/>
      </c>
      <c r="AD94" s="325" t="str">
        <f>③職員名簿【年間実績】!BX106</f>
        <v/>
      </c>
      <c r="AE94" s="324" t="str">
        <f>③職員名簿【年間実績】!BH106</f>
        <v/>
      </c>
      <c r="AF94" s="153" t="str">
        <f>IF(AD94="○",①基本情報【名簿入力前に必須入力】!$E$16,"")</f>
        <v/>
      </c>
      <c r="AG94" s="325" t="str">
        <f>③職員名簿【年間実績】!BY106</f>
        <v/>
      </c>
      <c r="AH94" s="324" t="str">
        <f>③職員名簿【年間実績】!BI106</f>
        <v/>
      </c>
      <c r="AI94" s="153" t="str">
        <f>IF(AG94="○",①基本情報【名簿入力前に必須入力】!$E$16,"")</f>
        <v/>
      </c>
      <c r="AJ94" s="325" t="str">
        <f>③職員名簿【年間実績】!BZ106</f>
        <v/>
      </c>
      <c r="AK94" s="324" t="str">
        <f>③職員名簿【年間実績】!BJ106</f>
        <v/>
      </c>
      <c r="AL94" s="153" t="str">
        <f>IF(AJ94="○",①基本情報【名簿入力前に必須入力】!$E$16,"")</f>
        <v/>
      </c>
    </row>
    <row r="95" spans="1:38" ht="30" customHeight="1">
      <c r="A95">
        <v>91</v>
      </c>
      <c r="B95" s="138" t="str">
        <f>③職員名簿【年間実績】!BN107</f>
        <v/>
      </c>
      <c r="C95" s="323" t="str">
        <f>③職員名簿【年間実績】!BO107</f>
        <v/>
      </c>
      <c r="D95" s="324" t="str">
        <f>③職員名簿【年間実績】!AY107</f>
        <v/>
      </c>
      <c r="E95" s="153" t="str">
        <f>IF(C95="○",①基本情報【名簿入力前に必須入力】!$E$16,"")</f>
        <v/>
      </c>
      <c r="F95" s="325" t="str">
        <f>③職員名簿【年間実績】!BP107</f>
        <v/>
      </c>
      <c r="G95" s="324" t="str">
        <f>③職員名簿【年間実績】!AZ107</f>
        <v/>
      </c>
      <c r="H95" s="153" t="str">
        <f>IF(F95="○",①基本情報【名簿入力前に必須入力】!$E$16,"")</f>
        <v/>
      </c>
      <c r="I95" s="325" t="str">
        <f>③職員名簿【年間実績】!BQ107</f>
        <v/>
      </c>
      <c r="J95" s="324" t="str">
        <f>③職員名簿【年間実績】!BA107</f>
        <v/>
      </c>
      <c r="K95" s="153" t="str">
        <f>IF(I95="○",①基本情報【名簿入力前に必須入力】!$E$16,"")</f>
        <v/>
      </c>
      <c r="L95" s="325" t="str">
        <f>③職員名簿【年間実績】!BR107</f>
        <v/>
      </c>
      <c r="M95" s="324" t="str">
        <f>③職員名簿【年間実績】!BB107</f>
        <v/>
      </c>
      <c r="N95" s="153" t="str">
        <f>IF(L95="○",①基本情報【名簿入力前に必須入力】!$E$16,"")</f>
        <v/>
      </c>
      <c r="O95" s="325" t="str">
        <f>③職員名簿【年間実績】!BS107</f>
        <v/>
      </c>
      <c r="P95" s="324" t="str">
        <f>③職員名簿【年間実績】!BC107</f>
        <v/>
      </c>
      <c r="Q95" s="153" t="str">
        <f>IF(O95="○",①基本情報【名簿入力前に必須入力】!$E$16,"")</f>
        <v/>
      </c>
      <c r="R95" s="325" t="str">
        <f>③職員名簿【年間実績】!BT107</f>
        <v/>
      </c>
      <c r="S95" s="324" t="str">
        <f>③職員名簿【年間実績】!BD107</f>
        <v/>
      </c>
      <c r="T95" s="153" t="str">
        <f>IF(R95="○",①基本情報【名簿入力前に必須入力】!$E$16,"")</f>
        <v/>
      </c>
      <c r="U95" s="325" t="str">
        <f>③職員名簿【年間実績】!BU107</f>
        <v/>
      </c>
      <c r="V95" s="324" t="str">
        <f>③職員名簿【年間実績】!BE107</f>
        <v/>
      </c>
      <c r="W95" s="153" t="str">
        <f>IF(U95="○",①基本情報【名簿入力前に必須入力】!$E$16,"")</f>
        <v/>
      </c>
      <c r="X95" s="325" t="str">
        <f>③職員名簿【年間実績】!BV107</f>
        <v/>
      </c>
      <c r="Y95" s="324" t="str">
        <f>③職員名簿【年間実績】!BF107</f>
        <v/>
      </c>
      <c r="Z95" s="153" t="str">
        <f>IF(X95="○",①基本情報【名簿入力前に必須入力】!$E$16,"")</f>
        <v/>
      </c>
      <c r="AA95" s="325" t="str">
        <f>③職員名簿【年間実績】!BW107</f>
        <v/>
      </c>
      <c r="AB95" s="324" t="str">
        <f>③職員名簿【年間実績】!BG107</f>
        <v/>
      </c>
      <c r="AC95" s="153" t="str">
        <f>IF(AA95="○",①基本情報【名簿入力前に必須入力】!$E$16,"")</f>
        <v/>
      </c>
      <c r="AD95" s="325" t="str">
        <f>③職員名簿【年間実績】!BX107</f>
        <v/>
      </c>
      <c r="AE95" s="324" t="str">
        <f>③職員名簿【年間実績】!BH107</f>
        <v/>
      </c>
      <c r="AF95" s="153" t="str">
        <f>IF(AD95="○",①基本情報【名簿入力前に必須入力】!$E$16,"")</f>
        <v/>
      </c>
      <c r="AG95" s="325" t="str">
        <f>③職員名簿【年間実績】!BY107</f>
        <v/>
      </c>
      <c r="AH95" s="324" t="str">
        <f>③職員名簿【年間実績】!BI107</f>
        <v/>
      </c>
      <c r="AI95" s="153" t="str">
        <f>IF(AG95="○",①基本情報【名簿入力前に必須入力】!$E$16,"")</f>
        <v/>
      </c>
      <c r="AJ95" s="325" t="str">
        <f>③職員名簿【年間実績】!BZ107</f>
        <v/>
      </c>
      <c r="AK95" s="324" t="str">
        <f>③職員名簿【年間実績】!BJ107</f>
        <v/>
      </c>
      <c r="AL95" s="153" t="str">
        <f>IF(AJ95="○",①基本情報【名簿入力前に必須入力】!$E$16,"")</f>
        <v/>
      </c>
    </row>
    <row r="96" spans="1:38" ht="30" customHeight="1">
      <c r="A96">
        <v>92</v>
      </c>
      <c r="B96" s="138" t="str">
        <f>③職員名簿【年間実績】!BN108</f>
        <v/>
      </c>
      <c r="C96" s="323" t="str">
        <f>③職員名簿【年間実績】!BO108</f>
        <v/>
      </c>
      <c r="D96" s="324" t="str">
        <f>③職員名簿【年間実績】!AY108</f>
        <v/>
      </c>
      <c r="E96" s="153" t="str">
        <f>IF(C96="○",①基本情報【名簿入力前に必須入力】!$E$16,"")</f>
        <v/>
      </c>
      <c r="F96" s="325" t="str">
        <f>③職員名簿【年間実績】!BP108</f>
        <v/>
      </c>
      <c r="G96" s="324" t="str">
        <f>③職員名簿【年間実績】!AZ108</f>
        <v/>
      </c>
      <c r="H96" s="153" t="str">
        <f>IF(F96="○",①基本情報【名簿入力前に必須入力】!$E$16,"")</f>
        <v/>
      </c>
      <c r="I96" s="325" t="str">
        <f>③職員名簿【年間実績】!BQ108</f>
        <v/>
      </c>
      <c r="J96" s="324" t="str">
        <f>③職員名簿【年間実績】!BA108</f>
        <v/>
      </c>
      <c r="K96" s="153" t="str">
        <f>IF(I96="○",①基本情報【名簿入力前に必須入力】!$E$16,"")</f>
        <v/>
      </c>
      <c r="L96" s="325" t="str">
        <f>③職員名簿【年間実績】!BR108</f>
        <v/>
      </c>
      <c r="M96" s="324" t="str">
        <f>③職員名簿【年間実績】!BB108</f>
        <v/>
      </c>
      <c r="N96" s="153" t="str">
        <f>IF(L96="○",①基本情報【名簿入力前に必須入力】!$E$16,"")</f>
        <v/>
      </c>
      <c r="O96" s="325" t="str">
        <f>③職員名簿【年間実績】!BS108</f>
        <v/>
      </c>
      <c r="P96" s="324" t="str">
        <f>③職員名簿【年間実績】!BC108</f>
        <v/>
      </c>
      <c r="Q96" s="153" t="str">
        <f>IF(O96="○",①基本情報【名簿入力前に必須入力】!$E$16,"")</f>
        <v/>
      </c>
      <c r="R96" s="325" t="str">
        <f>③職員名簿【年間実績】!BT108</f>
        <v/>
      </c>
      <c r="S96" s="324" t="str">
        <f>③職員名簿【年間実績】!BD108</f>
        <v/>
      </c>
      <c r="T96" s="153" t="str">
        <f>IF(R96="○",①基本情報【名簿入力前に必須入力】!$E$16,"")</f>
        <v/>
      </c>
      <c r="U96" s="325" t="str">
        <f>③職員名簿【年間実績】!BU108</f>
        <v/>
      </c>
      <c r="V96" s="324" t="str">
        <f>③職員名簿【年間実績】!BE108</f>
        <v/>
      </c>
      <c r="W96" s="153" t="str">
        <f>IF(U96="○",①基本情報【名簿入力前に必須入力】!$E$16,"")</f>
        <v/>
      </c>
      <c r="X96" s="325" t="str">
        <f>③職員名簿【年間実績】!BV108</f>
        <v/>
      </c>
      <c r="Y96" s="324" t="str">
        <f>③職員名簿【年間実績】!BF108</f>
        <v/>
      </c>
      <c r="Z96" s="153" t="str">
        <f>IF(X96="○",①基本情報【名簿入力前に必須入力】!$E$16,"")</f>
        <v/>
      </c>
      <c r="AA96" s="325" t="str">
        <f>③職員名簿【年間実績】!BW108</f>
        <v/>
      </c>
      <c r="AB96" s="324" t="str">
        <f>③職員名簿【年間実績】!BG108</f>
        <v/>
      </c>
      <c r="AC96" s="153" t="str">
        <f>IF(AA96="○",①基本情報【名簿入力前に必須入力】!$E$16,"")</f>
        <v/>
      </c>
      <c r="AD96" s="325" t="str">
        <f>③職員名簿【年間実績】!BX108</f>
        <v/>
      </c>
      <c r="AE96" s="324" t="str">
        <f>③職員名簿【年間実績】!BH108</f>
        <v/>
      </c>
      <c r="AF96" s="153" t="str">
        <f>IF(AD96="○",①基本情報【名簿入力前に必須入力】!$E$16,"")</f>
        <v/>
      </c>
      <c r="AG96" s="325" t="str">
        <f>③職員名簿【年間実績】!BY108</f>
        <v/>
      </c>
      <c r="AH96" s="324" t="str">
        <f>③職員名簿【年間実績】!BI108</f>
        <v/>
      </c>
      <c r="AI96" s="153" t="str">
        <f>IF(AG96="○",①基本情報【名簿入力前に必須入力】!$E$16,"")</f>
        <v/>
      </c>
      <c r="AJ96" s="325" t="str">
        <f>③職員名簿【年間実績】!BZ108</f>
        <v/>
      </c>
      <c r="AK96" s="324" t="str">
        <f>③職員名簿【年間実績】!BJ108</f>
        <v/>
      </c>
      <c r="AL96" s="153" t="str">
        <f>IF(AJ96="○",①基本情報【名簿入力前に必須入力】!$E$16,"")</f>
        <v/>
      </c>
    </row>
    <row r="97" spans="1:38" ht="30" customHeight="1">
      <c r="A97">
        <v>93</v>
      </c>
      <c r="B97" s="138" t="str">
        <f>③職員名簿【年間実績】!BN109</f>
        <v/>
      </c>
      <c r="C97" s="323" t="str">
        <f>③職員名簿【年間実績】!BO109</f>
        <v/>
      </c>
      <c r="D97" s="324" t="str">
        <f>③職員名簿【年間実績】!AY109</f>
        <v/>
      </c>
      <c r="E97" s="153" t="str">
        <f>IF(C97="○",①基本情報【名簿入力前に必須入力】!$E$16,"")</f>
        <v/>
      </c>
      <c r="F97" s="325" t="str">
        <f>③職員名簿【年間実績】!BP109</f>
        <v/>
      </c>
      <c r="G97" s="324" t="str">
        <f>③職員名簿【年間実績】!AZ109</f>
        <v/>
      </c>
      <c r="H97" s="153" t="str">
        <f>IF(F97="○",①基本情報【名簿入力前に必須入力】!$E$16,"")</f>
        <v/>
      </c>
      <c r="I97" s="325" t="str">
        <f>③職員名簿【年間実績】!BQ109</f>
        <v/>
      </c>
      <c r="J97" s="324" t="str">
        <f>③職員名簿【年間実績】!BA109</f>
        <v/>
      </c>
      <c r="K97" s="153" t="str">
        <f>IF(I97="○",①基本情報【名簿入力前に必須入力】!$E$16,"")</f>
        <v/>
      </c>
      <c r="L97" s="325" t="str">
        <f>③職員名簿【年間実績】!BR109</f>
        <v/>
      </c>
      <c r="M97" s="324" t="str">
        <f>③職員名簿【年間実績】!BB109</f>
        <v/>
      </c>
      <c r="N97" s="153" t="str">
        <f>IF(L97="○",①基本情報【名簿入力前に必須入力】!$E$16,"")</f>
        <v/>
      </c>
      <c r="O97" s="325" t="str">
        <f>③職員名簿【年間実績】!BS109</f>
        <v/>
      </c>
      <c r="P97" s="324" t="str">
        <f>③職員名簿【年間実績】!BC109</f>
        <v/>
      </c>
      <c r="Q97" s="153" t="str">
        <f>IF(O97="○",①基本情報【名簿入力前に必須入力】!$E$16,"")</f>
        <v/>
      </c>
      <c r="R97" s="325" t="str">
        <f>③職員名簿【年間実績】!BT109</f>
        <v/>
      </c>
      <c r="S97" s="324" t="str">
        <f>③職員名簿【年間実績】!BD109</f>
        <v/>
      </c>
      <c r="T97" s="153" t="str">
        <f>IF(R97="○",①基本情報【名簿入力前に必須入力】!$E$16,"")</f>
        <v/>
      </c>
      <c r="U97" s="325" t="str">
        <f>③職員名簿【年間実績】!BU109</f>
        <v/>
      </c>
      <c r="V97" s="324" t="str">
        <f>③職員名簿【年間実績】!BE109</f>
        <v/>
      </c>
      <c r="W97" s="153" t="str">
        <f>IF(U97="○",①基本情報【名簿入力前に必須入力】!$E$16,"")</f>
        <v/>
      </c>
      <c r="X97" s="325" t="str">
        <f>③職員名簿【年間実績】!BV109</f>
        <v/>
      </c>
      <c r="Y97" s="324" t="str">
        <f>③職員名簿【年間実績】!BF109</f>
        <v/>
      </c>
      <c r="Z97" s="153" t="str">
        <f>IF(X97="○",①基本情報【名簿入力前に必須入力】!$E$16,"")</f>
        <v/>
      </c>
      <c r="AA97" s="325" t="str">
        <f>③職員名簿【年間実績】!BW109</f>
        <v/>
      </c>
      <c r="AB97" s="324" t="str">
        <f>③職員名簿【年間実績】!BG109</f>
        <v/>
      </c>
      <c r="AC97" s="153" t="str">
        <f>IF(AA97="○",①基本情報【名簿入力前に必須入力】!$E$16,"")</f>
        <v/>
      </c>
      <c r="AD97" s="325" t="str">
        <f>③職員名簿【年間実績】!BX109</f>
        <v/>
      </c>
      <c r="AE97" s="324" t="str">
        <f>③職員名簿【年間実績】!BH109</f>
        <v/>
      </c>
      <c r="AF97" s="153" t="str">
        <f>IF(AD97="○",①基本情報【名簿入力前に必須入力】!$E$16,"")</f>
        <v/>
      </c>
      <c r="AG97" s="325" t="str">
        <f>③職員名簿【年間実績】!BY109</f>
        <v/>
      </c>
      <c r="AH97" s="324" t="str">
        <f>③職員名簿【年間実績】!BI109</f>
        <v/>
      </c>
      <c r="AI97" s="153" t="str">
        <f>IF(AG97="○",①基本情報【名簿入力前に必須入力】!$E$16,"")</f>
        <v/>
      </c>
      <c r="AJ97" s="325" t="str">
        <f>③職員名簿【年間実績】!BZ109</f>
        <v/>
      </c>
      <c r="AK97" s="324" t="str">
        <f>③職員名簿【年間実績】!BJ109</f>
        <v/>
      </c>
      <c r="AL97" s="153" t="str">
        <f>IF(AJ97="○",①基本情報【名簿入力前に必須入力】!$E$16,"")</f>
        <v/>
      </c>
    </row>
    <row r="98" spans="1:38" ht="30" customHeight="1">
      <c r="A98">
        <v>94</v>
      </c>
      <c r="B98" s="138" t="str">
        <f>③職員名簿【年間実績】!BN110</f>
        <v/>
      </c>
      <c r="C98" s="323" t="str">
        <f>③職員名簿【年間実績】!BO110</f>
        <v/>
      </c>
      <c r="D98" s="324" t="str">
        <f>③職員名簿【年間実績】!AY110</f>
        <v/>
      </c>
      <c r="E98" s="153" t="str">
        <f>IF(C98="○",①基本情報【名簿入力前に必須入力】!$E$16,"")</f>
        <v/>
      </c>
      <c r="F98" s="325" t="str">
        <f>③職員名簿【年間実績】!BP110</f>
        <v/>
      </c>
      <c r="G98" s="324" t="str">
        <f>③職員名簿【年間実績】!AZ110</f>
        <v/>
      </c>
      <c r="H98" s="153" t="str">
        <f>IF(F98="○",①基本情報【名簿入力前に必須入力】!$E$16,"")</f>
        <v/>
      </c>
      <c r="I98" s="325" t="str">
        <f>③職員名簿【年間実績】!BQ110</f>
        <v/>
      </c>
      <c r="J98" s="324" t="str">
        <f>③職員名簿【年間実績】!BA110</f>
        <v/>
      </c>
      <c r="K98" s="153" t="str">
        <f>IF(I98="○",①基本情報【名簿入力前に必須入力】!$E$16,"")</f>
        <v/>
      </c>
      <c r="L98" s="325" t="str">
        <f>③職員名簿【年間実績】!BR110</f>
        <v/>
      </c>
      <c r="M98" s="324" t="str">
        <f>③職員名簿【年間実績】!BB110</f>
        <v/>
      </c>
      <c r="N98" s="153" t="str">
        <f>IF(L98="○",①基本情報【名簿入力前に必須入力】!$E$16,"")</f>
        <v/>
      </c>
      <c r="O98" s="325" t="str">
        <f>③職員名簿【年間実績】!BS110</f>
        <v/>
      </c>
      <c r="P98" s="324" t="str">
        <f>③職員名簿【年間実績】!BC110</f>
        <v/>
      </c>
      <c r="Q98" s="153" t="str">
        <f>IF(O98="○",①基本情報【名簿入力前に必須入力】!$E$16,"")</f>
        <v/>
      </c>
      <c r="R98" s="325" t="str">
        <f>③職員名簿【年間実績】!BT110</f>
        <v/>
      </c>
      <c r="S98" s="324" t="str">
        <f>③職員名簿【年間実績】!BD110</f>
        <v/>
      </c>
      <c r="T98" s="153" t="str">
        <f>IF(R98="○",①基本情報【名簿入力前に必須入力】!$E$16,"")</f>
        <v/>
      </c>
      <c r="U98" s="325" t="str">
        <f>③職員名簿【年間実績】!BU110</f>
        <v/>
      </c>
      <c r="V98" s="324" t="str">
        <f>③職員名簿【年間実績】!BE110</f>
        <v/>
      </c>
      <c r="W98" s="153" t="str">
        <f>IF(U98="○",①基本情報【名簿入力前に必須入力】!$E$16,"")</f>
        <v/>
      </c>
      <c r="X98" s="325" t="str">
        <f>③職員名簿【年間実績】!BV110</f>
        <v/>
      </c>
      <c r="Y98" s="324" t="str">
        <f>③職員名簿【年間実績】!BF110</f>
        <v/>
      </c>
      <c r="Z98" s="153" t="str">
        <f>IF(X98="○",①基本情報【名簿入力前に必須入力】!$E$16,"")</f>
        <v/>
      </c>
      <c r="AA98" s="325" t="str">
        <f>③職員名簿【年間実績】!BW110</f>
        <v/>
      </c>
      <c r="AB98" s="324" t="str">
        <f>③職員名簿【年間実績】!BG110</f>
        <v/>
      </c>
      <c r="AC98" s="153" t="str">
        <f>IF(AA98="○",①基本情報【名簿入力前に必須入力】!$E$16,"")</f>
        <v/>
      </c>
      <c r="AD98" s="325" t="str">
        <f>③職員名簿【年間実績】!BX110</f>
        <v/>
      </c>
      <c r="AE98" s="324" t="str">
        <f>③職員名簿【年間実績】!BH110</f>
        <v/>
      </c>
      <c r="AF98" s="153" t="str">
        <f>IF(AD98="○",①基本情報【名簿入力前に必須入力】!$E$16,"")</f>
        <v/>
      </c>
      <c r="AG98" s="325" t="str">
        <f>③職員名簿【年間実績】!BY110</f>
        <v/>
      </c>
      <c r="AH98" s="324" t="str">
        <f>③職員名簿【年間実績】!BI110</f>
        <v/>
      </c>
      <c r="AI98" s="153" t="str">
        <f>IF(AG98="○",①基本情報【名簿入力前に必須入力】!$E$16,"")</f>
        <v/>
      </c>
      <c r="AJ98" s="325" t="str">
        <f>③職員名簿【年間実績】!BZ110</f>
        <v/>
      </c>
      <c r="AK98" s="324" t="str">
        <f>③職員名簿【年間実績】!BJ110</f>
        <v/>
      </c>
      <c r="AL98" s="153" t="str">
        <f>IF(AJ98="○",①基本情報【名簿入力前に必須入力】!$E$16,"")</f>
        <v/>
      </c>
    </row>
    <row r="99" spans="1:38" ht="30" customHeight="1">
      <c r="A99">
        <v>95</v>
      </c>
      <c r="B99" s="138" t="str">
        <f>③職員名簿【年間実績】!BN111</f>
        <v/>
      </c>
      <c r="C99" s="323" t="str">
        <f>③職員名簿【年間実績】!BO111</f>
        <v/>
      </c>
      <c r="D99" s="324" t="str">
        <f>③職員名簿【年間実績】!AY111</f>
        <v/>
      </c>
      <c r="E99" s="153" t="str">
        <f>IF(C99="○",①基本情報【名簿入力前に必須入力】!$E$16,"")</f>
        <v/>
      </c>
      <c r="F99" s="325" t="str">
        <f>③職員名簿【年間実績】!BP111</f>
        <v/>
      </c>
      <c r="G99" s="324" t="str">
        <f>③職員名簿【年間実績】!AZ111</f>
        <v/>
      </c>
      <c r="H99" s="153" t="str">
        <f>IF(F99="○",①基本情報【名簿入力前に必須入力】!$E$16,"")</f>
        <v/>
      </c>
      <c r="I99" s="325" t="str">
        <f>③職員名簿【年間実績】!BQ111</f>
        <v/>
      </c>
      <c r="J99" s="324" t="str">
        <f>③職員名簿【年間実績】!BA111</f>
        <v/>
      </c>
      <c r="K99" s="153" t="str">
        <f>IF(I99="○",①基本情報【名簿入力前に必須入力】!$E$16,"")</f>
        <v/>
      </c>
      <c r="L99" s="325" t="str">
        <f>③職員名簿【年間実績】!BR111</f>
        <v/>
      </c>
      <c r="M99" s="324" t="str">
        <f>③職員名簿【年間実績】!BB111</f>
        <v/>
      </c>
      <c r="N99" s="153" t="str">
        <f>IF(L99="○",①基本情報【名簿入力前に必須入力】!$E$16,"")</f>
        <v/>
      </c>
      <c r="O99" s="325" t="str">
        <f>③職員名簿【年間実績】!BS111</f>
        <v/>
      </c>
      <c r="P99" s="324" t="str">
        <f>③職員名簿【年間実績】!BC111</f>
        <v/>
      </c>
      <c r="Q99" s="153" t="str">
        <f>IF(O99="○",①基本情報【名簿入力前に必須入力】!$E$16,"")</f>
        <v/>
      </c>
      <c r="R99" s="325" t="str">
        <f>③職員名簿【年間実績】!BT111</f>
        <v/>
      </c>
      <c r="S99" s="324" t="str">
        <f>③職員名簿【年間実績】!BD111</f>
        <v/>
      </c>
      <c r="T99" s="153" t="str">
        <f>IF(R99="○",①基本情報【名簿入力前に必須入力】!$E$16,"")</f>
        <v/>
      </c>
      <c r="U99" s="325" t="str">
        <f>③職員名簿【年間実績】!BU111</f>
        <v/>
      </c>
      <c r="V99" s="324" t="str">
        <f>③職員名簿【年間実績】!BE111</f>
        <v/>
      </c>
      <c r="W99" s="153" t="str">
        <f>IF(U99="○",①基本情報【名簿入力前に必須入力】!$E$16,"")</f>
        <v/>
      </c>
      <c r="X99" s="325" t="str">
        <f>③職員名簿【年間実績】!BV111</f>
        <v/>
      </c>
      <c r="Y99" s="324" t="str">
        <f>③職員名簿【年間実績】!BF111</f>
        <v/>
      </c>
      <c r="Z99" s="153" t="str">
        <f>IF(X99="○",①基本情報【名簿入力前に必須入力】!$E$16,"")</f>
        <v/>
      </c>
      <c r="AA99" s="325" t="str">
        <f>③職員名簿【年間実績】!BW111</f>
        <v/>
      </c>
      <c r="AB99" s="324" t="str">
        <f>③職員名簿【年間実績】!BG111</f>
        <v/>
      </c>
      <c r="AC99" s="153" t="str">
        <f>IF(AA99="○",①基本情報【名簿入力前に必須入力】!$E$16,"")</f>
        <v/>
      </c>
      <c r="AD99" s="325" t="str">
        <f>③職員名簿【年間実績】!BX111</f>
        <v/>
      </c>
      <c r="AE99" s="324" t="str">
        <f>③職員名簿【年間実績】!BH111</f>
        <v/>
      </c>
      <c r="AF99" s="153" t="str">
        <f>IF(AD99="○",①基本情報【名簿入力前に必須入力】!$E$16,"")</f>
        <v/>
      </c>
      <c r="AG99" s="325" t="str">
        <f>③職員名簿【年間実績】!BY111</f>
        <v/>
      </c>
      <c r="AH99" s="324" t="str">
        <f>③職員名簿【年間実績】!BI111</f>
        <v/>
      </c>
      <c r="AI99" s="153" t="str">
        <f>IF(AG99="○",①基本情報【名簿入力前に必須入力】!$E$16,"")</f>
        <v/>
      </c>
      <c r="AJ99" s="325" t="str">
        <f>③職員名簿【年間実績】!BZ111</f>
        <v/>
      </c>
      <c r="AK99" s="324" t="str">
        <f>③職員名簿【年間実績】!BJ111</f>
        <v/>
      </c>
      <c r="AL99" s="153" t="str">
        <f>IF(AJ99="○",①基本情報【名簿入力前に必須入力】!$E$16,"")</f>
        <v/>
      </c>
    </row>
    <row r="100" spans="1:38" ht="30" customHeight="1">
      <c r="A100">
        <v>96</v>
      </c>
      <c r="B100" s="138" t="str">
        <f>③職員名簿【年間実績】!BN112</f>
        <v/>
      </c>
      <c r="C100" s="323" t="str">
        <f>③職員名簿【年間実績】!BO112</f>
        <v/>
      </c>
      <c r="D100" s="324" t="str">
        <f>③職員名簿【年間実績】!AY112</f>
        <v/>
      </c>
      <c r="E100" s="153" t="str">
        <f>IF(C100="○",①基本情報【名簿入力前に必須入力】!$E$16,"")</f>
        <v/>
      </c>
      <c r="F100" s="325" t="str">
        <f>③職員名簿【年間実績】!BP112</f>
        <v/>
      </c>
      <c r="G100" s="324" t="str">
        <f>③職員名簿【年間実績】!AZ112</f>
        <v/>
      </c>
      <c r="H100" s="153" t="str">
        <f>IF(F100="○",①基本情報【名簿入力前に必須入力】!$E$16,"")</f>
        <v/>
      </c>
      <c r="I100" s="325" t="str">
        <f>③職員名簿【年間実績】!BQ112</f>
        <v/>
      </c>
      <c r="J100" s="324" t="str">
        <f>③職員名簿【年間実績】!BA112</f>
        <v/>
      </c>
      <c r="K100" s="153" t="str">
        <f>IF(I100="○",①基本情報【名簿入力前に必須入力】!$E$16,"")</f>
        <v/>
      </c>
      <c r="L100" s="325" t="str">
        <f>③職員名簿【年間実績】!BR112</f>
        <v/>
      </c>
      <c r="M100" s="324" t="str">
        <f>③職員名簿【年間実績】!BB112</f>
        <v/>
      </c>
      <c r="N100" s="153" t="str">
        <f>IF(L100="○",①基本情報【名簿入力前に必須入力】!$E$16,"")</f>
        <v/>
      </c>
      <c r="O100" s="325" t="str">
        <f>③職員名簿【年間実績】!BS112</f>
        <v/>
      </c>
      <c r="P100" s="324" t="str">
        <f>③職員名簿【年間実績】!BC112</f>
        <v/>
      </c>
      <c r="Q100" s="153" t="str">
        <f>IF(O100="○",①基本情報【名簿入力前に必須入力】!$E$16,"")</f>
        <v/>
      </c>
      <c r="R100" s="325" t="str">
        <f>③職員名簿【年間実績】!BT112</f>
        <v/>
      </c>
      <c r="S100" s="324" t="str">
        <f>③職員名簿【年間実績】!BD112</f>
        <v/>
      </c>
      <c r="T100" s="153" t="str">
        <f>IF(R100="○",①基本情報【名簿入力前に必須入力】!$E$16,"")</f>
        <v/>
      </c>
      <c r="U100" s="325" t="str">
        <f>③職員名簿【年間実績】!BU112</f>
        <v/>
      </c>
      <c r="V100" s="324" t="str">
        <f>③職員名簿【年間実績】!BE112</f>
        <v/>
      </c>
      <c r="W100" s="153" t="str">
        <f>IF(U100="○",①基本情報【名簿入力前に必須入力】!$E$16,"")</f>
        <v/>
      </c>
      <c r="X100" s="325" t="str">
        <f>③職員名簿【年間実績】!BV112</f>
        <v/>
      </c>
      <c r="Y100" s="324" t="str">
        <f>③職員名簿【年間実績】!BF112</f>
        <v/>
      </c>
      <c r="Z100" s="153" t="str">
        <f>IF(X100="○",①基本情報【名簿入力前に必須入力】!$E$16,"")</f>
        <v/>
      </c>
      <c r="AA100" s="325" t="str">
        <f>③職員名簿【年間実績】!BW112</f>
        <v/>
      </c>
      <c r="AB100" s="324" t="str">
        <f>③職員名簿【年間実績】!BG112</f>
        <v/>
      </c>
      <c r="AC100" s="153" t="str">
        <f>IF(AA100="○",①基本情報【名簿入力前に必須入力】!$E$16,"")</f>
        <v/>
      </c>
      <c r="AD100" s="325" t="str">
        <f>③職員名簿【年間実績】!BX112</f>
        <v/>
      </c>
      <c r="AE100" s="324" t="str">
        <f>③職員名簿【年間実績】!BH112</f>
        <v/>
      </c>
      <c r="AF100" s="153" t="str">
        <f>IF(AD100="○",①基本情報【名簿入力前に必須入力】!$E$16,"")</f>
        <v/>
      </c>
      <c r="AG100" s="325" t="str">
        <f>③職員名簿【年間実績】!BY112</f>
        <v/>
      </c>
      <c r="AH100" s="324" t="str">
        <f>③職員名簿【年間実績】!BI112</f>
        <v/>
      </c>
      <c r="AI100" s="153" t="str">
        <f>IF(AG100="○",①基本情報【名簿入力前に必須入力】!$E$16,"")</f>
        <v/>
      </c>
      <c r="AJ100" s="325" t="str">
        <f>③職員名簿【年間実績】!BZ112</f>
        <v/>
      </c>
      <c r="AK100" s="324" t="str">
        <f>③職員名簿【年間実績】!BJ112</f>
        <v/>
      </c>
      <c r="AL100" s="153" t="str">
        <f>IF(AJ100="○",①基本情報【名簿入力前に必須入力】!$E$16,"")</f>
        <v/>
      </c>
    </row>
    <row r="101" spans="1:38" ht="30" customHeight="1">
      <c r="A101">
        <v>97</v>
      </c>
      <c r="B101" s="138" t="str">
        <f>③職員名簿【年間実績】!BN113</f>
        <v/>
      </c>
      <c r="C101" s="323" t="str">
        <f>③職員名簿【年間実績】!BO113</f>
        <v/>
      </c>
      <c r="D101" s="324" t="str">
        <f>③職員名簿【年間実績】!AY113</f>
        <v/>
      </c>
      <c r="E101" s="153" t="str">
        <f>IF(C101="○",①基本情報【名簿入力前に必須入力】!$E$16,"")</f>
        <v/>
      </c>
      <c r="F101" s="325" t="str">
        <f>③職員名簿【年間実績】!BP113</f>
        <v/>
      </c>
      <c r="G101" s="324" t="str">
        <f>③職員名簿【年間実績】!AZ113</f>
        <v/>
      </c>
      <c r="H101" s="153" t="str">
        <f>IF(F101="○",①基本情報【名簿入力前に必須入力】!$E$16,"")</f>
        <v/>
      </c>
      <c r="I101" s="325" t="str">
        <f>③職員名簿【年間実績】!BQ113</f>
        <v/>
      </c>
      <c r="J101" s="324" t="str">
        <f>③職員名簿【年間実績】!BA113</f>
        <v/>
      </c>
      <c r="K101" s="153" t="str">
        <f>IF(I101="○",①基本情報【名簿入力前に必須入力】!$E$16,"")</f>
        <v/>
      </c>
      <c r="L101" s="325" t="str">
        <f>③職員名簿【年間実績】!BR113</f>
        <v/>
      </c>
      <c r="M101" s="324" t="str">
        <f>③職員名簿【年間実績】!BB113</f>
        <v/>
      </c>
      <c r="N101" s="153" t="str">
        <f>IF(L101="○",①基本情報【名簿入力前に必須入力】!$E$16,"")</f>
        <v/>
      </c>
      <c r="O101" s="325" t="str">
        <f>③職員名簿【年間実績】!BS113</f>
        <v/>
      </c>
      <c r="P101" s="324" t="str">
        <f>③職員名簿【年間実績】!BC113</f>
        <v/>
      </c>
      <c r="Q101" s="153" t="str">
        <f>IF(O101="○",①基本情報【名簿入力前に必須入力】!$E$16,"")</f>
        <v/>
      </c>
      <c r="R101" s="325" t="str">
        <f>③職員名簿【年間実績】!BT113</f>
        <v/>
      </c>
      <c r="S101" s="324" t="str">
        <f>③職員名簿【年間実績】!BD113</f>
        <v/>
      </c>
      <c r="T101" s="153" t="str">
        <f>IF(R101="○",①基本情報【名簿入力前に必須入力】!$E$16,"")</f>
        <v/>
      </c>
      <c r="U101" s="325" t="str">
        <f>③職員名簿【年間実績】!BU113</f>
        <v/>
      </c>
      <c r="V101" s="324" t="str">
        <f>③職員名簿【年間実績】!BE113</f>
        <v/>
      </c>
      <c r="W101" s="153" t="str">
        <f>IF(U101="○",①基本情報【名簿入力前に必須入力】!$E$16,"")</f>
        <v/>
      </c>
      <c r="X101" s="325" t="str">
        <f>③職員名簿【年間実績】!BV113</f>
        <v/>
      </c>
      <c r="Y101" s="324" t="str">
        <f>③職員名簿【年間実績】!BF113</f>
        <v/>
      </c>
      <c r="Z101" s="153" t="str">
        <f>IF(X101="○",①基本情報【名簿入力前に必須入力】!$E$16,"")</f>
        <v/>
      </c>
      <c r="AA101" s="325" t="str">
        <f>③職員名簿【年間実績】!BW113</f>
        <v/>
      </c>
      <c r="AB101" s="324" t="str">
        <f>③職員名簿【年間実績】!BG113</f>
        <v/>
      </c>
      <c r="AC101" s="153" t="str">
        <f>IF(AA101="○",①基本情報【名簿入力前に必須入力】!$E$16,"")</f>
        <v/>
      </c>
      <c r="AD101" s="325" t="str">
        <f>③職員名簿【年間実績】!BX113</f>
        <v/>
      </c>
      <c r="AE101" s="324" t="str">
        <f>③職員名簿【年間実績】!BH113</f>
        <v/>
      </c>
      <c r="AF101" s="153" t="str">
        <f>IF(AD101="○",①基本情報【名簿入力前に必須入力】!$E$16,"")</f>
        <v/>
      </c>
      <c r="AG101" s="325" t="str">
        <f>③職員名簿【年間実績】!BY113</f>
        <v/>
      </c>
      <c r="AH101" s="324" t="str">
        <f>③職員名簿【年間実績】!BI113</f>
        <v/>
      </c>
      <c r="AI101" s="153" t="str">
        <f>IF(AG101="○",①基本情報【名簿入力前に必須入力】!$E$16,"")</f>
        <v/>
      </c>
      <c r="AJ101" s="325" t="str">
        <f>③職員名簿【年間実績】!BZ113</f>
        <v/>
      </c>
      <c r="AK101" s="324" t="str">
        <f>③職員名簿【年間実績】!BJ113</f>
        <v/>
      </c>
      <c r="AL101" s="153" t="str">
        <f>IF(AJ101="○",①基本情報【名簿入力前に必須入力】!$E$16,"")</f>
        <v/>
      </c>
    </row>
    <row r="102" spans="1:38" ht="30" customHeight="1">
      <c r="A102">
        <v>98</v>
      </c>
      <c r="B102" s="138" t="str">
        <f>③職員名簿【年間実績】!BN114</f>
        <v/>
      </c>
      <c r="C102" s="323" t="str">
        <f>③職員名簿【年間実績】!BO114</f>
        <v/>
      </c>
      <c r="D102" s="324" t="str">
        <f>③職員名簿【年間実績】!AY114</f>
        <v/>
      </c>
      <c r="E102" s="153" t="str">
        <f>IF(C102="○",①基本情報【名簿入力前に必須入力】!$E$16,"")</f>
        <v/>
      </c>
      <c r="F102" s="325" t="str">
        <f>③職員名簿【年間実績】!BP114</f>
        <v/>
      </c>
      <c r="G102" s="324" t="str">
        <f>③職員名簿【年間実績】!AZ114</f>
        <v/>
      </c>
      <c r="H102" s="153" t="str">
        <f>IF(F102="○",①基本情報【名簿入力前に必須入力】!$E$16,"")</f>
        <v/>
      </c>
      <c r="I102" s="325" t="str">
        <f>③職員名簿【年間実績】!BQ114</f>
        <v/>
      </c>
      <c r="J102" s="324" t="str">
        <f>③職員名簿【年間実績】!BA114</f>
        <v/>
      </c>
      <c r="K102" s="153" t="str">
        <f>IF(I102="○",①基本情報【名簿入力前に必須入力】!$E$16,"")</f>
        <v/>
      </c>
      <c r="L102" s="325" t="str">
        <f>③職員名簿【年間実績】!BR114</f>
        <v/>
      </c>
      <c r="M102" s="324" t="str">
        <f>③職員名簿【年間実績】!BB114</f>
        <v/>
      </c>
      <c r="N102" s="153" t="str">
        <f>IF(L102="○",①基本情報【名簿入力前に必須入力】!$E$16,"")</f>
        <v/>
      </c>
      <c r="O102" s="325" t="str">
        <f>③職員名簿【年間実績】!BS114</f>
        <v/>
      </c>
      <c r="P102" s="324" t="str">
        <f>③職員名簿【年間実績】!BC114</f>
        <v/>
      </c>
      <c r="Q102" s="153" t="str">
        <f>IF(O102="○",①基本情報【名簿入力前に必須入力】!$E$16,"")</f>
        <v/>
      </c>
      <c r="R102" s="325" t="str">
        <f>③職員名簿【年間実績】!BT114</f>
        <v/>
      </c>
      <c r="S102" s="324" t="str">
        <f>③職員名簿【年間実績】!BD114</f>
        <v/>
      </c>
      <c r="T102" s="153" t="str">
        <f>IF(R102="○",①基本情報【名簿入力前に必須入力】!$E$16,"")</f>
        <v/>
      </c>
      <c r="U102" s="325" t="str">
        <f>③職員名簿【年間実績】!BU114</f>
        <v/>
      </c>
      <c r="V102" s="324" t="str">
        <f>③職員名簿【年間実績】!BE114</f>
        <v/>
      </c>
      <c r="W102" s="153" t="str">
        <f>IF(U102="○",①基本情報【名簿入力前に必須入力】!$E$16,"")</f>
        <v/>
      </c>
      <c r="X102" s="325" t="str">
        <f>③職員名簿【年間実績】!BV114</f>
        <v/>
      </c>
      <c r="Y102" s="324" t="str">
        <f>③職員名簿【年間実績】!BF114</f>
        <v/>
      </c>
      <c r="Z102" s="153" t="str">
        <f>IF(X102="○",①基本情報【名簿入力前に必須入力】!$E$16,"")</f>
        <v/>
      </c>
      <c r="AA102" s="325" t="str">
        <f>③職員名簿【年間実績】!BW114</f>
        <v/>
      </c>
      <c r="AB102" s="324" t="str">
        <f>③職員名簿【年間実績】!BG114</f>
        <v/>
      </c>
      <c r="AC102" s="153" t="str">
        <f>IF(AA102="○",①基本情報【名簿入力前に必須入力】!$E$16,"")</f>
        <v/>
      </c>
      <c r="AD102" s="325" t="str">
        <f>③職員名簿【年間実績】!BX114</f>
        <v/>
      </c>
      <c r="AE102" s="324" t="str">
        <f>③職員名簿【年間実績】!BH114</f>
        <v/>
      </c>
      <c r="AF102" s="153" t="str">
        <f>IF(AD102="○",①基本情報【名簿入力前に必須入力】!$E$16,"")</f>
        <v/>
      </c>
      <c r="AG102" s="325" t="str">
        <f>③職員名簿【年間実績】!BY114</f>
        <v/>
      </c>
      <c r="AH102" s="324" t="str">
        <f>③職員名簿【年間実績】!BI114</f>
        <v/>
      </c>
      <c r="AI102" s="153" t="str">
        <f>IF(AG102="○",①基本情報【名簿入力前に必須入力】!$E$16,"")</f>
        <v/>
      </c>
      <c r="AJ102" s="325" t="str">
        <f>③職員名簿【年間実績】!BZ114</f>
        <v/>
      </c>
      <c r="AK102" s="324" t="str">
        <f>③職員名簿【年間実績】!BJ114</f>
        <v/>
      </c>
      <c r="AL102" s="153" t="str">
        <f>IF(AJ102="○",①基本情報【名簿入力前に必須入力】!$E$16,"")</f>
        <v/>
      </c>
    </row>
    <row r="103" spans="1:38" ht="30" customHeight="1">
      <c r="A103">
        <v>99</v>
      </c>
      <c r="B103" s="138" t="str">
        <f>③職員名簿【年間実績】!BN115</f>
        <v/>
      </c>
      <c r="C103" s="323" t="str">
        <f>③職員名簿【年間実績】!BO115</f>
        <v/>
      </c>
      <c r="D103" s="324" t="str">
        <f>③職員名簿【年間実績】!AY115</f>
        <v/>
      </c>
      <c r="E103" s="153" t="str">
        <f>IF(C103="○",①基本情報【名簿入力前に必須入力】!$E$16,"")</f>
        <v/>
      </c>
      <c r="F103" s="325" t="str">
        <f>③職員名簿【年間実績】!BP115</f>
        <v/>
      </c>
      <c r="G103" s="324" t="str">
        <f>③職員名簿【年間実績】!AZ115</f>
        <v/>
      </c>
      <c r="H103" s="153" t="str">
        <f>IF(F103="○",①基本情報【名簿入力前に必須入力】!$E$16,"")</f>
        <v/>
      </c>
      <c r="I103" s="325" t="str">
        <f>③職員名簿【年間実績】!BQ115</f>
        <v/>
      </c>
      <c r="J103" s="324" t="str">
        <f>③職員名簿【年間実績】!BA115</f>
        <v/>
      </c>
      <c r="K103" s="153" t="str">
        <f>IF(I103="○",①基本情報【名簿入力前に必須入力】!$E$16,"")</f>
        <v/>
      </c>
      <c r="L103" s="325" t="str">
        <f>③職員名簿【年間実績】!BR115</f>
        <v/>
      </c>
      <c r="M103" s="324" t="str">
        <f>③職員名簿【年間実績】!BB115</f>
        <v/>
      </c>
      <c r="N103" s="153" t="str">
        <f>IF(L103="○",①基本情報【名簿入力前に必須入力】!$E$16,"")</f>
        <v/>
      </c>
      <c r="O103" s="325" t="str">
        <f>③職員名簿【年間実績】!BS115</f>
        <v/>
      </c>
      <c r="P103" s="324" t="str">
        <f>③職員名簿【年間実績】!BC115</f>
        <v/>
      </c>
      <c r="Q103" s="153" t="str">
        <f>IF(O103="○",①基本情報【名簿入力前に必須入力】!$E$16,"")</f>
        <v/>
      </c>
      <c r="R103" s="325" t="str">
        <f>③職員名簿【年間実績】!BT115</f>
        <v/>
      </c>
      <c r="S103" s="324" t="str">
        <f>③職員名簿【年間実績】!BD115</f>
        <v/>
      </c>
      <c r="T103" s="153" t="str">
        <f>IF(R103="○",①基本情報【名簿入力前に必須入力】!$E$16,"")</f>
        <v/>
      </c>
      <c r="U103" s="325" t="str">
        <f>③職員名簿【年間実績】!BU115</f>
        <v/>
      </c>
      <c r="V103" s="324" t="str">
        <f>③職員名簿【年間実績】!BE115</f>
        <v/>
      </c>
      <c r="W103" s="153" t="str">
        <f>IF(U103="○",①基本情報【名簿入力前に必須入力】!$E$16,"")</f>
        <v/>
      </c>
      <c r="X103" s="325" t="str">
        <f>③職員名簿【年間実績】!BV115</f>
        <v/>
      </c>
      <c r="Y103" s="324" t="str">
        <f>③職員名簿【年間実績】!BF115</f>
        <v/>
      </c>
      <c r="Z103" s="153" t="str">
        <f>IF(X103="○",①基本情報【名簿入力前に必須入力】!$E$16,"")</f>
        <v/>
      </c>
      <c r="AA103" s="325" t="str">
        <f>③職員名簿【年間実績】!BW115</f>
        <v/>
      </c>
      <c r="AB103" s="324" t="str">
        <f>③職員名簿【年間実績】!BG115</f>
        <v/>
      </c>
      <c r="AC103" s="153" t="str">
        <f>IF(AA103="○",①基本情報【名簿入力前に必須入力】!$E$16,"")</f>
        <v/>
      </c>
      <c r="AD103" s="325" t="str">
        <f>③職員名簿【年間実績】!BX115</f>
        <v/>
      </c>
      <c r="AE103" s="324" t="str">
        <f>③職員名簿【年間実績】!BH115</f>
        <v/>
      </c>
      <c r="AF103" s="153" t="str">
        <f>IF(AD103="○",①基本情報【名簿入力前に必須入力】!$E$16,"")</f>
        <v/>
      </c>
      <c r="AG103" s="325" t="str">
        <f>③職員名簿【年間実績】!BY115</f>
        <v/>
      </c>
      <c r="AH103" s="324" t="str">
        <f>③職員名簿【年間実績】!BI115</f>
        <v/>
      </c>
      <c r="AI103" s="153" t="str">
        <f>IF(AG103="○",①基本情報【名簿入力前に必須入力】!$E$16,"")</f>
        <v/>
      </c>
      <c r="AJ103" s="325" t="str">
        <f>③職員名簿【年間実績】!BZ115</f>
        <v/>
      </c>
      <c r="AK103" s="324" t="str">
        <f>③職員名簿【年間実績】!BJ115</f>
        <v/>
      </c>
      <c r="AL103" s="153" t="str">
        <f>IF(AJ103="○",①基本情報【名簿入力前に必須入力】!$E$16,"")</f>
        <v/>
      </c>
    </row>
    <row r="104" spans="1:38" ht="30" customHeight="1">
      <c r="A104">
        <v>100</v>
      </c>
      <c r="B104" s="138" t="str">
        <f>③職員名簿【年間実績】!BN116</f>
        <v/>
      </c>
      <c r="C104" s="323" t="str">
        <f>③職員名簿【年間実績】!BO116</f>
        <v/>
      </c>
      <c r="D104" s="324" t="str">
        <f>③職員名簿【年間実績】!AY116</f>
        <v/>
      </c>
      <c r="E104" s="153" t="str">
        <f>IF(C104="○",①基本情報【名簿入力前に必須入力】!$E$16,"")</f>
        <v/>
      </c>
      <c r="F104" s="325" t="str">
        <f>③職員名簿【年間実績】!BP116</f>
        <v/>
      </c>
      <c r="G104" s="324" t="str">
        <f>③職員名簿【年間実績】!AZ116</f>
        <v/>
      </c>
      <c r="H104" s="153" t="str">
        <f>IF(F104="○",①基本情報【名簿入力前に必須入力】!$E$16,"")</f>
        <v/>
      </c>
      <c r="I104" s="325" t="str">
        <f>③職員名簿【年間実績】!BQ116</f>
        <v/>
      </c>
      <c r="J104" s="324" t="str">
        <f>③職員名簿【年間実績】!BA116</f>
        <v/>
      </c>
      <c r="K104" s="153" t="str">
        <f>IF(I104="○",①基本情報【名簿入力前に必須入力】!$E$16,"")</f>
        <v/>
      </c>
      <c r="L104" s="325" t="str">
        <f>③職員名簿【年間実績】!BR116</f>
        <v/>
      </c>
      <c r="M104" s="324" t="str">
        <f>③職員名簿【年間実績】!BB116</f>
        <v/>
      </c>
      <c r="N104" s="153" t="str">
        <f>IF(L104="○",①基本情報【名簿入力前に必須入力】!$E$16,"")</f>
        <v/>
      </c>
      <c r="O104" s="325" t="str">
        <f>③職員名簿【年間実績】!BS116</f>
        <v/>
      </c>
      <c r="P104" s="324" t="str">
        <f>③職員名簿【年間実績】!BC116</f>
        <v/>
      </c>
      <c r="Q104" s="153" t="str">
        <f>IF(O104="○",①基本情報【名簿入力前に必須入力】!$E$16,"")</f>
        <v/>
      </c>
      <c r="R104" s="325" t="str">
        <f>③職員名簿【年間実績】!BT116</f>
        <v/>
      </c>
      <c r="S104" s="324" t="str">
        <f>③職員名簿【年間実績】!BD116</f>
        <v/>
      </c>
      <c r="T104" s="153" t="str">
        <f>IF(R104="○",①基本情報【名簿入力前に必須入力】!$E$16,"")</f>
        <v/>
      </c>
      <c r="U104" s="325" t="str">
        <f>③職員名簿【年間実績】!BU116</f>
        <v/>
      </c>
      <c r="V104" s="324" t="str">
        <f>③職員名簿【年間実績】!BE116</f>
        <v/>
      </c>
      <c r="W104" s="153" t="str">
        <f>IF(U104="○",①基本情報【名簿入力前に必須入力】!$E$16,"")</f>
        <v/>
      </c>
      <c r="X104" s="325" t="str">
        <f>③職員名簿【年間実績】!BV116</f>
        <v/>
      </c>
      <c r="Y104" s="324" t="str">
        <f>③職員名簿【年間実績】!BF116</f>
        <v/>
      </c>
      <c r="Z104" s="153" t="str">
        <f>IF(X104="○",①基本情報【名簿入力前に必須入力】!$E$16,"")</f>
        <v/>
      </c>
      <c r="AA104" s="325" t="str">
        <f>③職員名簿【年間実績】!BW116</f>
        <v/>
      </c>
      <c r="AB104" s="324" t="str">
        <f>③職員名簿【年間実績】!BG116</f>
        <v/>
      </c>
      <c r="AC104" s="153" t="str">
        <f>IF(AA104="○",①基本情報【名簿入力前に必須入力】!$E$16,"")</f>
        <v/>
      </c>
      <c r="AD104" s="325" t="str">
        <f>③職員名簿【年間実績】!BX116</f>
        <v/>
      </c>
      <c r="AE104" s="324" t="str">
        <f>③職員名簿【年間実績】!BH116</f>
        <v/>
      </c>
      <c r="AF104" s="153" t="str">
        <f>IF(AD104="○",①基本情報【名簿入力前に必須入力】!$E$16,"")</f>
        <v/>
      </c>
      <c r="AG104" s="325" t="str">
        <f>③職員名簿【年間実績】!BY116</f>
        <v/>
      </c>
      <c r="AH104" s="324" t="str">
        <f>③職員名簿【年間実績】!BI116</f>
        <v/>
      </c>
      <c r="AI104" s="153" t="str">
        <f>IF(AG104="○",①基本情報【名簿入力前に必須入力】!$E$16,"")</f>
        <v/>
      </c>
      <c r="AJ104" s="325" t="str">
        <f>③職員名簿【年間実績】!BZ116</f>
        <v/>
      </c>
      <c r="AK104" s="324" t="str">
        <f>③職員名簿【年間実績】!BJ116</f>
        <v/>
      </c>
      <c r="AL104" s="153" t="str">
        <f>IF(AJ104="○",①基本情報【名簿入力前に必須入力】!$E$16,"")</f>
        <v/>
      </c>
    </row>
    <row r="105" spans="1:38" ht="30" customHeight="1">
      <c r="B105" t="s">
        <v>470</v>
      </c>
      <c r="C105" s="143">
        <v>1</v>
      </c>
      <c r="E105" s="144">
        <f>SUMIF($D$5:$D$104,C105,$E$5:$E$104)</f>
        <v>0</v>
      </c>
      <c r="F105" s="145">
        <v>1</v>
      </c>
      <c r="G105" s="145" t="s">
        <v>470</v>
      </c>
      <c r="H105" s="146">
        <f>SUMIF($G$5:$G$104,F105,$H$5:$H$104)</f>
        <v>0</v>
      </c>
      <c r="I105" s="145">
        <v>1</v>
      </c>
      <c r="J105" s="145" t="s">
        <v>470</v>
      </c>
      <c r="K105" s="146">
        <f>SUMIF($J$5:$J$104,I105,$K$5:$K$104)</f>
        <v>0</v>
      </c>
      <c r="L105" s="145">
        <v>1</v>
      </c>
      <c r="M105" s="145" t="s">
        <v>470</v>
      </c>
      <c r="N105" s="146">
        <f>SUMIF($M$5:$M$104,L105,$N$5:$N$104)</f>
        <v>0</v>
      </c>
      <c r="O105" s="145">
        <v>1</v>
      </c>
      <c r="P105" s="145" t="s">
        <v>470</v>
      </c>
      <c r="Q105" s="146">
        <f>SUMIF($P$5:$P$104,O105,$Q$5:$Q$104)</f>
        <v>0</v>
      </c>
      <c r="R105" s="145">
        <v>1</v>
      </c>
      <c r="S105" s="145" t="s">
        <v>470</v>
      </c>
      <c r="T105" s="146">
        <f>SUMIF($S$5:$S$104,R105,$T$5:$T$104)</f>
        <v>0</v>
      </c>
      <c r="U105" s="145">
        <v>1</v>
      </c>
      <c r="V105" s="145" t="s">
        <v>470</v>
      </c>
      <c r="W105" s="146">
        <f>SUMIF($V$5:$V$104,U105,$W$5:$W$104)</f>
        <v>0</v>
      </c>
      <c r="X105" s="145">
        <v>1</v>
      </c>
      <c r="Y105" s="145" t="s">
        <v>470</v>
      </c>
      <c r="Z105" s="146">
        <f>SUMIF($Y$5:$Y$104,X105,$Z$5:$Z$104)</f>
        <v>0</v>
      </c>
      <c r="AA105" s="145">
        <v>1</v>
      </c>
      <c r="AB105" s="145" t="s">
        <v>470</v>
      </c>
      <c r="AC105" s="146">
        <f>SUMIF($AB$5:$AB$104,AA105,$AC$5:$AC$104)</f>
        <v>0</v>
      </c>
      <c r="AD105" s="145">
        <v>1</v>
      </c>
      <c r="AE105" s="145" t="s">
        <v>470</v>
      </c>
      <c r="AF105" s="146">
        <f>SUMIF($AE$5:$AE$104,AD105,$AF$5:$AF$104)</f>
        <v>0</v>
      </c>
      <c r="AG105" s="145">
        <v>1</v>
      </c>
      <c r="AH105" s="145" t="s">
        <v>470</v>
      </c>
      <c r="AI105" s="146">
        <f>SUMIF($AH$5:$AH$104,AG105,$AI$5:$AI$104)</f>
        <v>0</v>
      </c>
      <c r="AJ105" s="145">
        <v>1</v>
      </c>
      <c r="AK105" s="145" t="s">
        <v>470</v>
      </c>
      <c r="AL105" s="146">
        <f>SUMIF($AK$5:$AK$104,AJ105,$AL$5:$AL$104)</f>
        <v>0</v>
      </c>
    </row>
    <row r="106" spans="1:38" ht="30" customHeight="1">
      <c r="B106" t="s">
        <v>471</v>
      </c>
      <c r="C106" s="147">
        <v>2</v>
      </c>
      <c r="E106" s="144">
        <f>SUMIF($D$5:$D$104,C106,$E$5:$E$104)</f>
        <v>0</v>
      </c>
      <c r="F106" s="148">
        <v>2</v>
      </c>
      <c r="G106" s="148" t="s">
        <v>471</v>
      </c>
      <c r="H106" s="146">
        <f>SUMIF($G$5:$G$104,F106,$H$5:$H$104)</f>
        <v>0</v>
      </c>
      <c r="I106" s="148">
        <v>2</v>
      </c>
      <c r="J106" s="148" t="s">
        <v>471</v>
      </c>
      <c r="K106" s="146">
        <f>SUMIF($J$5:$J$104,I106,$K$5:$K$104)</f>
        <v>0</v>
      </c>
      <c r="L106" s="148">
        <v>2</v>
      </c>
      <c r="M106" s="148" t="s">
        <v>471</v>
      </c>
      <c r="N106" s="146">
        <f>SUMIF($M$5:$M$104,L106,$N$5:$N$104)</f>
        <v>0</v>
      </c>
      <c r="O106" s="148">
        <v>2</v>
      </c>
      <c r="P106" s="148" t="s">
        <v>471</v>
      </c>
      <c r="Q106" s="146">
        <f>SUMIF($P$5:$P$104,O106,$Q$5:$Q$104)</f>
        <v>0</v>
      </c>
      <c r="R106" s="148">
        <v>2</v>
      </c>
      <c r="S106" s="148" t="s">
        <v>471</v>
      </c>
      <c r="T106" s="146">
        <f>SUMIF($S$5:$S$104,R106,$T$5:$T$104)</f>
        <v>0</v>
      </c>
      <c r="U106" s="148">
        <v>2</v>
      </c>
      <c r="V106" s="148" t="s">
        <v>471</v>
      </c>
      <c r="W106" s="146">
        <f>SUMIF($V$5:$V$104,U106,$W$5:$W$104)</f>
        <v>0</v>
      </c>
      <c r="X106" s="148">
        <v>2</v>
      </c>
      <c r="Y106" s="148" t="s">
        <v>471</v>
      </c>
      <c r="Z106" s="146">
        <f>SUMIF($Y$5:$Y$104,X106,$Z$5:$Z$104)</f>
        <v>0</v>
      </c>
      <c r="AA106" s="148">
        <v>2</v>
      </c>
      <c r="AB106" s="148" t="s">
        <v>471</v>
      </c>
      <c r="AC106" s="146">
        <f t="shared" ref="AC106:AC108" si="0">SUMIF($AB$5:$AB$104,AA106,$AC$5:$AC$104)</f>
        <v>0</v>
      </c>
      <c r="AD106" s="148">
        <v>2</v>
      </c>
      <c r="AE106" s="148" t="s">
        <v>471</v>
      </c>
      <c r="AF106" s="146">
        <f t="shared" ref="AF106:AF108" si="1">SUMIF($AE$5:$AE$104,AD106,$AF$5:$AF$104)</f>
        <v>0</v>
      </c>
      <c r="AG106" s="148">
        <v>2</v>
      </c>
      <c r="AH106" s="148" t="s">
        <v>471</v>
      </c>
      <c r="AI106" s="146">
        <f>SUMIF($AH$5:$AH$104,AG106,$AI$5:$AI$104)</f>
        <v>0</v>
      </c>
      <c r="AJ106" s="148">
        <v>2</v>
      </c>
      <c r="AK106" s="148" t="s">
        <v>471</v>
      </c>
      <c r="AL106" s="146">
        <f t="shared" ref="AL106:AL107" si="2">SUMIF($AK$5:$AK$104,AJ106,$AL$5:$AL$104)</f>
        <v>0</v>
      </c>
    </row>
    <row r="107" spans="1:38" ht="30" customHeight="1">
      <c r="B107" t="s">
        <v>472</v>
      </c>
      <c r="C107" s="147">
        <v>3</v>
      </c>
      <c r="E107" s="144">
        <f>SUMIF($D$5:$D$104,C107,$E$5:$E$104)</f>
        <v>0</v>
      </c>
      <c r="F107" s="148">
        <v>3</v>
      </c>
      <c r="G107" s="148" t="s">
        <v>472</v>
      </c>
      <c r="H107" s="146">
        <f t="shared" ref="H107" si="3">SUMIF($G$5:$G$104,F107,$H$5:$H$104)</f>
        <v>0</v>
      </c>
      <c r="I107" s="148">
        <v>3</v>
      </c>
      <c r="J107" s="148" t="s">
        <v>472</v>
      </c>
      <c r="K107" s="146">
        <f t="shared" ref="K107:K108" si="4">SUMIF($J$5:$J$104,I107,$K$5:$K$104)</f>
        <v>0</v>
      </c>
      <c r="L107" s="148">
        <v>3</v>
      </c>
      <c r="M107" s="148" t="s">
        <v>472</v>
      </c>
      <c r="N107" s="146">
        <f t="shared" ref="N107:N108" si="5">SUMIF($M$5:$M$104,L107,$N$5:$N$104)</f>
        <v>0</v>
      </c>
      <c r="O107" s="148">
        <v>3</v>
      </c>
      <c r="P107" s="148" t="s">
        <v>472</v>
      </c>
      <c r="Q107" s="146">
        <f t="shared" ref="Q107:Q108" si="6">SUMIF($P$5:$P$104,O107,$Q$5:$Q$104)</f>
        <v>0</v>
      </c>
      <c r="R107" s="148">
        <v>3</v>
      </c>
      <c r="S107" s="148" t="s">
        <v>472</v>
      </c>
      <c r="T107" s="146">
        <f t="shared" ref="T107:T108" si="7">SUMIF($S$5:$S$104,R107,$T$5:$T$104)</f>
        <v>0</v>
      </c>
      <c r="U107" s="148">
        <v>3</v>
      </c>
      <c r="V107" s="148" t="s">
        <v>472</v>
      </c>
      <c r="W107" s="146">
        <f t="shared" ref="W107:W108" si="8">SUMIF($V$5:$V$104,U107,$W$5:$W$104)</f>
        <v>0</v>
      </c>
      <c r="X107" s="148">
        <v>3</v>
      </c>
      <c r="Y107" s="148" t="s">
        <v>472</v>
      </c>
      <c r="Z107" s="146">
        <f t="shared" ref="Z107:Z108" si="9">SUMIF($Y$5:$Y$104,X107,$Z$5:$Z$104)</f>
        <v>0</v>
      </c>
      <c r="AA107" s="148">
        <v>3</v>
      </c>
      <c r="AB107" s="148" t="s">
        <v>472</v>
      </c>
      <c r="AC107" s="146">
        <f t="shared" si="0"/>
        <v>0</v>
      </c>
      <c r="AD107" s="148">
        <v>3</v>
      </c>
      <c r="AE107" s="148" t="s">
        <v>472</v>
      </c>
      <c r="AF107" s="146">
        <f t="shared" si="1"/>
        <v>0</v>
      </c>
      <c r="AG107" s="148">
        <v>3</v>
      </c>
      <c r="AH107" s="148" t="s">
        <v>472</v>
      </c>
      <c r="AI107" s="146">
        <f>SUMIF($AH$5:$AH$104,AG107,$AI$5:$AI$104)</f>
        <v>0</v>
      </c>
      <c r="AJ107" s="148">
        <v>3</v>
      </c>
      <c r="AK107" s="148" t="s">
        <v>472</v>
      </c>
      <c r="AL107" s="146">
        <f t="shared" si="2"/>
        <v>0</v>
      </c>
    </row>
    <row r="108" spans="1:38" ht="30" customHeight="1">
      <c r="B108" t="s">
        <v>473</v>
      </c>
      <c r="C108" s="147">
        <v>4</v>
      </c>
      <c r="E108" s="144">
        <f>SUMIF($D$5:$D$104,C108,$E$5:$E$104)</f>
        <v>0</v>
      </c>
      <c r="F108" s="148">
        <v>4</v>
      </c>
      <c r="G108" s="148" t="s">
        <v>473</v>
      </c>
      <c r="H108" s="146">
        <f>SUMIF($G$5:$G$104,F108,$H$5:$H$104)</f>
        <v>0</v>
      </c>
      <c r="I108" s="148">
        <v>4</v>
      </c>
      <c r="J108" s="148" t="s">
        <v>473</v>
      </c>
      <c r="K108" s="146">
        <f t="shared" si="4"/>
        <v>0</v>
      </c>
      <c r="L108" s="148">
        <v>4</v>
      </c>
      <c r="M108" s="148" t="s">
        <v>473</v>
      </c>
      <c r="N108" s="146">
        <f t="shared" si="5"/>
        <v>0</v>
      </c>
      <c r="O108" s="148">
        <v>4</v>
      </c>
      <c r="P108" s="148" t="s">
        <v>473</v>
      </c>
      <c r="Q108" s="146">
        <f t="shared" si="6"/>
        <v>0</v>
      </c>
      <c r="R108" s="148">
        <v>4</v>
      </c>
      <c r="S108" s="148" t="s">
        <v>473</v>
      </c>
      <c r="T108" s="146">
        <f t="shared" si="7"/>
        <v>0</v>
      </c>
      <c r="U108" s="148">
        <v>4</v>
      </c>
      <c r="V108" s="148" t="s">
        <v>473</v>
      </c>
      <c r="W108" s="146">
        <f t="shared" si="8"/>
        <v>0</v>
      </c>
      <c r="X108" s="148">
        <v>4</v>
      </c>
      <c r="Y108" s="148" t="s">
        <v>473</v>
      </c>
      <c r="Z108" s="146">
        <f t="shared" si="9"/>
        <v>0</v>
      </c>
      <c r="AA108" s="148">
        <v>4</v>
      </c>
      <c r="AB108" s="148" t="s">
        <v>473</v>
      </c>
      <c r="AC108" s="146">
        <f t="shared" si="0"/>
        <v>0</v>
      </c>
      <c r="AD108" s="148">
        <v>4</v>
      </c>
      <c r="AE108" s="148" t="s">
        <v>473</v>
      </c>
      <c r="AF108" s="146">
        <f t="shared" si="1"/>
        <v>0</v>
      </c>
      <c r="AG108" s="148">
        <v>4</v>
      </c>
      <c r="AH108" s="148" t="s">
        <v>473</v>
      </c>
      <c r="AI108" s="146">
        <f t="shared" ref="AI108" si="10">SUMIF($AH$5:$AH$104,AG108,$AI$5:$AI$104)</f>
        <v>0</v>
      </c>
      <c r="AJ108" s="148">
        <v>4</v>
      </c>
      <c r="AK108" s="148" t="s">
        <v>473</v>
      </c>
      <c r="AL108" s="146">
        <f>SUMIF($AK$5:$AK$104,AJ108,$AL$5:$AL$104)</f>
        <v>0</v>
      </c>
    </row>
    <row r="109" spans="1:38" ht="33.75" customHeight="1"/>
  </sheetData>
  <sheetProtection password="CCCF" sheet="1" selectLockedCells="1" selectUnlockedCells="1"/>
  <mergeCells count="28">
    <mergeCell ref="C1:F1"/>
    <mergeCell ref="G1:T1"/>
    <mergeCell ref="AJ1:AL1"/>
    <mergeCell ref="C2:E2"/>
    <mergeCell ref="F2:H2"/>
    <mergeCell ref="I2:K2"/>
    <mergeCell ref="L2:N2"/>
    <mergeCell ref="O2:Q2"/>
    <mergeCell ref="R2:T2"/>
    <mergeCell ref="U2:W2"/>
    <mergeCell ref="X2:Z2"/>
    <mergeCell ref="AA2:AC2"/>
    <mergeCell ref="AD2:AF2"/>
    <mergeCell ref="AG2:AI2"/>
    <mergeCell ref="AJ2:AL2"/>
    <mergeCell ref="B3:B4"/>
    <mergeCell ref="C3:D4"/>
    <mergeCell ref="F3:G4"/>
    <mergeCell ref="I3:J4"/>
    <mergeCell ref="L3:M4"/>
    <mergeCell ref="AG3:AH4"/>
    <mergeCell ref="AJ3:AK4"/>
    <mergeCell ref="O3:P4"/>
    <mergeCell ref="R3:S4"/>
    <mergeCell ref="U3:V4"/>
    <mergeCell ref="X3:Y4"/>
    <mergeCell ref="AA3:AB4"/>
    <mergeCell ref="AD3:AE4"/>
  </mergeCells>
  <phoneticPr fontId="1"/>
  <pageMargins left="0.7" right="0.7" top="0.75" bottom="0.75" header="0.3" footer="0.3"/>
  <pageSetup paperSize="9" scale="37"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0" id="{EEB2CCBE-5B71-4313-8F9B-AF98C796E0DE}">
            <xm:f>①基本情報【名簿入力前に必須入力】!$S$12=2</xm:f>
            <x14:dxf>
              <fill>
                <patternFill>
                  <bgColor theme="2" tint="-0.499984740745262"/>
                </patternFill>
              </fill>
            </x14:dxf>
          </x14:cfRule>
          <xm:sqref>A1:F1 U1:AL1 A2:AL108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FA2F5-8445-4A73-A651-F355DD5876F2}">
  <sheetPr codeName="Sheet19">
    <tabColor rgb="FF92D050"/>
    <pageSetUpPr fitToPage="1"/>
  </sheetPr>
  <dimension ref="A1:AN109"/>
  <sheetViews>
    <sheetView zoomScale="60" zoomScaleNormal="60" workbookViewId="0">
      <selection activeCell="T12" sqref="T12"/>
    </sheetView>
  </sheetViews>
  <sheetFormatPr defaultColWidth="9" defaultRowHeight="13"/>
  <cols>
    <col min="2" max="2" width="28.6328125" customWidth="1"/>
    <col min="3" max="3" width="6" customWidth="1"/>
    <col min="4" max="4" width="3.6328125" customWidth="1"/>
    <col min="5" max="5" width="13.453125" style="130" customWidth="1"/>
    <col min="6" max="6" width="5.90625" customWidth="1"/>
    <col min="7" max="7" width="4.6328125" customWidth="1"/>
    <col min="8" max="8" width="13.453125" style="130" customWidth="1"/>
    <col min="9" max="9" width="5.453125" customWidth="1"/>
    <col min="10" max="10" width="4.7265625" customWidth="1"/>
    <col min="11" max="11" width="13.453125" style="130" customWidth="1"/>
    <col min="12" max="13" width="4.453125" customWidth="1"/>
    <col min="14" max="14" width="13.453125" style="130" customWidth="1"/>
    <col min="15" max="16" width="5.7265625" customWidth="1"/>
    <col min="17" max="17" width="13.453125" style="130" customWidth="1"/>
    <col min="18" max="19" width="5.26953125" customWidth="1"/>
    <col min="20" max="20" width="13.453125" style="130" customWidth="1"/>
    <col min="21" max="22" width="5.36328125" customWidth="1"/>
    <col min="23" max="23" width="13.453125" style="130" customWidth="1"/>
    <col min="24" max="25" width="4.90625" customWidth="1"/>
    <col min="26" max="26" width="13.6328125" style="130" customWidth="1"/>
    <col min="27" max="28" width="5.6328125" customWidth="1"/>
    <col min="29" max="29" width="13.453125" style="130" customWidth="1"/>
    <col min="30" max="31" width="5.36328125" customWidth="1"/>
    <col min="32" max="32" width="13.453125" style="130" customWidth="1"/>
    <col min="33" max="34" width="5.36328125" customWidth="1"/>
    <col min="35" max="35" width="13.453125" style="130" customWidth="1"/>
    <col min="36" max="37" width="5.08984375" customWidth="1"/>
    <col min="38" max="38" width="13.453125" style="130" customWidth="1"/>
  </cols>
  <sheetData>
    <row r="1" spans="1:40" ht="103.5" customHeight="1" thickBot="1">
      <c r="B1" s="135" t="str">
        <f>IF(C1='⑤算出内訳表(1)【自動】'!K31,"○","不一致の為確認必要")</f>
        <v>○</v>
      </c>
      <c r="C1" s="605">
        <f>SUM(E5:E104,H5:H104,K5:K104,N5:N104,Q5:Q104,T5:T104,W5:W104,Z5:Z104,AC5:AC104,AF5:AF104,AI5:AI104,AL5:AL104)</f>
        <v>0</v>
      </c>
      <c r="D1" s="605"/>
      <c r="E1" s="605"/>
      <c r="F1" s="605"/>
      <c r="G1" s="603" t="s">
        <v>1630</v>
      </c>
      <c r="H1" s="604"/>
      <c r="I1" s="604"/>
      <c r="J1" s="604"/>
      <c r="K1" s="604"/>
      <c r="L1" s="604"/>
      <c r="M1" s="604"/>
      <c r="N1" s="604"/>
      <c r="O1" s="604"/>
      <c r="P1" s="604"/>
      <c r="Q1" s="604"/>
      <c r="R1" s="604"/>
      <c r="S1" s="604"/>
      <c r="T1" s="604"/>
      <c r="U1" s="604"/>
      <c r="V1" s="604"/>
      <c r="W1" s="604"/>
      <c r="X1" s="604"/>
      <c r="Y1" s="604"/>
      <c r="Z1" s="604"/>
      <c r="AJ1" s="602" t="e">
        <f>①基本情報【名簿入力前に必須入力】!P5</f>
        <v>#N/A</v>
      </c>
      <c r="AK1" s="602"/>
      <c r="AL1" s="602"/>
    </row>
    <row r="2" spans="1:40" ht="45" customHeight="1" thickBot="1">
      <c r="B2" s="204">
        <f>③職員名簿【年間実績】!L6</f>
        <v>0</v>
      </c>
      <c r="C2" s="599" t="s">
        <v>456</v>
      </c>
      <c r="D2" s="600"/>
      <c r="E2" s="600"/>
      <c r="F2" s="600" t="s">
        <v>457</v>
      </c>
      <c r="G2" s="601"/>
      <c r="H2" s="601"/>
      <c r="I2" s="601" t="s">
        <v>458</v>
      </c>
      <c r="J2" s="601"/>
      <c r="K2" s="601"/>
      <c r="L2" s="601" t="s">
        <v>459</v>
      </c>
      <c r="M2" s="601"/>
      <c r="N2" s="601"/>
      <c r="O2" s="601" t="s">
        <v>460</v>
      </c>
      <c r="P2" s="601"/>
      <c r="Q2" s="601"/>
      <c r="R2" s="601" t="s">
        <v>461</v>
      </c>
      <c r="S2" s="601"/>
      <c r="T2" s="601"/>
      <c r="U2" s="600" t="s">
        <v>462</v>
      </c>
      <c r="V2" s="600"/>
      <c r="W2" s="600"/>
      <c r="X2" s="600" t="s">
        <v>463</v>
      </c>
      <c r="Y2" s="600"/>
      <c r="Z2" s="600"/>
      <c r="AA2" s="600" t="s">
        <v>464</v>
      </c>
      <c r="AB2" s="600"/>
      <c r="AC2" s="600"/>
      <c r="AD2" s="600" t="s">
        <v>465</v>
      </c>
      <c r="AE2" s="600"/>
      <c r="AF2" s="600"/>
      <c r="AG2" s="600" t="s">
        <v>466</v>
      </c>
      <c r="AH2" s="600"/>
      <c r="AI2" s="600"/>
      <c r="AJ2" s="600" t="s">
        <v>467</v>
      </c>
      <c r="AK2" s="600"/>
      <c r="AL2" s="600"/>
    </row>
    <row r="3" spans="1:40" ht="27.75" customHeight="1">
      <c r="B3" s="590" t="s">
        <v>468</v>
      </c>
      <c r="C3" s="592" t="s">
        <v>469</v>
      </c>
      <c r="D3" s="587"/>
      <c r="E3" s="137" t="str">
        <f>IF(COUNTIF(C5:C104,"○")=COUNT(E5:E104),"入力済み","エラー")</f>
        <v>入力済み</v>
      </c>
      <c r="F3" s="586" t="s">
        <v>469</v>
      </c>
      <c r="G3" s="587"/>
      <c r="H3" s="137" t="str">
        <f>IF(COUNTIF(F5:F104,"○")=COUNT(H5:H104),"入力済み","エラー")</f>
        <v>入力済み</v>
      </c>
      <c r="I3" s="586" t="s">
        <v>469</v>
      </c>
      <c r="J3" s="587"/>
      <c r="K3" s="137" t="str">
        <f>IF(COUNTIF(I5:I104,"○")=COUNT(K5:K104),"入力済み","エラー")</f>
        <v>入力済み</v>
      </c>
      <c r="L3" s="586" t="s">
        <v>469</v>
      </c>
      <c r="M3" s="587"/>
      <c r="N3" s="137" t="str">
        <f>IF(COUNTIF(L5:L104,"○")=COUNT(N5:N104),"入力済み","エラー")</f>
        <v>入力済み</v>
      </c>
      <c r="O3" s="586" t="s">
        <v>469</v>
      </c>
      <c r="P3" s="587"/>
      <c r="Q3" s="137" t="str">
        <f>IF(COUNTIF(O5:O104,"○")=COUNT(Q5:Q104),"入力済み","エラー")</f>
        <v>入力済み</v>
      </c>
      <c r="R3" s="586" t="s">
        <v>469</v>
      </c>
      <c r="S3" s="587"/>
      <c r="T3" s="137" t="str">
        <f>IF(COUNTIF(R5:R104,"○")=COUNT(T5:T104),"入力済み","エラー")</f>
        <v>入力済み</v>
      </c>
      <c r="U3" s="586" t="s">
        <v>469</v>
      </c>
      <c r="V3" s="587"/>
      <c r="W3" s="137" t="str">
        <f>IF(COUNTIF(U5:U104,"○")=COUNT(W5:W104),"入力済み","エラー")</f>
        <v>入力済み</v>
      </c>
      <c r="X3" s="586" t="s">
        <v>469</v>
      </c>
      <c r="Y3" s="587"/>
      <c r="Z3" s="137" t="str">
        <f>IF(COUNTIF(X5:X104,"○")=COUNT(Z5:Z104),"入力済み","エラー")</f>
        <v>入力済み</v>
      </c>
      <c r="AA3" s="586" t="s">
        <v>469</v>
      </c>
      <c r="AB3" s="587"/>
      <c r="AC3" s="137" t="str">
        <f>IF(COUNTIF(AA5:AA104,"○")=COUNT(AC5:AC104),"入力済み","エラー")</f>
        <v>入力済み</v>
      </c>
      <c r="AD3" s="586" t="s">
        <v>469</v>
      </c>
      <c r="AE3" s="587"/>
      <c r="AF3" s="137" t="str">
        <f>IF(COUNTIF(AD5:AD104,"○")=COUNT(AF5:AF104),"入力済み","エラー")</f>
        <v>入力済み</v>
      </c>
      <c r="AG3" s="586" t="s">
        <v>469</v>
      </c>
      <c r="AH3" s="587"/>
      <c r="AI3" s="137" t="str">
        <f>IF(COUNTIF(AG5:AG104,"○")=COUNT(AI5:AI104),"入力済み","エラー")</f>
        <v>入力済み</v>
      </c>
      <c r="AJ3" s="586" t="s">
        <v>469</v>
      </c>
      <c r="AK3" s="587"/>
      <c r="AL3" s="137" t="str">
        <f>IF(COUNTIF(AJ5:AJ104,"○")=COUNT(AL5:AL104),"入力済み","エラー")</f>
        <v>入力済み</v>
      </c>
    </row>
    <row r="4" spans="1:40" ht="27.75" customHeight="1">
      <c r="B4" s="591"/>
      <c r="C4" s="593"/>
      <c r="D4" s="589"/>
      <c r="E4" s="136" t="s">
        <v>1456</v>
      </c>
      <c r="F4" s="588"/>
      <c r="G4" s="589"/>
      <c r="H4" s="136" t="s">
        <v>1455</v>
      </c>
      <c r="I4" s="588"/>
      <c r="J4" s="589"/>
      <c r="K4" s="136" t="s">
        <v>1455</v>
      </c>
      <c r="L4" s="588"/>
      <c r="M4" s="589"/>
      <c r="N4" s="136" t="s">
        <v>1455</v>
      </c>
      <c r="O4" s="588"/>
      <c r="P4" s="589"/>
      <c r="Q4" s="136" t="s">
        <v>1455</v>
      </c>
      <c r="R4" s="588"/>
      <c r="S4" s="589"/>
      <c r="T4" s="136" t="s">
        <v>1455</v>
      </c>
      <c r="U4" s="588"/>
      <c r="V4" s="589"/>
      <c r="W4" s="136" t="s">
        <v>1455</v>
      </c>
      <c r="X4" s="588"/>
      <c r="Y4" s="589"/>
      <c r="Z4" s="136" t="s">
        <v>1455</v>
      </c>
      <c r="AA4" s="588"/>
      <c r="AB4" s="589"/>
      <c r="AC4" s="136" t="s">
        <v>1455</v>
      </c>
      <c r="AD4" s="588"/>
      <c r="AE4" s="589"/>
      <c r="AF4" s="136" t="s">
        <v>1455</v>
      </c>
      <c r="AG4" s="588"/>
      <c r="AH4" s="589"/>
      <c r="AI4" s="136" t="s">
        <v>1455</v>
      </c>
      <c r="AJ4" s="588"/>
      <c r="AK4" s="589"/>
      <c r="AL4" s="136" t="s">
        <v>1455</v>
      </c>
      <c r="AN4" s="131"/>
    </row>
    <row r="5" spans="1:40" ht="30" customHeight="1">
      <c r="A5">
        <v>1</v>
      </c>
      <c r="B5" s="138" t="str">
        <f>③職員名簿【年間実績】!BN17</f>
        <v/>
      </c>
      <c r="C5" s="139" t="str">
        <f>③職員名簿【年間実績】!BO17</f>
        <v/>
      </c>
      <c r="D5" s="140" t="str">
        <f>③職員名簿【年間実績】!AY17</f>
        <v/>
      </c>
      <c r="E5" s="335"/>
      <c r="F5" s="142" t="str">
        <f>③職員名簿【年間実績】!BP17</f>
        <v/>
      </c>
      <c r="G5" s="140" t="str">
        <f>③職員名簿【年間実績】!AZ17</f>
        <v/>
      </c>
      <c r="H5" s="335"/>
      <c r="I5" s="142" t="str">
        <f>③職員名簿【年間実績】!BQ17</f>
        <v/>
      </c>
      <c r="J5" s="140" t="str">
        <f>③職員名簿【年間実績】!BA17</f>
        <v/>
      </c>
      <c r="K5" s="335"/>
      <c r="L5" s="142" t="str">
        <f>③職員名簿【年間実績】!BR17</f>
        <v/>
      </c>
      <c r="M5" s="140" t="str">
        <f>③職員名簿【年間実績】!BB17</f>
        <v/>
      </c>
      <c r="N5" s="335"/>
      <c r="O5" s="142" t="str">
        <f>③職員名簿【年間実績】!BS17</f>
        <v/>
      </c>
      <c r="P5" s="140" t="str">
        <f>③職員名簿【年間実績】!BC17</f>
        <v/>
      </c>
      <c r="Q5" s="335"/>
      <c r="R5" s="142" t="str">
        <f>③職員名簿【年間実績】!BT17</f>
        <v/>
      </c>
      <c r="S5" s="140" t="str">
        <f>③職員名簿【年間実績】!BD17</f>
        <v/>
      </c>
      <c r="T5" s="335"/>
      <c r="U5" s="142" t="str">
        <f>③職員名簿【年間実績】!BU17</f>
        <v/>
      </c>
      <c r="V5" s="140" t="str">
        <f>③職員名簿【年間実績】!BE17</f>
        <v/>
      </c>
      <c r="W5" s="335"/>
      <c r="X5" s="142" t="str">
        <f>③職員名簿【年間実績】!BV17</f>
        <v/>
      </c>
      <c r="Y5" s="140" t="str">
        <f>③職員名簿【年間実績】!BF17</f>
        <v/>
      </c>
      <c r="Z5" s="335"/>
      <c r="AA5" s="142" t="str">
        <f>③職員名簿【年間実績】!BW17</f>
        <v/>
      </c>
      <c r="AB5" s="140" t="str">
        <f>③職員名簿【年間実績】!BG17</f>
        <v/>
      </c>
      <c r="AC5" s="335"/>
      <c r="AD5" s="142" t="str">
        <f>③職員名簿【年間実績】!BX17</f>
        <v/>
      </c>
      <c r="AE5" s="140" t="str">
        <f>③職員名簿【年間実績】!BH17</f>
        <v/>
      </c>
      <c r="AF5" s="335"/>
      <c r="AG5" s="142" t="str">
        <f>③職員名簿【年間実績】!BY17</f>
        <v/>
      </c>
      <c r="AH5" s="140" t="str">
        <f>③職員名簿【年間実績】!BI17</f>
        <v/>
      </c>
      <c r="AI5" s="335"/>
      <c r="AJ5" s="142" t="str">
        <f>③職員名簿【年間実績】!BZ17</f>
        <v/>
      </c>
      <c r="AK5" s="140" t="str">
        <f>③職員名簿【年間実績】!BJ17</f>
        <v/>
      </c>
      <c r="AL5" s="335"/>
    </row>
    <row r="6" spans="1:40" ht="30" customHeight="1">
      <c r="A6">
        <v>2</v>
      </c>
      <c r="B6" s="138" t="str">
        <f>③職員名簿【年間実績】!BN18</f>
        <v/>
      </c>
      <c r="C6" s="323" t="str">
        <f>③職員名簿【年間実績】!BO18</f>
        <v/>
      </c>
      <c r="D6" s="324" t="str">
        <f>③職員名簿【年間実績】!AY18</f>
        <v/>
      </c>
      <c r="E6" s="336"/>
      <c r="F6" s="325" t="str">
        <f>③職員名簿【年間実績】!BP18</f>
        <v/>
      </c>
      <c r="G6" s="324" t="str">
        <f>③職員名簿【年間実績】!AZ18</f>
        <v/>
      </c>
      <c r="H6" s="336"/>
      <c r="I6" s="325" t="str">
        <f>③職員名簿【年間実績】!BQ18</f>
        <v/>
      </c>
      <c r="J6" s="324" t="str">
        <f>③職員名簿【年間実績】!BA18</f>
        <v/>
      </c>
      <c r="K6" s="336"/>
      <c r="L6" s="325" t="str">
        <f>③職員名簿【年間実績】!BR18</f>
        <v/>
      </c>
      <c r="M6" s="324" t="str">
        <f>③職員名簿【年間実績】!BB18</f>
        <v/>
      </c>
      <c r="N6" s="336"/>
      <c r="O6" s="325" t="str">
        <f>③職員名簿【年間実績】!BS18</f>
        <v/>
      </c>
      <c r="P6" s="324" t="str">
        <f>③職員名簿【年間実績】!BC18</f>
        <v/>
      </c>
      <c r="Q6" s="336"/>
      <c r="R6" s="325" t="str">
        <f>③職員名簿【年間実績】!BT18</f>
        <v/>
      </c>
      <c r="S6" s="324" t="str">
        <f>③職員名簿【年間実績】!BD18</f>
        <v/>
      </c>
      <c r="T6" s="336"/>
      <c r="U6" s="325" t="str">
        <f>③職員名簿【年間実績】!BU18</f>
        <v/>
      </c>
      <c r="V6" s="324" t="str">
        <f>③職員名簿【年間実績】!BE18</f>
        <v/>
      </c>
      <c r="W6" s="336"/>
      <c r="X6" s="325" t="str">
        <f>③職員名簿【年間実績】!BV18</f>
        <v/>
      </c>
      <c r="Y6" s="324" t="str">
        <f>③職員名簿【年間実績】!BF18</f>
        <v/>
      </c>
      <c r="Z6" s="336"/>
      <c r="AA6" s="325" t="str">
        <f>③職員名簿【年間実績】!BW18</f>
        <v/>
      </c>
      <c r="AB6" s="324" t="str">
        <f>③職員名簿【年間実績】!BG18</f>
        <v/>
      </c>
      <c r="AC6" s="336"/>
      <c r="AD6" s="325" t="str">
        <f>③職員名簿【年間実績】!BX18</f>
        <v/>
      </c>
      <c r="AE6" s="324" t="str">
        <f>③職員名簿【年間実績】!BH18</f>
        <v/>
      </c>
      <c r="AF6" s="336"/>
      <c r="AG6" s="325" t="str">
        <f>③職員名簿【年間実績】!BY18</f>
        <v/>
      </c>
      <c r="AH6" s="324" t="str">
        <f>③職員名簿【年間実績】!BI18</f>
        <v/>
      </c>
      <c r="AI6" s="336"/>
      <c r="AJ6" s="325" t="str">
        <f>③職員名簿【年間実績】!BZ18</f>
        <v/>
      </c>
      <c r="AK6" s="324" t="str">
        <f>③職員名簿【年間実績】!BJ18</f>
        <v/>
      </c>
      <c r="AL6" s="336"/>
    </row>
    <row r="7" spans="1:40" ht="30" customHeight="1">
      <c r="A7">
        <v>3</v>
      </c>
      <c r="B7" s="138" t="str">
        <f>③職員名簿【年間実績】!BN19</f>
        <v/>
      </c>
      <c r="C7" s="323" t="str">
        <f>③職員名簿【年間実績】!BO19</f>
        <v/>
      </c>
      <c r="D7" s="324" t="str">
        <f>③職員名簿【年間実績】!AY19</f>
        <v/>
      </c>
      <c r="E7" s="336"/>
      <c r="F7" s="325" t="str">
        <f>③職員名簿【年間実績】!BP19</f>
        <v/>
      </c>
      <c r="G7" s="324" t="str">
        <f>③職員名簿【年間実績】!AZ19</f>
        <v/>
      </c>
      <c r="H7" s="336"/>
      <c r="I7" s="325" t="str">
        <f>③職員名簿【年間実績】!BQ19</f>
        <v/>
      </c>
      <c r="J7" s="324" t="str">
        <f>③職員名簿【年間実績】!BA19</f>
        <v/>
      </c>
      <c r="K7" s="336"/>
      <c r="L7" s="325" t="str">
        <f>③職員名簿【年間実績】!BR19</f>
        <v/>
      </c>
      <c r="M7" s="324" t="str">
        <f>③職員名簿【年間実績】!BB19</f>
        <v/>
      </c>
      <c r="N7" s="336"/>
      <c r="O7" s="325" t="str">
        <f>③職員名簿【年間実績】!BS19</f>
        <v/>
      </c>
      <c r="P7" s="324" t="str">
        <f>③職員名簿【年間実績】!BC19</f>
        <v/>
      </c>
      <c r="Q7" s="336"/>
      <c r="R7" s="325" t="str">
        <f>③職員名簿【年間実績】!BT19</f>
        <v/>
      </c>
      <c r="S7" s="324" t="str">
        <f>③職員名簿【年間実績】!BD19</f>
        <v/>
      </c>
      <c r="T7" s="336"/>
      <c r="U7" s="325" t="str">
        <f>③職員名簿【年間実績】!BU19</f>
        <v/>
      </c>
      <c r="V7" s="324" t="str">
        <f>③職員名簿【年間実績】!BE19</f>
        <v/>
      </c>
      <c r="W7" s="336"/>
      <c r="X7" s="325" t="str">
        <f>③職員名簿【年間実績】!BV19</f>
        <v/>
      </c>
      <c r="Y7" s="324" t="str">
        <f>③職員名簿【年間実績】!BF19</f>
        <v/>
      </c>
      <c r="Z7" s="336"/>
      <c r="AA7" s="325" t="str">
        <f>③職員名簿【年間実績】!BW19</f>
        <v/>
      </c>
      <c r="AB7" s="324" t="str">
        <f>③職員名簿【年間実績】!BG19</f>
        <v/>
      </c>
      <c r="AC7" s="336"/>
      <c r="AD7" s="325" t="str">
        <f>③職員名簿【年間実績】!BX19</f>
        <v/>
      </c>
      <c r="AE7" s="324" t="str">
        <f>③職員名簿【年間実績】!BH19</f>
        <v/>
      </c>
      <c r="AF7" s="336"/>
      <c r="AG7" s="325" t="str">
        <f>③職員名簿【年間実績】!BY19</f>
        <v/>
      </c>
      <c r="AH7" s="324" t="str">
        <f>③職員名簿【年間実績】!BI19</f>
        <v/>
      </c>
      <c r="AI7" s="336"/>
      <c r="AJ7" s="325" t="str">
        <f>③職員名簿【年間実績】!BZ19</f>
        <v/>
      </c>
      <c r="AK7" s="324" t="str">
        <f>③職員名簿【年間実績】!BJ19</f>
        <v/>
      </c>
      <c r="AL7" s="336"/>
    </row>
    <row r="8" spans="1:40" ht="30" customHeight="1">
      <c r="A8">
        <v>4</v>
      </c>
      <c r="B8" s="138" t="str">
        <f>③職員名簿【年間実績】!BN20</f>
        <v/>
      </c>
      <c r="C8" s="323" t="str">
        <f>③職員名簿【年間実績】!BO20</f>
        <v/>
      </c>
      <c r="D8" s="324" t="str">
        <f>③職員名簿【年間実績】!AY20</f>
        <v/>
      </c>
      <c r="E8" s="336"/>
      <c r="F8" s="325" t="str">
        <f>③職員名簿【年間実績】!BP20</f>
        <v/>
      </c>
      <c r="G8" s="324" t="str">
        <f>③職員名簿【年間実績】!AZ20</f>
        <v/>
      </c>
      <c r="H8" s="336"/>
      <c r="I8" s="325" t="str">
        <f>③職員名簿【年間実績】!BQ20</f>
        <v/>
      </c>
      <c r="J8" s="324" t="str">
        <f>③職員名簿【年間実績】!BA20</f>
        <v/>
      </c>
      <c r="K8" s="336"/>
      <c r="L8" s="325" t="str">
        <f>③職員名簿【年間実績】!BR20</f>
        <v/>
      </c>
      <c r="M8" s="324" t="str">
        <f>③職員名簿【年間実績】!BB20</f>
        <v/>
      </c>
      <c r="N8" s="336"/>
      <c r="O8" s="325" t="str">
        <f>③職員名簿【年間実績】!BS20</f>
        <v/>
      </c>
      <c r="P8" s="324" t="str">
        <f>③職員名簿【年間実績】!BC20</f>
        <v/>
      </c>
      <c r="Q8" s="336"/>
      <c r="R8" s="325" t="str">
        <f>③職員名簿【年間実績】!BT20</f>
        <v/>
      </c>
      <c r="S8" s="324" t="str">
        <f>③職員名簿【年間実績】!BD20</f>
        <v/>
      </c>
      <c r="T8" s="336"/>
      <c r="U8" s="325" t="str">
        <f>③職員名簿【年間実績】!BU20</f>
        <v/>
      </c>
      <c r="V8" s="324" t="str">
        <f>③職員名簿【年間実績】!BE20</f>
        <v/>
      </c>
      <c r="W8" s="336"/>
      <c r="X8" s="325" t="str">
        <f>③職員名簿【年間実績】!BV20</f>
        <v/>
      </c>
      <c r="Y8" s="324" t="str">
        <f>③職員名簿【年間実績】!BF20</f>
        <v/>
      </c>
      <c r="Z8" s="336"/>
      <c r="AA8" s="325" t="str">
        <f>③職員名簿【年間実績】!BW20</f>
        <v/>
      </c>
      <c r="AB8" s="324" t="str">
        <f>③職員名簿【年間実績】!BG20</f>
        <v/>
      </c>
      <c r="AC8" s="336"/>
      <c r="AD8" s="325" t="str">
        <f>③職員名簿【年間実績】!BX20</f>
        <v/>
      </c>
      <c r="AE8" s="324" t="str">
        <f>③職員名簿【年間実績】!BH20</f>
        <v/>
      </c>
      <c r="AF8" s="336"/>
      <c r="AG8" s="325" t="str">
        <f>③職員名簿【年間実績】!BY20</f>
        <v/>
      </c>
      <c r="AH8" s="324" t="str">
        <f>③職員名簿【年間実績】!BI20</f>
        <v/>
      </c>
      <c r="AI8" s="336"/>
      <c r="AJ8" s="325" t="str">
        <f>③職員名簿【年間実績】!BZ20</f>
        <v/>
      </c>
      <c r="AK8" s="324" t="str">
        <f>③職員名簿【年間実績】!BJ20</f>
        <v/>
      </c>
      <c r="AL8" s="336"/>
    </row>
    <row r="9" spans="1:40" ht="30" customHeight="1">
      <c r="A9">
        <v>5</v>
      </c>
      <c r="B9" s="138" t="str">
        <f>③職員名簿【年間実績】!BN21</f>
        <v/>
      </c>
      <c r="C9" s="323" t="str">
        <f>③職員名簿【年間実績】!BO21</f>
        <v/>
      </c>
      <c r="D9" s="324" t="str">
        <f>③職員名簿【年間実績】!AY21</f>
        <v/>
      </c>
      <c r="E9" s="336"/>
      <c r="F9" s="325" t="str">
        <f>③職員名簿【年間実績】!BP21</f>
        <v/>
      </c>
      <c r="G9" s="324" t="str">
        <f>③職員名簿【年間実績】!AZ21</f>
        <v/>
      </c>
      <c r="H9" s="336"/>
      <c r="I9" s="325" t="str">
        <f>③職員名簿【年間実績】!BQ21</f>
        <v/>
      </c>
      <c r="J9" s="324" t="str">
        <f>③職員名簿【年間実績】!BA21</f>
        <v/>
      </c>
      <c r="K9" s="336"/>
      <c r="L9" s="325" t="str">
        <f>③職員名簿【年間実績】!BR21</f>
        <v/>
      </c>
      <c r="M9" s="324" t="str">
        <f>③職員名簿【年間実績】!BB21</f>
        <v/>
      </c>
      <c r="N9" s="336"/>
      <c r="O9" s="325" t="str">
        <f>③職員名簿【年間実績】!BS21</f>
        <v/>
      </c>
      <c r="P9" s="324" t="str">
        <f>③職員名簿【年間実績】!BC21</f>
        <v/>
      </c>
      <c r="Q9" s="336"/>
      <c r="R9" s="325" t="str">
        <f>③職員名簿【年間実績】!BT21</f>
        <v/>
      </c>
      <c r="S9" s="324" t="str">
        <f>③職員名簿【年間実績】!BD21</f>
        <v/>
      </c>
      <c r="T9" s="336"/>
      <c r="U9" s="325" t="str">
        <f>③職員名簿【年間実績】!BU21</f>
        <v/>
      </c>
      <c r="V9" s="324" t="str">
        <f>③職員名簿【年間実績】!BE21</f>
        <v/>
      </c>
      <c r="W9" s="336"/>
      <c r="X9" s="325" t="str">
        <f>③職員名簿【年間実績】!BV21</f>
        <v/>
      </c>
      <c r="Y9" s="324" t="str">
        <f>③職員名簿【年間実績】!BF21</f>
        <v/>
      </c>
      <c r="Z9" s="336"/>
      <c r="AA9" s="325" t="str">
        <f>③職員名簿【年間実績】!BW21</f>
        <v/>
      </c>
      <c r="AB9" s="324" t="str">
        <f>③職員名簿【年間実績】!BG21</f>
        <v/>
      </c>
      <c r="AC9" s="336"/>
      <c r="AD9" s="325" t="str">
        <f>③職員名簿【年間実績】!BX21</f>
        <v/>
      </c>
      <c r="AE9" s="324" t="str">
        <f>③職員名簿【年間実績】!BH21</f>
        <v/>
      </c>
      <c r="AF9" s="336"/>
      <c r="AG9" s="325" t="str">
        <f>③職員名簿【年間実績】!BY21</f>
        <v/>
      </c>
      <c r="AH9" s="324" t="str">
        <f>③職員名簿【年間実績】!BI21</f>
        <v/>
      </c>
      <c r="AI9" s="336"/>
      <c r="AJ9" s="325" t="str">
        <f>③職員名簿【年間実績】!BZ21</f>
        <v/>
      </c>
      <c r="AK9" s="324" t="str">
        <f>③職員名簿【年間実績】!BJ21</f>
        <v/>
      </c>
      <c r="AL9" s="336"/>
    </row>
    <row r="10" spans="1:40" ht="30" customHeight="1">
      <c r="A10">
        <v>6</v>
      </c>
      <c r="B10" s="138" t="str">
        <f>③職員名簿【年間実績】!BN22</f>
        <v/>
      </c>
      <c r="C10" s="323" t="str">
        <f>③職員名簿【年間実績】!BO22</f>
        <v/>
      </c>
      <c r="D10" s="324" t="str">
        <f>③職員名簿【年間実績】!AY22</f>
        <v/>
      </c>
      <c r="E10" s="336"/>
      <c r="F10" s="325" t="str">
        <f>③職員名簿【年間実績】!BP22</f>
        <v/>
      </c>
      <c r="G10" s="324" t="str">
        <f>③職員名簿【年間実績】!AZ22</f>
        <v/>
      </c>
      <c r="H10" s="336"/>
      <c r="I10" s="325" t="str">
        <f>③職員名簿【年間実績】!BQ22</f>
        <v/>
      </c>
      <c r="J10" s="324" t="str">
        <f>③職員名簿【年間実績】!BA22</f>
        <v/>
      </c>
      <c r="K10" s="336"/>
      <c r="L10" s="325" t="str">
        <f>③職員名簿【年間実績】!BR22</f>
        <v/>
      </c>
      <c r="M10" s="324" t="str">
        <f>③職員名簿【年間実績】!BB22</f>
        <v/>
      </c>
      <c r="N10" s="336"/>
      <c r="O10" s="325" t="str">
        <f>③職員名簿【年間実績】!BS22</f>
        <v/>
      </c>
      <c r="P10" s="324" t="str">
        <f>③職員名簿【年間実績】!BC22</f>
        <v/>
      </c>
      <c r="Q10" s="336"/>
      <c r="R10" s="325" t="str">
        <f>③職員名簿【年間実績】!BT22</f>
        <v/>
      </c>
      <c r="S10" s="324" t="str">
        <f>③職員名簿【年間実績】!BD22</f>
        <v/>
      </c>
      <c r="T10" s="336"/>
      <c r="U10" s="325" t="str">
        <f>③職員名簿【年間実績】!BU22</f>
        <v/>
      </c>
      <c r="V10" s="324" t="str">
        <f>③職員名簿【年間実績】!BE22</f>
        <v/>
      </c>
      <c r="W10" s="336"/>
      <c r="X10" s="325" t="str">
        <f>③職員名簿【年間実績】!BV22</f>
        <v/>
      </c>
      <c r="Y10" s="324" t="str">
        <f>③職員名簿【年間実績】!BF22</f>
        <v/>
      </c>
      <c r="Z10" s="336"/>
      <c r="AA10" s="325" t="str">
        <f>③職員名簿【年間実績】!BW22</f>
        <v/>
      </c>
      <c r="AB10" s="324" t="str">
        <f>③職員名簿【年間実績】!BG22</f>
        <v/>
      </c>
      <c r="AC10" s="336"/>
      <c r="AD10" s="325" t="str">
        <f>③職員名簿【年間実績】!BX22</f>
        <v/>
      </c>
      <c r="AE10" s="324" t="str">
        <f>③職員名簿【年間実績】!BH22</f>
        <v/>
      </c>
      <c r="AF10" s="336"/>
      <c r="AG10" s="325" t="str">
        <f>③職員名簿【年間実績】!BY22</f>
        <v/>
      </c>
      <c r="AH10" s="324" t="str">
        <f>③職員名簿【年間実績】!BI22</f>
        <v/>
      </c>
      <c r="AI10" s="336"/>
      <c r="AJ10" s="325" t="str">
        <f>③職員名簿【年間実績】!BZ22</f>
        <v/>
      </c>
      <c r="AK10" s="324" t="str">
        <f>③職員名簿【年間実績】!BJ22</f>
        <v/>
      </c>
      <c r="AL10" s="336"/>
    </row>
    <row r="11" spans="1:40" ht="30" customHeight="1">
      <c r="A11">
        <v>7</v>
      </c>
      <c r="B11" s="138" t="str">
        <f>③職員名簿【年間実績】!BN23</f>
        <v/>
      </c>
      <c r="C11" s="323" t="str">
        <f>③職員名簿【年間実績】!BO23</f>
        <v/>
      </c>
      <c r="D11" s="324" t="str">
        <f>③職員名簿【年間実績】!AY23</f>
        <v/>
      </c>
      <c r="E11" s="336"/>
      <c r="F11" s="325" t="str">
        <f>③職員名簿【年間実績】!BP23</f>
        <v/>
      </c>
      <c r="G11" s="324" t="str">
        <f>③職員名簿【年間実績】!AZ23</f>
        <v/>
      </c>
      <c r="H11" s="336"/>
      <c r="I11" s="325" t="str">
        <f>③職員名簿【年間実績】!BQ23</f>
        <v/>
      </c>
      <c r="J11" s="324" t="str">
        <f>③職員名簿【年間実績】!BA23</f>
        <v/>
      </c>
      <c r="K11" s="336"/>
      <c r="L11" s="325" t="str">
        <f>③職員名簿【年間実績】!BR23</f>
        <v/>
      </c>
      <c r="M11" s="324" t="str">
        <f>③職員名簿【年間実績】!BB23</f>
        <v/>
      </c>
      <c r="N11" s="336"/>
      <c r="O11" s="325" t="str">
        <f>③職員名簿【年間実績】!BS23</f>
        <v/>
      </c>
      <c r="P11" s="324" t="str">
        <f>③職員名簿【年間実績】!BC23</f>
        <v/>
      </c>
      <c r="Q11" s="336"/>
      <c r="R11" s="325" t="str">
        <f>③職員名簿【年間実績】!BT23</f>
        <v/>
      </c>
      <c r="S11" s="324" t="str">
        <f>③職員名簿【年間実績】!BD23</f>
        <v/>
      </c>
      <c r="T11" s="336"/>
      <c r="U11" s="325" t="str">
        <f>③職員名簿【年間実績】!BU23</f>
        <v/>
      </c>
      <c r="V11" s="324" t="str">
        <f>③職員名簿【年間実績】!BE23</f>
        <v/>
      </c>
      <c r="W11" s="336"/>
      <c r="X11" s="325" t="str">
        <f>③職員名簿【年間実績】!BV23</f>
        <v/>
      </c>
      <c r="Y11" s="324" t="str">
        <f>③職員名簿【年間実績】!BF23</f>
        <v/>
      </c>
      <c r="Z11" s="336"/>
      <c r="AA11" s="325" t="str">
        <f>③職員名簿【年間実績】!BW23</f>
        <v/>
      </c>
      <c r="AB11" s="324" t="str">
        <f>③職員名簿【年間実績】!BG23</f>
        <v/>
      </c>
      <c r="AC11" s="336"/>
      <c r="AD11" s="325" t="str">
        <f>③職員名簿【年間実績】!BX23</f>
        <v/>
      </c>
      <c r="AE11" s="324" t="str">
        <f>③職員名簿【年間実績】!BH23</f>
        <v/>
      </c>
      <c r="AF11" s="336"/>
      <c r="AG11" s="325" t="str">
        <f>③職員名簿【年間実績】!BY23</f>
        <v/>
      </c>
      <c r="AH11" s="324" t="str">
        <f>③職員名簿【年間実績】!BI23</f>
        <v/>
      </c>
      <c r="AI11" s="336"/>
      <c r="AJ11" s="325" t="str">
        <f>③職員名簿【年間実績】!BZ23</f>
        <v/>
      </c>
      <c r="AK11" s="324" t="str">
        <f>③職員名簿【年間実績】!BJ23</f>
        <v/>
      </c>
      <c r="AL11" s="336"/>
    </row>
    <row r="12" spans="1:40" ht="30" customHeight="1">
      <c r="A12">
        <v>8</v>
      </c>
      <c r="B12" s="138" t="str">
        <f>③職員名簿【年間実績】!BN24</f>
        <v/>
      </c>
      <c r="C12" s="323" t="str">
        <f>③職員名簿【年間実績】!BO24</f>
        <v/>
      </c>
      <c r="D12" s="324" t="str">
        <f>③職員名簿【年間実績】!AY24</f>
        <v/>
      </c>
      <c r="E12" s="336"/>
      <c r="F12" s="325" t="str">
        <f>③職員名簿【年間実績】!BP24</f>
        <v/>
      </c>
      <c r="G12" s="324" t="str">
        <f>③職員名簿【年間実績】!AZ24</f>
        <v/>
      </c>
      <c r="H12" s="336"/>
      <c r="I12" s="325" t="str">
        <f>③職員名簿【年間実績】!BQ24</f>
        <v/>
      </c>
      <c r="J12" s="324" t="str">
        <f>③職員名簿【年間実績】!BA24</f>
        <v/>
      </c>
      <c r="K12" s="336"/>
      <c r="L12" s="325" t="str">
        <f>③職員名簿【年間実績】!BR24</f>
        <v/>
      </c>
      <c r="M12" s="324" t="str">
        <f>③職員名簿【年間実績】!BB24</f>
        <v/>
      </c>
      <c r="N12" s="336"/>
      <c r="O12" s="325" t="str">
        <f>③職員名簿【年間実績】!BS24</f>
        <v/>
      </c>
      <c r="P12" s="324" t="str">
        <f>③職員名簿【年間実績】!BC24</f>
        <v/>
      </c>
      <c r="Q12" s="336"/>
      <c r="R12" s="325" t="str">
        <f>③職員名簿【年間実績】!BT24</f>
        <v/>
      </c>
      <c r="S12" s="324" t="str">
        <f>③職員名簿【年間実績】!BD24</f>
        <v/>
      </c>
      <c r="T12" s="336"/>
      <c r="U12" s="325" t="str">
        <f>③職員名簿【年間実績】!BU24</f>
        <v/>
      </c>
      <c r="V12" s="324" t="str">
        <f>③職員名簿【年間実績】!BE24</f>
        <v/>
      </c>
      <c r="W12" s="336"/>
      <c r="X12" s="325" t="str">
        <f>③職員名簿【年間実績】!BV24</f>
        <v/>
      </c>
      <c r="Y12" s="324" t="str">
        <f>③職員名簿【年間実績】!BF24</f>
        <v/>
      </c>
      <c r="Z12" s="336"/>
      <c r="AA12" s="325" t="str">
        <f>③職員名簿【年間実績】!BW24</f>
        <v/>
      </c>
      <c r="AB12" s="324" t="str">
        <f>③職員名簿【年間実績】!BG24</f>
        <v/>
      </c>
      <c r="AC12" s="336"/>
      <c r="AD12" s="325" t="str">
        <f>③職員名簿【年間実績】!BX24</f>
        <v/>
      </c>
      <c r="AE12" s="324" t="str">
        <f>③職員名簿【年間実績】!BH24</f>
        <v/>
      </c>
      <c r="AF12" s="336"/>
      <c r="AG12" s="325" t="str">
        <f>③職員名簿【年間実績】!BY24</f>
        <v/>
      </c>
      <c r="AH12" s="324" t="str">
        <f>③職員名簿【年間実績】!BI24</f>
        <v/>
      </c>
      <c r="AI12" s="336"/>
      <c r="AJ12" s="325" t="str">
        <f>③職員名簿【年間実績】!BZ24</f>
        <v/>
      </c>
      <c r="AK12" s="324" t="str">
        <f>③職員名簿【年間実績】!BJ24</f>
        <v/>
      </c>
      <c r="AL12" s="336"/>
    </row>
    <row r="13" spans="1:40" ht="30" customHeight="1">
      <c r="A13">
        <v>9</v>
      </c>
      <c r="B13" s="138" t="str">
        <f>③職員名簿【年間実績】!BN25</f>
        <v/>
      </c>
      <c r="C13" s="323" t="str">
        <f>③職員名簿【年間実績】!BO25</f>
        <v/>
      </c>
      <c r="D13" s="324" t="str">
        <f>③職員名簿【年間実績】!AY25</f>
        <v/>
      </c>
      <c r="E13" s="336"/>
      <c r="F13" s="325" t="str">
        <f>③職員名簿【年間実績】!BP25</f>
        <v/>
      </c>
      <c r="G13" s="324" t="str">
        <f>③職員名簿【年間実績】!AZ25</f>
        <v/>
      </c>
      <c r="H13" s="336"/>
      <c r="I13" s="325" t="str">
        <f>③職員名簿【年間実績】!BQ25</f>
        <v/>
      </c>
      <c r="J13" s="324" t="str">
        <f>③職員名簿【年間実績】!BA25</f>
        <v/>
      </c>
      <c r="K13" s="336"/>
      <c r="L13" s="325" t="str">
        <f>③職員名簿【年間実績】!BR25</f>
        <v/>
      </c>
      <c r="M13" s="324" t="str">
        <f>③職員名簿【年間実績】!BB25</f>
        <v/>
      </c>
      <c r="N13" s="336"/>
      <c r="O13" s="325" t="str">
        <f>③職員名簿【年間実績】!BS25</f>
        <v/>
      </c>
      <c r="P13" s="324" t="str">
        <f>③職員名簿【年間実績】!BC25</f>
        <v/>
      </c>
      <c r="Q13" s="336"/>
      <c r="R13" s="325" t="str">
        <f>③職員名簿【年間実績】!BT25</f>
        <v/>
      </c>
      <c r="S13" s="324" t="str">
        <f>③職員名簿【年間実績】!BD25</f>
        <v/>
      </c>
      <c r="T13" s="336"/>
      <c r="U13" s="325" t="str">
        <f>③職員名簿【年間実績】!BU25</f>
        <v/>
      </c>
      <c r="V13" s="324" t="str">
        <f>③職員名簿【年間実績】!BE25</f>
        <v/>
      </c>
      <c r="W13" s="336"/>
      <c r="X13" s="325" t="str">
        <f>③職員名簿【年間実績】!BV25</f>
        <v/>
      </c>
      <c r="Y13" s="324" t="str">
        <f>③職員名簿【年間実績】!BF25</f>
        <v/>
      </c>
      <c r="Z13" s="336"/>
      <c r="AA13" s="325" t="str">
        <f>③職員名簿【年間実績】!BW25</f>
        <v/>
      </c>
      <c r="AB13" s="324" t="str">
        <f>③職員名簿【年間実績】!BG25</f>
        <v/>
      </c>
      <c r="AC13" s="336"/>
      <c r="AD13" s="325" t="str">
        <f>③職員名簿【年間実績】!BX25</f>
        <v/>
      </c>
      <c r="AE13" s="324" t="str">
        <f>③職員名簿【年間実績】!BH25</f>
        <v/>
      </c>
      <c r="AF13" s="336"/>
      <c r="AG13" s="325" t="str">
        <f>③職員名簿【年間実績】!BY25</f>
        <v/>
      </c>
      <c r="AH13" s="324" t="str">
        <f>③職員名簿【年間実績】!BI25</f>
        <v/>
      </c>
      <c r="AI13" s="336"/>
      <c r="AJ13" s="325" t="str">
        <f>③職員名簿【年間実績】!BZ25</f>
        <v/>
      </c>
      <c r="AK13" s="324" t="str">
        <f>③職員名簿【年間実績】!BJ25</f>
        <v/>
      </c>
      <c r="AL13" s="336"/>
    </row>
    <row r="14" spans="1:40" ht="30" customHeight="1">
      <c r="A14">
        <v>10</v>
      </c>
      <c r="B14" s="138" t="str">
        <f>③職員名簿【年間実績】!BN26</f>
        <v/>
      </c>
      <c r="C14" s="323" t="str">
        <f>③職員名簿【年間実績】!BO26</f>
        <v/>
      </c>
      <c r="D14" s="324" t="str">
        <f>③職員名簿【年間実績】!AY26</f>
        <v/>
      </c>
      <c r="E14" s="336"/>
      <c r="F14" s="325" t="str">
        <f>③職員名簿【年間実績】!BP26</f>
        <v/>
      </c>
      <c r="G14" s="324" t="str">
        <f>③職員名簿【年間実績】!AZ26</f>
        <v/>
      </c>
      <c r="H14" s="336"/>
      <c r="I14" s="325" t="str">
        <f>③職員名簿【年間実績】!BQ26</f>
        <v/>
      </c>
      <c r="J14" s="324" t="str">
        <f>③職員名簿【年間実績】!BA26</f>
        <v/>
      </c>
      <c r="K14" s="336"/>
      <c r="L14" s="325" t="str">
        <f>③職員名簿【年間実績】!BR26</f>
        <v/>
      </c>
      <c r="M14" s="324" t="str">
        <f>③職員名簿【年間実績】!BB26</f>
        <v/>
      </c>
      <c r="N14" s="336"/>
      <c r="O14" s="325" t="str">
        <f>③職員名簿【年間実績】!BS26</f>
        <v/>
      </c>
      <c r="P14" s="324" t="str">
        <f>③職員名簿【年間実績】!BC26</f>
        <v/>
      </c>
      <c r="Q14" s="336"/>
      <c r="R14" s="325" t="str">
        <f>③職員名簿【年間実績】!BT26</f>
        <v/>
      </c>
      <c r="S14" s="324" t="str">
        <f>③職員名簿【年間実績】!BD26</f>
        <v/>
      </c>
      <c r="T14" s="336"/>
      <c r="U14" s="325" t="str">
        <f>③職員名簿【年間実績】!BU26</f>
        <v/>
      </c>
      <c r="V14" s="324" t="str">
        <f>③職員名簿【年間実績】!BE26</f>
        <v/>
      </c>
      <c r="W14" s="336"/>
      <c r="X14" s="325" t="str">
        <f>③職員名簿【年間実績】!BV26</f>
        <v/>
      </c>
      <c r="Y14" s="324" t="str">
        <f>③職員名簿【年間実績】!BF26</f>
        <v/>
      </c>
      <c r="Z14" s="336"/>
      <c r="AA14" s="325" t="str">
        <f>③職員名簿【年間実績】!BW26</f>
        <v/>
      </c>
      <c r="AB14" s="324" t="str">
        <f>③職員名簿【年間実績】!BG26</f>
        <v/>
      </c>
      <c r="AC14" s="336"/>
      <c r="AD14" s="325" t="str">
        <f>③職員名簿【年間実績】!BX26</f>
        <v/>
      </c>
      <c r="AE14" s="324" t="str">
        <f>③職員名簿【年間実績】!BH26</f>
        <v/>
      </c>
      <c r="AF14" s="336"/>
      <c r="AG14" s="325" t="str">
        <f>③職員名簿【年間実績】!BY26</f>
        <v/>
      </c>
      <c r="AH14" s="324" t="str">
        <f>③職員名簿【年間実績】!BI26</f>
        <v/>
      </c>
      <c r="AI14" s="336"/>
      <c r="AJ14" s="325" t="str">
        <f>③職員名簿【年間実績】!BZ26</f>
        <v/>
      </c>
      <c r="AK14" s="324" t="str">
        <f>③職員名簿【年間実績】!BJ26</f>
        <v/>
      </c>
      <c r="AL14" s="336"/>
    </row>
    <row r="15" spans="1:40" ht="30" customHeight="1">
      <c r="A15">
        <v>11</v>
      </c>
      <c r="B15" s="138" t="str">
        <f>③職員名簿【年間実績】!BN27</f>
        <v/>
      </c>
      <c r="C15" s="323" t="str">
        <f>③職員名簿【年間実績】!BO27</f>
        <v/>
      </c>
      <c r="D15" s="324" t="str">
        <f>③職員名簿【年間実績】!AY27</f>
        <v/>
      </c>
      <c r="E15" s="336"/>
      <c r="F15" s="325" t="str">
        <f>③職員名簿【年間実績】!BP27</f>
        <v/>
      </c>
      <c r="G15" s="324" t="str">
        <f>③職員名簿【年間実績】!AZ27</f>
        <v/>
      </c>
      <c r="H15" s="336"/>
      <c r="I15" s="325" t="str">
        <f>③職員名簿【年間実績】!BQ27</f>
        <v/>
      </c>
      <c r="J15" s="324" t="str">
        <f>③職員名簿【年間実績】!BA27</f>
        <v/>
      </c>
      <c r="K15" s="336"/>
      <c r="L15" s="325" t="str">
        <f>③職員名簿【年間実績】!BR27</f>
        <v/>
      </c>
      <c r="M15" s="324" t="str">
        <f>③職員名簿【年間実績】!BB27</f>
        <v/>
      </c>
      <c r="N15" s="336"/>
      <c r="O15" s="325" t="str">
        <f>③職員名簿【年間実績】!BS27</f>
        <v/>
      </c>
      <c r="P15" s="324" t="str">
        <f>③職員名簿【年間実績】!BC27</f>
        <v/>
      </c>
      <c r="Q15" s="336"/>
      <c r="R15" s="325" t="str">
        <f>③職員名簿【年間実績】!BT27</f>
        <v/>
      </c>
      <c r="S15" s="324" t="str">
        <f>③職員名簿【年間実績】!BD27</f>
        <v/>
      </c>
      <c r="T15" s="336"/>
      <c r="U15" s="325" t="str">
        <f>③職員名簿【年間実績】!BU27</f>
        <v/>
      </c>
      <c r="V15" s="324" t="str">
        <f>③職員名簿【年間実績】!BE27</f>
        <v/>
      </c>
      <c r="W15" s="336"/>
      <c r="X15" s="325" t="str">
        <f>③職員名簿【年間実績】!BV27</f>
        <v/>
      </c>
      <c r="Y15" s="324" t="str">
        <f>③職員名簿【年間実績】!BF27</f>
        <v/>
      </c>
      <c r="Z15" s="336"/>
      <c r="AA15" s="325" t="str">
        <f>③職員名簿【年間実績】!BW27</f>
        <v/>
      </c>
      <c r="AB15" s="324" t="str">
        <f>③職員名簿【年間実績】!BG27</f>
        <v/>
      </c>
      <c r="AC15" s="336"/>
      <c r="AD15" s="325" t="str">
        <f>③職員名簿【年間実績】!BX27</f>
        <v/>
      </c>
      <c r="AE15" s="324" t="str">
        <f>③職員名簿【年間実績】!BH27</f>
        <v/>
      </c>
      <c r="AF15" s="336"/>
      <c r="AG15" s="325" t="str">
        <f>③職員名簿【年間実績】!BY27</f>
        <v/>
      </c>
      <c r="AH15" s="324" t="str">
        <f>③職員名簿【年間実績】!BI27</f>
        <v/>
      </c>
      <c r="AI15" s="336"/>
      <c r="AJ15" s="325" t="str">
        <f>③職員名簿【年間実績】!BZ27</f>
        <v/>
      </c>
      <c r="AK15" s="324" t="str">
        <f>③職員名簿【年間実績】!BJ27</f>
        <v/>
      </c>
      <c r="AL15" s="336"/>
    </row>
    <row r="16" spans="1:40" ht="30" customHeight="1">
      <c r="A16">
        <v>12</v>
      </c>
      <c r="B16" s="138" t="str">
        <f>③職員名簿【年間実績】!BN28</f>
        <v/>
      </c>
      <c r="C16" s="323" t="str">
        <f>③職員名簿【年間実績】!BO28</f>
        <v/>
      </c>
      <c r="D16" s="324" t="str">
        <f>③職員名簿【年間実績】!AY28</f>
        <v/>
      </c>
      <c r="E16" s="336"/>
      <c r="F16" s="325" t="str">
        <f>③職員名簿【年間実績】!BP28</f>
        <v/>
      </c>
      <c r="G16" s="324" t="str">
        <f>③職員名簿【年間実績】!AZ28</f>
        <v/>
      </c>
      <c r="H16" s="336"/>
      <c r="I16" s="325" t="str">
        <f>③職員名簿【年間実績】!BQ28</f>
        <v/>
      </c>
      <c r="J16" s="324" t="str">
        <f>③職員名簿【年間実績】!BA28</f>
        <v/>
      </c>
      <c r="K16" s="336"/>
      <c r="L16" s="325" t="str">
        <f>③職員名簿【年間実績】!BR28</f>
        <v/>
      </c>
      <c r="M16" s="324" t="str">
        <f>③職員名簿【年間実績】!BB28</f>
        <v/>
      </c>
      <c r="N16" s="336"/>
      <c r="O16" s="325" t="str">
        <f>③職員名簿【年間実績】!BS28</f>
        <v/>
      </c>
      <c r="P16" s="324" t="str">
        <f>③職員名簿【年間実績】!BC28</f>
        <v/>
      </c>
      <c r="Q16" s="336"/>
      <c r="R16" s="325" t="str">
        <f>③職員名簿【年間実績】!BT28</f>
        <v/>
      </c>
      <c r="S16" s="324" t="str">
        <f>③職員名簿【年間実績】!BD28</f>
        <v/>
      </c>
      <c r="T16" s="336"/>
      <c r="U16" s="325" t="str">
        <f>③職員名簿【年間実績】!BU28</f>
        <v/>
      </c>
      <c r="V16" s="324" t="str">
        <f>③職員名簿【年間実績】!BE28</f>
        <v/>
      </c>
      <c r="W16" s="336"/>
      <c r="X16" s="325" t="str">
        <f>③職員名簿【年間実績】!BV28</f>
        <v/>
      </c>
      <c r="Y16" s="324" t="str">
        <f>③職員名簿【年間実績】!BF28</f>
        <v/>
      </c>
      <c r="Z16" s="336"/>
      <c r="AA16" s="325" t="str">
        <f>③職員名簿【年間実績】!BW28</f>
        <v/>
      </c>
      <c r="AB16" s="324" t="str">
        <f>③職員名簿【年間実績】!BG28</f>
        <v/>
      </c>
      <c r="AC16" s="336"/>
      <c r="AD16" s="325" t="str">
        <f>③職員名簿【年間実績】!BX28</f>
        <v/>
      </c>
      <c r="AE16" s="324" t="str">
        <f>③職員名簿【年間実績】!BH28</f>
        <v/>
      </c>
      <c r="AF16" s="336"/>
      <c r="AG16" s="325" t="str">
        <f>③職員名簿【年間実績】!BY28</f>
        <v/>
      </c>
      <c r="AH16" s="324" t="str">
        <f>③職員名簿【年間実績】!BI28</f>
        <v/>
      </c>
      <c r="AI16" s="336"/>
      <c r="AJ16" s="325" t="str">
        <f>③職員名簿【年間実績】!BZ28</f>
        <v/>
      </c>
      <c r="AK16" s="324" t="str">
        <f>③職員名簿【年間実績】!BJ28</f>
        <v/>
      </c>
      <c r="AL16" s="336"/>
    </row>
    <row r="17" spans="1:38" ht="30" customHeight="1">
      <c r="A17">
        <v>13</v>
      </c>
      <c r="B17" s="138" t="str">
        <f>③職員名簿【年間実績】!BN29</f>
        <v/>
      </c>
      <c r="C17" s="323" t="str">
        <f>③職員名簿【年間実績】!BO29</f>
        <v/>
      </c>
      <c r="D17" s="324" t="str">
        <f>③職員名簿【年間実績】!AY29</f>
        <v/>
      </c>
      <c r="E17" s="336"/>
      <c r="F17" s="325" t="str">
        <f>③職員名簿【年間実績】!BP29</f>
        <v/>
      </c>
      <c r="G17" s="324" t="str">
        <f>③職員名簿【年間実績】!AZ29</f>
        <v/>
      </c>
      <c r="H17" s="336"/>
      <c r="I17" s="325" t="str">
        <f>③職員名簿【年間実績】!BQ29</f>
        <v/>
      </c>
      <c r="J17" s="324" t="str">
        <f>③職員名簿【年間実績】!BA29</f>
        <v/>
      </c>
      <c r="K17" s="336"/>
      <c r="L17" s="325" t="str">
        <f>③職員名簿【年間実績】!BR29</f>
        <v/>
      </c>
      <c r="M17" s="324" t="str">
        <f>③職員名簿【年間実績】!BB29</f>
        <v/>
      </c>
      <c r="N17" s="336"/>
      <c r="O17" s="325" t="str">
        <f>③職員名簿【年間実績】!BS29</f>
        <v/>
      </c>
      <c r="P17" s="324" t="str">
        <f>③職員名簿【年間実績】!BC29</f>
        <v/>
      </c>
      <c r="Q17" s="336"/>
      <c r="R17" s="325" t="str">
        <f>③職員名簿【年間実績】!BT29</f>
        <v/>
      </c>
      <c r="S17" s="324" t="str">
        <f>③職員名簿【年間実績】!BD29</f>
        <v/>
      </c>
      <c r="T17" s="336"/>
      <c r="U17" s="325" t="str">
        <f>③職員名簿【年間実績】!BU29</f>
        <v/>
      </c>
      <c r="V17" s="324" t="str">
        <f>③職員名簿【年間実績】!BE29</f>
        <v/>
      </c>
      <c r="W17" s="336"/>
      <c r="X17" s="325" t="str">
        <f>③職員名簿【年間実績】!BV29</f>
        <v/>
      </c>
      <c r="Y17" s="324" t="str">
        <f>③職員名簿【年間実績】!BF29</f>
        <v/>
      </c>
      <c r="Z17" s="336"/>
      <c r="AA17" s="325" t="str">
        <f>③職員名簿【年間実績】!BW29</f>
        <v/>
      </c>
      <c r="AB17" s="324" t="str">
        <f>③職員名簿【年間実績】!BG29</f>
        <v/>
      </c>
      <c r="AC17" s="336"/>
      <c r="AD17" s="325" t="str">
        <f>③職員名簿【年間実績】!BX29</f>
        <v/>
      </c>
      <c r="AE17" s="324" t="str">
        <f>③職員名簿【年間実績】!BH29</f>
        <v/>
      </c>
      <c r="AF17" s="336"/>
      <c r="AG17" s="325" t="str">
        <f>③職員名簿【年間実績】!BY29</f>
        <v/>
      </c>
      <c r="AH17" s="324" t="str">
        <f>③職員名簿【年間実績】!BI29</f>
        <v/>
      </c>
      <c r="AI17" s="336"/>
      <c r="AJ17" s="325" t="str">
        <f>③職員名簿【年間実績】!BZ29</f>
        <v/>
      </c>
      <c r="AK17" s="324" t="str">
        <f>③職員名簿【年間実績】!BJ29</f>
        <v/>
      </c>
      <c r="AL17" s="336"/>
    </row>
    <row r="18" spans="1:38" ht="30" customHeight="1">
      <c r="A18">
        <v>14</v>
      </c>
      <c r="B18" s="138" t="str">
        <f>③職員名簿【年間実績】!BN30</f>
        <v/>
      </c>
      <c r="C18" s="323" t="str">
        <f>③職員名簿【年間実績】!BO30</f>
        <v/>
      </c>
      <c r="D18" s="324" t="str">
        <f>③職員名簿【年間実績】!AY30</f>
        <v/>
      </c>
      <c r="E18" s="336"/>
      <c r="F18" s="325" t="str">
        <f>③職員名簿【年間実績】!BP30</f>
        <v/>
      </c>
      <c r="G18" s="324" t="str">
        <f>③職員名簿【年間実績】!AZ30</f>
        <v/>
      </c>
      <c r="H18" s="336"/>
      <c r="I18" s="325" t="str">
        <f>③職員名簿【年間実績】!BQ30</f>
        <v/>
      </c>
      <c r="J18" s="324" t="str">
        <f>③職員名簿【年間実績】!BA30</f>
        <v/>
      </c>
      <c r="K18" s="336"/>
      <c r="L18" s="325" t="str">
        <f>③職員名簿【年間実績】!BR30</f>
        <v/>
      </c>
      <c r="M18" s="324" t="str">
        <f>③職員名簿【年間実績】!BB30</f>
        <v/>
      </c>
      <c r="N18" s="336"/>
      <c r="O18" s="325" t="str">
        <f>③職員名簿【年間実績】!BS30</f>
        <v/>
      </c>
      <c r="P18" s="324" t="str">
        <f>③職員名簿【年間実績】!BC30</f>
        <v/>
      </c>
      <c r="Q18" s="336"/>
      <c r="R18" s="325" t="str">
        <f>③職員名簿【年間実績】!BT30</f>
        <v/>
      </c>
      <c r="S18" s="324" t="str">
        <f>③職員名簿【年間実績】!BD30</f>
        <v/>
      </c>
      <c r="T18" s="336"/>
      <c r="U18" s="325" t="str">
        <f>③職員名簿【年間実績】!BU30</f>
        <v/>
      </c>
      <c r="V18" s="324" t="str">
        <f>③職員名簿【年間実績】!BE30</f>
        <v/>
      </c>
      <c r="W18" s="336"/>
      <c r="X18" s="325" t="str">
        <f>③職員名簿【年間実績】!BV30</f>
        <v/>
      </c>
      <c r="Y18" s="324" t="str">
        <f>③職員名簿【年間実績】!BF30</f>
        <v/>
      </c>
      <c r="Z18" s="336"/>
      <c r="AA18" s="325" t="str">
        <f>③職員名簿【年間実績】!BW30</f>
        <v/>
      </c>
      <c r="AB18" s="324" t="str">
        <f>③職員名簿【年間実績】!BG30</f>
        <v/>
      </c>
      <c r="AC18" s="336"/>
      <c r="AD18" s="325" t="str">
        <f>③職員名簿【年間実績】!BX30</f>
        <v/>
      </c>
      <c r="AE18" s="324" t="str">
        <f>③職員名簿【年間実績】!BH30</f>
        <v/>
      </c>
      <c r="AF18" s="336"/>
      <c r="AG18" s="325" t="str">
        <f>③職員名簿【年間実績】!BY30</f>
        <v/>
      </c>
      <c r="AH18" s="324" t="str">
        <f>③職員名簿【年間実績】!BI30</f>
        <v/>
      </c>
      <c r="AI18" s="336"/>
      <c r="AJ18" s="325" t="str">
        <f>③職員名簿【年間実績】!BZ30</f>
        <v/>
      </c>
      <c r="AK18" s="324" t="str">
        <f>③職員名簿【年間実績】!BJ30</f>
        <v/>
      </c>
      <c r="AL18" s="336"/>
    </row>
    <row r="19" spans="1:38" ht="30" customHeight="1">
      <c r="A19">
        <v>15</v>
      </c>
      <c r="B19" s="138" t="str">
        <f>③職員名簿【年間実績】!BN31</f>
        <v/>
      </c>
      <c r="C19" s="323" t="str">
        <f>③職員名簿【年間実績】!BO31</f>
        <v/>
      </c>
      <c r="D19" s="324" t="str">
        <f>③職員名簿【年間実績】!AY31</f>
        <v/>
      </c>
      <c r="E19" s="336"/>
      <c r="F19" s="325" t="str">
        <f>③職員名簿【年間実績】!BP31</f>
        <v/>
      </c>
      <c r="G19" s="324" t="str">
        <f>③職員名簿【年間実績】!AZ31</f>
        <v/>
      </c>
      <c r="H19" s="336"/>
      <c r="I19" s="325" t="str">
        <f>③職員名簿【年間実績】!BQ31</f>
        <v/>
      </c>
      <c r="J19" s="324" t="str">
        <f>③職員名簿【年間実績】!BA31</f>
        <v/>
      </c>
      <c r="K19" s="336"/>
      <c r="L19" s="325" t="str">
        <f>③職員名簿【年間実績】!BR31</f>
        <v/>
      </c>
      <c r="M19" s="324" t="str">
        <f>③職員名簿【年間実績】!BB31</f>
        <v/>
      </c>
      <c r="N19" s="336"/>
      <c r="O19" s="325" t="str">
        <f>③職員名簿【年間実績】!BS31</f>
        <v/>
      </c>
      <c r="P19" s="324" t="str">
        <f>③職員名簿【年間実績】!BC31</f>
        <v/>
      </c>
      <c r="Q19" s="336"/>
      <c r="R19" s="325" t="str">
        <f>③職員名簿【年間実績】!BT31</f>
        <v/>
      </c>
      <c r="S19" s="324" t="str">
        <f>③職員名簿【年間実績】!BD31</f>
        <v/>
      </c>
      <c r="T19" s="336"/>
      <c r="U19" s="325" t="str">
        <f>③職員名簿【年間実績】!BU31</f>
        <v/>
      </c>
      <c r="V19" s="324" t="str">
        <f>③職員名簿【年間実績】!BE31</f>
        <v/>
      </c>
      <c r="W19" s="336"/>
      <c r="X19" s="325" t="str">
        <f>③職員名簿【年間実績】!BV31</f>
        <v/>
      </c>
      <c r="Y19" s="324" t="str">
        <f>③職員名簿【年間実績】!BF31</f>
        <v/>
      </c>
      <c r="Z19" s="336"/>
      <c r="AA19" s="325" t="str">
        <f>③職員名簿【年間実績】!BW31</f>
        <v/>
      </c>
      <c r="AB19" s="324" t="str">
        <f>③職員名簿【年間実績】!BG31</f>
        <v/>
      </c>
      <c r="AC19" s="336"/>
      <c r="AD19" s="325" t="str">
        <f>③職員名簿【年間実績】!BX31</f>
        <v/>
      </c>
      <c r="AE19" s="324" t="str">
        <f>③職員名簿【年間実績】!BH31</f>
        <v/>
      </c>
      <c r="AF19" s="336"/>
      <c r="AG19" s="325" t="str">
        <f>③職員名簿【年間実績】!BY31</f>
        <v/>
      </c>
      <c r="AH19" s="324" t="str">
        <f>③職員名簿【年間実績】!BI31</f>
        <v/>
      </c>
      <c r="AI19" s="336"/>
      <c r="AJ19" s="325" t="str">
        <f>③職員名簿【年間実績】!BZ31</f>
        <v/>
      </c>
      <c r="AK19" s="324" t="str">
        <f>③職員名簿【年間実績】!BJ31</f>
        <v/>
      </c>
      <c r="AL19" s="336"/>
    </row>
    <row r="20" spans="1:38" ht="30" customHeight="1">
      <c r="A20">
        <v>16</v>
      </c>
      <c r="B20" s="138" t="str">
        <f>③職員名簿【年間実績】!BN32</f>
        <v/>
      </c>
      <c r="C20" s="323" t="str">
        <f>③職員名簿【年間実績】!BO32</f>
        <v/>
      </c>
      <c r="D20" s="324" t="str">
        <f>③職員名簿【年間実績】!AY32</f>
        <v/>
      </c>
      <c r="E20" s="336"/>
      <c r="F20" s="325" t="str">
        <f>③職員名簿【年間実績】!BP32</f>
        <v/>
      </c>
      <c r="G20" s="324" t="str">
        <f>③職員名簿【年間実績】!AZ32</f>
        <v/>
      </c>
      <c r="H20" s="336"/>
      <c r="I20" s="325" t="str">
        <f>③職員名簿【年間実績】!BQ32</f>
        <v/>
      </c>
      <c r="J20" s="324" t="str">
        <f>③職員名簿【年間実績】!BA32</f>
        <v/>
      </c>
      <c r="K20" s="336"/>
      <c r="L20" s="325" t="str">
        <f>③職員名簿【年間実績】!BR32</f>
        <v/>
      </c>
      <c r="M20" s="324" t="str">
        <f>③職員名簿【年間実績】!BB32</f>
        <v/>
      </c>
      <c r="N20" s="336"/>
      <c r="O20" s="325" t="str">
        <f>③職員名簿【年間実績】!BS32</f>
        <v/>
      </c>
      <c r="P20" s="324" t="str">
        <f>③職員名簿【年間実績】!BC32</f>
        <v/>
      </c>
      <c r="Q20" s="336"/>
      <c r="R20" s="325" t="str">
        <f>③職員名簿【年間実績】!BT32</f>
        <v/>
      </c>
      <c r="S20" s="324" t="str">
        <f>③職員名簿【年間実績】!BD32</f>
        <v/>
      </c>
      <c r="T20" s="336"/>
      <c r="U20" s="325" t="str">
        <f>③職員名簿【年間実績】!BU32</f>
        <v/>
      </c>
      <c r="V20" s="324" t="str">
        <f>③職員名簿【年間実績】!BE32</f>
        <v/>
      </c>
      <c r="W20" s="336"/>
      <c r="X20" s="325" t="str">
        <f>③職員名簿【年間実績】!BV32</f>
        <v/>
      </c>
      <c r="Y20" s="324" t="str">
        <f>③職員名簿【年間実績】!BF32</f>
        <v/>
      </c>
      <c r="Z20" s="336"/>
      <c r="AA20" s="325" t="str">
        <f>③職員名簿【年間実績】!BW32</f>
        <v/>
      </c>
      <c r="AB20" s="324" t="str">
        <f>③職員名簿【年間実績】!BG32</f>
        <v/>
      </c>
      <c r="AC20" s="336"/>
      <c r="AD20" s="325" t="str">
        <f>③職員名簿【年間実績】!BX32</f>
        <v/>
      </c>
      <c r="AE20" s="324" t="str">
        <f>③職員名簿【年間実績】!BH32</f>
        <v/>
      </c>
      <c r="AF20" s="336"/>
      <c r="AG20" s="325" t="str">
        <f>③職員名簿【年間実績】!BY32</f>
        <v/>
      </c>
      <c r="AH20" s="324" t="str">
        <f>③職員名簿【年間実績】!BI32</f>
        <v/>
      </c>
      <c r="AI20" s="336"/>
      <c r="AJ20" s="325" t="str">
        <f>③職員名簿【年間実績】!BZ32</f>
        <v/>
      </c>
      <c r="AK20" s="324" t="str">
        <f>③職員名簿【年間実績】!BJ32</f>
        <v/>
      </c>
      <c r="AL20" s="336"/>
    </row>
    <row r="21" spans="1:38" ht="30" customHeight="1">
      <c r="A21">
        <v>17</v>
      </c>
      <c r="B21" s="138" t="str">
        <f>③職員名簿【年間実績】!BN33</f>
        <v/>
      </c>
      <c r="C21" s="323" t="str">
        <f>③職員名簿【年間実績】!BO33</f>
        <v/>
      </c>
      <c r="D21" s="324" t="str">
        <f>③職員名簿【年間実績】!AY33</f>
        <v/>
      </c>
      <c r="E21" s="336"/>
      <c r="F21" s="325" t="str">
        <f>③職員名簿【年間実績】!BP33</f>
        <v/>
      </c>
      <c r="G21" s="324" t="str">
        <f>③職員名簿【年間実績】!AZ33</f>
        <v/>
      </c>
      <c r="H21" s="336"/>
      <c r="I21" s="325" t="str">
        <f>③職員名簿【年間実績】!BQ33</f>
        <v/>
      </c>
      <c r="J21" s="324" t="str">
        <f>③職員名簿【年間実績】!BA33</f>
        <v/>
      </c>
      <c r="K21" s="336"/>
      <c r="L21" s="325" t="str">
        <f>③職員名簿【年間実績】!BR33</f>
        <v/>
      </c>
      <c r="M21" s="324" t="str">
        <f>③職員名簿【年間実績】!BB33</f>
        <v/>
      </c>
      <c r="N21" s="336"/>
      <c r="O21" s="325" t="str">
        <f>③職員名簿【年間実績】!BS33</f>
        <v/>
      </c>
      <c r="P21" s="324" t="str">
        <f>③職員名簿【年間実績】!BC33</f>
        <v/>
      </c>
      <c r="Q21" s="336"/>
      <c r="R21" s="325" t="str">
        <f>③職員名簿【年間実績】!BT33</f>
        <v/>
      </c>
      <c r="S21" s="324" t="str">
        <f>③職員名簿【年間実績】!BD33</f>
        <v/>
      </c>
      <c r="T21" s="336"/>
      <c r="U21" s="325" t="str">
        <f>③職員名簿【年間実績】!BU33</f>
        <v/>
      </c>
      <c r="V21" s="324" t="str">
        <f>③職員名簿【年間実績】!BE33</f>
        <v/>
      </c>
      <c r="W21" s="336"/>
      <c r="X21" s="325" t="str">
        <f>③職員名簿【年間実績】!BV33</f>
        <v/>
      </c>
      <c r="Y21" s="324" t="str">
        <f>③職員名簿【年間実績】!BF33</f>
        <v/>
      </c>
      <c r="Z21" s="336"/>
      <c r="AA21" s="325" t="str">
        <f>③職員名簿【年間実績】!BW33</f>
        <v/>
      </c>
      <c r="AB21" s="324" t="str">
        <f>③職員名簿【年間実績】!BG33</f>
        <v/>
      </c>
      <c r="AC21" s="336"/>
      <c r="AD21" s="325" t="str">
        <f>③職員名簿【年間実績】!BX33</f>
        <v/>
      </c>
      <c r="AE21" s="324" t="str">
        <f>③職員名簿【年間実績】!BH33</f>
        <v/>
      </c>
      <c r="AF21" s="336"/>
      <c r="AG21" s="325" t="str">
        <f>③職員名簿【年間実績】!BY33</f>
        <v/>
      </c>
      <c r="AH21" s="324" t="str">
        <f>③職員名簿【年間実績】!BI33</f>
        <v/>
      </c>
      <c r="AI21" s="336"/>
      <c r="AJ21" s="325" t="str">
        <f>③職員名簿【年間実績】!BZ33</f>
        <v/>
      </c>
      <c r="AK21" s="324" t="str">
        <f>③職員名簿【年間実績】!BJ33</f>
        <v/>
      </c>
      <c r="AL21" s="336"/>
    </row>
    <row r="22" spans="1:38" ht="30" customHeight="1">
      <c r="A22">
        <v>18</v>
      </c>
      <c r="B22" s="138" t="str">
        <f>③職員名簿【年間実績】!BN34</f>
        <v/>
      </c>
      <c r="C22" s="323" t="str">
        <f>③職員名簿【年間実績】!BO34</f>
        <v/>
      </c>
      <c r="D22" s="324" t="str">
        <f>③職員名簿【年間実績】!AY34</f>
        <v/>
      </c>
      <c r="E22" s="336"/>
      <c r="F22" s="325" t="str">
        <f>③職員名簿【年間実績】!BP34</f>
        <v/>
      </c>
      <c r="G22" s="324" t="str">
        <f>③職員名簿【年間実績】!AZ34</f>
        <v/>
      </c>
      <c r="H22" s="336"/>
      <c r="I22" s="325" t="str">
        <f>③職員名簿【年間実績】!BQ34</f>
        <v/>
      </c>
      <c r="J22" s="324" t="str">
        <f>③職員名簿【年間実績】!BA34</f>
        <v/>
      </c>
      <c r="K22" s="336"/>
      <c r="L22" s="325" t="str">
        <f>③職員名簿【年間実績】!BR34</f>
        <v/>
      </c>
      <c r="M22" s="324" t="str">
        <f>③職員名簿【年間実績】!BB34</f>
        <v/>
      </c>
      <c r="N22" s="336"/>
      <c r="O22" s="325" t="str">
        <f>③職員名簿【年間実績】!BS34</f>
        <v/>
      </c>
      <c r="P22" s="324" t="str">
        <f>③職員名簿【年間実績】!BC34</f>
        <v/>
      </c>
      <c r="Q22" s="336"/>
      <c r="R22" s="325" t="str">
        <f>③職員名簿【年間実績】!BT34</f>
        <v/>
      </c>
      <c r="S22" s="324" t="str">
        <f>③職員名簿【年間実績】!BD34</f>
        <v/>
      </c>
      <c r="T22" s="336"/>
      <c r="U22" s="325" t="str">
        <f>③職員名簿【年間実績】!BU34</f>
        <v/>
      </c>
      <c r="V22" s="324" t="str">
        <f>③職員名簿【年間実績】!BE34</f>
        <v/>
      </c>
      <c r="W22" s="336"/>
      <c r="X22" s="325" t="str">
        <f>③職員名簿【年間実績】!BV34</f>
        <v/>
      </c>
      <c r="Y22" s="324" t="str">
        <f>③職員名簿【年間実績】!BF34</f>
        <v/>
      </c>
      <c r="Z22" s="336"/>
      <c r="AA22" s="325" t="str">
        <f>③職員名簿【年間実績】!BW34</f>
        <v/>
      </c>
      <c r="AB22" s="324" t="str">
        <f>③職員名簿【年間実績】!BG34</f>
        <v/>
      </c>
      <c r="AC22" s="336"/>
      <c r="AD22" s="325" t="str">
        <f>③職員名簿【年間実績】!BX34</f>
        <v/>
      </c>
      <c r="AE22" s="324" t="str">
        <f>③職員名簿【年間実績】!BH34</f>
        <v/>
      </c>
      <c r="AF22" s="336"/>
      <c r="AG22" s="325" t="str">
        <f>③職員名簿【年間実績】!BY34</f>
        <v/>
      </c>
      <c r="AH22" s="324" t="str">
        <f>③職員名簿【年間実績】!BI34</f>
        <v/>
      </c>
      <c r="AI22" s="336"/>
      <c r="AJ22" s="325" t="str">
        <f>③職員名簿【年間実績】!BZ34</f>
        <v/>
      </c>
      <c r="AK22" s="324" t="str">
        <f>③職員名簿【年間実績】!BJ34</f>
        <v/>
      </c>
      <c r="AL22" s="336"/>
    </row>
    <row r="23" spans="1:38" ht="30" customHeight="1">
      <c r="A23">
        <v>19</v>
      </c>
      <c r="B23" s="138" t="str">
        <f>③職員名簿【年間実績】!BN35</f>
        <v/>
      </c>
      <c r="C23" s="323" t="str">
        <f>③職員名簿【年間実績】!BO35</f>
        <v/>
      </c>
      <c r="D23" s="324" t="str">
        <f>③職員名簿【年間実績】!AY35</f>
        <v/>
      </c>
      <c r="E23" s="336"/>
      <c r="F23" s="325" t="str">
        <f>③職員名簿【年間実績】!BP35</f>
        <v/>
      </c>
      <c r="G23" s="324" t="str">
        <f>③職員名簿【年間実績】!AZ35</f>
        <v/>
      </c>
      <c r="H23" s="336"/>
      <c r="I23" s="325" t="str">
        <f>③職員名簿【年間実績】!BQ35</f>
        <v/>
      </c>
      <c r="J23" s="324" t="str">
        <f>③職員名簿【年間実績】!BA35</f>
        <v/>
      </c>
      <c r="K23" s="336"/>
      <c r="L23" s="325" t="str">
        <f>③職員名簿【年間実績】!BR35</f>
        <v/>
      </c>
      <c r="M23" s="324" t="str">
        <f>③職員名簿【年間実績】!BB35</f>
        <v/>
      </c>
      <c r="N23" s="336"/>
      <c r="O23" s="325" t="str">
        <f>③職員名簿【年間実績】!BS35</f>
        <v/>
      </c>
      <c r="P23" s="324" t="str">
        <f>③職員名簿【年間実績】!BC35</f>
        <v/>
      </c>
      <c r="Q23" s="336"/>
      <c r="R23" s="325" t="str">
        <f>③職員名簿【年間実績】!BT35</f>
        <v/>
      </c>
      <c r="S23" s="324" t="str">
        <f>③職員名簿【年間実績】!BD35</f>
        <v/>
      </c>
      <c r="T23" s="336"/>
      <c r="U23" s="325" t="str">
        <f>③職員名簿【年間実績】!BU35</f>
        <v/>
      </c>
      <c r="V23" s="324" t="str">
        <f>③職員名簿【年間実績】!BE35</f>
        <v/>
      </c>
      <c r="W23" s="336"/>
      <c r="X23" s="325" t="str">
        <f>③職員名簿【年間実績】!BV35</f>
        <v/>
      </c>
      <c r="Y23" s="324" t="str">
        <f>③職員名簿【年間実績】!BF35</f>
        <v/>
      </c>
      <c r="Z23" s="336"/>
      <c r="AA23" s="325" t="str">
        <f>③職員名簿【年間実績】!BW35</f>
        <v/>
      </c>
      <c r="AB23" s="324" t="str">
        <f>③職員名簿【年間実績】!BG35</f>
        <v/>
      </c>
      <c r="AC23" s="336"/>
      <c r="AD23" s="325" t="str">
        <f>③職員名簿【年間実績】!BX35</f>
        <v/>
      </c>
      <c r="AE23" s="324" t="str">
        <f>③職員名簿【年間実績】!BH35</f>
        <v/>
      </c>
      <c r="AF23" s="336"/>
      <c r="AG23" s="325" t="str">
        <f>③職員名簿【年間実績】!BY35</f>
        <v/>
      </c>
      <c r="AH23" s="324" t="str">
        <f>③職員名簿【年間実績】!BI35</f>
        <v/>
      </c>
      <c r="AI23" s="336"/>
      <c r="AJ23" s="325" t="str">
        <f>③職員名簿【年間実績】!BZ35</f>
        <v/>
      </c>
      <c r="AK23" s="324" t="str">
        <f>③職員名簿【年間実績】!BJ35</f>
        <v/>
      </c>
      <c r="AL23" s="336"/>
    </row>
    <row r="24" spans="1:38" ht="30" customHeight="1">
      <c r="A24">
        <v>20</v>
      </c>
      <c r="B24" s="138" t="str">
        <f>③職員名簿【年間実績】!BN36</f>
        <v/>
      </c>
      <c r="C24" s="323" t="str">
        <f>③職員名簿【年間実績】!BO36</f>
        <v/>
      </c>
      <c r="D24" s="324" t="str">
        <f>③職員名簿【年間実績】!AY36</f>
        <v/>
      </c>
      <c r="E24" s="336"/>
      <c r="F24" s="325" t="str">
        <f>③職員名簿【年間実績】!BP36</f>
        <v/>
      </c>
      <c r="G24" s="324" t="str">
        <f>③職員名簿【年間実績】!AZ36</f>
        <v/>
      </c>
      <c r="H24" s="336"/>
      <c r="I24" s="325" t="str">
        <f>③職員名簿【年間実績】!BQ36</f>
        <v/>
      </c>
      <c r="J24" s="324" t="str">
        <f>③職員名簿【年間実績】!BA36</f>
        <v/>
      </c>
      <c r="K24" s="336"/>
      <c r="L24" s="325" t="str">
        <f>③職員名簿【年間実績】!BR36</f>
        <v/>
      </c>
      <c r="M24" s="324" t="str">
        <f>③職員名簿【年間実績】!BB36</f>
        <v/>
      </c>
      <c r="N24" s="336"/>
      <c r="O24" s="325" t="str">
        <f>③職員名簿【年間実績】!BS36</f>
        <v/>
      </c>
      <c r="P24" s="324" t="str">
        <f>③職員名簿【年間実績】!BC36</f>
        <v/>
      </c>
      <c r="Q24" s="336"/>
      <c r="R24" s="325" t="str">
        <f>③職員名簿【年間実績】!BT36</f>
        <v/>
      </c>
      <c r="S24" s="324" t="str">
        <f>③職員名簿【年間実績】!BD36</f>
        <v/>
      </c>
      <c r="T24" s="336"/>
      <c r="U24" s="325" t="str">
        <f>③職員名簿【年間実績】!BU36</f>
        <v/>
      </c>
      <c r="V24" s="324" t="str">
        <f>③職員名簿【年間実績】!BE36</f>
        <v/>
      </c>
      <c r="W24" s="336"/>
      <c r="X24" s="325" t="str">
        <f>③職員名簿【年間実績】!BV36</f>
        <v/>
      </c>
      <c r="Y24" s="324" t="str">
        <f>③職員名簿【年間実績】!BF36</f>
        <v/>
      </c>
      <c r="Z24" s="336"/>
      <c r="AA24" s="325" t="str">
        <f>③職員名簿【年間実績】!BW36</f>
        <v/>
      </c>
      <c r="AB24" s="324" t="str">
        <f>③職員名簿【年間実績】!BG36</f>
        <v/>
      </c>
      <c r="AC24" s="336"/>
      <c r="AD24" s="325" t="str">
        <f>③職員名簿【年間実績】!BX36</f>
        <v/>
      </c>
      <c r="AE24" s="324" t="str">
        <f>③職員名簿【年間実績】!BH36</f>
        <v/>
      </c>
      <c r="AF24" s="336"/>
      <c r="AG24" s="325" t="str">
        <f>③職員名簿【年間実績】!BY36</f>
        <v/>
      </c>
      <c r="AH24" s="324" t="str">
        <f>③職員名簿【年間実績】!BI36</f>
        <v/>
      </c>
      <c r="AI24" s="336"/>
      <c r="AJ24" s="325" t="str">
        <f>③職員名簿【年間実績】!BZ36</f>
        <v/>
      </c>
      <c r="AK24" s="324" t="str">
        <f>③職員名簿【年間実績】!BJ36</f>
        <v/>
      </c>
      <c r="AL24" s="336"/>
    </row>
    <row r="25" spans="1:38" ht="30" customHeight="1">
      <c r="A25">
        <v>21</v>
      </c>
      <c r="B25" s="138" t="str">
        <f>③職員名簿【年間実績】!BN37</f>
        <v/>
      </c>
      <c r="C25" s="323" t="str">
        <f>③職員名簿【年間実績】!BO37</f>
        <v/>
      </c>
      <c r="D25" s="324" t="str">
        <f>③職員名簿【年間実績】!AY37</f>
        <v/>
      </c>
      <c r="E25" s="336"/>
      <c r="F25" s="325" t="str">
        <f>③職員名簿【年間実績】!BP37</f>
        <v/>
      </c>
      <c r="G25" s="324" t="str">
        <f>③職員名簿【年間実績】!AZ37</f>
        <v/>
      </c>
      <c r="H25" s="336"/>
      <c r="I25" s="325" t="str">
        <f>③職員名簿【年間実績】!BQ37</f>
        <v/>
      </c>
      <c r="J25" s="324" t="str">
        <f>③職員名簿【年間実績】!BA37</f>
        <v/>
      </c>
      <c r="K25" s="336"/>
      <c r="L25" s="325" t="str">
        <f>③職員名簿【年間実績】!BR37</f>
        <v/>
      </c>
      <c r="M25" s="324" t="str">
        <f>③職員名簿【年間実績】!BB37</f>
        <v/>
      </c>
      <c r="N25" s="336"/>
      <c r="O25" s="325" t="str">
        <f>③職員名簿【年間実績】!BS37</f>
        <v/>
      </c>
      <c r="P25" s="324" t="str">
        <f>③職員名簿【年間実績】!BC37</f>
        <v/>
      </c>
      <c r="Q25" s="336"/>
      <c r="R25" s="325" t="str">
        <f>③職員名簿【年間実績】!BT37</f>
        <v/>
      </c>
      <c r="S25" s="324" t="str">
        <f>③職員名簿【年間実績】!BD37</f>
        <v/>
      </c>
      <c r="T25" s="336"/>
      <c r="U25" s="325" t="str">
        <f>③職員名簿【年間実績】!BU37</f>
        <v/>
      </c>
      <c r="V25" s="324" t="str">
        <f>③職員名簿【年間実績】!BE37</f>
        <v/>
      </c>
      <c r="W25" s="336"/>
      <c r="X25" s="325" t="str">
        <f>③職員名簿【年間実績】!BV37</f>
        <v/>
      </c>
      <c r="Y25" s="324" t="str">
        <f>③職員名簿【年間実績】!BF37</f>
        <v/>
      </c>
      <c r="Z25" s="336"/>
      <c r="AA25" s="325" t="str">
        <f>③職員名簿【年間実績】!BW37</f>
        <v/>
      </c>
      <c r="AB25" s="324" t="str">
        <f>③職員名簿【年間実績】!BG37</f>
        <v/>
      </c>
      <c r="AC25" s="336"/>
      <c r="AD25" s="325" t="str">
        <f>③職員名簿【年間実績】!BX37</f>
        <v/>
      </c>
      <c r="AE25" s="324" t="str">
        <f>③職員名簿【年間実績】!BH37</f>
        <v/>
      </c>
      <c r="AF25" s="336"/>
      <c r="AG25" s="325" t="str">
        <f>③職員名簿【年間実績】!BY37</f>
        <v/>
      </c>
      <c r="AH25" s="324" t="str">
        <f>③職員名簿【年間実績】!BI37</f>
        <v/>
      </c>
      <c r="AI25" s="336"/>
      <c r="AJ25" s="325" t="str">
        <f>③職員名簿【年間実績】!BZ37</f>
        <v/>
      </c>
      <c r="AK25" s="324" t="str">
        <f>③職員名簿【年間実績】!BJ37</f>
        <v/>
      </c>
      <c r="AL25" s="336"/>
    </row>
    <row r="26" spans="1:38" ht="30" customHeight="1">
      <c r="A26">
        <v>22</v>
      </c>
      <c r="B26" s="138" t="str">
        <f>③職員名簿【年間実績】!BN38</f>
        <v/>
      </c>
      <c r="C26" s="323" t="str">
        <f>③職員名簿【年間実績】!BO38</f>
        <v/>
      </c>
      <c r="D26" s="324" t="str">
        <f>③職員名簿【年間実績】!AY38</f>
        <v/>
      </c>
      <c r="E26" s="336"/>
      <c r="F26" s="325" t="str">
        <f>③職員名簿【年間実績】!BP38</f>
        <v/>
      </c>
      <c r="G26" s="324" t="str">
        <f>③職員名簿【年間実績】!AZ38</f>
        <v/>
      </c>
      <c r="H26" s="336"/>
      <c r="I26" s="325" t="str">
        <f>③職員名簿【年間実績】!BQ38</f>
        <v/>
      </c>
      <c r="J26" s="324" t="str">
        <f>③職員名簿【年間実績】!BA38</f>
        <v/>
      </c>
      <c r="K26" s="336"/>
      <c r="L26" s="325" t="str">
        <f>③職員名簿【年間実績】!BR38</f>
        <v/>
      </c>
      <c r="M26" s="324" t="str">
        <f>③職員名簿【年間実績】!BB38</f>
        <v/>
      </c>
      <c r="N26" s="336"/>
      <c r="O26" s="325" t="str">
        <f>③職員名簿【年間実績】!BS38</f>
        <v/>
      </c>
      <c r="P26" s="324" t="str">
        <f>③職員名簿【年間実績】!BC38</f>
        <v/>
      </c>
      <c r="Q26" s="336"/>
      <c r="R26" s="325" t="str">
        <f>③職員名簿【年間実績】!BT38</f>
        <v/>
      </c>
      <c r="S26" s="324" t="str">
        <f>③職員名簿【年間実績】!BD38</f>
        <v/>
      </c>
      <c r="T26" s="336"/>
      <c r="U26" s="325" t="str">
        <f>③職員名簿【年間実績】!BU38</f>
        <v/>
      </c>
      <c r="V26" s="324" t="str">
        <f>③職員名簿【年間実績】!BE38</f>
        <v/>
      </c>
      <c r="W26" s="336"/>
      <c r="X26" s="325" t="str">
        <f>③職員名簿【年間実績】!BV38</f>
        <v/>
      </c>
      <c r="Y26" s="324" t="str">
        <f>③職員名簿【年間実績】!BF38</f>
        <v/>
      </c>
      <c r="Z26" s="336"/>
      <c r="AA26" s="325" t="str">
        <f>③職員名簿【年間実績】!BW38</f>
        <v/>
      </c>
      <c r="AB26" s="324" t="str">
        <f>③職員名簿【年間実績】!BG38</f>
        <v/>
      </c>
      <c r="AC26" s="336"/>
      <c r="AD26" s="325" t="str">
        <f>③職員名簿【年間実績】!BX38</f>
        <v/>
      </c>
      <c r="AE26" s="324" t="str">
        <f>③職員名簿【年間実績】!BH38</f>
        <v/>
      </c>
      <c r="AF26" s="336"/>
      <c r="AG26" s="325" t="str">
        <f>③職員名簿【年間実績】!BY38</f>
        <v/>
      </c>
      <c r="AH26" s="324" t="str">
        <f>③職員名簿【年間実績】!BI38</f>
        <v/>
      </c>
      <c r="AI26" s="336"/>
      <c r="AJ26" s="325" t="str">
        <f>③職員名簿【年間実績】!BZ38</f>
        <v/>
      </c>
      <c r="AK26" s="324" t="str">
        <f>③職員名簿【年間実績】!BJ38</f>
        <v/>
      </c>
      <c r="AL26" s="336"/>
    </row>
    <row r="27" spans="1:38" ht="30" customHeight="1">
      <c r="A27">
        <v>23</v>
      </c>
      <c r="B27" s="138" t="str">
        <f>③職員名簿【年間実績】!BN39</f>
        <v/>
      </c>
      <c r="C27" s="323" t="str">
        <f>③職員名簿【年間実績】!BO39</f>
        <v/>
      </c>
      <c r="D27" s="324" t="str">
        <f>③職員名簿【年間実績】!AY39</f>
        <v/>
      </c>
      <c r="E27" s="336"/>
      <c r="F27" s="325" t="str">
        <f>③職員名簿【年間実績】!BP39</f>
        <v/>
      </c>
      <c r="G27" s="324" t="str">
        <f>③職員名簿【年間実績】!AZ39</f>
        <v/>
      </c>
      <c r="H27" s="336"/>
      <c r="I27" s="325" t="str">
        <f>③職員名簿【年間実績】!BQ39</f>
        <v/>
      </c>
      <c r="J27" s="324" t="str">
        <f>③職員名簿【年間実績】!BA39</f>
        <v/>
      </c>
      <c r="K27" s="336"/>
      <c r="L27" s="325" t="str">
        <f>③職員名簿【年間実績】!BR39</f>
        <v/>
      </c>
      <c r="M27" s="324" t="str">
        <f>③職員名簿【年間実績】!BB39</f>
        <v/>
      </c>
      <c r="N27" s="336"/>
      <c r="O27" s="325" t="str">
        <f>③職員名簿【年間実績】!BS39</f>
        <v/>
      </c>
      <c r="P27" s="324" t="str">
        <f>③職員名簿【年間実績】!BC39</f>
        <v/>
      </c>
      <c r="Q27" s="336"/>
      <c r="R27" s="325" t="str">
        <f>③職員名簿【年間実績】!BT39</f>
        <v/>
      </c>
      <c r="S27" s="324" t="str">
        <f>③職員名簿【年間実績】!BD39</f>
        <v/>
      </c>
      <c r="T27" s="336"/>
      <c r="U27" s="325" t="str">
        <f>③職員名簿【年間実績】!BU39</f>
        <v/>
      </c>
      <c r="V27" s="324" t="str">
        <f>③職員名簿【年間実績】!BE39</f>
        <v/>
      </c>
      <c r="W27" s="336"/>
      <c r="X27" s="325" t="str">
        <f>③職員名簿【年間実績】!BV39</f>
        <v/>
      </c>
      <c r="Y27" s="324" t="str">
        <f>③職員名簿【年間実績】!BF39</f>
        <v/>
      </c>
      <c r="Z27" s="336"/>
      <c r="AA27" s="325" t="str">
        <f>③職員名簿【年間実績】!BW39</f>
        <v/>
      </c>
      <c r="AB27" s="324" t="str">
        <f>③職員名簿【年間実績】!BG39</f>
        <v/>
      </c>
      <c r="AC27" s="336"/>
      <c r="AD27" s="325" t="str">
        <f>③職員名簿【年間実績】!BX39</f>
        <v/>
      </c>
      <c r="AE27" s="324" t="str">
        <f>③職員名簿【年間実績】!BH39</f>
        <v/>
      </c>
      <c r="AF27" s="336"/>
      <c r="AG27" s="325" t="str">
        <f>③職員名簿【年間実績】!BY39</f>
        <v/>
      </c>
      <c r="AH27" s="324" t="str">
        <f>③職員名簿【年間実績】!BI39</f>
        <v/>
      </c>
      <c r="AI27" s="336"/>
      <c r="AJ27" s="325" t="str">
        <f>③職員名簿【年間実績】!BZ39</f>
        <v/>
      </c>
      <c r="AK27" s="324" t="str">
        <f>③職員名簿【年間実績】!BJ39</f>
        <v/>
      </c>
      <c r="AL27" s="336"/>
    </row>
    <row r="28" spans="1:38" ht="30" customHeight="1">
      <c r="A28">
        <v>24</v>
      </c>
      <c r="B28" s="138" t="str">
        <f>③職員名簿【年間実績】!BN40</f>
        <v/>
      </c>
      <c r="C28" s="323" t="str">
        <f>③職員名簿【年間実績】!BO40</f>
        <v/>
      </c>
      <c r="D28" s="324" t="str">
        <f>③職員名簿【年間実績】!AY40</f>
        <v/>
      </c>
      <c r="E28" s="336"/>
      <c r="F28" s="325" t="str">
        <f>③職員名簿【年間実績】!BP40</f>
        <v/>
      </c>
      <c r="G28" s="324" t="str">
        <f>③職員名簿【年間実績】!AZ40</f>
        <v/>
      </c>
      <c r="H28" s="336"/>
      <c r="I28" s="325" t="str">
        <f>③職員名簿【年間実績】!BQ40</f>
        <v/>
      </c>
      <c r="J28" s="324" t="str">
        <f>③職員名簿【年間実績】!BA40</f>
        <v/>
      </c>
      <c r="K28" s="336"/>
      <c r="L28" s="325" t="str">
        <f>③職員名簿【年間実績】!BR40</f>
        <v/>
      </c>
      <c r="M28" s="324" t="str">
        <f>③職員名簿【年間実績】!BB40</f>
        <v/>
      </c>
      <c r="N28" s="336"/>
      <c r="O28" s="325" t="str">
        <f>③職員名簿【年間実績】!BS40</f>
        <v/>
      </c>
      <c r="P28" s="324" t="str">
        <f>③職員名簿【年間実績】!BC40</f>
        <v/>
      </c>
      <c r="Q28" s="336"/>
      <c r="R28" s="325" t="str">
        <f>③職員名簿【年間実績】!BT40</f>
        <v/>
      </c>
      <c r="S28" s="324" t="str">
        <f>③職員名簿【年間実績】!BD40</f>
        <v/>
      </c>
      <c r="T28" s="336"/>
      <c r="U28" s="325" t="str">
        <f>③職員名簿【年間実績】!BU40</f>
        <v/>
      </c>
      <c r="V28" s="324" t="str">
        <f>③職員名簿【年間実績】!BE40</f>
        <v/>
      </c>
      <c r="W28" s="336"/>
      <c r="X28" s="325" t="str">
        <f>③職員名簿【年間実績】!BV40</f>
        <v/>
      </c>
      <c r="Y28" s="324" t="str">
        <f>③職員名簿【年間実績】!BF40</f>
        <v/>
      </c>
      <c r="Z28" s="336"/>
      <c r="AA28" s="325" t="str">
        <f>③職員名簿【年間実績】!BW40</f>
        <v/>
      </c>
      <c r="AB28" s="324" t="str">
        <f>③職員名簿【年間実績】!BG40</f>
        <v/>
      </c>
      <c r="AC28" s="336"/>
      <c r="AD28" s="325" t="str">
        <f>③職員名簿【年間実績】!BX40</f>
        <v/>
      </c>
      <c r="AE28" s="324" t="str">
        <f>③職員名簿【年間実績】!BH40</f>
        <v/>
      </c>
      <c r="AF28" s="336"/>
      <c r="AG28" s="325" t="str">
        <f>③職員名簿【年間実績】!BY40</f>
        <v/>
      </c>
      <c r="AH28" s="324" t="str">
        <f>③職員名簿【年間実績】!BI40</f>
        <v/>
      </c>
      <c r="AI28" s="336"/>
      <c r="AJ28" s="325" t="str">
        <f>③職員名簿【年間実績】!BZ40</f>
        <v/>
      </c>
      <c r="AK28" s="324" t="str">
        <f>③職員名簿【年間実績】!BJ40</f>
        <v/>
      </c>
      <c r="AL28" s="336"/>
    </row>
    <row r="29" spans="1:38" ht="30" customHeight="1">
      <c r="A29">
        <v>25</v>
      </c>
      <c r="B29" s="138" t="str">
        <f>③職員名簿【年間実績】!BN41</f>
        <v/>
      </c>
      <c r="C29" s="323" t="str">
        <f>③職員名簿【年間実績】!BO41</f>
        <v/>
      </c>
      <c r="D29" s="324" t="str">
        <f>③職員名簿【年間実績】!AY41</f>
        <v/>
      </c>
      <c r="E29" s="336"/>
      <c r="F29" s="325" t="str">
        <f>③職員名簿【年間実績】!BP41</f>
        <v/>
      </c>
      <c r="G29" s="324" t="str">
        <f>③職員名簿【年間実績】!AZ41</f>
        <v/>
      </c>
      <c r="H29" s="336"/>
      <c r="I29" s="325" t="str">
        <f>③職員名簿【年間実績】!BQ41</f>
        <v/>
      </c>
      <c r="J29" s="324" t="str">
        <f>③職員名簿【年間実績】!BA41</f>
        <v/>
      </c>
      <c r="K29" s="336"/>
      <c r="L29" s="325" t="str">
        <f>③職員名簿【年間実績】!BR41</f>
        <v/>
      </c>
      <c r="M29" s="324" t="str">
        <f>③職員名簿【年間実績】!BB41</f>
        <v/>
      </c>
      <c r="N29" s="336"/>
      <c r="O29" s="325" t="str">
        <f>③職員名簿【年間実績】!BS41</f>
        <v/>
      </c>
      <c r="P29" s="324" t="str">
        <f>③職員名簿【年間実績】!BC41</f>
        <v/>
      </c>
      <c r="Q29" s="336"/>
      <c r="R29" s="325" t="str">
        <f>③職員名簿【年間実績】!BT41</f>
        <v/>
      </c>
      <c r="S29" s="324" t="str">
        <f>③職員名簿【年間実績】!BD41</f>
        <v/>
      </c>
      <c r="T29" s="336"/>
      <c r="U29" s="325" t="str">
        <f>③職員名簿【年間実績】!BU41</f>
        <v/>
      </c>
      <c r="V29" s="324" t="str">
        <f>③職員名簿【年間実績】!BE41</f>
        <v/>
      </c>
      <c r="W29" s="336"/>
      <c r="X29" s="325" t="str">
        <f>③職員名簿【年間実績】!BV41</f>
        <v/>
      </c>
      <c r="Y29" s="324" t="str">
        <f>③職員名簿【年間実績】!BF41</f>
        <v/>
      </c>
      <c r="Z29" s="336"/>
      <c r="AA29" s="325" t="str">
        <f>③職員名簿【年間実績】!BW41</f>
        <v/>
      </c>
      <c r="AB29" s="324" t="str">
        <f>③職員名簿【年間実績】!BG41</f>
        <v/>
      </c>
      <c r="AC29" s="336"/>
      <c r="AD29" s="325" t="str">
        <f>③職員名簿【年間実績】!BX41</f>
        <v/>
      </c>
      <c r="AE29" s="324" t="str">
        <f>③職員名簿【年間実績】!BH41</f>
        <v/>
      </c>
      <c r="AF29" s="336"/>
      <c r="AG29" s="325" t="str">
        <f>③職員名簿【年間実績】!BY41</f>
        <v/>
      </c>
      <c r="AH29" s="324" t="str">
        <f>③職員名簿【年間実績】!BI41</f>
        <v/>
      </c>
      <c r="AI29" s="336"/>
      <c r="AJ29" s="325" t="str">
        <f>③職員名簿【年間実績】!BZ41</f>
        <v/>
      </c>
      <c r="AK29" s="324" t="str">
        <f>③職員名簿【年間実績】!BJ41</f>
        <v/>
      </c>
      <c r="AL29" s="336"/>
    </row>
    <row r="30" spans="1:38" ht="30" customHeight="1">
      <c r="A30">
        <v>26</v>
      </c>
      <c r="B30" s="138" t="str">
        <f>③職員名簿【年間実績】!BN42</f>
        <v/>
      </c>
      <c r="C30" s="323" t="str">
        <f>③職員名簿【年間実績】!BO42</f>
        <v/>
      </c>
      <c r="D30" s="324" t="str">
        <f>③職員名簿【年間実績】!AY42</f>
        <v/>
      </c>
      <c r="E30" s="336"/>
      <c r="F30" s="325" t="str">
        <f>③職員名簿【年間実績】!BP42</f>
        <v/>
      </c>
      <c r="G30" s="324" t="str">
        <f>③職員名簿【年間実績】!AZ42</f>
        <v/>
      </c>
      <c r="H30" s="336"/>
      <c r="I30" s="325" t="str">
        <f>③職員名簿【年間実績】!BQ42</f>
        <v/>
      </c>
      <c r="J30" s="324" t="str">
        <f>③職員名簿【年間実績】!BA42</f>
        <v/>
      </c>
      <c r="K30" s="336"/>
      <c r="L30" s="325" t="str">
        <f>③職員名簿【年間実績】!BR42</f>
        <v/>
      </c>
      <c r="M30" s="324" t="str">
        <f>③職員名簿【年間実績】!BB42</f>
        <v/>
      </c>
      <c r="N30" s="336"/>
      <c r="O30" s="325" t="str">
        <f>③職員名簿【年間実績】!BS42</f>
        <v/>
      </c>
      <c r="P30" s="324" t="str">
        <f>③職員名簿【年間実績】!BC42</f>
        <v/>
      </c>
      <c r="Q30" s="336"/>
      <c r="R30" s="325" t="str">
        <f>③職員名簿【年間実績】!BT42</f>
        <v/>
      </c>
      <c r="S30" s="324" t="str">
        <f>③職員名簿【年間実績】!BD42</f>
        <v/>
      </c>
      <c r="T30" s="336"/>
      <c r="U30" s="325" t="str">
        <f>③職員名簿【年間実績】!BU42</f>
        <v/>
      </c>
      <c r="V30" s="324" t="str">
        <f>③職員名簿【年間実績】!BE42</f>
        <v/>
      </c>
      <c r="W30" s="336"/>
      <c r="X30" s="325" t="str">
        <f>③職員名簿【年間実績】!BV42</f>
        <v/>
      </c>
      <c r="Y30" s="324" t="str">
        <f>③職員名簿【年間実績】!BF42</f>
        <v/>
      </c>
      <c r="Z30" s="336"/>
      <c r="AA30" s="325" t="str">
        <f>③職員名簿【年間実績】!BW42</f>
        <v/>
      </c>
      <c r="AB30" s="324" t="str">
        <f>③職員名簿【年間実績】!BG42</f>
        <v/>
      </c>
      <c r="AC30" s="336"/>
      <c r="AD30" s="325" t="str">
        <f>③職員名簿【年間実績】!BX42</f>
        <v/>
      </c>
      <c r="AE30" s="324" t="str">
        <f>③職員名簿【年間実績】!BH42</f>
        <v/>
      </c>
      <c r="AF30" s="336"/>
      <c r="AG30" s="325" t="str">
        <f>③職員名簿【年間実績】!BY42</f>
        <v/>
      </c>
      <c r="AH30" s="324" t="str">
        <f>③職員名簿【年間実績】!BI42</f>
        <v/>
      </c>
      <c r="AI30" s="336"/>
      <c r="AJ30" s="325" t="str">
        <f>③職員名簿【年間実績】!BZ42</f>
        <v/>
      </c>
      <c r="AK30" s="324" t="str">
        <f>③職員名簿【年間実績】!BJ42</f>
        <v/>
      </c>
      <c r="AL30" s="336"/>
    </row>
    <row r="31" spans="1:38" ht="30" customHeight="1">
      <c r="A31">
        <v>27</v>
      </c>
      <c r="B31" s="138" t="str">
        <f>③職員名簿【年間実績】!BN43</f>
        <v/>
      </c>
      <c r="C31" s="323" t="str">
        <f>③職員名簿【年間実績】!BO43</f>
        <v/>
      </c>
      <c r="D31" s="324" t="str">
        <f>③職員名簿【年間実績】!AY43</f>
        <v/>
      </c>
      <c r="E31" s="336"/>
      <c r="F31" s="325" t="str">
        <f>③職員名簿【年間実績】!BP43</f>
        <v/>
      </c>
      <c r="G31" s="324" t="str">
        <f>③職員名簿【年間実績】!AZ43</f>
        <v/>
      </c>
      <c r="H31" s="336"/>
      <c r="I31" s="325" t="str">
        <f>③職員名簿【年間実績】!BQ43</f>
        <v/>
      </c>
      <c r="J31" s="324" t="str">
        <f>③職員名簿【年間実績】!BA43</f>
        <v/>
      </c>
      <c r="K31" s="336"/>
      <c r="L31" s="325" t="str">
        <f>③職員名簿【年間実績】!BR43</f>
        <v/>
      </c>
      <c r="M31" s="324" t="str">
        <f>③職員名簿【年間実績】!BB43</f>
        <v/>
      </c>
      <c r="N31" s="336"/>
      <c r="O31" s="325" t="str">
        <f>③職員名簿【年間実績】!BS43</f>
        <v/>
      </c>
      <c r="P31" s="324" t="str">
        <f>③職員名簿【年間実績】!BC43</f>
        <v/>
      </c>
      <c r="Q31" s="336"/>
      <c r="R31" s="325" t="str">
        <f>③職員名簿【年間実績】!BT43</f>
        <v/>
      </c>
      <c r="S31" s="324" t="str">
        <f>③職員名簿【年間実績】!BD43</f>
        <v/>
      </c>
      <c r="T31" s="336"/>
      <c r="U31" s="325" t="str">
        <f>③職員名簿【年間実績】!BU43</f>
        <v/>
      </c>
      <c r="V31" s="324" t="str">
        <f>③職員名簿【年間実績】!BE43</f>
        <v/>
      </c>
      <c r="W31" s="336"/>
      <c r="X31" s="325" t="str">
        <f>③職員名簿【年間実績】!BV43</f>
        <v/>
      </c>
      <c r="Y31" s="324" t="str">
        <f>③職員名簿【年間実績】!BF43</f>
        <v/>
      </c>
      <c r="Z31" s="336"/>
      <c r="AA31" s="325" t="str">
        <f>③職員名簿【年間実績】!BW43</f>
        <v/>
      </c>
      <c r="AB31" s="324" t="str">
        <f>③職員名簿【年間実績】!BG43</f>
        <v/>
      </c>
      <c r="AC31" s="336"/>
      <c r="AD31" s="325" t="str">
        <f>③職員名簿【年間実績】!BX43</f>
        <v/>
      </c>
      <c r="AE31" s="324" t="str">
        <f>③職員名簿【年間実績】!BH43</f>
        <v/>
      </c>
      <c r="AF31" s="336"/>
      <c r="AG31" s="325" t="str">
        <f>③職員名簿【年間実績】!BY43</f>
        <v/>
      </c>
      <c r="AH31" s="324" t="str">
        <f>③職員名簿【年間実績】!BI43</f>
        <v/>
      </c>
      <c r="AI31" s="336"/>
      <c r="AJ31" s="325" t="str">
        <f>③職員名簿【年間実績】!BZ43</f>
        <v/>
      </c>
      <c r="AK31" s="324" t="str">
        <f>③職員名簿【年間実績】!BJ43</f>
        <v/>
      </c>
      <c r="AL31" s="336"/>
    </row>
    <row r="32" spans="1:38" ht="30" customHeight="1">
      <c r="A32">
        <v>28</v>
      </c>
      <c r="B32" s="138" t="str">
        <f>③職員名簿【年間実績】!BN44</f>
        <v/>
      </c>
      <c r="C32" s="323" t="str">
        <f>③職員名簿【年間実績】!BO44</f>
        <v/>
      </c>
      <c r="D32" s="324" t="str">
        <f>③職員名簿【年間実績】!AY44</f>
        <v/>
      </c>
      <c r="E32" s="336"/>
      <c r="F32" s="325" t="str">
        <f>③職員名簿【年間実績】!BP44</f>
        <v/>
      </c>
      <c r="G32" s="324" t="str">
        <f>③職員名簿【年間実績】!AZ44</f>
        <v/>
      </c>
      <c r="H32" s="336"/>
      <c r="I32" s="325" t="str">
        <f>③職員名簿【年間実績】!BQ44</f>
        <v/>
      </c>
      <c r="J32" s="324" t="str">
        <f>③職員名簿【年間実績】!BA44</f>
        <v/>
      </c>
      <c r="K32" s="336"/>
      <c r="L32" s="325" t="str">
        <f>③職員名簿【年間実績】!BR44</f>
        <v/>
      </c>
      <c r="M32" s="324" t="str">
        <f>③職員名簿【年間実績】!BB44</f>
        <v/>
      </c>
      <c r="N32" s="336"/>
      <c r="O32" s="325" t="str">
        <f>③職員名簿【年間実績】!BS44</f>
        <v/>
      </c>
      <c r="P32" s="324" t="str">
        <f>③職員名簿【年間実績】!BC44</f>
        <v/>
      </c>
      <c r="Q32" s="336"/>
      <c r="R32" s="325" t="str">
        <f>③職員名簿【年間実績】!BT44</f>
        <v/>
      </c>
      <c r="S32" s="324" t="str">
        <f>③職員名簿【年間実績】!BD44</f>
        <v/>
      </c>
      <c r="T32" s="336"/>
      <c r="U32" s="325" t="str">
        <f>③職員名簿【年間実績】!BU44</f>
        <v/>
      </c>
      <c r="V32" s="324" t="str">
        <f>③職員名簿【年間実績】!BE44</f>
        <v/>
      </c>
      <c r="W32" s="336"/>
      <c r="X32" s="325" t="str">
        <f>③職員名簿【年間実績】!BV44</f>
        <v/>
      </c>
      <c r="Y32" s="324" t="str">
        <f>③職員名簿【年間実績】!BF44</f>
        <v/>
      </c>
      <c r="Z32" s="336"/>
      <c r="AA32" s="325" t="str">
        <f>③職員名簿【年間実績】!BW44</f>
        <v/>
      </c>
      <c r="AB32" s="324" t="str">
        <f>③職員名簿【年間実績】!BG44</f>
        <v/>
      </c>
      <c r="AC32" s="336"/>
      <c r="AD32" s="325" t="str">
        <f>③職員名簿【年間実績】!BX44</f>
        <v/>
      </c>
      <c r="AE32" s="324" t="str">
        <f>③職員名簿【年間実績】!BH44</f>
        <v/>
      </c>
      <c r="AF32" s="336"/>
      <c r="AG32" s="325" t="str">
        <f>③職員名簿【年間実績】!BY44</f>
        <v/>
      </c>
      <c r="AH32" s="324" t="str">
        <f>③職員名簿【年間実績】!BI44</f>
        <v/>
      </c>
      <c r="AI32" s="336"/>
      <c r="AJ32" s="325" t="str">
        <f>③職員名簿【年間実績】!BZ44</f>
        <v/>
      </c>
      <c r="AK32" s="324" t="str">
        <f>③職員名簿【年間実績】!BJ44</f>
        <v/>
      </c>
      <c r="AL32" s="336"/>
    </row>
    <row r="33" spans="1:38" ht="30" customHeight="1">
      <c r="A33">
        <v>29</v>
      </c>
      <c r="B33" s="138" t="str">
        <f>③職員名簿【年間実績】!BN45</f>
        <v/>
      </c>
      <c r="C33" s="323" t="str">
        <f>③職員名簿【年間実績】!BO45</f>
        <v/>
      </c>
      <c r="D33" s="324" t="str">
        <f>③職員名簿【年間実績】!AY45</f>
        <v/>
      </c>
      <c r="E33" s="336"/>
      <c r="F33" s="325" t="str">
        <f>③職員名簿【年間実績】!BP45</f>
        <v/>
      </c>
      <c r="G33" s="324" t="str">
        <f>③職員名簿【年間実績】!AZ45</f>
        <v/>
      </c>
      <c r="H33" s="336"/>
      <c r="I33" s="325" t="str">
        <f>③職員名簿【年間実績】!BQ45</f>
        <v/>
      </c>
      <c r="J33" s="324" t="str">
        <f>③職員名簿【年間実績】!BA45</f>
        <v/>
      </c>
      <c r="K33" s="336"/>
      <c r="L33" s="325" t="str">
        <f>③職員名簿【年間実績】!BR45</f>
        <v/>
      </c>
      <c r="M33" s="324" t="str">
        <f>③職員名簿【年間実績】!BB45</f>
        <v/>
      </c>
      <c r="N33" s="336"/>
      <c r="O33" s="325" t="str">
        <f>③職員名簿【年間実績】!BS45</f>
        <v/>
      </c>
      <c r="P33" s="324" t="str">
        <f>③職員名簿【年間実績】!BC45</f>
        <v/>
      </c>
      <c r="Q33" s="336"/>
      <c r="R33" s="325" t="str">
        <f>③職員名簿【年間実績】!BT45</f>
        <v/>
      </c>
      <c r="S33" s="324" t="str">
        <f>③職員名簿【年間実績】!BD45</f>
        <v/>
      </c>
      <c r="T33" s="336"/>
      <c r="U33" s="325" t="str">
        <f>③職員名簿【年間実績】!BU45</f>
        <v/>
      </c>
      <c r="V33" s="324" t="str">
        <f>③職員名簿【年間実績】!BE45</f>
        <v/>
      </c>
      <c r="W33" s="336"/>
      <c r="X33" s="325" t="str">
        <f>③職員名簿【年間実績】!BV45</f>
        <v/>
      </c>
      <c r="Y33" s="324" t="str">
        <f>③職員名簿【年間実績】!BF45</f>
        <v/>
      </c>
      <c r="Z33" s="336"/>
      <c r="AA33" s="325" t="str">
        <f>③職員名簿【年間実績】!BW45</f>
        <v/>
      </c>
      <c r="AB33" s="324" t="str">
        <f>③職員名簿【年間実績】!BG45</f>
        <v/>
      </c>
      <c r="AC33" s="336"/>
      <c r="AD33" s="325" t="str">
        <f>③職員名簿【年間実績】!BX45</f>
        <v/>
      </c>
      <c r="AE33" s="324" t="str">
        <f>③職員名簿【年間実績】!BH45</f>
        <v/>
      </c>
      <c r="AF33" s="336"/>
      <c r="AG33" s="325" t="str">
        <f>③職員名簿【年間実績】!BY45</f>
        <v/>
      </c>
      <c r="AH33" s="324" t="str">
        <f>③職員名簿【年間実績】!BI45</f>
        <v/>
      </c>
      <c r="AI33" s="336"/>
      <c r="AJ33" s="325" t="str">
        <f>③職員名簿【年間実績】!BZ45</f>
        <v/>
      </c>
      <c r="AK33" s="324" t="str">
        <f>③職員名簿【年間実績】!BJ45</f>
        <v/>
      </c>
      <c r="AL33" s="336"/>
    </row>
    <row r="34" spans="1:38" ht="30" customHeight="1">
      <c r="A34">
        <v>30</v>
      </c>
      <c r="B34" s="138" t="str">
        <f>③職員名簿【年間実績】!BN46</f>
        <v/>
      </c>
      <c r="C34" s="323" t="str">
        <f>③職員名簿【年間実績】!BO46</f>
        <v/>
      </c>
      <c r="D34" s="324" t="str">
        <f>③職員名簿【年間実績】!AY46</f>
        <v/>
      </c>
      <c r="E34" s="336"/>
      <c r="F34" s="325" t="str">
        <f>③職員名簿【年間実績】!BP46</f>
        <v/>
      </c>
      <c r="G34" s="324" t="str">
        <f>③職員名簿【年間実績】!AZ46</f>
        <v/>
      </c>
      <c r="H34" s="336"/>
      <c r="I34" s="325" t="str">
        <f>③職員名簿【年間実績】!BQ46</f>
        <v/>
      </c>
      <c r="J34" s="324" t="str">
        <f>③職員名簿【年間実績】!BA46</f>
        <v/>
      </c>
      <c r="K34" s="336"/>
      <c r="L34" s="325" t="str">
        <f>③職員名簿【年間実績】!BR46</f>
        <v/>
      </c>
      <c r="M34" s="324" t="str">
        <f>③職員名簿【年間実績】!BB46</f>
        <v/>
      </c>
      <c r="N34" s="336"/>
      <c r="O34" s="325" t="str">
        <f>③職員名簿【年間実績】!BS46</f>
        <v/>
      </c>
      <c r="P34" s="324" t="str">
        <f>③職員名簿【年間実績】!BC46</f>
        <v/>
      </c>
      <c r="Q34" s="336"/>
      <c r="R34" s="325" t="str">
        <f>③職員名簿【年間実績】!BT46</f>
        <v/>
      </c>
      <c r="S34" s="324" t="str">
        <f>③職員名簿【年間実績】!BD46</f>
        <v/>
      </c>
      <c r="T34" s="336"/>
      <c r="U34" s="325" t="str">
        <f>③職員名簿【年間実績】!BU46</f>
        <v/>
      </c>
      <c r="V34" s="324" t="str">
        <f>③職員名簿【年間実績】!BE46</f>
        <v/>
      </c>
      <c r="W34" s="336"/>
      <c r="X34" s="325" t="str">
        <f>③職員名簿【年間実績】!BV46</f>
        <v/>
      </c>
      <c r="Y34" s="324" t="str">
        <f>③職員名簿【年間実績】!BF46</f>
        <v/>
      </c>
      <c r="Z34" s="336"/>
      <c r="AA34" s="325" t="str">
        <f>③職員名簿【年間実績】!BW46</f>
        <v/>
      </c>
      <c r="AB34" s="324" t="str">
        <f>③職員名簿【年間実績】!BG46</f>
        <v/>
      </c>
      <c r="AC34" s="336"/>
      <c r="AD34" s="325" t="str">
        <f>③職員名簿【年間実績】!BX46</f>
        <v/>
      </c>
      <c r="AE34" s="324" t="str">
        <f>③職員名簿【年間実績】!BH46</f>
        <v/>
      </c>
      <c r="AF34" s="336"/>
      <c r="AG34" s="325" t="str">
        <f>③職員名簿【年間実績】!BY46</f>
        <v/>
      </c>
      <c r="AH34" s="324" t="str">
        <f>③職員名簿【年間実績】!BI46</f>
        <v/>
      </c>
      <c r="AI34" s="336"/>
      <c r="AJ34" s="325" t="str">
        <f>③職員名簿【年間実績】!BZ46</f>
        <v/>
      </c>
      <c r="AK34" s="324" t="str">
        <f>③職員名簿【年間実績】!BJ46</f>
        <v/>
      </c>
      <c r="AL34" s="336"/>
    </row>
    <row r="35" spans="1:38" ht="30" customHeight="1">
      <c r="A35">
        <v>31</v>
      </c>
      <c r="B35" s="138" t="str">
        <f>③職員名簿【年間実績】!BN47</f>
        <v/>
      </c>
      <c r="C35" s="323" t="str">
        <f>③職員名簿【年間実績】!BO47</f>
        <v/>
      </c>
      <c r="D35" s="324" t="str">
        <f>③職員名簿【年間実績】!AY47</f>
        <v/>
      </c>
      <c r="E35" s="336"/>
      <c r="F35" s="325" t="str">
        <f>③職員名簿【年間実績】!BP47</f>
        <v/>
      </c>
      <c r="G35" s="324" t="str">
        <f>③職員名簿【年間実績】!AZ47</f>
        <v/>
      </c>
      <c r="H35" s="336"/>
      <c r="I35" s="325" t="str">
        <f>③職員名簿【年間実績】!BQ47</f>
        <v/>
      </c>
      <c r="J35" s="324" t="str">
        <f>③職員名簿【年間実績】!BA47</f>
        <v/>
      </c>
      <c r="K35" s="336"/>
      <c r="L35" s="325" t="str">
        <f>③職員名簿【年間実績】!BR47</f>
        <v/>
      </c>
      <c r="M35" s="324" t="str">
        <f>③職員名簿【年間実績】!BB47</f>
        <v/>
      </c>
      <c r="N35" s="336"/>
      <c r="O35" s="325" t="str">
        <f>③職員名簿【年間実績】!BS47</f>
        <v/>
      </c>
      <c r="P35" s="324" t="str">
        <f>③職員名簿【年間実績】!BC47</f>
        <v/>
      </c>
      <c r="Q35" s="336"/>
      <c r="R35" s="325" t="str">
        <f>③職員名簿【年間実績】!BT47</f>
        <v/>
      </c>
      <c r="S35" s="324" t="str">
        <f>③職員名簿【年間実績】!BD47</f>
        <v/>
      </c>
      <c r="T35" s="336"/>
      <c r="U35" s="325" t="str">
        <f>③職員名簿【年間実績】!BU47</f>
        <v/>
      </c>
      <c r="V35" s="324" t="str">
        <f>③職員名簿【年間実績】!BE47</f>
        <v/>
      </c>
      <c r="W35" s="336"/>
      <c r="X35" s="325" t="str">
        <f>③職員名簿【年間実績】!BV47</f>
        <v/>
      </c>
      <c r="Y35" s="324" t="str">
        <f>③職員名簿【年間実績】!BF47</f>
        <v/>
      </c>
      <c r="Z35" s="336"/>
      <c r="AA35" s="325" t="str">
        <f>③職員名簿【年間実績】!BW47</f>
        <v/>
      </c>
      <c r="AB35" s="324" t="str">
        <f>③職員名簿【年間実績】!BG47</f>
        <v/>
      </c>
      <c r="AC35" s="336"/>
      <c r="AD35" s="325" t="str">
        <f>③職員名簿【年間実績】!BX47</f>
        <v/>
      </c>
      <c r="AE35" s="324" t="str">
        <f>③職員名簿【年間実績】!BH47</f>
        <v/>
      </c>
      <c r="AF35" s="336"/>
      <c r="AG35" s="325" t="str">
        <f>③職員名簿【年間実績】!BY47</f>
        <v/>
      </c>
      <c r="AH35" s="324" t="str">
        <f>③職員名簿【年間実績】!BI47</f>
        <v/>
      </c>
      <c r="AI35" s="336"/>
      <c r="AJ35" s="325" t="str">
        <f>③職員名簿【年間実績】!BZ47</f>
        <v/>
      </c>
      <c r="AK35" s="324" t="str">
        <f>③職員名簿【年間実績】!BJ47</f>
        <v/>
      </c>
      <c r="AL35" s="336"/>
    </row>
    <row r="36" spans="1:38" ht="30" customHeight="1">
      <c r="A36">
        <v>32</v>
      </c>
      <c r="B36" s="138" t="str">
        <f>③職員名簿【年間実績】!BN48</f>
        <v/>
      </c>
      <c r="C36" s="323" t="str">
        <f>③職員名簿【年間実績】!BO48</f>
        <v/>
      </c>
      <c r="D36" s="324" t="str">
        <f>③職員名簿【年間実績】!AY48</f>
        <v/>
      </c>
      <c r="E36" s="336"/>
      <c r="F36" s="325" t="str">
        <f>③職員名簿【年間実績】!BP48</f>
        <v/>
      </c>
      <c r="G36" s="324" t="str">
        <f>③職員名簿【年間実績】!AZ48</f>
        <v/>
      </c>
      <c r="H36" s="336"/>
      <c r="I36" s="325" t="str">
        <f>③職員名簿【年間実績】!BQ48</f>
        <v/>
      </c>
      <c r="J36" s="324" t="str">
        <f>③職員名簿【年間実績】!BA48</f>
        <v/>
      </c>
      <c r="K36" s="336"/>
      <c r="L36" s="325" t="str">
        <f>③職員名簿【年間実績】!BR48</f>
        <v/>
      </c>
      <c r="M36" s="324" t="str">
        <f>③職員名簿【年間実績】!BB48</f>
        <v/>
      </c>
      <c r="N36" s="336"/>
      <c r="O36" s="325" t="str">
        <f>③職員名簿【年間実績】!BS48</f>
        <v/>
      </c>
      <c r="P36" s="324" t="str">
        <f>③職員名簿【年間実績】!BC48</f>
        <v/>
      </c>
      <c r="Q36" s="336"/>
      <c r="R36" s="325" t="str">
        <f>③職員名簿【年間実績】!BT48</f>
        <v/>
      </c>
      <c r="S36" s="324" t="str">
        <f>③職員名簿【年間実績】!BD48</f>
        <v/>
      </c>
      <c r="T36" s="336"/>
      <c r="U36" s="325" t="str">
        <f>③職員名簿【年間実績】!BU48</f>
        <v/>
      </c>
      <c r="V36" s="324" t="str">
        <f>③職員名簿【年間実績】!BE48</f>
        <v/>
      </c>
      <c r="W36" s="336"/>
      <c r="X36" s="325" t="str">
        <f>③職員名簿【年間実績】!BV48</f>
        <v/>
      </c>
      <c r="Y36" s="324" t="str">
        <f>③職員名簿【年間実績】!BF48</f>
        <v/>
      </c>
      <c r="Z36" s="336"/>
      <c r="AA36" s="325" t="str">
        <f>③職員名簿【年間実績】!BW48</f>
        <v/>
      </c>
      <c r="AB36" s="324" t="str">
        <f>③職員名簿【年間実績】!BG48</f>
        <v/>
      </c>
      <c r="AC36" s="336"/>
      <c r="AD36" s="325" t="str">
        <f>③職員名簿【年間実績】!BX48</f>
        <v/>
      </c>
      <c r="AE36" s="324" t="str">
        <f>③職員名簿【年間実績】!BH48</f>
        <v/>
      </c>
      <c r="AF36" s="336"/>
      <c r="AG36" s="325" t="str">
        <f>③職員名簿【年間実績】!BY48</f>
        <v/>
      </c>
      <c r="AH36" s="324" t="str">
        <f>③職員名簿【年間実績】!BI48</f>
        <v/>
      </c>
      <c r="AI36" s="336"/>
      <c r="AJ36" s="325" t="str">
        <f>③職員名簿【年間実績】!BZ48</f>
        <v/>
      </c>
      <c r="AK36" s="324" t="str">
        <f>③職員名簿【年間実績】!BJ48</f>
        <v/>
      </c>
      <c r="AL36" s="336"/>
    </row>
    <row r="37" spans="1:38" ht="30" customHeight="1">
      <c r="A37">
        <v>33</v>
      </c>
      <c r="B37" s="138" t="str">
        <f>③職員名簿【年間実績】!BN49</f>
        <v/>
      </c>
      <c r="C37" s="323" t="str">
        <f>③職員名簿【年間実績】!BO49</f>
        <v/>
      </c>
      <c r="D37" s="324" t="str">
        <f>③職員名簿【年間実績】!AY49</f>
        <v/>
      </c>
      <c r="E37" s="336"/>
      <c r="F37" s="325" t="str">
        <f>③職員名簿【年間実績】!BP49</f>
        <v/>
      </c>
      <c r="G37" s="324" t="str">
        <f>③職員名簿【年間実績】!AZ49</f>
        <v/>
      </c>
      <c r="H37" s="336"/>
      <c r="I37" s="325" t="str">
        <f>③職員名簿【年間実績】!BQ49</f>
        <v/>
      </c>
      <c r="J37" s="324" t="str">
        <f>③職員名簿【年間実績】!BA49</f>
        <v/>
      </c>
      <c r="K37" s="336"/>
      <c r="L37" s="325" t="str">
        <f>③職員名簿【年間実績】!BR49</f>
        <v/>
      </c>
      <c r="M37" s="324" t="str">
        <f>③職員名簿【年間実績】!BB49</f>
        <v/>
      </c>
      <c r="N37" s="336"/>
      <c r="O37" s="325" t="str">
        <f>③職員名簿【年間実績】!BS49</f>
        <v/>
      </c>
      <c r="P37" s="324" t="str">
        <f>③職員名簿【年間実績】!BC49</f>
        <v/>
      </c>
      <c r="Q37" s="336"/>
      <c r="R37" s="325" t="str">
        <f>③職員名簿【年間実績】!BT49</f>
        <v/>
      </c>
      <c r="S37" s="324" t="str">
        <f>③職員名簿【年間実績】!BD49</f>
        <v/>
      </c>
      <c r="T37" s="336"/>
      <c r="U37" s="325" t="str">
        <f>③職員名簿【年間実績】!BU49</f>
        <v/>
      </c>
      <c r="V37" s="324" t="str">
        <f>③職員名簿【年間実績】!BE49</f>
        <v/>
      </c>
      <c r="W37" s="336"/>
      <c r="X37" s="325" t="str">
        <f>③職員名簿【年間実績】!BV49</f>
        <v/>
      </c>
      <c r="Y37" s="324" t="str">
        <f>③職員名簿【年間実績】!BF49</f>
        <v/>
      </c>
      <c r="Z37" s="336"/>
      <c r="AA37" s="325" t="str">
        <f>③職員名簿【年間実績】!BW49</f>
        <v/>
      </c>
      <c r="AB37" s="324" t="str">
        <f>③職員名簿【年間実績】!BG49</f>
        <v/>
      </c>
      <c r="AC37" s="336"/>
      <c r="AD37" s="325" t="str">
        <f>③職員名簿【年間実績】!BX49</f>
        <v/>
      </c>
      <c r="AE37" s="324" t="str">
        <f>③職員名簿【年間実績】!BH49</f>
        <v/>
      </c>
      <c r="AF37" s="336"/>
      <c r="AG37" s="325" t="str">
        <f>③職員名簿【年間実績】!BY49</f>
        <v/>
      </c>
      <c r="AH37" s="324" t="str">
        <f>③職員名簿【年間実績】!BI49</f>
        <v/>
      </c>
      <c r="AI37" s="336"/>
      <c r="AJ37" s="325" t="str">
        <f>③職員名簿【年間実績】!BZ49</f>
        <v/>
      </c>
      <c r="AK37" s="324" t="str">
        <f>③職員名簿【年間実績】!BJ49</f>
        <v/>
      </c>
      <c r="AL37" s="336"/>
    </row>
    <row r="38" spans="1:38" ht="30" customHeight="1">
      <c r="A38">
        <v>34</v>
      </c>
      <c r="B38" s="138" t="str">
        <f>③職員名簿【年間実績】!BN50</f>
        <v/>
      </c>
      <c r="C38" s="323" t="str">
        <f>③職員名簿【年間実績】!BO50</f>
        <v/>
      </c>
      <c r="D38" s="324" t="str">
        <f>③職員名簿【年間実績】!AY50</f>
        <v/>
      </c>
      <c r="E38" s="336"/>
      <c r="F38" s="325" t="str">
        <f>③職員名簿【年間実績】!BP50</f>
        <v/>
      </c>
      <c r="G38" s="324" t="str">
        <f>③職員名簿【年間実績】!AZ50</f>
        <v/>
      </c>
      <c r="H38" s="336"/>
      <c r="I38" s="325" t="str">
        <f>③職員名簿【年間実績】!BQ50</f>
        <v/>
      </c>
      <c r="J38" s="324" t="str">
        <f>③職員名簿【年間実績】!BA50</f>
        <v/>
      </c>
      <c r="K38" s="336"/>
      <c r="L38" s="325" t="str">
        <f>③職員名簿【年間実績】!BR50</f>
        <v/>
      </c>
      <c r="M38" s="324" t="str">
        <f>③職員名簿【年間実績】!BB50</f>
        <v/>
      </c>
      <c r="N38" s="336"/>
      <c r="O38" s="325" t="str">
        <f>③職員名簿【年間実績】!BS50</f>
        <v/>
      </c>
      <c r="P38" s="324" t="str">
        <f>③職員名簿【年間実績】!BC50</f>
        <v/>
      </c>
      <c r="Q38" s="336"/>
      <c r="R38" s="325" t="str">
        <f>③職員名簿【年間実績】!BT50</f>
        <v/>
      </c>
      <c r="S38" s="324" t="str">
        <f>③職員名簿【年間実績】!BD50</f>
        <v/>
      </c>
      <c r="T38" s="336"/>
      <c r="U38" s="325" t="str">
        <f>③職員名簿【年間実績】!BU50</f>
        <v/>
      </c>
      <c r="V38" s="324" t="str">
        <f>③職員名簿【年間実績】!BE50</f>
        <v/>
      </c>
      <c r="W38" s="336"/>
      <c r="X38" s="325" t="str">
        <f>③職員名簿【年間実績】!BV50</f>
        <v/>
      </c>
      <c r="Y38" s="324" t="str">
        <f>③職員名簿【年間実績】!BF50</f>
        <v/>
      </c>
      <c r="Z38" s="336"/>
      <c r="AA38" s="325" t="str">
        <f>③職員名簿【年間実績】!BW50</f>
        <v/>
      </c>
      <c r="AB38" s="324" t="str">
        <f>③職員名簿【年間実績】!BG50</f>
        <v/>
      </c>
      <c r="AC38" s="336"/>
      <c r="AD38" s="325" t="str">
        <f>③職員名簿【年間実績】!BX50</f>
        <v/>
      </c>
      <c r="AE38" s="324" t="str">
        <f>③職員名簿【年間実績】!BH50</f>
        <v/>
      </c>
      <c r="AF38" s="336"/>
      <c r="AG38" s="325" t="str">
        <f>③職員名簿【年間実績】!BY50</f>
        <v/>
      </c>
      <c r="AH38" s="324" t="str">
        <f>③職員名簿【年間実績】!BI50</f>
        <v/>
      </c>
      <c r="AI38" s="336"/>
      <c r="AJ38" s="325" t="str">
        <f>③職員名簿【年間実績】!BZ50</f>
        <v/>
      </c>
      <c r="AK38" s="324" t="str">
        <f>③職員名簿【年間実績】!BJ50</f>
        <v/>
      </c>
      <c r="AL38" s="336"/>
    </row>
    <row r="39" spans="1:38" ht="30" customHeight="1">
      <c r="A39">
        <v>35</v>
      </c>
      <c r="B39" s="138" t="str">
        <f>③職員名簿【年間実績】!BN51</f>
        <v/>
      </c>
      <c r="C39" s="323" t="str">
        <f>③職員名簿【年間実績】!BO51</f>
        <v/>
      </c>
      <c r="D39" s="324" t="str">
        <f>③職員名簿【年間実績】!AY51</f>
        <v/>
      </c>
      <c r="E39" s="336"/>
      <c r="F39" s="325" t="str">
        <f>③職員名簿【年間実績】!BP51</f>
        <v/>
      </c>
      <c r="G39" s="324" t="str">
        <f>③職員名簿【年間実績】!AZ51</f>
        <v/>
      </c>
      <c r="H39" s="336"/>
      <c r="I39" s="325" t="str">
        <f>③職員名簿【年間実績】!BQ51</f>
        <v/>
      </c>
      <c r="J39" s="324" t="str">
        <f>③職員名簿【年間実績】!BA51</f>
        <v/>
      </c>
      <c r="K39" s="336"/>
      <c r="L39" s="325" t="str">
        <f>③職員名簿【年間実績】!BR51</f>
        <v/>
      </c>
      <c r="M39" s="324" t="str">
        <f>③職員名簿【年間実績】!BB51</f>
        <v/>
      </c>
      <c r="N39" s="336"/>
      <c r="O39" s="325" t="str">
        <f>③職員名簿【年間実績】!BS51</f>
        <v/>
      </c>
      <c r="P39" s="324" t="str">
        <f>③職員名簿【年間実績】!BC51</f>
        <v/>
      </c>
      <c r="Q39" s="336"/>
      <c r="R39" s="325" t="str">
        <f>③職員名簿【年間実績】!BT51</f>
        <v/>
      </c>
      <c r="S39" s="324" t="str">
        <f>③職員名簿【年間実績】!BD51</f>
        <v/>
      </c>
      <c r="T39" s="336"/>
      <c r="U39" s="325" t="str">
        <f>③職員名簿【年間実績】!BU51</f>
        <v/>
      </c>
      <c r="V39" s="324" t="str">
        <f>③職員名簿【年間実績】!BE51</f>
        <v/>
      </c>
      <c r="W39" s="336"/>
      <c r="X39" s="325" t="str">
        <f>③職員名簿【年間実績】!BV51</f>
        <v/>
      </c>
      <c r="Y39" s="324" t="str">
        <f>③職員名簿【年間実績】!BF51</f>
        <v/>
      </c>
      <c r="Z39" s="336"/>
      <c r="AA39" s="325" t="str">
        <f>③職員名簿【年間実績】!BW51</f>
        <v/>
      </c>
      <c r="AB39" s="324" t="str">
        <f>③職員名簿【年間実績】!BG51</f>
        <v/>
      </c>
      <c r="AC39" s="336"/>
      <c r="AD39" s="325" t="str">
        <f>③職員名簿【年間実績】!BX51</f>
        <v/>
      </c>
      <c r="AE39" s="324" t="str">
        <f>③職員名簿【年間実績】!BH51</f>
        <v/>
      </c>
      <c r="AF39" s="336"/>
      <c r="AG39" s="325" t="str">
        <f>③職員名簿【年間実績】!BY51</f>
        <v/>
      </c>
      <c r="AH39" s="324" t="str">
        <f>③職員名簿【年間実績】!BI51</f>
        <v/>
      </c>
      <c r="AI39" s="336"/>
      <c r="AJ39" s="325" t="str">
        <f>③職員名簿【年間実績】!BZ51</f>
        <v/>
      </c>
      <c r="AK39" s="324" t="str">
        <f>③職員名簿【年間実績】!BJ51</f>
        <v/>
      </c>
      <c r="AL39" s="336"/>
    </row>
    <row r="40" spans="1:38" ht="30" customHeight="1">
      <c r="A40">
        <v>36</v>
      </c>
      <c r="B40" s="138" t="str">
        <f>③職員名簿【年間実績】!BN52</f>
        <v/>
      </c>
      <c r="C40" s="323" t="str">
        <f>③職員名簿【年間実績】!BO52</f>
        <v/>
      </c>
      <c r="D40" s="324" t="str">
        <f>③職員名簿【年間実績】!AY52</f>
        <v/>
      </c>
      <c r="E40" s="336"/>
      <c r="F40" s="325" t="str">
        <f>③職員名簿【年間実績】!BP52</f>
        <v/>
      </c>
      <c r="G40" s="324" t="str">
        <f>③職員名簿【年間実績】!AZ52</f>
        <v/>
      </c>
      <c r="H40" s="336"/>
      <c r="I40" s="325" t="str">
        <f>③職員名簿【年間実績】!BQ52</f>
        <v/>
      </c>
      <c r="J40" s="324" t="str">
        <f>③職員名簿【年間実績】!BA52</f>
        <v/>
      </c>
      <c r="K40" s="336"/>
      <c r="L40" s="325" t="str">
        <f>③職員名簿【年間実績】!BR52</f>
        <v/>
      </c>
      <c r="M40" s="324" t="str">
        <f>③職員名簿【年間実績】!BB52</f>
        <v/>
      </c>
      <c r="N40" s="336"/>
      <c r="O40" s="325" t="str">
        <f>③職員名簿【年間実績】!BS52</f>
        <v/>
      </c>
      <c r="P40" s="324" t="str">
        <f>③職員名簿【年間実績】!BC52</f>
        <v/>
      </c>
      <c r="Q40" s="336"/>
      <c r="R40" s="325" t="str">
        <f>③職員名簿【年間実績】!BT52</f>
        <v/>
      </c>
      <c r="S40" s="324" t="str">
        <f>③職員名簿【年間実績】!BD52</f>
        <v/>
      </c>
      <c r="T40" s="336"/>
      <c r="U40" s="325" t="str">
        <f>③職員名簿【年間実績】!BU52</f>
        <v/>
      </c>
      <c r="V40" s="324" t="str">
        <f>③職員名簿【年間実績】!BE52</f>
        <v/>
      </c>
      <c r="W40" s="336"/>
      <c r="X40" s="325" t="str">
        <f>③職員名簿【年間実績】!BV52</f>
        <v/>
      </c>
      <c r="Y40" s="324" t="str">
        <f>③職員名簿【年間実績】!BF52</f>
        <v/>
      </c>
      <c r="Z40" s="336"/>
      <c r="AA40" s="325" t="str">
        <f>③職員名簿【年間実績】!BW52</f>
        <v/>
      </c>
      <c r="AB40" s="324" t="str">
        <f>③職員名簿【年間実績】!BG52</f>
        <v/>
      </c>
      <c r="AC40" s="336"/>
      <c r="AD40" s="325" t="str">
        <f>③職員名簿【年間実績】!BX52</f>
        <v/>
      </c>
      <c r="AE40" s="324" t="str">
        <f>③職員名簿【年間実績】!BH52</f>
        <v/>
      </c>
      <c r="AF40" s="336"/>
      <c r="AG40" s="325" t="str">
        <f>③職員名簿【年間実績】!BY52</f>
        <v/>
      </c>
      <c r="AH40" s="324" t="str">
        <f>③職員名簿【年間実績】!BI52</f>
        <v/>
      </c>
      <c r="AI40" s="336"/>
      <c r="AJ40" s="325" t="str">
        <f>③職員名簿【年間実績】!BZ52</f>
        <v/>
      </c>
      <c r="AK40" s="324" t="str">
        <f>③職員名簿【年間実績】!BJ52</f>
        <v/>
      </c>
      <c r="AL40" s="336"/>
    </row>
    <row r="41" spans="1:38" ht="30" customHeight="1">
      <c r="A41">
        <v>37</v>
      </c>
      <c r="B41" s="138" t="str">
        <f>③職員名簿【年間実績】!BN53</f>
        <v/>
      </c>
      <c r="C41" s="323" t="str">
        <f>③職員名簿【年間実績】!BO53</f>
        <v/>
      </c>
      <c r="D41" s="324" t="str">
        <f>③職員名簿【年間実績】!AY53</f>
        <v/>
      </c>
      <c r="E41" s="336"/>
      <c r="F41" s="325" t="str">
        <f>③職員名簿【年間実績】!BP53</f>
        <v/>
      </c>
      <c r="G41" s="324" t="str">
        <f>③職員名簿【年間実績】!AZ53</f>
        <v/>
      </c>
      <c r="H41" s="336"/>
      <c r="I41" s="325" t="str">
        <f>③職員名簿【年間実績】!BQ53</f>
        <v/>
      </c>
      <c r="J41" s="324" t="str">
        <f>③職員名簿【年間実績】!BA53</f>
        <v/>
      </c>
      <c r="K41" s="336"/>
      <c r="L41" s="325" t="str">
        <f>③職員名簿【年間実績】!BR53</f>
        <v/>
      </c>
      <c r="M41" s="324" t="str">
        <f>③職員名簿【年間実績】!BB53</f>
        <v/>
      </c>
      <c r="N41" s="336"/>
      <c r="O41" s="325" t="str">
        <f>③職員名簿【年間実績】!BS53</f>
        <v/>
      </c>
      <c r="P41" s="324" t="str">
        <f>③職員名簿【年間実績】!BC53</f>
        <v/>
      </c>
      <c r="Q41" s="336"/>
      <c r="R41" s="325" t="str">
        <f>③職員名簿【年間実績】!BT53</f>
        <v/>
      </c>
      <c r="S41" s="324" t="str">
        <f>③職員名簿【年間実績】!BD53</f>
        <v/>
      </c>
      <c r="T41" s="336"/>
      <c r="U41" s="325" t="str">
        <f>③職員名簿【年間実績】!BU53</f>
        <v/>
      </c>
      <c r="V41" s="324" t="str">
        <f>③職員名簿【年間実績】!BE53</f>
        <v/>
      </c>
      <c r="W41" s="336"/>
      <c r="X41" s="325" t="str">
        <f>③職員名簿【年間実績】!BV53</f>
        <v/>
      </c>
      <c r="Y41" s="324" t="str">
        <f>③職員名簿【年間実績】!BF53</f>
        <v/>
      </c>
      <c r="Z41" s="336"/>
      <c r="AA41" s="325" t="str">
        <f>③職員名簿【年間実績】!BW53</f>
        <v/>
      </c>
      <c r="AB41" s="324" t="str">
        <f>③職員名簿【年間実績】!BG53</f>
        <v/>
      </c>
      <c r="AC41" s="336"/>
      <c r="AD41" s="325" t="str">
        <f>③職員名簿【年間実績】!BX53</f>
        <v/>
      </c>
      <c r="AE41" s="324" t="str">
        <f>③職員名簿【年間実績】!BH53</f>
        <v/>
      </c>
      <c r="AF41" s="336"/>
      <c r="AG41" s="325" t="str">
        <f>③職員名簿【年間実績】!BY53</f>
        <v/>
      </c>
      <c r="AH41" s="324" t="str">
        <f>③職員名簿【年間実績】!BI53</f>
        <v/>
      </c>
      <c r="AI41" s="336"/>
      <c r="AJ41" s="325" t="str">
        <f>③職員名簿【年間実績】!BZ53</f>
        <v/>
      </c>
      <c r="AK41" s="324" t="str">
        <f>③職員名簿【年間実績】!BJ53</f>
        <v/>
      </c>
      <c r="AL41" s="336"/>
    </row>
    <row r="42" spans="1:38" ht="30" customHeight="1">
      <c r="A42">
        <v>38</v>
      </c>
      <c r="B42" s="138" t="str">
        <f>③職員名簿【年間実績】!BN54</f>
        <v/>
      </c>
      <c r="C42" s="323" t="str">
        <f>③職員名簿【年間実績】!BO54</f>
        <v/>
      </c>
      <c r="D42" s="324" t="str">
        <f>③職員名簿【年間実績】!AY54</f>
        <v/>
      </c>
      <c r="E42" s="336"/>
      <c r="F42" s="325" t="str">
        <f>③職員名簿【年間実績】!BP54</f>
        <v/>
      </c>
      <c r="G42" s="324" t="str">
        <f>③職員名簿【年間実績】!AZ54</f>
        <v/>
      </c>
      <c r="H42" s="336"/>
      <c r="I42" s="325" t="str">
        <f>③職員名簿【年間実績】!BQ54</f>
        <v/>
      </c>
      <c r="J42" s="324" t="str">
        <f>③職員名簿【年間実績】!BA54</f>
        <v/>
      </c>
      <c r="K42" s="336"/>
      <c r="L42" s="325" t="str">
        <f>③職員名簿【年間実績】!BR54</f>
        <v/>
      </c>
      <c r="M42" s="324" t="str">
        <f>③職員名簿【年間実績】!BB54</f>
        <v/>
      </c>
      <c r="N42" s="336"/>
      <c r="O42" s="325" t="str">
        <f>③職員名簿【年間実績】!BS54</f>
        <v/>
      </c>
      <c r="P42" s="324" t="str">
        <f>③職員名簿【年間実績】!BC54</f>
        <v/>
      </c>
      <c r="Q42" s="336"/>
      <c r="R42" s="325" t="str">
        <f>③職員名簿【年間実績】!BT54</f>
        <v/>
      </c>
      <c r="S42" s="324" t="str">
        <f>③職員名簿【年間実績】!BD54</f>
        <v/>
      </c>
      <c r="T42" s="336"/>
      <c r="U42" s="325" t="str">
        <f>③職員名簿【年間実績】!BU54</f>
        <v/>
      </c>
      <c r="V42" s="324" t="str">
        <f>③職員名簿【年間実績】!BE54</f>
        <v/>
      </c>
      <c r="W42" s="336"/>
      <c r="X42" s="325" t="str">
        <f>③職員名簿【年間実績】!BV54</f>
        <v/>
      </c>
      <c r="Y42" s="324" t="str">
        <f>③職員名簿【年間実績】!BF54</f>
        <v/>
      </c>
      <c r="Z42" s="336"/>
      <c r="AA42" s="325" t="str">
        <f>③職員名簿【年間実績】!BW54</f>
        <v/>
      </c>
      <c r="AB42" s="324" t="str">
        <f>③職員名簿【年間実績】!BG54</f>
        <v/>
      </c>
      <c r="AC42" s="336"/>
      <c r="AD42" s="325" t="str">
        <f>③職員名簿【年間実績】!BX54</f>
        <v/>
      </c>
      <c r="AE42" s="324" t="str">
        <f>③職員名簿【年間実績】!BH54</f>
        <v/>
      </c>
      <c r="AF42" s="336"/>
      <c r="AG42" s="325" t="str">
        <f>③職員名簿【年間実績】!BY54</f>
        <v/>
      </c>
      <c r="AH42" s="324" t="str">
        <f>③職員名簿【年間実績】!BI54</f>
        <v/>
      </c>
      <c r="AI42" s="336"/>
      <c r="AJ42" s="325" t="str">
        <f>③職員名簿【年間実績】!BZ54</f>
        <v/>
      </c>
      <c r="AK42" s="324" t="str">
        <f>③職員名簿【年間実績】!BJ54</f>
        <v/>
      </c>
      <c r="AL42" s="336"/>
    </row>
    <row r="43" spans="1:38" ht="30" customHeight="1">
      <c r="A43">
        <v>39</v>
      </c>
      <c r="B43" s="138" t="str">
        <f>③職員名簿【年間実績】!BN55</f>
        <v/>
      </c>
      <c r="C43" s="323" t="str">
        <f>③職員名簿【年間実績】!BO55</f>
        <v/>
      </c>
      <c r="D43" s="324" t="str">
        <f>③職員名簿【年間実績】!AY55</f>
        <v/>
      </c>
      <c r="E43" s="336"/>
      <c r="F43" s="325" t="str">
        <f>③職員名簿【年間実績】!BP55</f>
        <v/>
      </c>
      <c r="G43" s="324" t="str">
        <f>③職員名簿【年間実績】!AZ55</f>
        <v/>
      </c>
      <c r="H43" s="336"/>
      <c r="I43" s="325" t="str">
        <f>③職員名簿【年間実績】!BQ55</f>
        <v/>
      </c>
      <c r="J43" s="324" t="str">
        <f>③職員名簿【年間実績】!BA55</f>
        <v/>
      </c>
      <c r="K43" s="336"/>
      <c r="L43" s="325" t="str">
        <f>③職員名簿【年間実績】!BR55</f>
        <v/>
      </c>
      <c r="M43" s="324" t="str">
        <f>③職員名簿【年間実績】!BB55</f>
        <v/>
      </c>
      <c r="N43" s="336"/>
      <c r="O43" s="325" t="str">
        <f>③職員名簿【年間実績】!BS55</f>
        <v/>
      </c>
      <c r="P43" s="324" t="str">
        <f>③職員名簿【年間実績】!BC55</f>
        <v/>
      </c>
      <c r="Q43" s="336"/>
      <c r="R43" s="325" t="str">
        <f>③職員名簿【年間実績】!BT55</f>
        <v/>
      </c>
      <c r="S43" s="324" t="str">
        <f>③職員名簿【年間実績】!BD55</f>
        <v/>
      </c>
      <c r="T43" s="336"/>
      <c r="U43" s="325" t="str">
        <f>③職員名簿【年間実績】!BU55</f>
        <v/>
      </c>
      <c r="V43" s="324" t="str">
        <f>③職員名簿【年間実績】!BE55</f>
        <v/>
      </c>
      <c r="W43" s="336"/>
      <c r="X43" s="325" t="str">
        <f>③職員名簿【年間実績】!BV55</f>
        <v/>
      </c>
      <c r="Y43" s="324" t="str">
        <f>③職員名簿【年間実績】!BF55</f>
        <v/>
      </c>
      <c r="Z43" s="336"/>
      <c r="AA43" s="325" t="str">
        <f>③職員名簿【年間実績】!BW55</f>
        <v/>
      </c>
      <c r="AB43" s="324" t="str">
        <f>③職員名簿【年間実績】!BG55</f>
        <v/>
      </c>
      <c r="AC43" s="336"/>
      <c r="AD43" s="325" t="str">
        <f>③職員名簿【年間実績】!BX55</f>
        <v/>
      </c>
      <c r="AE43" s="324" t="str">
        <f>③職員名簿【年間実績】!BH55</f>
        <v/>
      </c>
      <c r="AF43" s="336"/>
      <c r="AG43" s="325" t="str">
        <f>③職員名簿【年間実績】!BY55</f>
        <v/>
      </c>
      <c r="AH43" s="324" t="str">
        <f>③職員名簿【年間実績】!BI55</f>
        <v/>
      </c>
      <c r="AI43" s="336"/>
      <c r="AJ43" s="325" t="str">
        <f>③職員名簿【年間実績】!BZ55</f>
        <v/>
      </c>
      <c r="AK43" s="324" t="str">
        <f>③職員名簿【年間実績】!BJ55</f>
        <v/>
      </c>
      <c r="AL43" s="336"/>
    </row>
    <row r="44" spans="1:38" ht="30" customHeight="1">
      <c r="A44">
        <v>40</v>
      </c>
      <c r="B44" s="138" t="str">
        <f>③職員名簿【年間実績】!BN56</f>
        <v/>
      </c>
      <c r="C44" s="323" t="str">
        <f>③職員名簿【年間実績】!BO56</f>
        <v/>
      </c>
      <c r="D44" s="324" t="str">
        <f>③職員名簿【年間実績】!AY56</f>
        <v/>
      </c>
      <c r="E44" s="336"/>
      <c r="F44" s="325" t="str">
        <f>③職員名簿【年間実績】!BP56</f>
        <v/>
      </c>
      <c r="G44" s="324" t="str">
        <f>③職員名簿【年間実績】!AZ56</f>
        <v/>
      </c>
      <c r="H44" s="336"/>
      <c r="I44" s="325" t="str">
        <f>③職員名簿【年間実績】!BQ56</f>
        <v/>
      </c>
      <c r="J44" s="324" t="str">
        <f>③職員名簿【年間実績】!BA56</f>
        <v/>
      </c>
      <c r="K44" s="336"/>
      <c r="L44" s="325" t="str">
        <f>③職員名簿【年間実績】!BR56</f>
        <v/>
      </c>
      <c r="M44" s="324" t="str">
        <f>③職員名簿【年間実績】!BB56</f>
        <v/>
      </c>
      <c r="N44" s="336"/>
      <c r="O44" s="325" t="str">
        <f>③職員名簿【年間実績】!BS56</f>
        <v/>
      </c>
      <c r="P44" s="324" t="str">
        <f>③職員名簿【年間実績】!BC56</f>
        <v/>
      </c>
      <c r="Q44" s="336"/>
      <c r="R44" s="325" t="str">
        <f>③職員名簿【年間実績】!BT56</f>
        <v/>
      </c>
      <c r="S44" s="324" t="str">
        <f>③職員名簿【年間実績】!BD56</f>
        <v/>
      </c>
      <c r="T44" s="336"/>
      <c r="U44" s="325" t="str">
        <f>③職員名簿【年間実績】!BU56</f>
        <v/>
      </c>
      <c r="V44" s="324" t="str">
        <f>③職員名簿【年間実績】!BE56</f>
        <v/>
      </c>
      <c r="W44" s="336"/>
      <c r="X44" s="325" t="str">
        <f>③職員名簿【年間実績】!BV56</f>
        <v/>
      </c>
      <c r="Y44" s="324" t="str">
        <f>③職員名簿【年間実績】!BF56</f>
        <v/>
      </c>
      <c r="Z44" s="336"/>
      <c r="AA44" s="325" t="str">
        <f>③職員名簿【年間実績】!BW56</f>
        <v/>
      </c>
      <c r="AB44" s="324" t="str">
        <f>③職員名簿【年間実績】!BG56</f>
        <v/>
      </c>
      <c r="AC44" s="336"/>
      <c r="AD44" s="325" t="str">
        <f>③職員名簿【年間実績】!BX56</f>
        <v/>
      </c>
      <c r="AE44" s="324" t="str">
        <f>③職員名簿【年間実績】!BH56</f>
        <v/>
      </c>
      <c r="AF44" s="336"/>
      <c r="AG44" s="325" t="str">
        <f>③職員名簿【年間実績】!BY56</f>
        <v/>
      </c>
      <c r="AH44" s="324" t="str">
        <f>③職員名簿【年間実績】!BI56</f>
        <v/>
      </c>
      <c r="AI44" s="336"/>
      <c r="AJ44" s="325" t="str">
        <f>③職員名簿【年間実績】!BZ56</f>
        <v/>
      </c>
      <c r="AK44" s="324" t="str">
        <f>③職員名簿【年間実績】!BJ56</f>
        <v/>
      </c>
      <c r="AL44" s="336"/>
    </row>
    <row r="45" spans="1:38" ht="30" customHeight="1">
      <c r="A45">
        <v>41</v>
      </c>
      <c r="B45" s="138" t="str">
        <f>③職員名簿【年間実績】!BN57</f>
        <v/>
      </c>
      <c r="C45" s="323" t="str">
        <f>③職員名簿【年間実績】!BO57</f>
        <v/>
      </c>
      <c r="D45" s="324" t="str">
        <f>③職員名簿【年間実績】!AY57</f>
        <v/>
      </c>
      <c r="E45" s="336"/>
      <c r="F45" s="325" t="str">
        <f>③職員名簿【年間実績】!BP57</f>
        <v/>
      </c>
      <c r="G45" s="324" t="str">
        <f>③職員名簿【年間実績】!AZ57</f>
        <v/>
      </c>
      <c r="H45" s="336"/>
      <c r="I45" s="325" t="str">
        <f>③職員名簿【年間実績】!BQ57</f>
        <v/>
      </c>
      <c r="J45" s="324" t="str">
        <f>③職員名簿【年間実績】!BA57</f>
        <v/>
      </c>
      <c r="K45" s="336"/>
      <c r="L45" s="325" t="str">
        <f>③職員名簿【年間実績】!BR57</f>
        <v/>
      </c>
      <c r="M45" s="324" t="str">
        <f>③職員名簿【年間実績】!BB57</f>
        <v/>
      </c>
      <c r="N45" s="336"/>
      <c r="O45" s="325" t="str">
        <f>③職員名簿【年間実績】!BS57</f>
        <v/>
      </c>
      <c r="P45" s="324" t="str">
        <f>③職員名簿【年間実績】!BC57</f>
        <v/>
      </c>
      <c r="Q45" s="336"/>
      <c r="R45" s="325" t="str">
        <f>③職員名簿【年間実績】!BT57</f>
        <v/>
      </c>
      <c r="S45" s="324" t="str">
        <f>③職員名簿【年間実績】!BD57</f>
        <v/>
      </c>
      <c r="T45" s="336"/>
      <c r="U45" s="325" t="str">
        <f>③職員名簿【年間実績】!BU57</f>
        <v/>
      </c>
      <c r="V45" s="324" t="str">
        <f>③職員名簿【年間実績】!BE57</f>
        <v/>
      </c>
      <c r="W45" s="336"/>
      <c r="X45" s="325" t="str">
        <f>③職員名簿【年間実績】!BV57</f>
        <v/>
      </c>
      <c r="Y45" s="324" t="str">
        <f>③職員名簿【年間実績】!BF57</f>
        <v/>
      </c>
      <c r="Z45" s="336"/>
      <c r="AA45" s="325" t="str">
        <f>③職員名簿【年間実績】!BW57</f>
        <v/>
      </c>
      <c r="AB45" s="324" t="str">
        <f>③職員名簿【年間実績】!BG57</f>
        <v/>
      </c>
      <c r="AC45" s="336"/>
      <c r="AD45" s="325" t="str">
        <f>③職員名簿【年間実績】!BX57</f>
        <v/>
      </c>
      <c r="AE45" s="324" t="str">
        <f>③職員名簿【年間実績】!BH57</f>
        <v/>
      </c>
      <c r="AF45" s="336"/>
      <c r="AG45" s="325" t="str">
        <f>③職員名簿【年間実績】!BY57</f>
        <v/>
      </c>
      <c r="AH45" s="324" t="str">
        <f>③職員名簿【年間実績】!BI57</f>
        <v/>
      </c>
      <c r="AI45" s="336"/>
      <c r="AJ45" s="325" t="str">
        <f>③職員名簿【年間実績】!BZ57</f>
        <v/>
      </c>
      <c r="AK45" s="324" t="str">
        <f>③職員名簿【年間実績】!BJ57</f>
        <v/>
      </c>
      <c r="AL45" s="336"/>
    </row>
    <row r="46" spans="1:38" ht="30" customHeight="1">
      <c r="A46">
        <v>42</v>
      </c>
      <c r="B46" s="138" t="str">
        <f>③職員名簿【年間実績】!BN58</f>
        <v/>
      </c>
      <c r="C46" s="323" t="str">
        <f>③職員名簿【年間実績】!BO58</f>
        <v/>
      </c>
      <c r="D46" s="324" t="str">
        <f>③職員名簿【年間実績】!AY58</f>
        <v/>
      </c>
      <c r="E46" s="336"/>
      <c r="F46" s="325" t="str">
        <f>③職員名簿【年間実績】!BP58</f>
        <v/>
      </c>
      <c r="G46" s="324" t="str">
        <f>③職員名簿【年間実績】!AZ58</f>
        <v/>
      </c>
      <c r="H46" s="336"/>
      <c r="I46" s="325" t="str">
        <f>③職員名簿【年間実績】!BQ58</f>
        <v/>
      </c>
      <c r="J46" s="324" t="str">
        <f>③職員名簿【年間実績】!BA58</f>
        <v/>
      </c>
      <c r="K46" s="336"/>
      <c r="L46" s="325" t="str">
        <f>③職員名簿【年間実績】!BR58</f>
        <v/>
      </c>
      <c r="M46" s="324" t="str">
        <f>③職員名簿【年間実績】!BB58</f>
        <v/>
      </c>
      <c r="N46" s="336"/>
      <c r="O46" s="325" t="str">
        <f>③職員名簿【年間実績】!BS58</f>
        <v/>
      </c>
      <c r="P46" s="324" t="str">
        <f>③職員名簿【年間実績】!BC58</f>
        <v/>
      </c>
      <c r="Q46" s="336"/>
      <c r="R46" s="325" t="str">
        <f>③職員名簿【年間実績】!BT58</f>
        <v/>
      </c>
      <c r="S46" s="324" t="str">
        <f>③職員名簿【年間実績】!BD58</f>
        <v/>
      </c>
      <c r="T46" s="336"/>
      <c r="U46" s="325" t="str">
        <f>③職員名簿【年間実績】!BU58</f>
        <v/>
      </c>
      <c r="V46" s="324" t="str">
        <f>③職員名簿【年間実績】!BE58</f>
        <v/>
      </c>
      <c r="W46" s="336"/>
      <c r="X46" s="325" t="str">
        <f>③職員名簿【年間実績】!BV58</f>
        <v/>
      </c>
      <c r="Y46" s="324" t="str">
        <f>③職員名簿【年間実績】!BF58</f>
        <v/>
      </c>
      <c r="Z46" s="336"/>
      <c r="AA46" s="325" t="str">
        <f>③職員名簿【年間実績】!BW58</f>
        <v/>
      </c>
      <c r="AB46" s="324" t="str">
        <f>③職員名簿【年間実績】!BG58</f>
        <v/>
      </c>
      <c r="AC46" s="336"/>
      <c r="AD46" s="325" t="str">
        <f>③職員名簿【年間実績】!BX58</f>
        <v/>
      </c>
      <c r="AE46" s="324" t="str">
        <f>③職員名簿【年間実績】!BH58</f>
        <v/>
      </c>
      <c r="AF46" s="336"/>
      <c r="AG46" s="325" t="str">
        <f>③職員名簿【年間実績】!BY58</f>
        <v/>
      </c>
      <c r="AH46" s="324" t="str">
        <f>③職員名簿【年間実績】!BI58</f>
        <v/>
      </c>
      <c r="AI46" s="336"/>
      <c r="AJ46" s="325" t="str">
        <f>③職員名簿【年間実績】!BZ58</f>
        <v/>
      </c>
      <c r="AK46" s="324" t="str">
        <f>③職員名簿【年間実績】!BJ58</f>
        <v/>
      </c>
      <c r="AL46" s="336"/>
    </row>
    <row r="47" spans="1:38" ht="30" customHeight="1">
      <c r="A47">
        <v>43</v>
      </c>
      <c r="B47" s="138" t="str">
        <f>③職員名簿【年間実績】!BN59</f>
        <v/>
      </c>
      <c r="C47" s="323" t="str">
        <f>③職員名簿【年間実績】!BO59</f>
        <v/>
      </c>
      <c r="D47" s="324" t="str">
        <f>③職員名簿【年間実績】!AY59</f>
        <v/>
      </c>
      <c r="E47" s="336"/>
      <c r="F47" s="325" t="str">
        <f>③職員名簿【年間実績】!BP59</f>
        <v/>
      </c>
      <c r="G47" s="324" t="str">
        <f>③職員名簿【年間実績】!AZ59</f>
        <v/>
      </c>
      <c r="H47" s="336"/>
      <c r="I47" s="325" t="str">
        <f>③職員名簿【年間実績】!BQ59</f>
        <v/>
      </c>
      <c r="J47" s="324" t="str">
        <f>③職員名簿【年間実績】!BA59</f>
        <v/>
      </c>
      <c r="K47" s="336"/>
      <c r="L47" s="325" t="str">
        <f>③職員名簿【年間実績】!BR59</f>
        <v/>
      </c>
      <c r="M47" s="324" t="str">
        <f>③職員名簿【年間実績】!BB59</f>
        <v/>
      </c>
      <c r="N47" s="336"/>
      <c r="O47" s="325" t="str">
        <f>③職員名簿【年間実績】!BS59</f>
        <v/>
      </c>
      <c r="P47" s="324" t="str">
        <f>③職員名簿【年間実績】!BC59</f>
        <v/>
      </c>
      <c r="Q47" s="336"/>
      <c r="R47" s="325" t="str">
        <f>③職員名簿【年間実績】!BT59</f>
        <v/>
      </c>
      <c r="S47" s="324" t="str">
        <f>③職員名簿【年間実績】!BD59</f>
        <v/>
      </c>
      <c r="T47" s="336"/>
      <c r="U47" s="325" t="str">
        <f>③職員名簿【年間実績】!BU59</f>
        <v/>
      </c>
      <c r="V47" s="324" t="str">
        <f>③職員名簿【年間実績】!BE59</f>
        <v/>
      </c>
      <c r="W47" s="336"/>
      <c r="X47" s="325" t="str">
        <f>③職員名簿【年間実績】!BV59</f>
        <v/>
      </c>
      <c r="Y47" s="324" t="str">
        <f>③職員名簿【年間実績】!BF59</f>
        <v/>
      </c>
      <c r="Z47" s="336"/>
      <c r="AA47" s="325" t="str">
        <f>③職員名簿【年間実績】!BW59</f>
        <v/>
      </c>
      <c r="AB47" s="324" t="str">
        <f>③職員名簿【年間実績】!BG59</f>
        <v/>
      </c>
      <c r="AC47" s="336"/>
      <c r="AD47" s="325" t="str">
        <f>③職員名簿【年間実績】!BX59</f>
        <v/>
      </c>
      <c r="AE47" s="324" t="str">
        <f>③職員名簿【年間実績】!BH59</f>
        <v/>
      </c>
      <c r="AF47" s="336"/>
      <c r="AG47" s="325" t="str">
        <f>③職員名簿【年間実績】!BY59</f>
        <v/>
      </c>
      <c r="AH47" s="324" t="str">
        <f>③職員名簿【年間実績】!BI59</f>
        <v/>
      </c>
      <c r="AI47" s="336"/>
      <c r="AJ47" s="325" t="str">
        <f>③職員名簿【年間実績】!BZ59</f>
        <v/>
      </c>
      <c r="AK47" s="324" t="str">
        <f>③職員名簿【年間実績】!BJ59</f>
        <v/>
      </c>
      <c r="AL47" s="336"/>
    </row>
    <row r="48" spans="1:38" ht="30" customHeight="1">
      <c r="A48">
        <v>44</v>
      </c>
      <c r="B48" s="138" t="str">
        <f>③職員名簿【年間実績】!BN60</f>
        <v/>
      </c>
      <c r="C48" s="323" t="str">
        <f>③職員名簿【年間実績】!BO60</f>
        <v/>
      </c>
      <c r="D48" s="324" t="str">
        <f>③職員名簿【年間実績】!AY60</f>
        <v/>
      </c>
      <c r="E48" s="336"/>
      <c r="F48" s="325" t="str">
        <f>③職員名簿【年間実績】!BP60</f>
        <v/>
      </c>
      <c r="G48" s="324" t="str">
        <f>③職員名簿【年間実績】!AZ60</f>
        <v/>
      </c>
      <c r="H48" s="336"/>
      <c r="I48" s="325" t="str">
        <f>③職員名簿【年間実績】!BQ60</f>
        <v/>
      </c>
      <c r="J48" s="324" t="str">
        <f>③職員名簿【年間実績】!BA60</f>
        <v/>
      </c>
      <c r="K48" s="336"/>
      <c r="L48" s="325" t="str">
        <f>③職員名簿【年間実績】!BR60</f>
        <v/>
      </c>
      <c r="M48" s="324" t="str">
        <f>③職員名簿【年間実績】!BB60</f>
        <v/>
      </c>
      <c r="N48" s="336"/>
      <c r="O48" s="325" t="str">
        <f>③職員名簿【年間実績】!BS60</f>
        <v/>
      </c>
      <c r="P48" s="324" t="str">
        <f>③職員名簿【年間実績】!BC60</f>
        <v/>
      </c>
      <c r="Q48" s="336"/>
      <c r="R48" s="325" t="str">
        <f>③職員名簿【年間実績】!BT60</f>
        <v/>
      </c>
      <c r="S48" s="324" t="str">
        <f>③職員名簿【年間実績】!BD60</f>
        <v/>
      </c>
      <c r="T48" s="336"/>
      <c r="U48" s="325" t="str">
        <f>③職員名簿【年間実績】!BU60</f>
        <v/>
      </c>
      <c r="V48" s="324" t="str">
        <f>③職員名簿【年間実績】!BE60</f>
        <v/>
      </c>
      <c r="W48" s="336"/>
      <c r="X48" s="325" t="str">
        <f>③職員名簿【年間実績】!BV60</f>
        <v/>
      </c>
      <c r="Y48" s="324" t="str">
        <f>③職員名簿【年間実績】!BF60</f>
        <v/>
      </c>
      <c r="Z48" s="336"/>
      <c r="AA48" s="325" t="str">
        <f>③職員名簿【年間実績】!BW60</f>
        <v/>
      </c>
      <c r="AB48" s="324" t="str">
        <f>③職員名簿【年間実績】!BG60</f>
        <v/>
      </c>
      <c r="AC48" s="336"/>
      <c r="AD48" s="325" t="str">
        <f>③職員名簿【年間実績】!BX60</f>
        <v/>
      </c>
      <c r="AE48" s="324" t="str">
        <f>③職員名簿【年間実績】!BH60</f>
        <v/>
      </c>
      <c r="AF48" s="336"/>
      <c r="AG48" s="325" t="str">
        <f>③職員名簿【年間実績】!BY60</f>
        <v/>
      </c>
      <c r="AH48" s="324" t="str">
        <f>③職員名簿【年間実績】!BI60</f>
        <v/>
      </c>
      <c r="AI48" s="336"/>
      <c r="AJ48" s="325" t="str">
        <f>③職員名簿【年間実績】!BZ60</f>
        <v/>
      </c>
      <c r="AK48" s="324" t="str">
        <f>③職員名簿【年間実績】!BJ60</f>
        <v/>
      </c>
      <c r="AL48" s="336"/>
    </row>
    <row r="49" spans="1:38" ht="30" customHeight="1">
      <c r="A49">
        <v>45</v>
      </c>
      <c r="B49" s="138" t="str">
        <f>③職員名簿【年間実績】!BN61</f>
        <v/>
      </c>
      <c r="C49" s="323" t="str">
        <f>③職員名簿【年間実績】!BO61</f>
        <v/>
      </c>
      <c r="D49" s="324" t="str">
        <f>③職員名簿【年間実績】!AY61</f>
        <v/>
      </c>
      <c r="E49" s="336"/>
      <c r="F49" s="325" t="str">
        <f>③職員名簿【年間実績】!BP61</f>
        <v/>
      </c>
      <c r="G49" s="324" t="str">
        <f>③職員名簿【年間実績】!AZ61</f>
        <v/>
      </c>
      <c r="H49" s="336"/>
      <c r="I49" s="325" t="str">
        <f>③職員名簿【年間実績】!BQ61</f>
        <v/>
      </c>
      <c r="J49" s="324" t="str">
        <f>③職員名簿【年間実績】!BA61</f>
        <v/>
      </c>
      <c r="K49" s="336"/>
      <c r="L49" s="325" t="str">
        <f>③職員名簿【年間実績】!BR61</f>
        <v/>
      </c>
      <c r="M49" s="324" t="str">
        <f>③職員名簿【年間実績】!BB61</f>
        <v/>
      </c>
      <c r="N49" s="336"/>
      <c r="O49" s="325" t="str">
        <f>③職員名簿【年間実績】!BS61</f>
        <v/>
      </c>
      <c r="P49" s="324" t="str">
        <f>③職員名簿【年間実績】!BC61</f>
        <v/>
      </c>
      <c r="Q49" s="336"/>
      <c r="R49" s="325" t="str">
        <f>③職員名簿【年間実績】!BT61</f>
        <v/>
      </c>
      <c r="S49" s="324" t="str">
        <f>③職員名簿【年間実績】!BD61</f>
        <v/>
      </c>
      <c r="T49" s="336"/>
      <c r="U49" s="325" t="str">
        <f>③職員名簿【年間実績】!BU61</f>
        <v/>
      </c>
      <c r="V49" s="324" t="str">
        <f>③職員名簿【年間実績】!BE61</f>
        <v/>
      </c>
      <c r="W49" s="336"/>
      <c r="X49" s="325" t="str">
        <f>③職員名簿【年間実績】!BV61</f>
        <v/>
      </c>
      <c r="Y49" s="324" t="str">
        <f>③職員名簿【年間実績】!BF61</f>
        <v/>
      </c>
      <c r="Z49" s="336"/>
      <c r="AA49" s="325" t="str">
        <f>③職員名簿【年間実績】!BW61</f>
        <v/>
      </c>
      <c r="AB49" s="324" t="str">
        <f>③職員名簿【年間実績】!BG61</f>
        <v/>
      </c>
      <c r="AC49" s="336"/>
      <c r="AD49" s="325" t="str">
        <f>③職員名簿【年間実績】!BX61</f>
        <v/>
      </c>
      <c r="AE49" s="324" t="str">
        <f>③職員名簿【年間実績】!BH61</f>
        <v/>
      </c>
      <c r="AF49" s="336"/>
      <c r="AG49" s="325" t="str">
        <f>③職員名簿【年間実績】!BY61</f>
        <v/>
      </c>
      <c r="AH49" s="324" t="str">
        <f>③職員名簿【年間実績】!BI61</f>
        <v/>
      </c>
      <c r="AI49" s="336"/>
      <c r="AJ49" s="325" t="str">
        <f>③職員名簿【年間実績】!BZ61</f>
        <v/>
      </c>
      <c r="AK49" s="324" t="str">
        <f>③職員名簿【年間実績】!BJ61</f>
        <v/>
      </c>
      <c r="AL49" s="336"/>
    </row>
    <row r="50" spans="1:38" ht="30" customHeight="1">
      <c r="A50">
        <v>46</v>
      </c>
      <c r="B50" s="138" t="str">
        <f>③職員名簿【年間実績】!BN62</f>
        <v/>
      </c>
      <c r="C50" s="323" t="str">
        <f>③職員名簿【年間実績】!BO62</f>
        <v/>
      </c>
      <c r="D50" s="324" t="str">
        <f>③職員名簿【年間実績】!AY62</f>
        <v/>
      </c>
      <c r="E50" s="336"/>
      <c r="F50" s="325" t="str">
        <f>③職員名簿【年間実績】!BP62</f>
        <v/>
      </c>
      <c r="G50" s="324" t="str">
        <f>③職員名簿【年間実績】!AZ62</f>
        <v/>
      </c>
      <c r="H50" s="336"/>
      <c r="I50" s="325" t="str">
        <f>③職員名簿【年間実績】!BQ62</f>
        <v/>
      </c>
      <c r="J50" s="324" t="str">
        <f>③職員名簿【年間実績】!BA62</f>
        <v/>
      </c>
      <c r="K50" s="336"/>
      <c r="L50" s="325" t="str">
        <f>③職員名簿【年間実績】!BR62</f>
        <v/>
      </c>
      <c r="M50" s="324" t="str">
        <f>③職員名簿【年間実績】!BB62</f>
        <v/>
      </c>
      <c r="N50" s="336"/>
      <c r="O50" s="325" t="str">
        <f>③職員名簿【年間実績】!BS62</f>
        <v/>
      </c>
      <c r="P50" s="324" t="str">
        <f>③職員名簿【年間実績】!BC62</f>
        <v/>
      </c>
      <c r="Q50" s="336"/>
      <c r="R50" s="325" t="str">
        <f>③職員名簿【年間実績】!BT62</f>
        <v/>
      </c>
      <c r="S50" s="324" t="str">
        <f>③職員名簿【年間実績】!BD62</f>
        <v/>
      </c>
      <c r="T50" s="336"/>
      <c r="U50" s="325" t="str">
        <f>③職員名簿【年間実績】!BU62</f>
        <v/>
      </c>
      <c r="V50" s="324" t="str">
        <f>③職員名簿【年間実績】!BE62</f>
        <v/>
      </c>
      <c r="W50" s="336"/>
      <c r="X50" s="325" t="str">
        <f>③職員名簿【年間実績】!BV62</f>
        <v/>
      </c>
      <c r="Y50" s="324" t="str">
        <f>③職員名簿【年間実績】!BF62</f>
        <v/>
      </c>
      <c r="Z50" s="336"/>
      <c r="AA50" s="325" t="str">
        <f>③職員名簿【年間実績】!BW62</f>
        <v/>
      </c>
      <c r="AB50" s="324" t="str">
        <f>③職員名簿【年間実績】!BG62</f>
        <v/>
      </c>
      <c r="AC50" s="336"/>
      <c r="AD50" s="325" t="str">
        <f>③職員名簿【年間実績】!BX62</f>
        <v/>
      </c>
      <c r="AE50" s="324" t="str">
        <f>③職員名簿【年間実績】!BH62</f>
        <v/>
      </c>
      <c r="AF50" s="336"/>
      <c r="AG50" s="325" t="str">
        <f>③職員名簿【年間実績】!BY62</f>
        <v/>
      </c>
      <c r="AH50" s="324" t="str">
        <f>③職員名簿【年間実績】!BI62</f>
        <v/>
      </c>
      <c r="AI50" s="336"/>
      <c r="AJ50" s="325" t="str">
        <f>③職員名簿【年間実績】!BZ62</f>
        <v/>
      </c>
      <c r="AK50" s="324" t="str">
        <f>③職員名簿【年間実績】!BJ62</f>
        <v/>
      </c>
      <c r="AL50" s="336"/>
    </row>
    <row r="51" spans="1:38" ht="30" customHeight="1">
      <c r="A51">
        <v>47</v>
      </c>
      <c r="B51" s="138" t="str">
        <f>③職員名簿【年間実績】!BN63</f>
        <v/>
      </c>
      <c r="C51" s="323" t="str">
        <f>③職員名簿【年間実績】!BO63</f>
        <v/>
      </c>
      <c r="D51" s="324" t="str">
        <f>③職員名簿【年間実績】!AY63</f>
        <v/>
      </c>
      <c r="E51" s="336"/>
      <c r="F51" s="325" t="str">
        <f>③職員名簿【年間実績】!BP63</f>
        <v/>
      </c>
      <c r="G51" s="324" t="str">
        <f>③職員名簿【年間実績】!AZ63</f>
        <v/>
      </c>
      <c r="H51" s="336"/>
      <c r="I51" s="325" t="str">
        <f>③職員名簿【年間実績】!BQ63</f>
        <v/>
      </c>
      <c r="J51" s="324" t="str">
        <f>③職員名簿【年間実績】!BA63</f>
        <v/>
      </c>
      <c r="K51" s="336"/>
      <c r="L51" s="325" t="str">
        <f>③職員名簿【年間実績】!BR63</f>
        <v/>
      </c>
      <c r="M51" s="324" t="str">
        <f>③職員名簿【年間実績】!BB63</f>
        <v/>
      </c>
      <c r="N51" s="336"/>
      <c r="O51" s="325" t="str">
        <f>③職員名簿【年間実績】!BS63</f>
        <v/>
      </c>
      <c r="P51" s="324" t="str">
        <f>③職員名簿【年間実績】!BC63</f>
        <v/>
      </c>
      <c r="Q51" s="336"/>
      <c r="R51" s="325" t="str">
        <f>③職員名簿【年間実績】!BT63</f>
        <v/>
      </c>
      <c r="S51" s="324" t="str">
        <f>③職員名簿【年間実績】!BD63</f>
        <v/>
      </c>
      <c r="T51" s="336"/>
      <c r="U51" s="325" t="str">
        <f>③職員名簿【年間実績】!BU63</f>
        <v/>
      </c>
      <c r="V51" s="324" t="str">
        <f>③職員名簿【年間実績】!BE63</f>
        <v/>
      </c>
      <c r="W51" s="336"/>
      <c r="X51" s="325" t="str">
        <f>③職員名簿【年間実績】!BV63</f>
        <v/>
      </c>
      <c r="Y51" s="324" t="str">
        <f>③職員名簿【年間実績】!BF63</f>
        <v/>
      </c>
      <c r="Z51" s="336"/>
      <c r="AA51" s="325" t="str">
        <f>③職員名簿【年間実績】!BW63</f>
        <v/>
      </c>
      <c r="AB51" s="324" t="str">
        <f>③職員名簿【年間実績】!BG63</f>
        <v/>
      </c>
      <c r="AC51" s="336"/>
      <c r="AD51" s="325" t="str">
        <f>③職員名簿【年間実績】!BX63</f>
        <v/>
      </c>
      <c r="AE51" s="324" t="str">
        <f>③職員名簿【年間実績】!BH63</f>
        <v/>
      </c>
      <c r="AF51" s="336"/>
      <c r="AG51" s="325" t="str">
        <f>③職員名簿【年間実績】!BY63</f>
        <v/>
      </c>
      <c r="AH51" s="324" t="str">
        <f>③職員名簿【年間実績】!BI63</f>
        <v/>
      </c>
      <c r="AI51" s="336"/>
      <c r="AJ51" s="325" t="str">
        <f>③職員名簿【年間実績】!BZ63</f>
        <v/>
      </c>
      <c r="AK51" s="324" t="str">
        <f>③職員名簿【年間実績】!BJ63</f>
        <v/>
      </c>
      <c r="AL51" s="336"/>
    </row>
    <row r="52" spans="1:38" ht="30" customHeight="1">
      <c r="A52">
        <v>48</v>
      </c>
      <c r="B52" s="138" t="str">
        <f>③職員名簿【年間実績】!BN64</f>
        <v/>
      </c>
      <c r="C52" s="323" t="str">
        <f>③職員名簿【年間実績】!BO64</f>
        <v/>
      </c>
      <c r="D52" s="324" t="str">
        <f>③職員名簿【年間実績】!AY64</f>
        <v/>
      </c>
      <c r="E52" s="336"/>
      <c r="F52" s="325" t="str">
        <f>③職員名簿【年間実績】!BP64</f>
        <v/>
      </c>
      <c r="G52" s="324" t="str">
        <f>③職員名簿【年間実績】!AZ64</f>
        <v/>
      </c>
      <c r="H52" s="336"/>
      <c r="I52" s="325" t="str">
        <f>③職員名簿【年間実績】!BQ64</f>
        <v/>
      </c>
      <c r="J52" s="324" t="str">
        <f>③職員名簿【年間実績】!BA64</f>
        <v/>
      </c>
      <c r="K52" s="336"/>
      <c r="L52" s="325" t="str">
        <f>③職員名簿【年間実績】!BR64</f>
        <v/>
      </c>
      <c r="M52" s="324" t="str">
        <f>③職員名簿【年間実績】!BB64</f>
        <v/>
      </c>
      <c r="N52" s="336"/>
      <c r="O52" s="325" t="str">
        <f>③職員名簿【年間実績】!BS64</f>
        <v/>
      </c>
      <c r="P52" s="324" t="str">
        <f>③職員名簿【年間実績】!BC64</f>
        <v/>
      </c>
      <c r="Q52" s="336"/>
      <c r="R52" s="325" t="str">
        <f>③職員名簿【年間実績】!BT64</f>
        <v/>
      </c>
      <c r="S52" s="324" t="str">
        <f>③職員名簿【年間実績】!BD64</f>
        <v/>
      </c>
      <c r="T52" s="336"/>
      <c r="U52" s="325" t="str">
        <f>③職員名簿【年間実績】!BU64</f>
        <v/>
      </c>
      <c r="V52" s="324" t="str">
        <f>③職員名簿【年間実績】!BE64</f>
        <v/>
      </c>
      <c r="W52" s="336"/>
      <c r="X52" s="325" t="str">
        <f>③職員名簿【年間実績】!BV64</f>
        <v/>
      </c>
      <c r="Y52" s="324" t="str">
        <f>③職員名簿【年間実績】!BF64</f>
        <v/>
      </c>
      <c r="Z52" s="336"/>
      <c r="AA52" s="325" t="str">
        <f>③職員名簿【年間実績】!BW64</f>
        <v/>
      </c>
      <c r="AB52" s="324" t="str">
        <f>③職員名簿【年間実績】!BG64</f>
        <v/>
      </c>
      <c r="AC52" s="336"/>
      <c r="AD52" s="325" t="str">
        <f>③職員名簿【年間実績】!BX64</f>
        <v/>
      </c>
      <c r="AE52" s="324" t="str">
        <f>③職員名簿【年間実績】!BH64</f>
        <v/>
      </c>
      <c r="AF52" s="336"/>
      <c r="AG52" s="325" t="str">
        <f>③職員名簿【年間実績】!BY64</f>
        <v/>
      </c>
      <c r="AH52" s="324" t="str">
        <f>③職員名簿【年間実績】!BI64</f>
        <v/>
      </c>
      <c r="AI52" s="336"/>
      <c r="AJ52" s="325" t="str">
        <f>③職員名簿【年間実績】!BZ64</f>
        <v/>
      </c>
      <c r="AK52" s="324" t="str">
        <f>③職員名簿【年間実績】!BJ64</f>
        <v/>
      </c>
      <c r="AL52" s="336"/>
    </row>
    <row r="53" spans="1:38" ht="30" customHeight="1">
      <c r="A53">
        <v>49</v>
      </c>
      <c r="B53" s="138" t="str">
        <f>③職員名簿【年間実績】!BN65</f>
        <v/>
      </c>
      <c r="C53" s="323" t="str">
        <f>③職員名簿【年間実績】!BO65</f>
        <v/>
      </c>
      <c r="D53" s="324" t="str">
        <f>③職員名簿【年間実績】!AY65</f>
        <v/>
      </c>
      <c r="E53" s="336"/>
      <c r="F53" s="325" t="str">
        <f>③職員名簿【年間実績】!BP65</f>
        <v/>
      </c>
      <c r="G53" s="324" t="str">
        <f>③職員名簿【年間実績】!AZ65</f>
        <v/>
      </c>
      <c r="H53" s="336"/>
      <c r="I53" s="325" t="str">
        <f>③職員名簿【年間実績】!BQ65</f>
        <v/>
      </c>
      <c r="J53" s="324" t="str">
        <f>③職員名簿【年間実績】!BA65</f>
        <v/>
      </c>
      <c r="K53" s="336"/>
      <c r="L53" s="325" t="str">
        <f>③職員名簿【年間実績】!BR65</f>
        <v/>
      </c>
      <c r="M53" s="324" t="str">
        <f>③職員名簿【年間実績】!BB65</f>
        <v/>
      </c>
      <c r="N53" s="336"/>
      <c r="O53" s="325" t="str">
        <f>③職員名簿【年間実績】!BS65</f>
        <v/>
      </c>
      <c r="P53" s="324" t="str">
        <f>③職員名簿【年間実績】!BC65</f>
        <v/>
      </c>
      <c r="Q53" s="336"/>
      <c r="R53" s="325" t="str">
        <f>③職員名簿【年間実績】!BT65</f>
        <v/>
      </c>
      <c r="S53" s="324" t="str">
        <f>③職員名簿【年間実績】!BD65</f>
        <v/>
      </c>
      <c r="T53" s="336"/>
      <c r="U53" s="325" t="str">
        <f>③職員名簿【年間実績】!BU65</f>
        <v/>
      </c>
      <c r="V53" s="324" t="str">
        <f>③職員名簿【年間実績】!BE65</f>
        <v/>
      </c>
      <c r="W53" s="336"/>
      <c r="X53" s="325" t="str">
        <f>③職員名簿【年間実績】!BV65</f>
        <v/>
      </c>
      <c r="Y53" s="324" t="str">
        <f>③職員名簿【年間実績】!BF65</f>
        <v/>
      </c>
      <c r="Z53" s="336"/>
      <c r="AA53" s="325" t="str">
        <f>③職員名簿【年間実績】!BW65</f>
        <v/>
      </c>
      <c r="AB53" s="324" t="str">
        <f>③職員名簿【年間実績】!BG65</f>
        <v/>
      </c>
      <c r="AC53" s="336"/>
      <c r="AD53" s="325" t="str">
        <f>③職員名簿【年間実績】!BX65</f>
        <v/>
      </c>
      <c r="AE53" s="324" t="str">
        <f>③職員名簿【年間実績】!BH65</f>
        <v/>
      </c>
      <c r="AF53" s="336"/>
      <c r="AG53" s="325" t="str">
        <f>③職員名簿【年間実績】!BY65</f>
        <v/>
      </c>
      <c r="AH53" s="324" t="str">
        <f>③職員名簿【年間実績】!BI65</f>
        <v/>
      </c>
      <c r="AI53" s="336"/>
      <c r="AJ53" s="325" t="str">
        <f>③職員名簿【年間実績】!BZ65</f>
        <v/>
      </c>
      <c r="AK53" s="324" t="str">
        <f>③職員名簿【年間実績】!BJ65</f>
        <v/>
      </c>
      <c r="AL53" s="336"/>
    </row>
    <row r="54" spans="1:38" ht="30" customHeight="1">
      <c r="A54">
        <v>50</v>
      </c>
      <c r="B54" s="138" t="str">
        <f>③職員名簿【年間実績】!BN66</f>
        <v/>
      </c>
      <c r="C54" s="323" t="str">
        <f>③職員名簿【年間実績】!BO66</f>
        <v/>
      </c>
      <c r="D54" s="324" t="str">
        <f>③職員名簿【年間実績】!AY66</f>
        <v/>
      </c>
      <c r="E54" s="336"/>
      <c r="F54" s="325" t="str">
        <f>③職員名簿【年間実績】!BP66</f>
        <v/>
      </c>
      <c r="G54" s="324" t="str">
        <f>③職員名簿【年間実績】!AZ66</f>
        <v/>
      </c>
      <c r="H54" s="336"/>
      <c r="I54" s="325" t="str">
        <f>③職員名簿【年間実績】!BQ66</f>
        <v/>
      </c>
      <c r="J54" s="324" t="str">
        <f>③職員名簿【年間実績】!BA66</f>
        <v/>
      </c>
      <c r="K54" s="336"/>
      <c r="L54" s="325" t="str">
        <f>③職員名簿【年間実績】!BR66</f>
        <v/>
      </c>
      <c r="M54" s="324" t="str">
        <f>③職員名簿【年間実績】!BB66</f>
        <v/>
      </c>
      <c r="N54" s="336"/>
      <c r="O54" s="325" t="str">
        <f>③職員名簿【年間実績】!BS66</f>
        <v/>
      </c>
      <c r="P54" s="324" t="str">
        <f>③職員名簿【年間実績】!BC66</f>
        <v/>
      </c>
      <c r="Q54" s="336"/>
      <c r="R54" s="325" t="str">
        <f>③職員名簿【年間実績】!BT66</f>
        <v/>
      </c>
      <c r="S54" s="324" t="str">
        <f>③職員名簿【年間実績】!BD66</f>
        <v/>
      </c>
      <c r="T54" s="336"/>
      <c r="U54" s="325" t="str">
        <f>③職員名簿【年間実績】!BU66</f>
        <v/>
      </c>
      <c r="V54" s="324" t="str">
        <f>③職員名簿【年間実績】!BE66</f>
        <v/>
      </c>
      <c r="W54" s="336"/>
      <c r="X54" s="325" t="str">
        <f>③職員名簿【年間実績】!BV66</f>
        <v/>
      </c>
      <c r="Y54" s="324" t="str">
        <f>③職員名簿【年間実績】!BF66</f>
        <v/>
      </c>
      <c r="Z54" s="336"/>
      <c r="AA54" s="325" t="str">
        <f>③職員名簿【年間実績】!BW66</f>
        <v/>
      </c>
      <c r="AB54" s="324" t="str">
        <f>③職員名簿【年間実績】!BG66</f>
        <v/>
      </c>
      <c r="AC54" s="336"/>
      <c r="AD54" s="325" t="str">
        <f>③職員名簿【年間実績】!BX66</f>
        <v/>
      </c>
      <c r="AE54" s="324" t="str">
        <f>③職員名簿【年間実績】!BH66</f>
        <v/>
      </c>
      <c r="AF54" s="336"/>
      <c r="AG54" s="325" t="str">
        <f>③職員名簿【年間実績】!BY66</f>
        <v/>
      </c>
      <c r="AH54" s="324" t="str">
        <f>③職員名簿【年間実績】!BI66</f>
        <v/>
      </c>
      <c r="AI54" s="336"/>
      <c r="AJ54" s="325" t="str">
        <f>③職員名簿【年間実績】!BZ66</f>
        <v/>
      </c>
      <c r="AK54" s="324" t="str">
        <f>③職員名簿【年間実績】!BJ66</f>
        <v/>
      </c>
      <c r="AL54" s="336"/>
    </row>
    <row r="55" spans="1:38" ht="30" customHeight="1">
      <c r="A55">
        <v>51</v>
      </c>
      <c r="B55" s="138" t="str">
        <f>③職員名簿【年間実績】!BN67</f>
        <v/>
      </c>
      <c r="C55" s="323" t="str">
        <f>③職員名簿【年間実績】!BO67</f>
        <v/>
      </c>
      <c r="D55" s="324" t="str">
        <f>③職員名簿【年間実績】!AY67</f>
        <v/>
      </c>
      <c r="E55" s="336"/>
      <c r="F55" s="325" t="str">
        <f>③職員名簿【年間実績】!BP67</f>
        <v/>
      </c>
      <c r="G55" s="324" t="str">
        <f>③職員名簿【年間実績】!AZ67</f>
        <v/>
      </c>
      <c r="H55" s="336"/>
      <c r="I55" s="325" t="str">
        <f>③職員名簿【年間実績】!BQ67</f>
        <v/>
      </c>
      <c r="J55" s="324" t="str">
        <f>③職員名簿【年間実績】!BA67</f>
        <v/>
      </c>
      <c r="K55" s="336"/>
      <c r="L55" s="325" t="str">
        <f>③職員名簿【年間実績】!BR67</f>
        <v/>
      </c>
      <c r="M55" s="324" t="str">
        <f>③職員名簿【年間実績】!BB67</f>
        <v/>
      </c>
      <c r="N55" s="336"/>
      <c r="O55" s="325" t="str">
        <f>③職員名簿【年間実績】!BS67</f>
        <v/>
      </c>
      <c r="P55" s="324" t="str">
        <f>③職員名簿【年間実績】!BC67</f>
        <v/>
      </c>
      <c r="Q55" s="336"/>
      <c r="R55" s="325" t="str">
        <f>③職員名簿【年間実績】!BT67</f>
        <v/>
      </c>
      <c r="S55" s="324" t="str">
        <f>③職員名簿【年間実績】!BD67</f>
        <v/>
      </c>
      <c r="T55" s="336"/>
      <c r="U55" s="325" t="str">
        <f>③職員名簿【年間実績】!BU67</f>
        <v/>
      </c>
      <c r="V55" s="324" t="str">
        <f>③職員名簿【年間実績】!BE67</f>
        <v/>
      </c>
      <c r="W55" s="336"/>
      <c r="X55" s="325" t="str">
        <f>③職員名簿【年間実績】!BV67</f>
        <v/>
      </c>
      <c r="Y55" s="324" t="str">
        <f>③職員名簿【年間実績】!BF67</f>
        <v/>
      </c>
      <c r="Z55" s="336"/>
      <c r="AA55" s="325" t="str">
        <f>③職員名簿【年間実績】!BW67</f>
        <v/>
      </c>
      <c r="AB55" s="324" t="str">
        <f>③職員名簿【年間実績】!BG67</f>
        <v/>
      </c>
      <c r="AC55" s="336"/>
      <c r="AD55" s="325" t="str">
        <f>③職員名簿【年間実績】!BX67</f>
        <v/>
      </c>
      <c r="AE55" s="324" t="str">
        <f>③職員名簿【年間実績】!BH67</f>
        <v/>
      </c>
      <c r="AF55" s="336"/>
      <c r="AG55" s="325" t="str">
        <f>③職員名簿【年間実績】!BY67</f>
        <v/>
      </c>
      <c r="AH55" s="324" t="str">
        <f>③職員名簿【年間実績】!BI67</f>
        <v/>
      </c>
      <c r="AI55" s="336"/>
      <c r="AJ55" s="325" t="str">
        <f>③職員名簿【年間実績】!BZ67</f>
        <v/>
      </c>
      <c r="AK55" s="324" t="str">
        <f>③職員名簿【年間実績】!BJ67</f>
        <v/>
      </c>
      <c r="AL55" s="336"/>
    </row>
    <row r="56" spans="1:38" ht="30" customHeight="1">
      <c r="A56">
        <v>52</v>
      </c>
      <c r="B56" s="138" t="str">
        <f>③職員名簿【年間実績】!BN68</f>
        <v/>
      </c>
      <c r="C56" s="323" t="str">
        <f>③職員名簿【年間実績】!BO68</f>
        <v/>
      </c>
      <c r="D56" s="324" t="str">
        <f>③職員名簿【年間実績】!AY68</f>
        <v/>
      </c>
      <c r="E56" s="336"/>
      <c r="F56" s="325" t="str">
        <f>③職員名簿【年間実績】!BP68</f>
        <v/>
      </c>
      <c r="G56" s="324" t="str">
        <f>③職員名簿【年間実績】!AZ68</f>
        <v/>
      </c>
      <c r="H56" s="336"/>
      <c r="I56" s="325" t="str">
        <f>③職員名簿【年間実績】!BQ68</f>
        <v/>
      </c>
      <c r="J56" s="324" t="str">
        <f>③職員名簿【年間実績】!BA68</f>
        <v/>
      </c>
      <c r="K56" s="336"/>
      <c r="L56" s="325" t="str">
        <f>③職員名簿【年間実績】!BR68</f>
        <v/>
      </c>
      <c r="M56" s="324" t="str">
        <f>③職員名簿【年間実績】!BB68</f>
        <v/>
      </c>
      <c r="N56" s="336"/>
      <c r="O56" s="325" t="str">
        <f>③職員名簿【年間実績】!BS68</f>
        <v/>
      </c>
      <c r="P56" s="324" t="str">
        <f>③職員名簿【年間実績】!BC68</f>
        <v/>
      </c>
      <c r="Q56" s="336"/>
      <c r="R56" s="325" t="str">
        <f>③職員名簿【年間実績】!BT68</f>
        <v/>
      </c>
      <c r="S56" s="324" t="str">
        <f>③職員名簿【年間実績】!BD68</f>
        <v/>
      </c>
      <c r="T56" s="336"/>
      <c r="U56" s="325" t="str">
        <f>③職員名簿【年間実績】!BU68</f>
        <v/>
      </c>
      <c r="V56" s="324" t="str">
        <f>③職員名簿【年間実績】!BE68</f>
        <v/>
      </c>
      <c r="W56" s="336"/>
      <c r="X56" s="325" t="str">
        <f>③職員名簿【年間実績】!BV68</f>
        <v/>
      </c>
      <c r="Y56" s="324" t="str">
        <f>③職員名簿【年間実績】!BF68</f>
        <v/>
      </c>
      <c r="Z56" s="336"/>
      <c r="AA56" s="325" t="str">
        <f>③職員名簿【年間実績】!BW68</f>
        <v/>
      </c>
      <c r="AB56" s="324" t="str">
        <f>③職員名簿【年間実績】!BG68</f>
        <v/>
      </c>
      <c r="AC56" s="336"/>
      <c r="AD56" s="325" t="str">
        <f>③職員名簿【年間実績】!BX68</f>
        <v/>
      </c>
      <c r="AE56" s="324" t="str">
        <f>③職員名簿【年間実績】!BH68</f>
        <v/>
      </c>
      <c r="AF56" s="336"/>
      <c r="AG56" s="325" t="str">
        <f>③職員名簿【年間実績】!BY68</f>
        <v/>
      </c>
      <c r="AH56" s="324" t="str">
        <f>③職員名簿【年間実績】!BI68</f>
        <v/>
      </c>
      <c r="AI56" s="336"/>
      <c r="AJ56" s="325" t="str">
        <f>③職員名簿【年間実績】!BZ68</f>
        <v/>
      </c>
      <c r="AK56" s="324" t="str">
        <f>③職員名簿【年間実績】!BJ68</f>
        <v/>
      </c>
      <c r="AL56" s="336"/>
    </row>
    <row r="57" spans="1:38" ht="30" customHeight="1">
      <c r="A57">
        <v>53</v>
      </c>
      <c r="B57" s="138" t="str">
        <f>③職員名簿【年間実績】!BN69</f>
        <v/>
      </c>
      <c r="C57" s="323" t="str">
        <f>③職員名簿【年間実績】!BO69</f>
        <v/>
      </c>
      <c r="D57" s="324" t="str">
        <f>③職員名簿【年間実績】!AY69</f>
        <v/>
      </c>
      <c r="E57" s="336"/>
      <c r="F57" s="325" t="str">
        <f>③職員名簿【年間実績】!BP69</f>
        <v/>
      </c>
      <c r="G57" s="324" t="str">
        <f>③職員名簿【年間実績】!AZ69</f>
        <v/>
      </c>
      <c r="H57" s="336"/>
      <c r="I57" s="325" t="str">
        <f>③職員名簿【年間実績】!BQ69</f>
        <v/>
      </c>
      <c r="J57" s="324" t="str">
        <f>③職員名簿【年間実績】!BA69</f>
        <v/>
      </c>
      <c r="K57" s="336"/>
      <c r="L57" s="325" t="str">
        <f>③職員名簿【年間実績】!BR69</f>
        <v/>
      </c>
      <c r="M57" s="324" t="str">
        <f>③職員名簿【年間実績】!BB69</f>
        <v/>
      </c>
      <c r="N57" s="336"/>
      <c r="O57" s="325" t="str">
        <f>③職員名簿【年間実績】!BS69</f>
        <v/>
      </c>
      <c r="P57" s="324" t="str">
        <f>③職員名簿【年間実績】!BC69</f>
        <v/>
      </c>
      <c r="Q57" s="336"/>
      <c r="R57" s="325" t="str">
        <f>③職員名簿【年間実績】!BT69</f>
        <v/>
      </c>
      <c r="S57" s="324" t="str">
        <f>③職員名簿【年間実績】!BD69</f>
        <v/>
      </c>
      <c r="T57" s="336"/>
      <c r="U57" s="325" t="str">
        <f>③職員名簿【年間実績】!BU69</f>
        <v/>
      </c>
      <c r="V57" s="324" t="str">
        <f>③職員名簿【年間実績】!BE69</f>
        <v/>
      </c>
      <c r="W57" s="336"/>
      <c r="X57" s="325" t="str">
        <f>③職員名簿【年間実績】!BV69</f>
        <v/>
      </c>
      <c r="Y57" s="324" t="str">
        <f>③職員名簿【年間実績】!BF69</f>
        <v/>
      </c>
      <c r="Z57" s="336"/>
      <c r="AA57" s="325" t="str">
        <f>③職員名簿【年間実績】!BW69</f>
        <v/>
      </c>
      <c r="AB57" s="324" t="str">
        <f>③職員名簿【年間実績】!BG69</f>
        <v/>
      </c>
      <c r="AC57" s="336"/>
      <c r="AD57" s="325" t="str">
        <f>③職員名簿【年間実績】!BX69</f>
        <v/>
      </c>
      <c r="AE57" s="324" t="str">
        <f>③職員名簿【年間実績】!BH69</f>
        <v/>
      </c>
      <c r="AF57" s="336"/>
      <c r="AG57" s="325" t="str">
        <f>③職員名簿【年間実績】!BY69</f>
        <v/>
      </c>
      <c r="AH57" s="324" t="str">
        <f>③職員名簿【年間実績】!BI69</f>
        <v/>
      </c>
      <c r="AI57" s="336"/>
      <c r="AJ57" s="325" t="str">
        <f>③職員名簿【年間実績】!BZ69</f>
        <v/>
      </c>
      <c r="AK57" s="324" t="str">
        <f>③職員名簿【年間実績】!BJ69</f>
        <v/>
      </c>
      <c r="AL57" s="336"/>
    </row>
    <row r="58" spans="1:38" ht="30" customHeight="1">
      <c r="A58">
        <v>54</v>
      </c>
      <c r="B58" s="138" t="str">
        <f>③職員名簿【年間実績】!BN70</f>
        <v/>
      </c>
      <c r="C58" s="323" t="str">
        <f>③職員名簿【年間実績】!BO70</f>
        <v/>
      </c>
      <c r="D58" s="324" t="str">
        <f>③職員名簿【年間実績】!AY70</f>
        <v/>
      </c>
      <c r="E58" s="336"/>
      <c r="F58" s="325" t="str">
        <f>③職員名簿【年間実績】!BP70</f>
        <v/>
      </c>
      <c r="G58" s="324" t="str">
        <f>③職員名簿【年間実績】!AZ70</f>
        <v/>
      </c>
      <c r="H58" s="336"/>
      <c r="I58" s="325" t="str">
        <f>③職員名簿【年間実績】!BQ70</f>
        <v/>
      </c>
      <c r="J58" s="324" t="str">
        <f>③職員名簿【年間実績】!BA70</f>
        <v/>
      </c>
      <c r="K58" s="336"/>
      <c r="L58" s="325" t="str">
        <f>③職員名簿【年間実績】!BR70</f>
        <v/>
      </c>
      <c r="M58" s="324" t="str">
        <f>③職員名簿【年間実績】!BB70</f>
        <v/>
      </c>
      <c r="N58" s="336"/>
      <c r="O58" s="325" t="str">
        <f>③職員名簿【年間実績】!BS70</f>
        <v/>
      </c>
      <c r="P58" s="324" t="str">
        <f>③職員名簿【年間実績】!BC70</f>
        <v/>
      </c>
      <c r="Q58" s="336"/>
      <c r="R58" s="325" t="str">
        <f>③職員名簿【年間実績】!BT70</f>
        <v/>
      </c>
      <c r="S58" s="324" t="str">
        <f>③職員名簿【年間実績】!BD70</f>
        <v/>
      </c>
      <c r="T58" s="336"/>
      <c r="U58" s="325" t="str">
        <f>③職員名簿【年間実績】!BU70</f>
        <v/>
      </c>
      <c r="V58" s="324" t="str">
        <f>③職員名簿【年間実績】!BE70</f>
        <v/>
      </c>
      <c r="W58" s="336"/>
      <c r="X58" s="325" t="str">
        <f>③職員名簿【年間実績】!BV70</f>
        <v/>
      </c>
      <c r="Y58" s="324" t="str">
        <f>③職員名簿【年間実績】!BF70</f>
        <v/>
      </c>
      <c r="Z58" s="336"/>
      <c r="AA58" s="325" t="str">
        <f>③職員名簿【年間実績】!BW70</f>
        <v/>
      </c>
      <c r="AB58" s="324" t="str">
        <f>③職員名簿【年間実績】!BG70</f>
        <v/>
      </c>
      <c r="AC58" s="336"/>
      <c r="AD58" s="325" t="str">
        <f>③職員名簿【年間実績】!BX70</f>
        <v/>
      </c>
      <c r="AE58" s="324" t="str">
        <f>③職員名簿【年間実績】!BH70</f>
        <v/>
      </c>
      <c r="AF58" s="336"/>
      <c r="AG58" s="325" t="str">
        <f>③職員名簿【年間実績】!BY70</f>
        <v/>
      </c>
      <c r="AH58" s="324" t="str">
        <f>③職員名簿【年間実績】!BI70</f>
        <v/>
      </c>
      <c r="AI58" s="336"/>
      <c r="AJ58" s="325" t="str">
        <f>③職員名簿【年間実績】!BZ70</f>
        <v/>
      </c>
      <c r="AK58" s="324" t="str">
        <f>③職員名簿【年間実績】!BJ70</f>
        <v/>
      </c>
      <c r="AL58" s="336"/>
    </row>
    <row r="59" spans="1:38" ht="30" customHeight="1">
      <c r="A59">
        <v>55</v>
      </c>
      <c r="B59" s="138" t="str">
        <f>③職員名簿【年間実績】!BN71</f>
        <v/>
      </c>
      <c r="C59" s="323" t="str">
        <f>③職員名簿【年間実績】!BO71</f>
        <v/>
      </c>
      <c r="D59" s="324" t="str">
        <f>③職員名簿【年間実績】!AY71</f>
        <v/>
      </c>
      <c r="E59" s="336"/>
      <c r="F59" s="325" t="str">
        <f>③職員名簿【年間実績】!BP71</f>
        <v/>
      </c>
      <c r="G59" s="324" t="str">
        <f>③職員名簿【年間実績】!AZ71</f>
        <v/>
      </c>
      <c r="H59" s="336"/>
      <c r="I59" s="325" t="str">
        <f>③職員名簿【年間実績】!BQ71</f>
        <v/>
      </c>
      <c r="J59" s="324" t="str">
        <f>③職員名簿【年間実績】!BA71</f>
        <v/>
      </c>
      <c r="K59" s="336"/>
      <c r="L59" s="325" t="str">
        <f>③職員名簿【年間実績】!BR71</f>
        <v/>
      </c>
      <c r="M59" s="324" t="str">
        <f>③職員名簿【年間実績】!BB71</f>
        <v/>
      </c>
      <c r="N59" s="336"/>
      <c r="O59" s="325" t="str">
        <f>③職員名簿【年間実績】!BS71</f>
        <v/>
      </c>
      <c r="P59" s="324" t="str">
        <f>③職員名簿【年間実績】!BC71</f>
        <v/>
      </c>
      <c r="Q59" s="336"/>
      <c r="R59" s="325" t="str">
        <f>③職員名簿【年間実績】!BT71</f>
        <v/>
      </c>
      <c r="S59" s="324" t="str">
        <f>③職員名簿【年間実績】!BD71</f>
        <v/>
      </c>
      <c r="T59" s="336"/>
      <c r="U59" s="325" t="str">
        <f>③職員名簿【年間実績】!BU71</f>
        <v/>
      </c>
      <c r="V59" s="324" t="str">
        <f>③職員名簿【年間実績】!BE71</f>
        <v/>
      </c>
      <c r="W59" s="336"/>
      <c r="X59" s="325" t="str">
        <f>③職員名簿【年間実績】!BV71</f>
        <v/>
      </c>
      <c r="Y59" s="324" t="str">
        <f>③職員名簿【年間実績】!BF71</f>
        <v/>
      </c>
      <c r="Z59" s="336"/>
      <c r="AA59" s="325" t="str">
        <f>③職員名簿【年間実績】!BW71</f>
        <v/>
      </c>
      <c r="AB59" s="324" t="str">
        <f>③職員名簿【年間実績】!BG71</f>
        <v/>
      </c>
      <c r="AC59" s="336"/>
      <c r="AD59" s="325" t="str">
        <f>③職員名簿【年間実績】!BX71</f>
        <v/>
      </c>
      <c r="AE59" s="324" t="str">
        <f>③職員名簿【年間実績】!BH71</f>
        <v/>
      </c>
      <c r="AF59" s="336"/>
      <c r="AG59" s="325" t="str">
        <f>③職員名簿【年間実績】!BY71</f>
        <v/>
      </c>
      <c r="AH59" s="324" t="str">
        <f>③職員名簿【年間実績】!BI71</f>
        <v/>
      </c>
      <c r="AI59" s="336"/>
      <c r="AJ59" s="325" t="str">
        <f>③職員名簿【年間実績】!BZ71</f>
        <v/>
      </c>
      <c r="AK59" s="324" t="str">
        <f>③職員名簿【年間実績】!BJ71</f>
        <v/>
      </c>
      <c r="AL59" s="336"/>
    </row>
    <row r="60" spans="1:38" ht="30" customHeight="1">
      <c r="A60">
        <v>56</v>
      </c>
      <c r="B60" s="138" t="str">
        <f>③職員名簿【年間実績】!BN72</f>
        <v/>
      </c>
      <c r="C60" s="323" t="str">
        <f>③職員名簿【年間実績】!BO72</f>
        <v/>
      </c>
      <c r="D60" s="324" t="str">
        <f>③職員名簿【年間実績】!AY72</f>
        <v/>
      </c>
      <c r="E60" s="336"/>
      <c r="F60" s="325" t="str">
        <f>③職員名簿【年間実績】!BP72</f>
        <v/>
      </c>
      <c r="G60" s="324" t="str">
        <f>③職員名簿【年間実績】!AZ72</f>
        <v/>
      </c>
      <c r="H60" s="336"/>
      <c r="I60" s="325" t="str">
        <f>③職員名簿【年間実績】!BQ72</f>
        <v/>
      </c>
      <c r="J60" s="324" t="str">
        <f>③職員名簿【年間実績】!BA72</f>
        <v/>
      </c>
      <c r="K60" s="336"/>
      <c r="L60" s="325" t="str">
        <f>③職員名簿【年間実績】!BR72</f>
        <v/>
      </c>
      <c r="M60" s="324" t="str">
        <f>③職員名簿【年間実績】!BB72</f>
        <v/>
      </c>
      <c r="N60" s="336"/>
      <c r="O60" s="325" t="str">
        <f>③職員名簿【年間実績】!BS72</f>
        <v/>
      </c>
      <c r="P60" s="324" t="str">
        <f>③職員名簿【年間実績】!BC72</f>
        <v/>
      </c>
      <c r="Q60" s="336"/>
      <c r="R60" s="325" t="str">
        <f>③職員名簿【年間実績】!BT72</f>
        <v/>
      </c>
      <c r="S60" s="324" t="str">
        <f>③職員名簿【年間実績】!BD72</f>
        <v/>
      </c>
      <c r="T60" s="336"/>
      <c r="U60" s="325" t="str">
        <f>③職員名簿【年間実績】!BU72</f>
        <v/>
      </c>
      <c r="V60" s="324" t="str">
        <f>③職員名簿【年間実績】!BE72</f>
        <v/>
      </c>
      <c r="W60" s="336"/>
      <c r="X60" s="325" t="str">
        <f>③職員名簿【年間実績】!BV72</f>
        <v/>
      </c>
      <c r="Y60" s="324" t="str">
        <f>③職員名簿【年間実績】!BF72</f>
        <v/>
      </c>
      <c r="Z60" s="336"/>
      <c r="AA60" s="325" t="str">
        <f>③職員名簿【年間実績】!BW72</f>
        <v/>
      </c>
      <c r="AB60" s="324" t="str">
        <f>③職員名簿【年間実績】!BG72</f>
        <v/>
      </c>
      <c r="AC60" s="336"/>
      <c r="AD60" s="325" t="str">
        <f>③職員名簿【年間実績】!BX72</f>
        <v/>
      </c>
      <c r="AE60" s="324" t="str">
        <f>③職員名簿【年間実績】!BH72</f>
        <v/>
      </c>
      <c r="AF60" s="336"/>
      <c r="AG60" s="325" t="str">
        <f>③職員名簿【年間実績】!BY72</f>
        <v/>
      </c>
      <c r="AH60" s="324" t="str">
        <f>③職員名簿【年間実績】!BI72</f>
        <v/>
      </c>
      <c r="AI60" s="336"/>
      <c r="AJ60" s="325" t="str">
        <f>③職員名簿【年間実績】!BZ72</f>
        <v/>
      </c>
      <c r="AK60" s="324" t="str">
        <f>③職員名簿【年間実績】!BJ72</f>
        <v/>
      </c>
      <c r="AL60" s="336"/>
    </row>
    <row r="61" spans="1:38" ht="30" customHeight="1">
      <c r="A61">
        <v>57</v>
      </c>
      <c r="B61" s="138" t="str">
        <f>③職員名簿【年間実績】!BN73</f>
        <v/>
      </c>
      <c r="C61" s="323" t="str">
        <f>③職員名簿【年間実績】!BO73</f>
        <v/>
      </c>
      <c r="D61" s="324" t="str">
        <f>③職員名簿【年間実績】!AY73</f>
        <v/>
      </c>
      <c r="E61" s="336"/>
      <c r="F61" s="325" t="str">
        <f>③職員名簿【年間実績】!BP73</f>
        <v/>
      </c>
      <c r="G61" s="324" t="str">
        <f>③職員名簿【年間実績】!AZ73</f>
        <v/>
      </c>
      <c r="H61" s="336"/>
      <c r="I61" s="325" t="str">
        <f>③職員名簿【年間実績】!BQ73</f>
        <v/>
      </c>
      <c r="J61" s="324" t="str">
        <f>③職員名簿【年間実績】!BA73</f>
        <v/>
      </c>
      <c r="K61" s="336"/>
      <c r="L61" s="325" t="str">
        <f>③職員名簿【年間実績】!BR73</f>
        <v/>
      </c>
      <c r="M61" s="324" t="str">
        <f>③職員名簿【年間実績】!BB73</f>
        <v/>
      </c>
      <c r="N61" s="336"/>
      <c r="O61" s="325" t="str">
        <f>③職員名簿【年間実績】!BS73</f>
        <v/>
      </c>
      <c r="P61" s="324" t="str">
        <f>③職員名簿【年間実績】!BC73</f>
        <v/>
      </c>
      <c r="Q61" s="336"/>
      <c r="R61" s="325" t="str">
        <f>③職員名簿【年間実績】!BT73</f>
        <v/>
      </c>
      <c r="S61" s="324" t="str">
        <f>③職員名簿【年間実績】!BD73</f>
        <v/>
      </c>
      <c r="T61" s="336"/>
      <c r="U61" s="325" t="str">
        <f>③職員名簿【年間実績】!BU73</f>
        <v/>
      </c>
      <c r="V61" s="324" t="str">
        <f>③職員名簿【年間実績】!BE73</f>
        <v/>
      </c>
      <c r="W61" s="336"/>
      <c r="X61" s="325" t="str">
        <f>③職員名簿【年間実績】!BV73</f>
        <v/>
      </c>
      <c r="Y61" s="324" t="str">
        <f>③職員名簿【年間実績】!BF73</f>
        <v/>
      </c>
      <c r="Z61" s="336"/>
      <c r="AA61" s="325" t="str">
        <f>③職員名簿【年間実績】!BW73</f>
        <v/>
      </c>
      <c r="AB61" s="324" t="str">
        <f>③職員名簿【年間実績】!BG73</f>
        <v/>
      </c>
      <c r="AC61" s="336"/>
      <c r="AD61" s="325" t="str">
        <f>③職員名簿【年間実績】!BX73</f>
        <v/>
      </c>
      <c r="AE61" s="324" t="str">
        <f>③職員名簿【年間実績】!BH73</f>
        <v/>
      </c>
      <c r="AF61" s="336"/>
      <c r="AG61" s="325" t="str">
        <f>③職員名簿【年間実績】!BY73</f>
        <v/>
      </c>
      <c r="AH61" s="324" t="str">
        <f>③職員名簿【年間実績】!BI73</f>
        <v/>
      </c>
      <c r="AI61" s="336"/>
      <c r="AJ61" s="325" t="str">
        <f>③職員名簿【年間実績】!BZ73</f>
        <v/>
      </c>
      <c r="AK61" s="324" t="str">
        <f>③職員名簿【年間実績】!BJ73</f>
        <v/>
      </c>
      <c r="AL61" s="336"/>
    </row>
    <row r="62" spans="1:38" ht="30" customHeight="1">
      <c r="A62">
        <v>58</v>
      </c>
      <c r="B62" s="138" t="str">
        <f>③職員名簿【年間実績】!BN74</f>
        <v/>
      </c>
      <c r="C62" s="323" t="str">
        <f>③職員名簿【年間実績】!BO74</f>
        <v/>
      </c>
      <c r="D62" s="324" t="str">
        <f>③職員名簿【年間実績】!AY74</f>
        <v/>
      </c>
      <c r="E62" s="336"/>
      <c r="F62" s="325" t="str">
        <f>③職員名簿【年間実績】!BP74</f>
        <v/>
      </c>
      <c r="G62" s="324" t="str">
        <f>③職員名簿【年間実績】!AZ74</f>
        <v/>
      </c>
      <c r="H62" s="336"/>
      <c r="I62" s="325" t="str">
        <f>③職員名簿【年間実績】!BQ74</f>
        <v/>
      </c>
      <c r="J62" s="324" t="str">
        <f>③職員名簿【年間実績】!BA74</f>
        <v/>
      </c>
      <c r="K62" s="336"/>
      <c r="L62" s="325" t="str">
        <f>③職員名簿【年間実績】!BR74</f>
        <v/>
      </c>
      <c r="M62" s="324" t="str">
        <f>③職員名簿【年間実績】!BB74</f>
        <v/>
      </c>
      <c r="N62" s="336"/>
      <c r="O62" s="325" t="str">
        <f>③職員名簿【年間実績】!BS74</f>
        <v/>
      </c>
      <c r="P62" s="324" t="str">
        <f>③職員名簿【年間実績】!BC74</f>
        <v/>
      </c>
      <c r="Q62" s="336"/>
      <c r="R62" s="325" t="str">
        <f>③職員名簿【年間実績】!BT74</f>
        <v/>
      </c>
      <c r="S62" s="324" t="str">
        <f>③職員名簿【年間実績】!BD74</f>
        <v/>
      </c>
      <c r="T62" s="336"/>
      <c r="U62" s="325" t="str">
        <f>③職員名簿【年間実績】!BU74</f>
        <v/>
      </c>
      <c r="V62" s="324" t="str">
        <f>③職員名簿【年間実績】!BE74</f>
        <v/>
      </c>
      <c r="W62" s="336"/>
      <c r="X62" s="325" t="str">
        <f>③職員名簿【年間実績】!BV74</f>
        <v/>
      </c>
      <c r="Y62" s="324" t="str">
        <f>③職員名簿【年間実績】!BF74</f>
        <v/>
      </c>
      <c r="Z62" s="336"/>
      <c r="AA62" s="325" t="str">
        <f>③職員名簿【年間実績】!BW74</f>
        <v/>
      </c>
      <c r="AB62" s="324" t="str">
        <f>③職員名簿【年間実績】!BG74</f>
        <v/>
      </c>
      <c r="AC62" s="336"/>
      <c r="AD62" s="325" t="str">
        <f>③職員名簿【年間実績】!BX74</f>
        <v/>
      </c>
      <c r="AE62" s="324" t="str">
        <f>③職員名簿【年間実績】!BH74</f>
        <v/>
      </c>
      <c r="AF62" s="336"/>
      <c r="AG62" s="325" t="str">
        <f>③職員名簿【年間実績】!BY74</f>
        <v/>
      </c>
      <c r="AH62" s="324" t="str">
        <f>③職員名簿【年間実績】!BI74</f>
        <v/>
      </c>
      <c r="AI62" s="336"/>
      <c r="AJ62" s="325" t="str">
        <f>③職員名簿【年間実績】!BZ74</f>
        <v/>
      </c>
      <c r="AK62" s="324" t="str">
        <f>③職員名簿【年間実績】!BJ74</f>
        <v/>
      </c>
      <c r="AL62" s="336"/>
    </row>
    <row r="63" spans="1:38" ht="30" customHeight="1">
      <c r="A63">
        <v>59</v>
      </c>
      <c r="B63" s="138" t="str">
        <f>③職員名簿【年間実績】!BN75</f>
        <v/>
      </c>
      <c r="C63" s="323" t="str">
        <f>③職員名簿【年間実績】!BO75</f>
        <v/>
      </c>
      <c r="D63" s="324" t="str">
        <f>③職員名簿【年間実績】!AY75</f>
        <v/>
      </c>
      <c r="E63" s="336"/>
      <c r="F63" s="325" t="str">
        <f>③職員名簿【年間実績】!BP75</f>
        <v/>
      </c>
      <c r="G63" s="324" t="str">
        <f>③職員名簿【年間実績】!AZ75</f>
        <v/>
      </c>
      <c r="H63" s="336"/>
      <c r="I63" s="325" t="str">
        <f>③職員名簿【年間実績】!BQ75</f>
        <v/>
      </c>
      <c r="J63" s="324" t="str">
        <f>③職員名簿【年間実績】!BA75</f>
        <v/>
      </c>
      <c r="K63" s="336"/>
      <c r="L63" s="325" t="str">
        <f>③職員名簿【年間実績】!BR75</f>
        <v/>
      </c>
      <c r="M63" s="324" t="str">
        <f>③職員名簿【年間実績】!BB75</f>
        <v/>
      </c>
      <c r="N63" s="336"/>
      <c r="O63" s="325" t="str">
        <f>③職員名簿【年間実績】!BS75</f>
        <v/>
      </c>
      <c r="P63" s="324" t="str">
        <f>③職員名簿【年間実績】!BC75</f>
        <v/>
      </c>
      <c r="Q63" s="336"/>
      <c r="R63" s="325" t="str">
        <f>③職員名簿【年間実績】!BT75</f>
        <v/>
      </c>
      <c r="S63" s="324" t="str">
        <f>③職員名簿【年間実績】!BD75</f>
        <v/>
      </c>
      <c r="T63" s="336"/>
      <c r="U63" s="325" t="str">
        <f>③職員名簿【年間実績】!BU75</f>
        <v/>
      </c>
      <c r="V63" s="324" t="str">
        <f>③職員名簿【年間実績】!BE75</f>
        <v/>
      </c>
      <c r="W63" s="336"/>
      <c r="X63" s="325" t="str">
        <f>③職員名簿【年間実績】!BV75</f>
        <v/>
      </c>
      <c r="Y63" s="324" t="str">
        <f>③職員名簿【年間実績】!BF75</f>
        <v/>
      </c>
      <c r="Z63" s="336"/>
      <c r="AA63" s="325" t="str">
        <f>③職員名簿【年間実績】!BW75</f>
        <v/>
      </c>
      <c r="AB63" s="324" t="str">
        <f>③職員名簿【年間実績】!BG75</f>
        <v/>
      </c>
      <c r="AC63" s="336"/>
      <c r="AD63" s="325" t="str">
        <f>③職員名簿【年間実績】!BX75</f>
        <v/>
      </c>
      <c r="AE63" s="324" t="str">
        <f>③職員名簿【年間実績】!BH75</f>
        <v/>
      </c>
      <c r="AF63" s="336"/>
      <c r="AG63" s="325" t="str">
        <f>③職員名簿【年間実績】!BY75</f>
        <v/>
      </c>
      <c r="AH63" s="324" t="str">
        <f>③職員名簿【年間実績】!BI75</f>
        <v/>
      </c>
      <c r="AI63" s="336"/>
      <c r="AJ63" s="325" t="str">
        <f>③職員名簿【年間実績】!BZ75</f>
        <v/>
      </c>
      <c r="AK63" s="324" t="str">
        <f>③職員名簿【年間実績】!BJ75</f>
        <v/>
      </c>
      <c r="AL63" s="336"/>
    </row>
    <row r="64" spans="1:38" ht="30" customHeight="1">
      <c r="A64">
        <v>60</v>
      </c>
      <c r="B64" s="138" t="str">
        <f>③職員名簿【年間実績】!BN76</f>
        <v/>
      </c>
      <c r="C64" s="323" t="str">
        <f>③職員名簿【年間実績】!BO76</f>
        <v/>
      </c>
      <c r="D64" s="324" t="str">
        <f>③職員名簿【年間実績】!AY76</f>
        <v/>
      </c>
      <c r="E64" s="336"/>
      <c r="F64" s="325" t="str">
        <f>③職員名簿【年間実績】!BP76</f>
        <v/>
      </c>
      <c r="G64" s="324" t="str">
        <f>③職員名簿【年間実績】!AZ76</f>
        <v/>
      </c>
      <c r="H64" s="336"/>
      <c r="I64" s="325" t="str">
        <f>③職員名簿【年間実績】!BQ76</f>
        <v/>
      </c>
      <c r="J64" s="324" t="str">
        <f>③職員名簿【年間実績】!BA76</f>
        <v/>
      </c>
      <c r="K64" s="336"/>
      <c r="L64" s="325" t="str">
        <f>③職員名簿【年間実績】!BR76</f>
        <v/>
      </c>
      <c r="M64" s="324" t="str">
        <f>③職員名簿【年間実績】!BB76</f>
        <v/>
      </c>
      <c r="N64" s="336"/>
      <c r="O64" s="325" t="str">
        <f>③職員名簿【年間実績】!BS76</f>
        <v/>
      </c>
      <c r="P64" s="324" t="str">
        <f>③職員名簿【年間実績】!BC76</f>
        <v/>
      </c>
      <c r="Q64" s="336"/>
      <c r="R64" s="325" t="str">
        <f>③職員名簿【年間実績】!BT76</f>
        <v/>
      </c>
      <c r="S64" s="324" t="str">
        <f>③職員名簿【年間実績】!BD76</f>
        <v/>
      </c>
      <c r="T64" s="336"/>
      <c r="U64" s="325" t="str">
        <f>③職員名簿【年間実績】!BU76</f>
        <v/>
      </c>
      <c r="V64" s="324" t="str">
        <f>③職員名簿【年間実績】!BE76</f>
        <v/>
      </c>
      <c r="W64" s="336"/>
      <c r="X64" s="325" t="str">
        <f>③職員名簿【年間実績】!BV76</f>
        <v/>
      </c>
      <c r="Y64" s="324" t="str">
        <f>③職員名簿【年間実績】!BF76</f>
        <v/>
      </c>
      <c r="Z64" s="336"/>
      <c r="AA64" s="325" t="str">
        <f>③職員名簿【年間実績】!BW76</f>
        <v/>
      </c>
      <c r="AB64" s="324" t="str">
        <f>③職員名簿【年間実績】!BG76</f>
        <v/>
      </c>
      <c r="AC64" s="336"/>
      <c r="AD64" s="325" t="str">
        <f>③職員名簿【年間実績】!BX76</f>
        <v/>
      </c>
      <c r="AE64" s="324" t="str">
        <f>③職員名簿【年間実績】!BH76</f>
        <v/>
      </c>
      <c r="AF64" s="336"/>
      <c r="AG64" s="325" t="str">
        <f>③職員名簿【年間実績】!BY76</f>
        <v/>
      </c>
      <c r="AH64" s="324" t="str">
        <f>③職員名簿【年間実績】!BI76</f>
        <v/>
      </c>
      <c r="AI64" s="336"/>
      <c r="AJ64" s="325" t="str">
        <f>③職員名簿【年間実績】!BZ76</f>
        <v/>
      </c>
      <c r="AK64" s="324" t="str">
        <f>③職員名簿【年間実績】!BJ76</f>
        <v/>
      </c>
      <c r="AL64" s="336"/>
    </row>
    <row r="65" spans="1:38" ht="30" customHeight="1">
      <c r="A65">
        <v>61</v>
      </c>
      <c r="B65" s="138" t="str">
        <f>③職員名簿【年間実績】!BN77</f>
        <v/>
      </c>
      <c r="C65" s="323" t="str">
        <f>③職員名簿【年間実績】!BO77</f>
        <v/>
      </c>
      <c r="D65" s="324" t="str">
        <f>③職員名簿【年間実績】!AY77</f>
        <v/>
      </c>
      <c r="E65" s="336"/>
      <c r="F65" s="325" t="str">
        <f>③職員名簿【年間実績】!BP77</f>
        <v/>
      </c>
      <c r="G65" s="324" t="str">
        <f>③職員名簿【年間実績】!AZ77</f>
        <v/>
      </c>
      <c r="H65" s="336"/>
      <c r="I65" s="325" t="str">
        <f>③職員名簿【年間実績】!BQ77</f>
        <v/>
      </c>
      <c r="J65" s="324" t="str">
        <f>③職員名簿【年間実績】!BA77</f>
        <v/>
      </c>
      <c r="K65" s="336"/>
      <c r="L65" s="325" t="str">
        <f>③職員名簿【年間実績】!BR77</f>
        <v/>
      </c>
      <c r="M65" s="324" t="str">
        <f>③職員名簿【年間実績】!BB77</f>
        <v/>
      </c>
      <c r="N65" s="336"/>
      <c r="O65" s="325" t="str">
        <f>③職員名簿【年間実績】!BS77</f>
        <v/>
      </c>
      <c r="P65" s="324" t="str">
        <f>③職員名簿【年間実績】!BC77</f>
        <v/>
      </c>
      <c r="Q65" s="336"/>
      <c r="R65" s="325" t="str">
        <f>③職員名簿【年間実績】!BT77</f>
        <v/>
      </c>
      <c r="S65" s="324" t="str">
        <f>③職員名簿【年間実績】!BD77</f>
        <v/>
      </c>
      <c r="T65" s="336"/>
      <c r="U65" s="325" t="str">
        <f>③職員名簿【年間実績】!BU77</f>
        <v/>
      </c>
      <c r="V65" s="324" t="str">
        <f>③職員名簿【年間実績】!BE77</f>
        <v/>
      </c>
      <c r="W65" s="336"/>
      <c r="X65" s="325" t="str">
        <f>③職員名簿【年間実績】!BV77</f>
        <v/>
      </c>
      <c r="Y65" s="324" t="str">
        <f>③職員名簿【年間実績】!BF77</f>
        <v/>
      </c>
      <c r="Z65" s="336"/>
      <c r="AA65" s="325" t="str">
        <f>③職員名簿【年間実績】!BW77</f>
        <v/>
      </c>
      <c r="AB65" s="324" t="str">
        <f>③職員名簿【年間実績】!BG77</f>
        <v/>
      </c>
      <c r="AC65" s="336"/>
      <c r="AD65" s="325" t="str">
        <f>③職員名簿【年間実績】!BX77</f>
        <v/>
      </c>
      <c r="AE65" s="324" t="str">
        <f>③職員名簿【年間実績】!BH77</f>
        <v/>
      </c>
      <c r="AF65" s="336"/>
      <c r="AG65" s="325" t="str">
        <f>③職員名簿【年間実績】!BY77</f>
        <v/>
      </c>
      <c r="AH65" s="324" t="str">
        <f>③職員名簿【年間実績】!BI77</f>
        <v/>
      </c>
      <c r="AI65" s="336"/>
      <c r="AJ65" s="325" t="str">
        <f>③職員名簿【年間実績】!BZ77</f>
        <v/>
      </c>
      <c r="AK65" s="324" t="str">
        <f>③職員名簿【年間実績】!BJ77</f>
        <v/>
      </c>
      <c r="AL65" s="336"/>
    </row>
    <row r="66" spans="1:38" ht="30" customHeight="1">
      <c r="A66">
        <v>62</v>
      </c>
      <c r="B66" s="138" t="str">
        <f>③職員名簿【年間実績】!BN78</f>
        <v/>
      </c>
      <c r="C66" s="323" t="str">
        <f>③職員名簿【年間実績】!BO78</f>
        <v/>
      </c>
      <c r="D66" s="324" t="str">
        <f>③職員名簿【年間実績】!AY78</f>
        <v/>
      </c>
      <c r="E66" s="336"/>
      <c r="F66" s="325" t="str">
        <f>③職員名簿【年間実績】!BP78</f>
        <v/>
      </c>
      <c r="G66" s="324" t="str">
        <f>③職員名簿【年間実績】!AZ78</f>
        <v/>
      </c>
      <c r="H66" s="336"/>
      <c r="I66" s="325" t="str">
        <f>③職員名簿【年間実績】!BQ78</f>
        <v/>
      </c>
      <c r="J66" s="324" t="str">
        <f>③職員名簿【年間実績】!BA78</f>
        <v/>
      </c>
      <c r="K66" s="336"/>
      <c r="L66" s="325" t="str">
        <f>③職員名簿【年間実績】!BR78</f>
        <v/>
      </c>
      <c r="M66" s="324" t="str">
        <f>③職員名簿【年間実績】!BB78</f>
        <v/>
      </c>
      <c r="N66" s="336"/>
      <c r="O66" s="325" t="str">
        <f>③職員名簿【年間実績】!BS78</f>
        <v/>
      </c>
      <c r="P66" s="324" t="str">
        <f>③職員名簿【年間実績】!BC78</f>
        <v/>
      </c>
      <c r="Q66" s="336"/>
      <c r="R66" s="325" t="str">
        <f>③職員名簿【年間実績】!BT78</f>
        <v/>
      </c>
      <c r="S66" s="324" t="str">
        <f>③職員名簿【年間実績】!BD78</f>
        <v/>
      </c>
      <c r="T66" s="336"/>
      <c r="U66" s="325" t="str">
        <f>③職員名簿【年間実績】!BU78</f>
        <v/>
      </c>
      <c r="V66" s="324" t="str">
        <f>③職員名簿【年間実績】!BE78</f>
        <v/>
      </c>
      <c r="W66" s="336"/>
      <c r="X66" s="325" t="str">
        <f>③職員名簿【年間実績】!BV78</f>
        <v/>
      </c>
      <c r="Y66" s="324" t="str">
        <f>③職員名簿【年間実績】!BF78</f>
        <v/>
      </c>
      <c r="Z66" s="336"/>
      <c r="AA66" s="325" t="str">
        <f>③職員名簿【年間実績】!BW78</f>
        <v/>
      </c>
      <c r="AB66" s="324" t="str">
        <f>③職員名簿【年間実績】!BG78</f>
        <v/>
      </c>
      <c r="AC66" s="336"/>
      <c r="AD66" s="325" t="str">
        <f>③職員名簿【年間実績】!BX78</f>
        <v/>
      </c>
      <c r="AE66" s="324" t="str">
        <f>③職員名簿【年間実績】!BH78</f>
        <v/>
      </c>
      <c r="AF66" s="336"/>
      <c r="AG66" s="325" t="str">
        <f>③職員名簿【年間実績】!BY78</f>
        <v/>
      </c>
      <c r="AH66" s="324" t="str">
        <f>③職員名簿【年間実績】!BI78</f>
        <v/>
      </c>
      <c r="AI66" s="336"/>
      <c r="AJ66" s="325" t="str">
        <f>③職員名簿【年間実績】!BZ78</f>
        <v/>
      </c>
      <c r="AK66" s="324" t="str">
        <f>③職員名簿【年間実績】!BJ78</f>
        <v/>
      </c>
      <c r="AL66" s="336"/>
    </row>
    <row r="67" spans="1:38" ht="30" customHeight="1">
      <c r="A67">
        <v>63</v>
      </c>
      <c r="B67" s="138" t="str">
        <f>③職員名簿【年間実績】!BN79</f>
        <v/>
      </c>
      <c r="C67" s="323" t="str">
        <f>③職員名簿【年間実績】!BO79</f>
        <v/>
      </c>
      <c r="D67" s="324" t="str">
        <f>③職員名簿【年間実績】!AY79</f>
        <v/>
      </c>
      <c r="E67" s="336"/>
      <c r="F67" s="325" t="str">
        <f>③職員名簿【年間実績】!BP79</f>
        <v/>
      </c>
      <c r="G67" s="324" t="str">
        <f>③職員名簿【年間実績】!AZ79</f>
        <v/>
      </c>
      <c r="H67" s="336"/>
      <c r="I67" s="325" t="str">
        <f>③職員名簿【年間実績】!BQ79</f>
        <v/>
      </c>
      <c r="J67" s="324" t="str">
        <f>③職員名簿【年間実績】!BA79</f>
        <v/>
      </c>
      <c r="K67" s="336"/>
      <c r="L67" s="325" t="str">
        <f>③職員名簿【年間実績】!BR79</f>
        <v/>
      </c>
      <c r="M67" s="324" t="str">
        <f>③職員名簿【年間実績】!BB79</f>
        <v/>
      </c>
      <c r="N67" s="336"/>
      <c r="O67" s="325" t="str">
        <f>③職員名簿【年間実績】!BS79</f>
        <v/>
      </c>
      <c r="P67" s="324" t="str">
        <f>③職員名簿【年間実績】!BC79</f>
        <v/>
      </c>
      <c r="Q67" s="336"/>
      <c r="R67" s="325" t="str">
        <f>③職員名簿【年間実績】!BT79</f>
        <v/>
      </c>
      <c r="S67" s="324" t="str">
        <f>③職員名簿【年間実績】!BD79</f>
        <v/>
      </c>
      <c r="T67" s="336"/>
      <c r="U67" s="325" t="str">
        <f>③職員名簿【年間実績】!BU79</f>
        <v/>
      </c>
      <c r="V67" s="324" t="str">
        <f>③職員名簿【年間実績】!BE79</f>
        <v/>
      </c>
      <c r="W67" s="336"/>
      <c r="X67" s="325" t="str">
        <f>③職員名簿【年間実績】!BV79</f>
        <v/>
      </c>
      <c r="Y67" s="324" t="str">
        <f>③職員名簿【年間実績】!BF79</f>
        <v/>
      </c>
      <c r="Z67" s="336"/>
      <c r="AA67" s="325" t="str">
        <f>③職員名簿【年間実績】!BW79</f>
        <v/>
      </c>
      <c r="AB67" s="324" t="str">
        <f>③職員名簿【年間実績】!BG79</f>
        <v/>
      </c>
      <c r="AC67" s="336"/>
      <c r="AD67" s="325" t="str">
        <f>③職員名簿【年間実績】!BX79</f>
        <v/>
      </c>
      <c r="AE67" s="324" t="str">
        <f>③職員名簿【年間実績】!BH79</f>
        <v/>
      </c>
      <c r="AF67" s="336"/>
      <c r="AG67" s="325" t="str">
        <f>③職員名簿【年間実績】!BY79</f>
        <v/>
      </c>
      <c r="AH67" s="324" t="str">
        <f>③職員名簿【年間実績】!BI79</f>
        <v/>
      </c>
      <c r="AI67" s="336"/>
      <c r="AJ67" s="325" t="str">
        <f>③職員名簿【年間実績】!BZ79</f>
        <v/>
      </c>
      <c r="AK67" s="324" t="str">
        <f>③職員名簿【年間実績】!BJ79</f>
        <v/>
      </c>
      <c r="AL67" s="336"/>
    </row>
    <row r="68" spans="1:38" ht="30" customHeight="1">
      <c r="A68">
        <v>64</v>
      </c>
      <c r="B68" s="138" t="str">
        <f>③職員名簿【年間実績】!BN80</f>
        <v/>
      </c>
      <c r="C68" s="323" t="str">
        <f>③職員名簿【年間実績】!BO80</f>
        <v/>
      </c>
      <c r="D68" s="324" t="str">
        <f>③職員名簿【年間実績】!AY80</f>
        <v/>
      </c>
      <c r="E68" s="336"/>
      <c r="F68" s="325" t="str">
        <f>③職員名簿【年間実績】!BP80</f>
        <v/>
      </c>
      <c r="G68" s="324" t="str">
        <f>③職員名簿【年間実績】!AZ80</f>
        <v/>
      </c>
      <c r="H68" s="336"/>
      <c r="I68" s="325" t="str">
        <f>③職員名簿【年間実績】!BQ80</f>
        <v/>
      </c>
      <c r="J68" s="324" t="str">
        <f>③職員名簿【年間実績】!BA80</f>
        <v/>
      </c>
      <c r="K68" s="336"/>
      <c r="L68" s="325" t="str">
        <f>③職員名簿【年間実績】!BR80</f>
        <v/>
      </c>
      <c r="M68" s="324" t="str">
        <f>③職員名簿【年間実績】!BB80</f>
        <v/>
      </c>
      <c r="N68" s="336"/>
      <c r="O68" s="325" t="str">
        <f>③職員名簿【年間実績】!BS80</f>
        <v/>
      </c>
      <c r="P68" s="324" t="str">
        <f>③職員名簿【年間実績】!BC80</f>
        <v/>
      </c>
      <c r="Q68" s="336"/>
      <c r="R68" s="325" t="str">
        <f>③職員名簿【年間実績】!BT80</f>
        <v/>
      </c>
      <c r="S68" s="324" t="str">
        <f>③職員名簿【年間実績】!BD80</f>
        <v/>
      </c>
      <c r="T68" s="336"/>
      <c r="U68" s="325" t="str">
        <f>③職員名簿【年間実績】!BU80</f>
        <v/>
      </c>
      <c r="V68" s="324" t="str">
        <f>③職員名簿【年間実績】!BE80</f>
        <v/>
      </c>
      <c r="W68" s="336"/>
      <c r="X68" s="325" t="str">
        <f>③職員名簿【年間実績】!BV80</f>
        <v/>
      </c>
      <c r="Y68" s="324" t="str">
        <f>③職員名簿【年間実績】!BF80</f>
        <v/>
      </c>
      <c r="Z68" s="336"/>
      <c r="AA68" s="325" t="str">
        <f>③職員名簿【年間実績】!BW80</f>
        <v/>
      </c>
      <c r="AB68" s="324" t="str">
        <f>③職員名簿【年間実績】!BG80</f>
        <v/>
      </c>
      <c r="AC68" s="336"/>
      <c r="AD68" s="325" t="str">
        <f>③職員名簿【年間実績】!BX80</f>
        <v/>
      </c>
      <c r="AE68" s="324" t="str">
        <f>③職員名簿【年間実績】!BH80</f>
        <v/>
      </c>
      <c r="AF68" s="336"/>
      <c r="AG68" s="325" t="str">
        <f>③職員名簿【年間実績】!BY80</f>
        <v/>
      </c>
      <c r="AH68" s="324" t="str">
        <f>③職員名簿【年間実績】!BI80</f>
        <v/>
      </c>
      <c r="AI68" s="336"/>
      <c r="AJ68" s="325" t="str">
        <f>③職員名簿【年間実績】!BZ80</f>
        <v/>
      </c>
      <c r="AK68" s="324" t="str">
        <f>③職員名簿【年間実績】!BJ80</f>
        <v/>
      </c>
      <c r="AL68" s="336"/>
    </row>
    <row r="69" spans="1:38" ht="30" customHeight="1">
      <c r="A69">
        <v>65</v>
      </c>
      <c r="B69" s="138" t="str">
        <f>③職員名簿【年間実績】!BN81</f>
        <v/>
      </c>
      <c r="C69" s="323" t="str">
        <f>③職員名簿【年間実績】!BO81</f>
        <v/>
      </c>
      <c r="D69" s="324" t="str">
        <f>③職員名簿【年間実績】!AY81</f>
        <v/>
      </c>
      <c r="E69" s="336"/>
      <c r="F69" s="325" t="str">
        <f>③職員名簿【年間実績】!BP81</f>
        <v/>
      </c>
      <c r="G69" s="324" t="str">
        <f>③職員名簿【年間実績】!AZ81</f>
        <v/>
      </c>
      <c r="H69" s="336"/>
      <c r="I69" s="325" t="str">
        <f>③職員名簿【年間実績】!BQ81</f>
        <v/>
      </c>
      <c r="J69" s="324" t="str">
        <f>③職員名簿【年間実績】!BA81</f>
        <v/>
      </c>
      <c r="K69" s="336"/>
      <c r="L69" s="325" t="str">
        <f>③職員名簿【年間実績】!BR81</f>
        <v/>
      </c>
      <c r="M69" s="324" t="str">
        <f>③職員名簿【年間実績】!BB81</f>
        <v/>
      </c>
      <c r="N69" s="336"/>
      <c r="O69" s="325" t="str">
        <f>③職員名簿【年間実績】!BS81</f>
        <v/>
      </c>
      <c r="P69" s="324" t="str">
        <f>③職員名簿【年間実績】!BC81</f>
        <v/>
      </c>
      <c r="Q69" s="336"/>
      <c r="R69" s="325" t="str">
        <f>③職員名簿【年間実績】!BT81</f>
        <v/>
      </c>
      <c r="S69" s="324" t="str">
        <f>③職員名簿【年間実績】!BD81</f>
        <v/>
      </c>
      <c r="T69" s="336"/>
      <c r="U69" s="325" t="str">
        <f>③職員名簿【年間実績】!BU81</f>
        <v/>
      </c>
      <c r="V69" s="324" t="str">
        <f>③職員名簿【年間実績】!BE81</f>
        <v/>
      </c>
      <c r="W69" s="336"/>
      <c r="X69" s="325" t="str">
        <f>③職員名簿【年間実績】!BV81</f>
        <v/>
      </c>
      <c r="Y69" s="324" t="str">
        <f>③職員名簿【年間実績】!BF81</f>
        <v/>
      </c>
      <c r="Z69" s="336"/>
      <c r="AA69" s="325" t="str">
        <f>③職員名簿【年間実績】!BW81</f>
        <v/>
      </c>
      <c r="AB69" s="324" t="str">
        <f>③職員名簿【年間実績】!BG81</f>
        <v/>
      </c>
      <c r="AC69" s="336"/>
      <c r="AD69" s="325" t="str">
        <f>③職員名簿【年間実績】!BX81</f>
        <v/>
      </c>
      <c r="AE69" s="324" t="str">
        <f>③職員名簿【年間実績】!BH81</f>
        <v/>
      </c>
      <c r="AF69" s="336"/>
      <c r="AG69" s="325" t="str">
        <f>③職員名簿【年間実績】!BY81</f>
        <v/>
      </c>
      <c r="AH69" s="324" t="str">
        <f>③職員名簿【年間実績】!BI81</f>
        <v/>
      </c>
      <c r="AI69" s="336"/>
      <c r="AJ69" s="325" t="str">
        <f>③職員名簿【年間実績】!BZ81</f>
        <v/>
      </c>
      <c r="AK69" s="324" t="str">
        <f>③職員名簿【年間実績】!BJ81</f>
        <v/>
      </c>
      <c r="AL69" s="336"/>
    </row>
    <row r="70" spans="1:38" ht="30" customHeight="1">
      <c r="A70">
        <v>66</v>
      </c>
      <c r="B70" s="138" t="str">
        <f>③職員名簿【年間実績】!BN82</f>
        <v/>
      </c>
      <c r="C70" s="323" t="str">
        <f>③職員名簿【年間実績】!BO82</f>
        <v/>
      </c>
      <c r="D70" s="324" t="str">
        <f>③職員名簿【年間実績】!AY82</f>
        <v/>
      </c>
      <c r="E70" s="336"/>
      <c r="F70" s="325" t="str">
        <f>③職員名簿【年間実績】!BP82</f>
        <v/>
      </c>
      <c r="G70" s="324" t="str">
        <f>③職員名簿【年間実績】!AZ82</f>
        <v/>
      </c>
      <c r="H70" s="336"/>
      <c r="I70" s="325" t="str">
        <f>③職員名簿【年間実績】!BQ82</f>
        <v/>
      </c>
      <c r="J70" s="324" t="str">
        <f>③職員名簿【年間実績】!BA82</f>
        <v/>
      </c>
      <c r="K70" s="336"/>
      <c r="L70" s="325" t="str">
        <f>③職員名簿【年間実績】!BR82</f>
        <v/>
      </c>
      <c r="M70" s="324" t="str">
        <f>③職員名簿【年間実績】!BB82</f>
        <v/>
      </c>
      <c r="N70" s="336"/>
      <c r="O70" s="325" t="str">
        <f>③職員名簿【年間実績】!BS82</f>
        <v/>
      </c>
      <c r="P70" s="324" t="str">
        <f>③職員名簿【年間実績】!BC82</f>
        <v/>
      </c>
      <c r="Q70" s="336"/>
      <c r="R70" s="325" t="str">
        <f>③職員名簿【年間実績】!BT82</f>
        <v/>
      </c>
      <c r="S70" s="324" t="str">
        <f>③職員名簿【年間実績】!BD82</f>
        <v/>
      </c>
      <c r="T70" s="336"/>
      <c r="U70" s="325" t="str">
        <f>③職員名簿【年間実績】!BU82</f>
        <v/>
      </c>
      <c r="V70" s="324" t="str">
        <f>③職員名簿【年間実績】!BE82</f>
        <v/>
      </c>
      <c r="W70" s="336"/>
      <c r="X70" s="325" t="str">
        <f>③職員名簿【年間実績】!BV82</f>
        <v/>
      </c>
      <c r="Y70" s="324" t="str">
        <f>③職員名簿【年間実績】!BF82</f>
        <v/>
      </c>
      <c r="Z70" s="336"/>
      <c r="AA70" s="325" t="str">
        <f>③職員名簿【年間実績】!BW82</f>
        <v/>
      </c>
      <c r="AB70" s="324" t="str">
        <f>③職員名簿【年間実績】!BG82</f>
        <v/>
      </c>
      <c r="AC70" s="336"/>
      <c r="AD70" s="325" t="str">
        <f>③職員名簿【年間実績】!BX82</f>
        <v/>
      </c>
      <c r="AE70" s="324" t="str">
        <f>③職員名簿【年間実績】!BH82</f>
        <v/>
      </c>
      <c r="AF70" s="336"/>
      <c r="AG70" s="325" t="str">
        <f>③職員名簿【年間実績】!BY82</f>
        <v/>
      </c>
      <c r="AH70" s="324" t="str">
        <f>③職員名簿【年間実績】!BI82</f>
        <v/>
      </c>
      <c r="AI70" s="336"/>
      <c r="AJ70" s="325" t="str">
        <f>③職員名簿【年間実績】!BZ82</f>
        <v/>
      </c>
      <c r="AK70" s="324" t="str">
        <f>③職員名簿【年間実績】!BJ82</f>
        <v/>
      </c>
      <c r="AL70" s="336"/>
    </row>
    <row r="71" spans="1:38" ht="30" customHeight="1">
      <c r="A71">
        <v>67</v>
      </c>
      <c r="B71" s="138" t="str">
        <f>③職員名簿【年間実績】!BN83</f>
        <v/>
      </c>
      <c r="C71" s="323" t="str">
        <f>③職員名簿【年間実績】!BO83</f>
        <v/>
      </c>
      <c r="D71" s="324" t="str">
        <f>③職員名簿【年間実績】!AY83</f>
        <v/>
      </c>
      <c r="E71" s="336"/>
      <c r="F71" s="325" t="str">
        <f>③職員名簿【年間実績】!BP83</f>
        <v/>
      </c>
      <c r="G71" s="324" t="str">
        <f>③職員名簿【年間実績】!AZ83</f>
        <v/>
      </c>
      <c r="H71" s="336"/>
      <c r="I71" s="325" t="str">
        <f>③職員名簿【年間実績】!BQ83</f>
        <v/>
      </c>
      <c r="J71" s="324" t="str">
        <f>③職員名簿【年間実績】!BA83</f>
        <v/>
      </c>
      <c r="K71" s="336"/>
      <c r="L71" s="325" t="str">
        <f>③職員名簿【年間実績】!BR83</f>
        <v/>
      </c>
      <c r="M71" s="324" t="str">
        <f>③職員名簿【年間実績】!BB83</f>
        <v/>
      </c>
      <c r="N71" s="336"/>
      <c r="O71" s="325" t="str">
        <f>③職員名簿【年間実績】!BS83</f>
        <v/>
      </c>
      <c r="P71" s="324" t="str">
        <f>③職員名簿【年間実績】!BC83</f>
        <v/>
      </c>
      <c r="Q71" s="336"/>
      <c r="R71" s="325" t="str">
        <f>③職員名簿【年間実績】!BT83</f>
        <v/>
      </c>
      <c r="S71" s="324" t="str">
        <f>③職員名簿【年間実績】!BD83</f>
        <v/>
      </c>
      <c r="T71" s="336"/>
      <c r="U71" s="325" t="str">
        <f>③職員名簿【年間実績】!BU83</f>
        <v/>
      </c>
      <c r="V71" s="324" t="str">
        <f>③職員名簿【年間実績】!BE83</f>
        <v/>
      </c>
      <c r="W71" s="336"/>
      <c r="X71" s="325" t="str">
        <f>③職員名簿【年間実績】!BV83</f>
        <v/>
      </c>
      <c r="Y71" s="324" t="str">
        <f>③職員名簿【年間実績】!BF83</f>
        <v/>
      </c>
      <c r="Z71" s="336"/>
      <c r="AA71" s="325" t="str">
        <f>③職員名簿【年間実績】!BW83</f>
        <v/>
      </c>
      <c r="AB71" s="324" t="str">
        <f>③職員名簿【年間実績】!BG83</f>
        <v/>
      </c>
      <c r="AC71" s="336"/>
      <c r="AD71" s="325" t="str">
        <f>③職員名簿【年間実績】!BX83</f>
        <v/>
      </c>
      <c r="AE71" s="324" t="str">
        <f>③職員名簿【年間実績】!BH83</f>
        <v/>
      </c>
      <c r="AF71" s="336"/>
      <c r="AG71" s="325" t="str">
        <f>③職員名簿【年間実績】!BY83</f>
        <v/>
      </c>
      <c r="AH71" s="324" t="str">
        <f>③職員名簿【年間実績】!BI83</f>
        <v/>
      </c>
      <c r="AI71" s="336"/>
      <c r="AJ71" s="325" t="str">
        <f>③職員名簿【年間実績】!BZ83</f>
        <v/>
      </c>
      <c r="AK71" s="324" t="str">
        <f>③職員名簿【年間実績】!BJ83</f>
        <v/>
      </c>
      <c r="AL71" s="336"/>
    </row>
    <row r="72" spans="1:38" ht="30" customHeight="1">
      <c r="A72">
        <v>68</v>
      </c>
      <c r="B72" s="138" t="str">
        <f>③職員名簿【年間実績】!BN84</f>
        <v/>
      </c>
      <c r="C72" s="323" t="str">
        <f>③職員名簿【年間実績】!BO84</f>
        <v/>
      </c>
      <c r="D72" s="324" t="str">
        <f>③職員名簿【年間実績】!AY84</f>
        <v/>
      </c>
      <c r="E72" s="336"/>
      <c r="F72" s="325" t="str">
        <f>③職員名簿【年間実績】!BP84</f>
        <v/>
      </c>
      <c r="G72" s="324" t="str">
        <f>③職員名簿【年間実績】!AZ84</f>
        <v/>
      </c>
      <c r="H72" s="336"/>
      <c r="I72" s="325" t="str">
        <f>③職員名簿【年間実績】!BQ84</f>
        <v/>
      </c>
      <c r="J72" s="324" t="str">
        <f>③職員名簿【年間実績】!BA84</f>
        <v/>
      </c>
      <c r="K72" s="336"/>
      <c r="L72" s="325" t="str">
        <f>③職員名簿【年間実績】!BR84</f>
        <v/>
      </c>
      <c r="M72" s="324" t="str">
        <f>③職員名簿【年間実績】!BB84</f>
        <v/>
      </c>
      <c r="N72" s="336"/>
      <c r="O72" s="325" t="str">
        <f>③職員名簿【年間実績】!BS84</f>
        <v/>
      </c>
      <c r="P72" s="324" t="str">
        <f>③職員名簿【年間実績】!BC84</f>
        <v/>
      </c>
      <c r="Q72" s="336"/>
      <c r="R72" s="325" t="str">
        <f>③職員名簿【年間実績】!BT84</f>
        <v/>
      </c>
      <c r="S72" s="324" t="str">
        <f>③職員名簿【年間実績】!BD84</f>
        <v/>
      </c>
      <c r="T72" s="336"/>
      <c r="U72" s="325" t="str">
        <f>③職員名簿【年間実績】!BU84</f>
        <v/>
      </c>
      <c r="V72" s="324" t="str">
        <f>③職員名簿【年間実績】!BE84</f>
        <v/>
      </c>
      <c r="W72" s="336"/>
      <c r="X72" s="325" t="str">
        <f>③職員名簿【年間実績】!BV84</f>
        <v/>
      </c>
      <c r="Y72" s="324" t="str">
        <f>③職員名簿【年間実績】!BF84</f>
        <v/>
      </c>
      <c r="Z72" s="336"/>
      <c r="AA72" s="325" t="str">
        <f>③職員名簿【年間実績】!BW84</f>
        <v/>
      </c>
      <c r="AB72" s="324" t="str">
        <f>③職員名簿【年間実績】!BG84</f>
        <v/>
      </c>
      <c r="AC72" s="336"/>
      <c r="AD72" s="325" t="str">
        <f>③職員名簿【年間実績】!BX84</f>
        <v/>
      </c>
      <c r="AE72" s="324" t="str">
        <f>③職員名簿【年間実績】!BH84</f>
        <v/>
      </c>
      <c r="AF72" s="336"/>
      <c r="AG72" s="325" t="str">
        <f>③職員名簿【年間実績】!BY84</f>
        <v/>
      </c>
      <c r="AH72" s="324" t="str">
        <f>③職員名簿【年間実績】!BI84</f>
        <v/>
      </c>
      <c r="AI72" s="336"/>
      <c r="AJ72" s="325" t="str">
        <f>③職員名簿【年間実績】!BZ84</f>
        <v/>
      </c>
      <c r="AK72" s="324" t="str">
        <f>③職員名簿【年間実績】!BJ84</f>
        <v/>
      </c>
      <c r="AL72" s="336"/>
    </row>
    <row r="73" spans="1:38" ht="30" customHeight="1">
      <c r="A73">
        <v>69</v>
      </c>
      <c r="B73" s="138" t="str">
        <f>③職員名簿【年間実績】!BN85</f>
        <v/>
      </c>
      <c r="C73" s="323" t="str">
        <f>③職員名簿【年間実績】!BO85</f>
        <v/>
      </c>
      <c r="D73" s="324" t="str">
        <f>③職員名簿【年間実績】!AY85</f>
        <v/>
      </c>
      <c r="E73" s="336"/>
      <c r="F73" s="325" t="str">
        <f>③職員名簿【年間実績】!BP85</f>
        <v/>
      </c>
      <c r="G73" s="324" t="str">
        <f>③職員名簿【年間実績】!AZ85</f>
        <v/>
      </c>
      <c r="H73" s="336"/>
      <c r="I73" s="325" t="str">
        <f>③職員名簿【年間実績】!BQ85</f>
        <v/>
      </c>
      <c r="J73" s="324" t="str">
        <f>③職員名簿【年間実績】!BA85</f>
        <v/>
      </c>
      <c r="K73" s="336"/>
      <c r="L73" s="325" t="str">
        <f>③職員名簿【年間実績】!BR85</f>
        <v/>
      </c>
      <c r="M73" s="324" t="str">
        <f>③職員名簿【年間実績】!BB85</f>
        <v/>
      </c>
      <c r="N73" s="336"/>
      <c r="O73" s="325" t="str">
        <f>③職員名簿【年間実績】!BS85</f>
        <v/>
      </c>
      <c r="P73" s="324" t="str">
        <f>③職員名簿【年間実績】!BC85</f>
        <v/>
      </c>
      <c r="Q73" s="336"/>
      <c r="R73" s="325" t="str">
        <f>③職員名簿【年間実績】!BT85</f>
        <v/>
      </c>
      <c r="S73" s="324" t="str">
        <f>③職員名簿【年間実績】!BD85</f>
        <v/>
      </c>
      <c r="T73" s="336"/>
      <c r="U73" s="325" t="str">
        <f>③職員名簿【年間実績】!BU85</f>
        <v/>
      </c>
      <c r="V73" s="324" t="str">
        <f>③職員名簿【年間実績】!BE85</f>
        <v/>
      </c>
      <c r="W73" s="336"/>
      <c r="X73" s="325" t="str">
        <f>③職員名簿【年間実績】!BV85</f>
        <v/>
      </c>
      <c r="Y73" s="324" t="str">
        <f>③職員名簿【年間実績】!BF85</f>
        <v/>
      </c>
      <c r="Z73" s="336"/>
      <c r="AA73" s="325" t="str">
        <f>③職員名簿【年間実績】!BW85</f>
        <v/>
      </c>
      <c r="AB73" s="324" t="str">
        <f>③職員名簿【年間実績】!BG85</f>
        <v/>
      </c>
      <c r="AC73" s="336"/>
      <c r="AD73" s="325" t="str">
        <f>③職員名簿【年間実績】!BX85</f>
        <v/>
      </c>
      <c r="AE73" s="324" t="str">
        <f>③職員名簿【年間実績】!BH85</f>
        <v/>
      </c>
      <c r="AF73" s="336"/>
      <c r="AG73" s="325" t="str">
        <f>③職員名簿【年間実績】!BY85</f>
        <v/>
      </c>
      <c r="AH73" s="324" t="str">
        <f>③職員名簿【年間実績】!BI85</f>
        <v/>
      </c>
      <c r="AI73" s="336"/>
      <c r="AJ73" s="325" t="str">
        <f>③職員名簿【年間実績】!BZ85</f>
        <v/>
      </c>
      <c r="AK73" s="324" t="str">
        <f>③職員名簿【年間実績】!BJ85</f>
        <v/>
      </c>
      <c r="AL73" s="336"/>
    </row>
    <row r="74" spans="1:38" ht="30" customHeight="1">
      <c r="A74">
        <v>70</v>
      </c>
      <c r="B74" s="138" t="str">
        <f>③職員名簿【年間実績】!BN86</f>
        <v/>
      </c>
      <c r="C74" s="323" t="str">
        <f>③職員名簿【年間実績】!BO86</f>
        <v/>
      </c>
      <c r="D74" s="324" t="str">
        <f>③職員名簿【年間実績】!AY86</f>
        <v/>
      </c>
      <c r="E74" s="336"/>
      <c r="F74" s="325" t="str">
        <f>③職員名簿【年間実績】!BP86</f>
        <v/>
      </c>
      <c r="G74" s="324" t="str">
        <f>③職員名簿【年間実績】!AZ86</f>
        <v/>
      </c>
      <c r="H74" s="336"/>
      <c r="I74" s="325" t="str">
        <f>③職員名簿【年間実績】!BQ86</f>
        <v/>
      </c>
      <c r="J74" s="324" t="str">
        <f>③職員名簿【年間実績】!BA86</f>
        <v/>
      </c>
      <c r="K74" s="336"/>
      <c r="L74" s="325" t="str">
        <f>③職員名簿【年間実績】!BR86</f>
        <v/>
      </c>
      <c r="M74" s="324" t="str">
        <f>③職員名簿【年間実績】!BB86</f>
        <v/>
      </c>
      <c r="N74" s="336"/>
      <c r="O74" s="325" t="str">
        <f>③職員名簿【年間実績】!BS86</f>
        <v/>
      </c>
      <c r="P74" s="324" t="str">
        <f>③職員名簿【年間実績】!BC86</f>
        <v/>
      </c>
      <c r="Q74" s="336"/>
      <c r="R74" s="325" t="str">
        <f>③職員名簿【年間実績】!BT86</f>
        <v/>
      </c>
      <c r="S74" s="324" t="str">
        <f>③職員名簿【年間実績】!BD86</f>
        <v/>
      </c>
      <c r="T74" s="336"/>
      <c r="U74" s="325" t="str">
        <f>③職員名簿【年間実績】!BU86</f>
        <v/>
      </c>
      <c r="V74" s="324" t="str">
        <f>③職員名簿【年間実績】!BE86</f>
        <v/>
      </c>
      <c r="W74" s="336"/>
      <c r="X74" s="325" t="str">
        <f>③職員名簿【年間実績】!BV86</f>
        <v/>
      </c>
      <c r="Y74" s="324" t="str">
        <f>③職員名簿【年間実績】!BF86</f>
        <v/>
      </c>
      <c r="Z74" s="336"/>
      <c r="AA74" s="325" t="str">
        <f>③職員名簿【年間実績】!BW86</f>
        <v/>
      </c>
      <c r="AB74" s="324" t="str">
        <f>③職員名簿【年間実績】!BG86</f>
        <v/>
      </c>
      <c r="AC74" s="336"/>
      <c r="AD74" s="325" t="str">
        <f>③職員名簿【年間実績】!BX86</f>
        <v/>
      </c>
      <c r="AE74" s="324" t="str">
        <f>③職員名簿【年間実績】!BH86</f>
        <v/>
      </c>
      <c r="AF74" s="336"/>
      <c r="AG74" s="325" t="str">
        <f>③職員名簿【年間実績】!BY86</f>
        <v/>
      </c>
      <c r="AH74" s="324" t="str">
        <f>③職員名簿【年間実績】!BI86</f>
        <v/>
      </c>
      <c r="AI74" s="336"/>
      <c r="AJ74" s="325" t="str">
        <f>③職員名簿【年間実績】!BZ86</f>
        <v/>
      </c>
      <c r="AK74" s="324" t="str">
        <f>③職員名簿【年間実績】!BJ86</f>
        <v/>
      </c>
      <c r="AL74" s="336"/>
    </row>
    <row r="75" spans="1:38" ht="30" customHeight="1">
      <c r="A75">
        <v>71</v>
      </c>
      <c r="B75" s="138" t="str">
        <f>③職員名簿【年間実績】!BN87</f>
        <v/>
      </c>
      <c r="C75" s="323" t="str">
        <f>③職員名簿【年間実績】!BO87</f>
        <v/>
      </c>
      <c r="D75" s="324" t="str">
        <f>③職員名簿【年間実績】!AY87</f>
        <v/>
      </c>
      <c r="E75" s="336"/>
      <c r="F75" s="325" t="str">
        <f>③職員名簿【年間実績】!BP87</f>
        <v/>
      </c>
      <c r="G75" s="324" t="str">
        <f>③職員名簿【年間実績】!AZ87</f>
        <v/>
      </c>
      <c r="H75" s="336"/>
      <c r="I75" s="325" t="str">
        <f>③職員名簿【年間実績】!BQ87</f>
        <v/>
      </c>
      <c r="J75" s="324" t="str">
        <f>③職員名簿【年間実績】!BA87</f>
        <v/>
      </c>
      <c r="K75" s="336"/>
      <c r="L75" s="325" t="str">
        <f>③職員名簿【年間実績】!BR87</f>
        <v/>
      </c>
      <c r="M75" s="324" t="str">
        <f>③職員名簿【年間実績】!BB87</f>
        <v/>
      </c>
      <c r="N75" s="336"/>
      <c r="O75" s="325" t="str">
        <f>③職員名簿【年間実績】!BS87</f>
        <v/>
      </c>
      <c r="P75" s="324" t="str">
        <f>③職員名簿【年間実績】!BC87</f>
        <v/>
      </c>
      <c r="Q75" s="336"/>
      <c r="R75" s="325" t="str">
        <f>③職員名簿【年間実績】!BT87</f>
        <v/>
      </c>
      <c r="S75" s="324" t="str">
        <f>③職員名簿【年間実績】!BD87</f>
        <v/>
      </c>
      <c r="T75" s="336"/>
      <c r="U75" s="325" t="str">
        <f>③職員名簿【年間実績】!BU87</f>
        <v/>
      </c>
      <c r="V75" s="324" t="str">
        <f>③職員名簿【年間実績】!BE87</f>
        <v/>
      </c>
      <c r="W75" s="336"/>
      <c r="X75" s="325" t="str">
        <f>③職員名簿【年間実績】!BV87</f>
        <v/>
      </c>
      <c r="Y75" s="324" t="str">
        <f>③職員名簿【年間実績】!BF87</f>
        <v/>
      </c>
      <c r="Z75" s="336"/>
      <c r="AA75" s="325" t="str">
        <f>③職員名簿【年間実績】!BW87</f>
        <v/>
      </c>
      <c r="AB75" s="324" t="str">
        <f>③職員名簿【年間実績】!BG87</f>
        <v/>
      </c>
      <c r="AC75" s="336"/>
      <c r="AD75" s="325" t="str">
        <f>③職員名簿【年間実績】!BX87</f>
        <v/>
      </c>
      <c r="AE75" s="324" t="str">
        <f>③職員名簿【年間実績】!BH87</f>
        <v/>
      </c>
      <c r="AF75" s="336"/>
      <c r="AG75" s="325" t="str">
        <f>③職員名簿【年間実績】!BY87</f>
        <v/>
      </c>
      <c r="AH75" s="324" t="str">
        <f>③職員名簿【年間実績】!BI87</f>
        <v/>
      </c>
      <c r="AI75" s="336"/>
      <c r="AJ75" s="325" t="str">
        <f>③職員名簿【年間実績】!BZ87</f>
        <v/>
      </c>
      <c r="AK75" s="324" t="str">
        <f>③職員名簿【年間実績】!BJ87</f>
        <v/>
      </c>
      <c r="AL75" s="336"/>
    </row>
    <row r="76" spans="1:38" ht="30" customHeight="1">
      <c r="A76">
        <v>72</v>
      </c>
      <c r="B76" s="138" t="str">
        <f>③職員名簿【年間実績】!BN88</f>
        <v/>
      </c>
      <c r="C76" s="323" t="str">
        <f>③職員名簿【年間実績】!BO88</f>
        <v/>
      </c>
      <c r="D76" s="324" t="str">
        <f>③職員名簿【年間実績】!AY88</f>
        <v/>
      </c>
      <c r="E76" s="336"/>
      <c r="F76" s="325" t="str">
        <f>③職員名簿【年間実績】!BP88</f>
        <v/>
      </c>
      <c r="G76" s="324" t="str">
        <f>③職員名簿【年間実績】!AZ88</f>
        <v/>
      </c>
      <c r="H76" s="336"/>
      <c r="I76" s="325" t="str">
        <f>③職員名簿【年間実績】!BQ88</f>
        <v/>
      </c>
      <c r="J76" s="324" t="str">
        <f>③職員名簿【年間実績】!BA88</f>
        <v/>
      </c>
      <c r="K76" s="336"/>
      <c r="L76" s="325" t="str">
        <f>③職員名簿【年間実績】!BR88</f>
        <v/>
      </c>
      <c r="M76" s="324" t="str">
        <f>③職員名簿【年間実績】!BB88</f>
        <v/>
      </c>
      <c r="N76" s="336"/>
      <c r="O76" s="325" t="str">
        <f>③職員名簿【年間実績】!BS88</f>
        <v/>
      </c>
      <c r="P76" s="324" t="str">
        <f>③職員名簿【年間実績】!BC88</f>
        <v/>
      </c>
      <c r="Q76" s="336"/>
      <c r="R76" s="325" t="str">
        <f>③職員名簿【年間実績】!BT88</f>
        <v/>
      </c>
      <c r="S76" s="324" t="str">
        <f>③職員名簿【年間実績】!BD88</f>
        <v/>
      </c>
      <c r="T76" s="336"/>
      <c r="U76" s="325" t="str">
        <f>③職員名簿【年間実績】!BU88</f>
        <v/>
      </c>
      <c r="V76" s="324" t="str">
        <f>③職員名簿【年間実績】!BE88</f>
        <v/>
      </c>
      <c r="W76" s="336"/>
      <c r="X76" s="325" t="str">
        <f>③職員名簿【年間実績】!BV88</f>
        <v/>
      </c>
      <c r="Y76" s="324" t="str">
        <f>③職員名簿【年間実績】!BF88</f>
        <v/>
      </c>
      <c r="Z76" s="336"/>
      <c r="AA76" s="325" t="str">
        <f>③職員名簿【年間実績】!BW88</f>
        <v/>
      </c>
      <c r="AB76" s="324" t="str">
        <f>③職員名簿【年間実績】!BG88</f>
        <v/>
      </c>
      <c r="AC76" s="336"/>
      <c r="AD76" s="325" t="str">
        <f>③職員名簿【年間実績】!BX88</f>
        <v/>
      </c>
      <c r="AE76" s="324" t="str">
        <f>③職員名簿【年間実績】!BH88</f>
        <v/>
      </c>
      <c r="AF76" s="336"/>
      <c r="AG76" s="325" t="str">
        <f>③職員名簿【年間実績】!BY88</f>
        <v/>
      </c>
      <c r="AH76" s="324" t="str">
        <f>③職員名簿【年間実績】!BI88</f>
        <v/>
      </c>
      <c r="AI76" s="336"/>
      <c r="AJ76" s="325" t="str">
        <f>③職員名簿【年間実績】!BZ88</f>
        <v/>
      </c>
      <c r="AK76" s="324" t="str">
        <f>③職員名簿【年間実績】!BJ88</f>
        <v/>
      </c>
      <c r="AL76" s="336"/>
    </row>
    <row r="77" spans="1:38" ht="30" customHeight="1">
      <c r="A77">
        <v>73</v>
      </c>
      <c r="B77" s="138" t="str">
        <f>③職員名簿【年間実績】!BN89</f>
        <v/>
      </c>
      <c r="C77" s="323" t="str">
        <f>③職員名簿【年間実績】!BO89</f>
        <v/>
      </c>
      <c r="D77" s="324" t="str">
        <f>③職員名簿【年間実績】!AY89</f>
        <v/>
      </c>
      <c r="E77" s="336"/>
      <c r="F77" s="325" t="str">
        <f>③職員名簿【年間実績】!BP89</f>
        <v/>
      </c>
      <c r="G77" s="324" t="str">
        <f>③職員名簿【年間実績】!AZ89</f>
        <v/>
      </c>
      <c r="H77" s="336"/>
      <c r="I77" s="325" t="str">
        <f>③職員名簿【年間実績】!BQ89</f>
        <v/>
      </c>
      <c r="J77" s="324" t="str">
        <f>③職員名簿【年間実績】!BA89</f>
        <v/>
      </c>
      <c r="K77" s="336"/>
      <c r="L77" s="325" t="str">
        <f>③職員名簿【年間実績】!BR89</f>
        <v/>
      </c>
      <c r="M77" s="324" t="str">
        <f>③職員名簿【年間実績】!BB89</f>
        <v/>
      </c>
      <c r="N77" s="336"/>
      <c r="O77" s="325" t="str">
        <f>③職員名簿【年間実績】!BS89</f>
        <v/>
      </c>
      <c r="P77" s="324" t="str">
        <f>③職員名簿【年間実績】!BC89</f>
        <v/>
      </c>
      <c r="Q77" s="336"/>
      <c r="R77" s="325" t="str">
        <f>③職員名簿【年間実績】!BT89</f>
        <v/>
      </c>
      <c r="S77" s="324" t="str">
        <f>③職員名簿【年間実績】!BD89</f>
        <v/>
      </c>
      <c r="T77" s="336"/>
      <c r="U77" s="325" t="str">
        <f>③職員名簿【年間実績】!BU89</f>
        <v/>
      </c>
      <c r="V77" s="324" t="str">
        <f>③職員名簿【年間実績】!BE89</f>
        <v/>
      </c>
      <c r="W77" s="336"/>
      <c r="X77" s="325" t="str">
        <f>③職員名簿【年間実績】!BV89</f>
        <v/>
      </c>
      <c r="Y77" s="324" t="str">
        <f>③職員名簿【年間実績】!BF89</f>
        <v/>
      </c>
      <c r="Z77" s="336"/>
      <c r="AA77" s="325" t="str">
        <f>③職員名簿【年間実績】!BW89</f>
        <v/>
      </c>
      <c r="AB77" s="324" t="str">
        <f>③職員名簿【年間実績】!BG89</f>
        <v/>
      </c>
      <c r="AC77" s="336"/>
      <c r="AD77" s="325" t="str">
        <f>③職員名簿【年間実績】!BX89</f>
        <v/>
      </c>
      <c r="AE77" s="324" t="str">
        <f>③職員名簿【年間実績】!BH89</f>
        <v/>
      </c>
      <c r="AF77" s="336"/>
      <c r="AG77" s="325" t="str">
        <f>③職員名簿【年間実績】!BY89</f>
        <v/>
      </c>
      <c r="AH77" s="324" t="str">
        <f>③職員名簿【年間実績】!BI89</f>
        <v/>
      </c>
      <c r="AI77" s="336"/>
      <c r="AJ77" s="325" t="str">
        <f>③職員名簿【年間実績】!BZ89</f>
        <v/>
      </c>
      <c r="AK77" s="324" t="str">
        <f>③職員名簿【年間実績】!BJ89</f>
        <v/>
      </c>
      <c r="AL77" s="336"/>
    </row>
    <row r="78" spans="1:38" ht="30" customHeight="1">
      <c r="A78">
        <v>74</v>
      </c>
      <c r="B78" s="138" t="str">
        <f>③職員名簿【年間実績】!BN90</f>
        <v/>
      </c>
      <c r="C78" s="323" t="str">
        <f>③職員名簿【年間実績】!BO90</f>
        <v/>
      </c>
      <c r="D78" s="324" t="str">
        <f>③職員名簿【年間実績】!AY90</f>
        <v/>
      </c>
      <c r="E78" s="336"/>
      <c r="F78" s="325" t="str">
        <f>③職員名簿【年間実績】!BP90</f>
        <v/>
      </c>
      <c r="G78" s="324" t="str">
        <f>③職員名簿【年間実績】!AZ90</f>
        <v/>
      </c>
      <c r="H78" s="336"/>
      <c r="I78" s="325" t="str">
        <f>③職員名簿【年間実績】!BQ90</f>
        <v/>
      </c>
      <c r="J78" s="324" t="str">
        <f>③職員名簿【年間実績】!BA90</f>
        <v/>
      </c>
      <c r="K78" s="336"/>
      <c r="L78" s="325" t="str">
        <f>③職員名簿【年間実績】!BR90</f>
        <v/>
      </c>
      <c r="M78" s="324" t="str">
        <f>③職員名簿【年間実績】!BB90</f>
        <v/>
      </c>
      <c r="N78" s="336"/>
      <c r="O78" s="325" t="str">
        <f>③職員名簿【年間実績】!BS90</f>
        <v/>
      </c>
      <c r="P78" s="324" t="str">
        <f>③職員名簿【年間実績】!BC90</f>
        <v/>
      </c>
      <c r="Q78" s="336"/>
      <c r="R78" s="325" t="str">
        <f>③職員名簿【年間実績】!BT90</f>
        <v/>
      </c>
      <c r="S78" s="324" t="str">
        <f>③職員名簿【年間実績】!BD90</f>
        <v/>
      </c>
      <c r="T78" s="336"/>
      <c r="U78" s="325" t="str">
        <f>③職員名簿【年間実績】!BU90</f>
        <v/>
      </c>
      <c r="V78" s="324" t="str">
        <f>③職員名簿【年間実績】!BE90</f>
        <v/>
      </c>
      <c r="W78" s="336"/>
      <c r="X78" s="325" t="str">
        <f>③職員名簿【年間実績】!BV90</f>
        <v/>
      </c>
      <c r="Y78" s="324" t="str">
        <f>③職員名簿【年間実績】!BF90</f>
        <v/>
      </c>
      <c r="Z78" s="336"/>
      <c r="AA78" s="325" t="str">
        <f>③職員名簿【年間実績】!BW90</f>
        <v/>
      </c>
      <c r="AB78" s="324" t="str">
        <f>③職員名簿【年間実績】!BG90</f>
        <v/>
      </c>
      <c r="AC78" s="336"/>
      <c r="AD78" s="325" t="str">
        <f>③職員名簿【年間実績】!BX90</f>
        <v/>
      </c>
      <c r="AE78" s="324" t="str">
        <f>③職員名簿【年間実績】!BH90</f>
        <v/>
      </c>
      <c r="AF78" s="336"/>
      <c r="AG78" s="325" t="str">
        <f>③職員名簿【年間実績】!BY90</f>
        <v/>
      </c>
      <c r="AH78" s="324" t="str">
        <f>③職員名簿【年間実績】!BI90</f>
        <v/>
      </c>
      <c r="AI78" s="336"/>
      <c r="AJ78" s="325" t="str">
        <f>③職員名簿【年間実績】!BZ90</f>
        <v/>
      </c>
      <c r="AK78" s="324" t="str">
        <f>③職員名簿【年間実績】!BJ90</f>
        <v/>
      </c>
      <c r="AL78" s="336"/>
    </row>
    <row r="79" spans="1:38" ht="30" customHeight="1">
      <c r="A79">
        <v>75</v>
      </c>
      <c r="B79" s="138" t="str">
        <f>③職員名簿【年間実績】!BN91</f>
        <v/>
      </c>
      <c r="C79" s="323" t="str">
        <f>③職員名簿【年間実績】!BO91</f>
        <v/>
      </c>
      <c r="D79" s="324" t="str">
        <f>③職員名簿【年間実績】!AY91</f>
        <v/>
      </c>
      <c r="E79" s="336"/>
      <c r="F79" s="325" t="str">
        <f>③職員名簿【年間実績】!BP91</f>
        <v/>
      </c>
      <c r="G79" s="324" t="str">
        <f>③職員名簿【年間実績】!AZ91</f>
        <v/>
      </c>
      <c r="H79" s="336"/>
      <c r="I79" s="325" t="str">
        <f>③職員名簿【年間実績】!BQ91</f>
        <v/>
      </c>
      <c r="J79" s="324" t="str">
        <f>③職員名簿【年間実績】!BA91</f>
        <v/>
      </c>
      <c r="K79" s="336"/>
      <c r="L79" s="325" t="str">
        <f>③職員名簿【年間実績】!BR91</f>
        <v/>
      </c>
      <c r="M79" s="324" t="str">
        <f>③職員名簿【年間実績】!BB91</f>
        <v/>
      </c>
      <c r="N79" s="336"/>
      <c r="O79" s="325" t="str">
        <f>③職員名簿【年間実績】!BS91</f>
        <v/>
      </c>
      <c r="P79" s="324" t="str">
        <f>③職員名簿【年間実績】!BC91</f>
        <v/>
      </c>
      <c r="Q79" s="336"/>
      <c r="R79" s="325" t="str">
        <f>③職員名簿【年間実績】!BT91</f>
        <v/>
      </c>
      <c r="S79" s="324" t="str">
        <f>③職員名簿【年間実績】!BD91</f>
        <v/>
      </c>
      <c r="T79" s="336"/>
      <c r="U79" s="325" t="str">
        <f>③職員名簿【年間実績】!BU91</f>
        <v/>
      </c>
      <c r="V79" s="324" t="str">
        <f>③職員名簿【年間実績】!BE91</f>
        <v/>
      </c>
      <c r="W79" s="336"/>
      <c r="X79" s="325" t="str">
        <f>③職員名簿【年間実績】!BV91</f>
        <v/>
      </c>
      <c r="Y79" s="324" t="str">
        <f>③職員名簿【年間実績】!BF91</f>
        <v/>
      </c>
      <c r="Z79" s="336"/>
      <c r="AA79" s="325" t="str">
        <f>③職員名簿【年間実績】!BW91</f>
        <v/>
      </c>
      <c r="AB79" s="324" t="str">
        <f>③職員名簿【年間実績】!BG91</f>
        <v/>
      </c>
      <c r="AC79" s="336"/>
      <c r="AD79" s="325" t="str">
        <f>③職員名簿【年間実績】!BX91</f>
        <v/>
      </c>
      <c r="AE79" s="324" t="str">
        <f>③職員名簿【年間実績】!BH91</f>
        <v/>
      </c>
      <c r="AF79" s="336"/>
      <c r="AG79" s="325" t="str">
        <f>③職員名簿【年間実績】!BY91</f>
        <v/>
      </c>
      <c r="AH79" s="324" t="str">
        <f>③職員名簿【年間実績】!BI91</f>
        <v/>
      </c>
      <c r="AI79" s="336"/>
      <c r="AJ79" s="325" t="str">
        <f>③職員名簿【年間実績】!BZ91</f>
        <v/>
      </c>
      <c r="AK79" s="324" t="str">
        <f>③職員名簿【年間実績】!BJ91</f>
        <v/>
      </c>
      <c r="AL79" s="336"/>
    </row>
    <row r="80" spans="1:38" ht="30" customHeight="1">
      <c r="A80">
        <v>76</v>
      </c>
      <c r="B80" s="138" t="str">
        <f>③職員名簿【年間実績】!BN92</f>
        <v/>
      </c>
      <c r="C80" s="323" t="str">
        <f>③職員名簿【年間実績】!BO92</f>
        <v/>
      </c>
      <c r="D80" s="324" t="str">
        <f>③職員名簿【年間実績】!AY92</f>
        <v/>
      </c>
      <c r="E80" s="336"/>
      <c r="F80" s="325" t="str">
        <f>③職員名簿【年間実績】!BP92</f>
        <v/>
      </c>
      <c r="G80" s="324" t="str">
        <f>③職員名簿【年間実績】!AZ92</f>
        <v/>
      </c>
      <c r="H80" s="336"/>
      <c r="I80" s="325" t="str">
        <f>③職員名簿【年間実績】!BQ92</f>
        <v/>
      </c>
      <c r="J80" s="324" t="str">
        <f>③職員名簿【年間実績】!BA92</f>
        <v/>
      </c>
      <c r="K80" s="336"/>
      <c r="L80" s="325" t="str">
        <f>③職員名簿【年間実績】!BR92</f>
        <v/>
      </c>
      <c r="M80" s="324" t="str">
        <f>③職員名簿【年間実績】!BB92</f>
        <v/>
      </c>
      <c r="N80" s="336"/>
      <c r="O80" s="325" t="str">
        <f>③職員名簿【年間実績】!BS92</f>
        <v/>
      </c>
      <c r="P80" s="324" t="str">
        <f>③職員名簿【年間実績】!BC92</f>
        <v/>
      </c>
      <c r="Q80" s="336"/>
      <c r="R80" s="325" t="str">
        <f>③職員名簿【年間実績】!BT92</f>
        <v/>
      </c>
      <c r="S80" s="324" t="str">
        <f>③職員名簿【年間実績】!BD92</f>
        <v/>
      </c>
      <c r="T80" s="336"/>
      <c r="U80" s="325" t="str">
        <f>③職員名簿【年間実績】!BU92</f>
        <v/>
      </c>
      <c r="V80" s="324" t="str">
        <f>③職員名簿【年間実績】!BE92</f>
        <v/>
      </c>
      <c r="W80" s="336"/>
      <c r="X80" s="325" t="str">
        <f>③職員名簿【年間実績】!BV92</f>
        <v/>
      </c>
      <c r="Y80" s="324" t="str">
        <f>③職員名簿【年間実績】!BF92</f>
        <v/>
      </c>
      <c r="Z80" s="336"/>
      <c r="AA80" s="325" t="str">
        <f>③職員名簿【年間実績】!BW92</f>
        <v/>
      </c>
      <c r="AB80" s="324" t="str">
        <f>③職員名簿【年間実績】!BG92</f>
        <v/>
      </c>
      <c r="AC80" s="336"/>
      <c r="AD80" s="325" t="str">
        <f>③職員名簿【年間実績】!BX92</f>
        <v/>
      </c>
      <c r="AE80" s="324" t="str">
        <f>③職員名簿【年間実績】!BH92</f>
        <v/>
      </c>
      <c r="AF80" s="336"/>
      <c r="AG80" s="325" t="str">
        <f>③職員名簿【年間実績】!BY92</f>
        <v/>
      </c>
      <c r="AH80" s="324" t="str">
        <f>③職員名簿【年間実績】!BI92</f>
        <v/>
      </c>
      <c r="AI80" s="336"/>
      <c r="AJ80" s="325" t="str">
        <f>③職員名簿【年間実績】!BZ92</f>
        <v/>
      </c>
      <c r="AK80" s="324" t="str">
        <f>③職員名簿【年間実績】!BJ92</f>
        <v/>
      </c>
      <c r="AL80" s="336"/>
    </row>
    <row r="81" spans="1:38" ht="30" customHeight="1">
      <c r="A81">
        <v>77</v>
      </c>
      <c r="B81" s="138" t="str">
        <f>③職員名簿【年間実績】!BN93</f>
        <v/>
      </c>
      <c r="C81" s="323" t="str">
        <f>③職員名簿【年間実績】!BO93</f>
        <v/>
      </c>
      <c r="D81" s="324" t="str">
        <f>③職員名簿【年間実績】!AY93</f>
        <v/>
      </c>
      <c r="E81" s="336"/>
      <c r="F81" s="325" t="str">
        <f>③職員名簿【年間実績】!BP93</f>
        <v/>
      </c>
      <c r="G81" s="324" t="str">
        <f>③職員名簿【年間実績】!AZ93</f>
        <v/>
      </c>
      <c r="H81" s="336"/>
      <c r="I81" s="325" t="str">
        <f>③職員名簿【年間実績】!BQ93</f>
        <v/>
      </c>
      <c r="J81" s="324" t="str">
        <f>③職員名簿【年間実績】!BA93</f>
        <v/>
      </c>
      <c r="K81" s="336"/>
      <c r="L81" s="325" t="str">
        <f>③職員名簿【年間実績】!BR93</f>
        <v/>
      </c>
      <c r="M81" s="324" t="str">
        <f>③職員名簿【年間実績】!BB93</f>
        <v/>
      </c>
      <c r="N81" s="336"/>
      <c r="O81" s="325" t="str">
        <f>③職員名簿【年間実績】!BS93</f>
        <v/>
      </c>
      <c r="P81" s="324" t="str">
        <f>③職員名簿【年間実績】!BC93</f>
        <v/>
      </c>
      <c r="Q81" s="336"/>
      <c r="R81" s="325" t="str">
        <f>③職員名簿【年間実績】!BT93</f>
        <v/>
      </c>
      <c r="S81" s="324" t="str">
        <f>③職員名簿【年間実績】!BD93</f>
        <v/>
      </c>
      <c r="T81" s="336"/>
      <c r="U81" s="325" t="str">
        <f>③職員名簿【年間実績】!BU93</f>
        <v/>
      </c>
      <c r="V81" s="324" t="str">
        <f>③職員名簿【年間実績】!BE93</f>
        <v/>
      </c>
      <c r="W81" s="336"/>
      <c r="X81" s="325" t="str">
        <f>③職員名簿【年間実績】!BV93</f>
        <v/>
      </c>
      <c r="Y81" s="324" t="str">
        <f>③職員名簿【年間実績】!BF93</f>
        <v/>
      </c>
      <c r="Z81" s="336"/>
      <c r="AA81" s="325" t="str">
        <f>③職員名簿【年間実績】!BW93</f>
        <v/>
      </c>
      <c r="AB81" s="324" t="str">
        <f>③職員名簿【年間実績】!BG93</f>
        <v/>
      </c>
      <c r="AC81" s="336"/>
      <c r="AD81" s="325" t="str">
        <f>③職員名簿【年間実績】!BX93</f>
        <v/>
      </c>
      <c r="AE81" s="324" t="str">
        <f>③職員名簿【年間実績】!BH93</f>
        <v/>
      </c>
      <c r="AF81" s="336"/>
      <c r="AG81" s="325" t="str">
        <f>③職員名簿【年間実績】!BY93</f>
        <v/>
      </c>
      <c r="AH81" s="324" t="str">
        <f>③職員名簿【年間実績】!BI93</f>
        <v/>
      </c>
      <c r="AI81" s="336"/>
      <c r="AJ81" s="325" t="str">
        <f>③職員名簿【年間実績】!BZ93</f>
        <v/>
      </c>
      <c r="AK81" s="324" t="str">
        <f>③職員名簿【年間実績】!BJ93</f>
        <v/>
      </c>
      <c r="AL81" s="336"/>
    </row>
    <row r="82" spans="1:38" ht="30" customHeight="1">
      <c r="A82">
        <v>78</v>
      </c>
      <c r="B82" s="138" t="str">
        <f>③職員名簿【年間実績】!BN94</f>
        <v/>
      </c>
      <c r="C82" s="323" t="str">
        <f>③職員名簿【年間実績】!BO94</f>
        <v/>
      </c>
      <c r="D82" s="324" t="str">
        <f>③職員名簿【年間実績】!AY94</f>
        <v/>
      </c>
      <c r="E82" s="336"/>
      <c r="F82" s="325" t="str">
        <f>③職員名簿【年間実績】!BP94</f>
        <v/>
      </c>
      <c r="G82" s="324" t="str">
        <f>③職員名簿【年間実績】!AZ94</f>
        <v/>
      </c>
      <c r="H82" s="336"/>
      <c r="I82" s="325" t="str">
        <f>③職員名簿【年間実績】!BQ94</f>
        <v/>
      </c>
      <c r="J82" s="324" t="str">
        <f>③職員名簿【年間実績】!BA94</f>
        <v/>
      </c>
      <c r="K82" s="336"/>
      <c r="L82" s="325" t="str">
        <f>③職員名簿【年間実績】!BR94</f>
        <v/>
      </c>
      <c r="M82" s="324" t="str">
        <f>③職員名簿【年間実績】!BB94</f>
        <v/>
      </c>
      <c r="N82" s="336"/>
      <c r="O82" s="325" t="str">
        <f>③職員名簿【年間実績】!BS94</f>
        <v/>
      </c>
      <c r="P82" s="324" t="str">
        <f>③職員名簿【年間実績】!BC94</f>
        <v/>
      </c>
      <c r="Q82" s="336"/>
      <c r="R82" s="325" t="str">
        <f>③職員名簿【年間実績】!BT94</f>
        <v/>
      </c>
      <c r="S82" s="324" t="str">
        <f>③職員名簿【年間実績】!BD94</f>
        <v/>
      </c>
      <c r="T82" s="336"/>
      <c r="U82" s="325" t="str">
        <f>③職員名簿【年間実績】!BU94</f>
        <v/>
      </c>
      <c r="V82" s="324" t="str">
        <f>③職員名簿【年間実績】!BE94</f>
        <v/>
      </c>
      <c r="W82" s="336"/>
      <c r="X82" s="325" t="str">
        <f>③職員名簿【年間実績】!BV94</f>
        <v/>
      </c>
      <c r="Y82" s="324" t="str">
        <f>③職員名簿【年間実績】!BF94</f>
        <v/>
      </c>
      <c r="Z82" s="336"/>
      <c r="AA82" s="325" t="str">
        <f>③職員名簿【年間実績】!BW94</f>
        <v/>
      </c>
      <c r="AB82" s="324" t="str">
        <f>③職員名簿【年間実績】!BG94</f>
        <v/>
      </c>
      <c r="AC82" s="336"/>
      <c r="AD82" s="325" t="str">
        <f>③職員名簿【年間実績】!BX94</f>
        <v/>
      </c>
      <c r="AE82" s="324" t="str">
        <f>③職員名簿【年間実績】!BH94</f>
        <v/>
      </c>
      <c r="AF82" s="336"/>
      <c r="AG82" s="325" t="str">
        <f>③職員名簿【年間実績】!BY94</f>
        <v/>
      </c>
      <c r="AH82" s="324" t="str">
        <f>③職員名簿【年間実績】!BI94</f>
        <v/>
      </c>
      <c r="AI82" s="336"/>
      <c r="AJ82" s="325" t="str">
        <f>③職員名簿【年間実績】!BZ94</f>
        <v/>
      </c>
      <c r="AK82" s="324" t="str">
        <f>③職員名簿【年間実績】!BJ94</f>
        <v/>
      </c>
      <c r="AL82" s="336"/>
    </row>
    <row r="83" spans="1:38" ht="30" customHeight="1">
      <c r="A83">
        <v>79</v>
      </c>
      <c r="B83" s="138" t="str">
        <f>③職員名簿【年間実績】!BN95</f>
        <v/>
      </c>
      <c r="C83" s="323" t="str">
        <f>③職員名簿【年間実績】!BO95</f>
        <v/>
      </c>
      <c r="D83" s="324" t="str">
        <f>③職員名簿【年間実績】!AY95</f>
        <v/>
      </c>
      <c r="E83" s="336"/>
      <c r="F83" s="325" t="str">
        <f>③職員名簿【年間実績】!BP95</f>
        <v/>
      </c>
      <c r="G83" s="324" t="str">
        <f>③職員名簿【年間実績】!AZ95</f>
        <v/>
      </c>
      <c r="H83" s="336"/>
      <c r="I83" s="325" t="str">
        <f>③職員名簿【年間実績】!BQ95</f>
        <v/>
      </c>
      <c r="J83" s="324" t="str">
        <f>③職員名簿【年間実績】!BA95</f>
        <v/>
      </c>
      <c r="K83" s="336"/>
      <c r="L83" s="325" t="str">
        <f>③職員名簿【年間実績】!BR95</f>
        <v/>
      </c>
      <c r="M83" s="324" t="str">
        <f>③職員名簿【年間実績】!BB95</f>
        <v/>
      </c>
      <c r="N83" s="336"/>
      <c r="O83" s="325" t="str">
        <f>③職員名簿【年間実績】!BS95</f>
        <v/>
      </c>
      <c r="P83" s="324" t="str">
        <f>③職員名簿【年間実績】!BC95</f>
        <v/>
      </c>
      <c r="Q83" s="336"/>
      <c r="R83" s="325" t="str">
        <f>③職員名簿【年間実績】!BT95</f>
        <v/>
      </c>
      <c r="S83" s="324" t="str">
        <f>③職員名簿【年間実績】!BD95</f>
        <v/>
      </c>
      <c r="T83" s="336"/>
      <c r="U83" s="325" t="str">
        <f>③職員名簿【年間実績】!BU95</f>
        <v/>
      </c>
      <c r="V83" s="324" t="str">
        <f>③職員名簿【年間実績】!BE95</f>
        <v/>
      </c>
      <c r="W83" s="336"/>
      <c r="X83" s="325" t="str">
        <f>③職員名簿【年間実績】!BV95</f>
        <v/>
      </c>
      <c r="Y83" s="324" t="str">
        <f>③職員名簿【年間実績】!BF95</f>
        <v/>
      </c>
      <c r="Z83" s="336"/>
      <c r="AA83" s="325" t="str">
        <f>③職員名簿【年間実績】!BW95</f>
        <v/>
      </c>
      <c r="AB83" s="324" t="str">
        <f>③職員名簿【年間実績】!BG95</f>
        <v/>
      </c>
      <c r="AC83" s="336"/>
      <c r="AD83" s="325" t="str">
        <f>③職員名簿【年間実績】!BX95</f>
        <v/>
      </c>
      <c r="AE83" s="324" t="str">
        <f>③職員名簿【年間実績】!BH95</f>
        <v/>
      </c>
      <c r="AF83" s="336"/>
      <c r="AG83" s="325" t="str">
        <f>③職員名簿【年間実績】!BY95</f>
        <v/>
      </c>
      <c r="AH83" s="324" t="str">
        <f>③職員名簿【年間実績】!BI95</f>
        <v/>
      </c>
      <c r="AI83" s="336"/>
      <c r="AJ83" s="325" t="str">
        <f>③職員名簿【年間実績】!BZ95</f>
        <v/>
      </c>
      <c r="AK83" s="324" t="str">
        <f>③職員名簿【年間実績】!BJ95</f>
        <v/>
      </c>
      <c r="AL83" s="336"/>
    </row>
    <row r="84" spans="1:38" ht="30" customHeight="1">
      <c r="A84">
        <v>80</v>
      </c>
      <c r="B84" s="138" t="str">
        <f>③職員名簿【年間実績】!BN96</f>
        <v/>
      </c>
      <c r="C84" s="323" t="str">
        <f>③職員名簿【年間実績】!BO96</f>
        <v/>
      </c>
      <c r="D84" s="324" t="str">
        <f>③職員名簿【年間実績】!AY96</f>
        <v/>
      </c>
      <c r="E84" s="336"/>
      <c r="F84" s="325" t="str">
        <f>③職員名簿【年間実績】!BP96</f>
        <v/>
      </c>
      <c r="G84" s="324" t="str">
        <f>③職員名簿【年間実績】!AZ96</f>
        <v/>
      </c>
      <c r="H84" s="336"/>
      <c r="I84" s="325" t="str">
        <f>③職員名簿【年間実績】!BQ96</f>
        <v/>
      </c>
      <c r="J84" s="324" t="str">
        <f>③職員名簿【年間実績】!BA96</f>
        <v/>
      </c>
      <c r="K84" s="336"/>
      <c r="L84" s="325" t="str">
        <f>③職員名簿【年間実績】!BR96</f>
        <v/>
      </c>
      <c r="M84" s="324" t="str">
        <f>③職員名簿【年間実績】!BB96</f>
        <v/>
      </c>
      <c r="N84" s="336"/>
      <c r="O84" s="325" t="str">
        <f>③職員名簿【年間実績】!BS96</f>
        <v/>
      </c>
      <c r="P84" s="324" t="str">
        <f>③職員名簿【年間実績】!BC96</f>
        <v/>
      </c>
      <c r="Q84" s="336"/>
      <c r="R84" s="325" t="str">
        <f>③職員名簿【年間実績】!BT96</f>
        <v/>
      </c>
      <c r="S84" s="324" t="str">
        <f>③職員名簿【年間実績】!BD96</f>
        <v/>
      </c>
      <c r="T84" s="336"/>
      <c r="U84" s="325" t="str">
        <f>③職員名簿【年間実績】!BU96</f>
        <v/>
      </c>
      <c r="V84" s="324" t="str">
        <f>③職員名簿【年間実績】!BE96</f>
        <v/>
      </c>
      <c r="W84" s="336"/>
      <c r="X84" s="325" t="str">
        <f>③職員名簿【年間実績】!BV96</f>
        <v/>
      </c>
      <c r="Y84" s="324" t="str">
        <f>③職員名簿【年間実績】!BF96</f>
        <v/>
      </c>
      <c r="Z84" s="336"/>
      <c r="AA84" s="325" t="str">
        <f>③職員名簿【年間実績】!BW96</f>
        <v/>
      </c>
      <c r="AB84" s="324" t="str">
        <f>③職員名簿【年間実績】!BG96</f>
        <v/>
      </c>
      <c r="AC84" s="336"/>
      <c r="AD84" s="325" t="str">
        <f>③職員名簿【年間実績】!BX96</f>
        <v/>
      </c>
      <c r="AE84" s="324" t="str">
        <f>③職員名簿【年間実績】!BH96</f>
        <v/>
      </c>
      <c r="AF84" s="336"/>
      <c r="AG84" s="325" t="str">
        <f>③職員名簿【年間実績】!BY96</f>
        <v/>
      </c>
      <c r="AH84" s="324" t="str">
        <f>③職員名簿【年間実績】!BI96</f>
        <v/>
      </c>
      <c r="AI84" s="336"/>
      <c r="AJ84" s="325" t="str">
        <f>③職員名簿【年間実績】!BZ96</f>
        <v/>
      </c>
      <c r="AK84" s="324" t="str">
        <f>③職員名簿【年間実績】!BJ96</f>
        <v/>
      </c>
      <c r="AL84" s="336"/>
    </row>
    <row r="85" spans="1:38" ht="30" customHeight="1">
      <c r="A85">
        <v>81</v>
      </c>
      <c r="B85" s="138" t="str">
        <f>③職員名簿【年間実績】!BN97</f>
        <v/>
      </c>
      <c r="C85" s="323" t="str">
        <f>③職員名簿【年間実績】!BO97</f>
        <v/>
      </c>
      <c r="D85" s="324" t="str">
        <f>③職員名簿【年間実績】!AY97</f>
        <v/>
      </c>
      <c r="E85" s="336"/>
      <c r="F85" s="325" t="str">
        <f>③職員名簿【年間実績】!BP97</f>
        <v/>
      </c>
      <c r="G85" s="324" t="str">
        <f>③職員名簿【年間実績】!AZ97</f>
        <v/>
      </c>
      <c r="H85" s="336"/>
      <c r="I85" s="325" t="str">
        <f>③職員名簿【年間実績】!BQ97</f>
        <v/>
      </c>
      <c r="J85" s="324" t="str">
        <f>③職員名簿【年間実績】!BA97</f>
        <v/>
      </c>
      <c r="K85" s="336"/>
      <c r="L85" s="325" t="str">
        <f>③職員名簿【年間実績】!BR97</f>
        <v/>
      </c>
      <c r="M85" s="324" t="str">
        <f>③職員名簿【年間実績】!BB97</f>
        <v/>
      </c>
      <c r="N85" s="336"/>
      <c r="O85" s="325" t="str">
        <f>③職員名簿【年間実績】!BS97</f>
        <v/>
      </c>
      <c r="P85" s="324" t="str">
        <f>③職員名簿【年間実績】!BC97</f>
        <v/>
      </c>
      <c r="Q85" s="336"/>
      <c r="R85" s="325" t="str">
        <f>③職員名簿【年間実績】!BT97</f>
        <v/>
      </c>
      <c r="S85" s="324" t="str">
        <f>③職員名簿【年間実績】!BD97</f>
        <v/>
      </c>
      <c r="T85" s="336"/>
      <c r="U85" s="325" t="str">
        <f>③職員名簿【年間実績】!BU97</f>
        <v/>
      </c>
      <c r="V85" s="324" t="str">
        <f>③職員名簿【年間実績】!BE97</f>
        <v/>
      </c>
      <c r="W85" s="336"/>
      <c r="X85" s="325" t="str">
        <f>③職員名簿【年間実績】!BV97</f>
        <v/>
      </c>
      <c r="Y85" s="324" t="str">
        <f>③職員名簿【年間実績】!BF97</f>
        <v/>
      </c>
      <c r="Z85" s="336"/>
      <c r="AA85" s="325" t="str">
        <f>③職員名簿【年間実績】!BW97</f>
        <v/>
      </c>
      <c r="AB85" s="324" t="str">
        <f>③職員名簿【年間実績】!BG97</f>
        <v/>
      </c>
      <c r="AC85" s="336"/>
      <c r="AD85" s="325" t="str">
        <f>③職員名簿【年間実績】!BX97</f>
        <v/>
      </c>
      <c r="AE85" s="324" t="str">
        <f>③職員名簿【年間実績】!BH97</f>
        <v/>
      </c>
      <c r="AF85" s="336"/>
      <c r="AG85" s="325" t="str">
        <f>③職員名簿【年間実績】!BY97</f>
        <v/>
      </c>
      <c r="AH85" s="324" t="str">
        <f>③職員名簿【年間実績】!BI97</f>
        <v/>
      </c>
      <c r="AI85" s="336"/>
      <c r="AJ85" s="325" t="str">
        <f>③職員名簿【年間実績】!BZ97</f>
        <v/>
      </c>
      <c r="AK85" s="324" t="str">
        <f>③職員名簿【年間実績】!BJ97</f>
        <v/>
      </c>
      <c r="AL85" s="336"/>
    </row>
    <row r="86" spans="1:38" ht="30" customHeight="1">
      <c r="A86">
        <v>82</v>
      </c>
      <c r="B86" s="138" t="str">
        <f>③職員名簿【年間実績】!BN98</f>
        <v/>
      </c>
      <c r="C86" s="323" t="str">
        <f>③職員名簿【年間実績】!BO98</f>
        <v/>
      </c>
      <c r="D86" s="324" t="str">
        <f>③職員名簿【年間実績】!AY98</f>
        <v/>
      </c>
      <c r="E86" s="336"/>
      <c r="F86" s="325" t="str">
        <f>③職員名簿【年間実績】!BP98</f>
        <v/>
      </c>
      <c r="G86" s="324" t="str">
        <f>③職員名簿【年間実績】!AZ98</f>
        <v/>
      </c>
      <c r="H86" s="336"/>
      <c r="I86" s="325" t="str">
        <f>③職員名簿【年間実績】!BQ98</f>
        <v/>
      </c>
      <c r="J86" s="324" t="str">
        <f>③職員名簿【年間実績】!BA98</f>
        <v/>
      </c>
      <c r="K86" s="336"/>
      <c r="L86" s="325" t="str">
        <f>③職員名簿【年間実績】!BR98</f>
        <v/>
      </c>
      <c r="M86" s="324" t="str">
        <f>③職員名簿【年間実績】!BB98</f>
        <v/>
      </c>
      <c r="N86" s="336"/>
      <c r="O86" s="325" t="str">
        <f>③職員名簿【年間実績】!BS98</f>
        <v/>
      </c>
      <c r="P86" s="324" t="str">
        <f>③職員名簿【年間実績】!BC98</f>
        <v/>
      </c>
      <c r="Q86" s="336"/>
      <c r="R86" s="325" t="str">
        <f>③職員名簿【年間実績】!BT98</f>
        <v/>
      </c>
      <c r="S86" s="324" t="str">
        <f>③職員名簿【年間実績】!BD98</f>
        <v/>
      </c>
      <c r="T86" s="336"/>
      <c r="U86" s="325" t="str">
        <f>③職員名簿【年間実績】!BU98</f>
        <v/>
      </c>
      <c r="V86" s="324" t="str">
        <f>③職員名簿【年間実績】!BE98</f>
        <v/>
      </c>
      <c r="W86" s="336"/>
      <c r="X86" s="325" t="str">
        <f>③職員名簿【年間実績】!BV98</f>
        <v/>
      </c>
      <c r="Y86" s="324" t="str">
        <f>③職員名簿【年間実績】!BF98</f>
        <v/>
      </c>
      <c r="Z86" s="336"/>
      <c r="AA86" s="325" t="str">
        <f>③職員名簿【年間実績】!BW98</f>
        <v/>
      </c>
      <c r="AB86" s="324" t="str">
        <f>③職員名簿【年間実績】!BG98</f>
        <v/>
      </c>
      <c r="AC86" s="336"/>
      <c r="AD86" s="325" t="str">
        <f>③職員名簿【年間実績】!BX98</f>
        <v/>
      </c>
      <c r="AE86" s="324" t="str">
        <f>③職員名簿【年間実績】!BH98</f>
        <v/>
      </c>
      <c r="AF86" s="336"/>
      <c r="AG86" s="325" t="str">
        <f>③職員名簿【年間実績】!BY98</f>
        <v/>
      </c>
      <c r="AH86" s="324" t="str">
        <f>③職員名簿【年間実績】!BI98</f>
        <v/>
      </c>
      <c r="AI86" s="336"/>
      <c r="AJ86" s="325" t="str">
        <f>③職員名簿【年間実績】!BZ98</f>
        <v/>
      </c>
      <c r="AK86" s="324" t="str">
        <f>③職員名簿【年間実績】!BJ98</f>
        <v/>
      </c>
      <c r="AL86" s="336"/>
    </row>
    <row r="87" spans="1:38" ht="30" customHeight="1">
      <c r="A87">
        <v>83</v>
      </c>
      <c r="B87" s="138" t="str">
        <f>③職員名簿【年間実績】!BN99</f>
        <v/>
      </c>
      <c r="C87" s="323" t="str">
        <f>③職員名簿【年間実績】!BO99</f>
        <v/>
      </c>
      <c r="D87" s="324" t="str">
        <f>③職員名簿【年間実績】!AY99</f>
        <v/>
      </c>
      <c r="E87" s="336"/>
      <c r="F87" s="325" t="str">
        <f>③職員名簿【年間実績】!BP99</f>
        <v/>
      </c>
      <c r="G87" s="324" t="str">
        <f>③職員名簿【年間実績】!AZ99</f>
        <v/>
      </c>
      <c r="H87" s="336"/>
      <c r="I87" s="325" t="str">
        <f>③職員名簿【年間実績】!BQ99</f>
        <v/>
      </c>
      <c r="J87" s="324" t="str">
        <f>③職員名簿【年間実績】!BA99</f>
        <v/>
      </c>
      <c r="K87" s="336"/>
      <c r="L87" s="325" t="str">
        <f>③職員名簿【年間実績】!BR99</f>
        <v/>
      </c>
      <c r="M87" s="324" t="str">
        <f>③職員名簿【年間実績】!BB99</f>
        <v/>
      </c>
      <c r="N87" s="336"/>
      <c r="O87" s="325" t="str">
        <f>③職員名簿【年間実績】!BS99</f>
        <v/>
      </c>
      <c r="P87" s="324" t="str">
        <f>③職員名簿【年間実績】!BC99</f>
        <v/>
      </c>
      <c r="Q87" s="336"/>
      <c r="R87" s="325" t="str">
        <f>③職員名簿【年間実績】!BT99</f>
        <v/>
      </c>
      <c r="S87" s="324" t="str">
        <f>③職員名簿【年間実績】!BD99</f>
        <v/>
      </c>
      <c r="T87" s="336"/>
      <c r="U87" s="325" t="str">
        <f>③職員名簿【年間実績】!BU99</f>
        <v/>
      </c>
      <c r="V87" s="324" t="str">
        <f>③職員名簿【年間実績】!BE99</f>
        <v/>
      </c>
      <c r="W87" s="336"/>
      <c r="X87" s="325" t="str">
        <f>③職員名簿【年間実績】!BV99</f>
        <v/>
      </c>
      <c r="Y87" s="324" t="str">
        <f>③職員名簿【年間実績】!BF99</f>
        <v/>
      </c>
      <c r="Z87" s="336"/>
      <c r="AA87" s="325" t="str">
        <f>③職員名簿【年間実績】!BW99</f>
        <v/>
      </c>
      <c r="AB87" s="324" t="str">
        <f>③職員名簿【年間実績】!BG99</f>
        <v/>
      </c>
      <c r="AC87" s="336"/>
      <c r="AD87" s="325" t="str">
        <f>③職員名簿【年間実績】!BX99</f>
        <v/>
      </c>
      <c r="AE87" s="324" t="str">
        <f>③職員名簿【年間実績】!BH99</f>
        <v/>
      </c>
      <c r="AF87" s="336"/>
      <c r="AG87" s="325" t="str">
        <f>③職員名簿【年間実績】!BY99</f>
        <v/>
      </c>
      <c r="AH87" s="324" t="str">
        <f>③職員名簿【年間実績】!BI99</f>
        <v/>
      </c>
      <c r="AI87" s="336"/>
      <c r="AJ87" s="325" t="str">
        <f>③職員名簿【年間実績】!BZ99</f>
        <v/>
      </c>
      <c r="AK87" s="324" t="str">
        <f>③職員名簿【年間実績】!BJ99</f>
        <v/>
      </c>
      <c r="AL87" s="336"/>
    </row>
    <row r="88" spans="1:38" ht="30" customHeight="1">
      <c r="A88">
        <v>84</v>
      </c>
      <c r="B88" s="138" t="str">
        <f>③職員名簿【年間実績】!BN100</f>
        <v/>
      </c>
      <c r="C88" s="323" t="str">
        <f>③職員名簿【年間実績】!BO100</f>
        <v/>
      </c>
      <c r="D88" s="324" t="str">
        <f>③職員名簿【年間実績】!AY100</f>
        <v/>
      </c>
      <c r="E88" s="336"/>
      <c r="F88" s="325" t="str">
        <f>③職員名簿【年間実績】!BP100</f>
        <v/>
      </c>
      <c r="G88" s="324" t="str">
        <f>③職員名簿【年間実績】!AZ100</f>
        <v/>
      </c>
      <c r="H88" s="336"/>
      <c r="I88" s="325" t="str">
        <f>③職員名簿【年間実績】!BQ100</f>
        <v/>
      </c>
      <c r="J88" s="324" t="str">
        <f>③職員名簿【年間実績】!BA100</f>
        <v/>
      </c>
      <c r="K88" s="336"/>
      <c r="L88" s="325" t="str">
        <f>③職員名簿【年間実績】!BR100</f>
        <v/>
      </c>
      <c r="M88" s="324" t="str">
        <f>③職員名簿【年間実績】!BB100</f>
        <v/>
      </c>
      <c r="N88" s="336"/>
      <c r="O88" s="325" t="str">
        <f>③職員名簿【年間実績】!BS100</f>
        <v/>
      </c>
      <c r="P88" s="324" t="str">
        <f>③職員名簿【年間実績】!BC100</f>
        <v/>
      </c>
      <c r="Q88" s="336"/>
      <c r="R88" s="325" t="str">
        <f>③職員名簿【年間実績】!BT100</f>
        <v/>
      </c>
      <c r="S88" s="324" t="str">
        <f>③職員名簿【年間実績】!BD100</f>
        <v/>
      </c>
      <c r="T88" s="336"/>
      <c r="U88" s="325" t="str">
        <f>③職員名簿【年間実績】!BU100</f>
        <v/>
      </c>
      <c r="V88" s="324" t="str">
        <f>③職員名簿【年間実績】!BE100</f>
        <v/>
      </c>
      <c r="W88" s="336"/>
      <c r="X88" s="325" t="str">
        <f>③職員名簿【年間実績】!BV100</f>
        <v/>
      </c>
      <c r="Y88" s="324" t="str">
        <f>③職員名簿【年間実績】!BF100</f>
        <v/>
      </c>
      <c r="Z88" s="336"/>
      <c r="AA88" s="325" t="str">
        <f>③職員名簿【年間実績】!BW100</f>
        <v/>
      </c>
      <c r="AB88" s="324" t="str">
        <f>③職員名簿【年間実績】!BG100</f>
        <v/>
      </c>
      <c r="AC88" s="336"/>
      <c r="AD88" s="325" t="str">
        <f>③職員名簿【年間実績】!BX100</f>
        <v/>
      </c>
      <c r="AE88" s="324" t="str">
        <f>③職員名簿【年間実績】!BH100</f>
        <v/>
      </c>
      <c r="AF88" s="336"/>
      <c r="AG88" s="325" t="str">
        <f>③職員名簿【年間実績】!BY100</f>
        <v/>
      </c>
      <c r="AH88" s="324" t="str">
        <f>③職員名簿【年間実績】!BI100</f>
        <v/>
      </c>
      <c r="AI88" s="336"/>
      <c r="AJ88" s="325" t="str">
        <f>③職員名簿【年間実績】!BZ100</f>
        <v/>
      </c>
      <c r="AK88" s="324" t="str">
        <f>③職員名簿【年間実績】!BJ100</f>
        <v/>
      </c>
      <c r="AL88" s="336"/>
    </row>
    <row r="89" spans="1:38" ht="30" customHeight="1">
      <c r="A89">
        <v>85</v>
      </c>
      <c r="B89" s="138" t="str">
        <f>③職員名簿【年間実績】!BN101</f>
        <v/>
      </c>
      <c r="C89" s="323" t="str">
        <f>③職員名簿【年間実績】!BO101</f>
        <v/>
      </c>
      <c r="D89" s="324" t="str">
        <f>③職員名簿【年間実績】!AY101</f>
        <v/>
      </c>
      <c r="E89" s="336"/>
      <c r="F89" s="325" t="str">
        <f>③職員名簿【年間実績】!BP101</f>
        <v/>
      </c>
      <c r="G89" s="324" t="str">
        <f>③職員名簿【年間実績】!AZ101</f>
        <v/>
      </c>
      <c r="H89" s="336"/>
      <c r="I89" s="325" t="str">
        <f>③職員名簿【年間実績】!BQ101</f>
        <v/>
      </c>
      <c r="J89" s="324" t="str">
        <f>③職員名簿【年間実績】!BA101</f>
        <v/>
      </c>
      <c r="K89" s="336"/>
      <c r="L89" s="325" t="str">
        <f>③職員名簿【年間実績】!BR101</f>
        <v/>
      </c>
      <c r="M89" s="324" t="str">
        <f>③職員名簿【年間実績】!BB101</f>
        <v/>
      </c>
      <c r="N89" s="336"/>
      <c r="O89" s="325" t="str">
        <f>③職員名簿【年間実績】!BS101</f>
        <v/>
      </c>
      <c r="P89" s="324" t="str">
        <f>③職員名簿【年間実績】!BC101</f>
        <v/>
      </c>
      <c r="Q89" s="336"/>
      <c r="R89" s="325" t="str">
        <f>③職員名簿【年間実績】!BT101</f>
        <v/>
      </c>
      <c r="S89" s="324" t="str">
        <f>③職員名簿【年間実績】!BD101</f>
        <v/>
      </c>
      <c r="T89" s="336"/>
      <c r="U89" s="325" t="str">
        <f>③職員名簿【年間実績】!BU101</f>
        <v/>
      </c>
      <c r="V89" s="324" t="str">
        <f>③職員名簿【年間実績】!BE101</f>
        <v/>
      </c>
      <c r="W89" s="336"/>
      <c r="X89" s="325" t="str">
        <f>③職員名簿【年間実績】!BV101</f>
        <v/>
      </c>
      <c r="Y89" s="324" t="str">
        <f>③職員名簿【年間実績】!BF101</f>
        <v/>
      </c>
      <c r="Z89" s="336"/>
      <c r="AA89" s="325" t="str">
        <f>③職員名簿【年間実績】!BW101</f>
        <v/>
      </c>
      <c r="AB89" s="324" t="str">
        <f>③職員名簿【年間実績】!BG101</f>
        <v/>
      </c>
      <c r="AC89" s="336"/>
      <c r="AD89" s="325" t="str">
        <f>③職員名簿【年間実績】!BX101</f>
        <v/>
      </c>
      <c r="AE89" s="324" t="str">
        <f>③職員名簿【年間実績】!BH101</f>
        <v/>
      </c>
      <c r="AF89" s="336"/>
      <c r="AG89" s="325" t="str">
        <f>③職員名簿【年間実績】!BY101</f>
        <v/>
      </c>
      <c r="AH89" s="324" t="str">
        <f>③職員名簿【年間実績】!BI101</f>
        <v/>
      </c>
      <c r="AI89" s="336"/>
      <c r="AJ89" s="325" t="str">
        <f>③職員名簿【年間実績】!BZ101</f>
        <v/>
      </c>
      <c r="AK89" s="324" t="str">
        <f>③職員名簿【年間実績】!BJ101</f>
        <v/>
      </c>
      <c r="AL89" s="336"/>
    </row>
    <row r="90" spans="1:38" ht="30" customHeight="1">
      <c r="A90">
        <v>86</v>
      </c>
      <c r="B90" s="138" t="str">
        <f>③職員名簿【年間実績】!BN102</f>
        <v/>
      </c>
      <c r="C90" s="323" t="str">
        <f>③職員名簿【年間実績】!BO102</f>
        <v/>
      </c>
      <c r="D90" s="324" t="str">
        <f>③職員名簿【年間実績】!AY102</f>
        <v/>
      </c>
      <c r="E90" s="336"/>
      <c r="F90" s="325" t="str">
        <f>③職員名簿【年間実績】!BP102</f>
        <v/>
      </c>
      <c r="G90" s="324" t="str">
        <f>③職員名簿【年間実績】!AZ102</f>
        <v/>
      </c>
      <c r="H90" s="336"/>
      <c r="I90" s="325" t="str">
        <f>③職員名簿【年間実績】!BQ102</f>
        <v/>
      </c>
      <c r="J90" s="324" t="str">
        <f>③職員名簿【年間実績】!BA102</f>
        <v/>
      </c>
      <c r="K90" s="336"/>
      <c r="L90" s="325" t="str">
        <f>③職員名簿【年間実績】!BR102</f>
        <v/>
      </c>
      <c r="M90" s="324" t="str">
        <f>③職員名簿【年間実績】!BB102</f>
        <v/>
      </c>
      <c r="N90" s="336"/>
      <c r="O90" s="325" t="str">
        <f>③職員名簿【年間実績】!BS102</f>
        <v/>
      </c>
      <c r="P90" s="324" t="str">
        <f>③職員名簿【年間実績】!BC102</f>
        <v/>
      </c>
      <c r="Q90" s="336"/>
      <c r="R90" s="325" t="str">
        <f>③職員名簿【年間実績】!BT102</f>
        <v/>
      </c>
      <c r="S90" s="324" t="str">
        <f>③職員名簿【年間実績】!BD102</f>
        <v/>
      </c>
      <c r="T90" s="336"/>
      <c r="U90" s="325" t="str">
        <f>③職員名簿【年間実績】!BU102</f>
        <v/>
      </c>
      <c r="V90" s="324" t="str">
        <f>③職員名簿【年間実績】!BE102</f>
        <v/>
      </c>
      <c r="W90" s="336"/>
      <c r="X90" s="325" t="str">
        <f>③職員名簿【年間実績】!BV102</f>
        <v/>
      </c>
      <c r="Y90" s="324" t="str">
        <f>③職員名簿【年間実績】!BF102</f>
        <v/>
      </c>
      <c r="Z90" s="336"/>
      <c r="AA90" s="325" t="str">
        <f>③職員名簿【年間実績】!BW102</f>
        <v/>
      </c>
      <c r="AB90" s="324" t="str">
        <f>③職員名簿【年間実績】!BG102</f>
        <v/>
      </c>
      <c r="AC90" s="336"/>
      <c r="AD90" s="325" t="str">
        <f>③職員名簿【年間実績】!BX102</f>
        <v/>
      </c>
      <c r="AE90" s="324" t="str">
        <f>③職員名簿【年間実績】!BH102</f>
        <v/>
      </c>
      <c r="AF90" s="336"/>
      <c r="AG90" s="325" t="str">
        <f>③職員名簿【年間実績】!BY102</f>
        <v/>
      </c>
      <c r="AH90" s="324" t="str">
        <f>③職員名簿【年間実績】!BI102</f>
        <v/>
      </c>
      <c r="AI90" s="336"/>
      <c r="AJ90" s="325" t="str">
        <f>③職員名簿【年間実績】!BZ102</f>
        <v/>
      </c>
      <c r="AK90" s="324" t="str">
        <f>③職員名簿【年間実績】!BJ102</f>
        <v/>
      </c>
      <c r="AL90" s="336"/>
    </row>
    <row r="91" spans="1:38" ht="30" customHeight="1">
      <c r="A91">
        <v>87</v>
      </c>
      <c r="B91" s="138" t="str">
        <f>③職員名簿【年間実績】!BN103</f>
        <v/>
      </c>
      <c r="C91" s="323" t="str">
        <f>③職員名簿【年間実績】!BO103</f>
        <v/>
      </c>
      <c r="D91" s="324" t="str">
        <f>③職員名簿【年間実績】!AY103</f>
        <v/>
      </c>
      <c r="E91" s="336"/>
      <c r="F91" s="325" t="str">
        <f>③職員名簿【年間実績】!BP103</f>
        <v/>
      </c>
      <c r="G91" s="324" t="str">
        <f>③職員名簿【年間実績】!AZ103</f>
        <v/>
      </c>
      <c r="H91" s="336"/>
      <c r="I91" s="325" t="str">
        <f>③職員名簿【年間実績】!BQ103</f>
        <v/>
      </c>
      <c r="J91" s="324" t="str">
        <f>③職員名簿【年間実績】!BA103</f>
        <v/>
      </c>
      <c r="K91" s="336"/>
      <c r="L91" s="325" t="str">
        <f>③職員名簿【年間実績】!BR103</f>
        <v/>
      </c>
      <c r="M91" s="324" t="str">
        <f>③職員名簿【年間実績】!BB103</f>
        <v/>
      </c>
      <c r="N91" s="336"/>
      <c r="O91" s="325" t="str">
        <f>③職員名簿【年間実績】!BS103</f>
        <v/>
      </c>
      <c r="P91" s="324" t="str">
        <f>③職員名簿【年間実績】!BC103</f>
        <v/>
      </c>
      <c r="Q91" s="336"/>
      <c r="R91" s="325" t="str">
        <f>③職員名簿【年間実績】!BT103</f>
        <v/>
      </c>
      <c r="S91" s="324" t="str">
        <f>③職員名簿【年間実績】!BD103</f>
        <v/>
      </c>
      <c r="T91" s="336"/>
      <c r="U91" s="325" t="str">
        <f>③職員名簿【年間実績】!BU103</f>
        <v/>
      </c>
      <c r="V91" s="324" t="str">
        <f>③職員名簿【年間実績】!BE103</f>
        <v/>
      </c>
      <c r="W91" s="336"/>
      <c r="X91" s="325" t="str">
        <f>③職員名簿【年間実績】!BV103</f>
        <v/>
      </c>
      <c r="Y91" s="324" t="str">
        <f>③職員名簿【年間実績】!BF103</f>
        <v/>
      </c>
      <c r="Z91" s="336"/>
      <c r="AA91" s="325" t="str">
        <f>③職員名簿【年間実績】!BW103</f>
        <v/>
      </c>
      <c r="AB91" s="324" t="str">
        <f>③職員名簿【年間実績】!BG103</f>
        <v/>
      </c>
      <c r="AC91" s="336"/>
      <c r="AD91" s="325" t="str">
        <f>③職員名簿【年間実績】!BX103</f>
        <v/>
      </c>
      <c r="AE91" s="324" t="str">
        <f>③職員名簿【年間実績】!BH103</f>
        <v/>
      </c>
      <c r="AF91" s="336"/>
      <c r="AG91" s="325" t="str">
        <f>③職員名簿【年間実績】!BY103</f>
        <v/>
      </c>
      <c r="AH91" s="324" t="str">
        <f>③職員名簿【年間実績】!BI103</f>
        <v/>
      </c>
      <c r="AI91" s="336"/>
      <c r="AJ91" s="325" t="str">
        <f>③職員名簿【年間実績】!BZ103</f>
        <v/>
      </c>
      <c r="AK91" s="324" t="str">
        <f>③職員名簿【年間実績】!BJ103</f>
        <v/>
      </c>
      <c r="AL91" s="336"/>
    </row>
    <row r="92" spans="1:38" ht="30" customHeight="1">
      <c r="A92">
        <v>88</v>
      </c>
      <c r="B92" s="138" t="str">
        <f>③職員名簿【年間実績】!BN104</f>
        <v/>
      </c>
      <c r="C92" s="323" t="str">
        <f>③職員名簿【年間実績】!BO104</f>
        <v/>
      </c>
      <c r="D92" s="324" t="str">
        <f>③職員名簿【年間実績】!AY104</f>
        <v/>
      </c>
      <c r="E92" s="336"/>
      <c r="F92" s="325" t="str">
        <f>③職員名簿【年間実績】!BP104</f>
        <v/>
      </c>
      <c r="G92" s="324" t="str">
        <f>③職員名簿【年間実績】!AZ104</f>
        <v/>
      </c>
      <c r="H92" s="336"/>
      <c r="I92" s="325" t="str">
        <f>③職員名簿【年間実績】!BQ104</f>
        <v/>
      </c>
      <c r="J92" s="324" t="str">
        <f>③職員名簿【年間実績】!BA104</f>
        <v/>
      </c>
      <c r="K92" s="336"/>
      <c r="L92" s="325" t="str">
        <f>③職員名簿【年間実績】!BR104</f>
        <v/>
      </c>
      <c r="M92" s="324" t="str">
        <f>③職員名簿【年間実績】!BB104</f>
        <v/>
      </c>
      <c r="N92" s="336"/>
      <c r="O92" s="325" t="str">
        <f>③職員名簿【年間実績】!BS104</f>
        <v/>
      </c>
      <c r="P92" s="324" t="str">
        <f>③職員名簿【年間実績】!BC104</f>
        <v/>
      </c>
      <c r="Q92" s="336"/>
      <c r="R92" s="325" t="str">
        <f>③職員名簿【年間実績】!BT104</f>
        <v/>
      </c>
      <c r="S92" s="324" t="str">
        <f>③職員名簿【年間実績】!BD104</f>
        <v/>
      </c>
      <c r="T92" s="336"/>
      <c r="U92" s="325" t="str">
        <f>③職員名簿【年間実績】!BU104</f>
        <v/>
      </c>
      <c r="V92" s="324" t="str">
        <f>③職員名簿【年間実績】!BE104</f>
        <v/>
      </c>
      <c r="W92" s="336"/>
      <c r="X92" s="325" t="str">
        <f>③職員名簿【年間実績】!BV104</f>
        <v/>
      </c>
      <c r="Y92" s="324" t="str">
        <f>③職員名簿【年間実績】!BF104</f>
        <v/>
      </c>
      <c r="Z92" s="336"/>
      <c r="AA92" s="325" t="str">
        <f>③職員名簿【年間実績】!BW104</f>
        <v/>
      </c>
      <c r="AB92" s="324" t="str">
        <f>③職員名簿【年間実績】!BG104</f>
        <v/>
      </c>
      <c r="AC92" s="336"/>
      <c r="AD92" s="325" t="str">
        <f>③職員名簿【年間実績】!BX104</f>
        <v/>
      </c>
      <c r="AE92" s="324" t="str">
        <f>③職員名簿【年間実績】!BH104</f>
        <v/>
      </c>
      <c r="AF92" s="336"/>
      <c r="AG92" s="325" t="str">
        <f>③職員名簿【年間実績】!BY104</f>
        <v/>
      </c>
      <c r="AH92" s="324" t="str">
        <f>③職員名簿【年間実績】!BI104</f>
        <v/>
      </c>
      <c r="AI92" s="336"/>
      <c r="AJ92" s="325" t="str">
        <f>③職員名簿【年間実績】!BZ104</f>
        <v/>
      </c>
      <c r="AK92" s="324" t="str">
        <f>③職員名簿【年間実績】!BJ104</f>
        <v/>
      </c>
      <c r="AL92" s="336"/>
    </row>
    <row r="93" spans="1:38" ht="30" customHeight="1">
      <c r="A93">
        <v>89</v>
      </c>
      <c r="B93" s="138" t="str">
        <f>③職員名簿【年間実績】!BN105</f>
        <v/>
      </c>
      <c r="C93" s="323" t="str">
        <f>③職員名簿【年間実績】!BO105</f>
        <v/>
      </c>
      <c r="D93" s="324" t="str">
        <f>③職員名簿【年間実績】!AY105</f>
        <v/>
      </c>
      <c r="E93" s="336"/>
      <c r="F93" s="325" t="str">
        <f>③職員名簿【年間実績】!BP105</f>
        <v/>
      </c>
      <c r="G93" s="324" t="str">
        <f>③職員名簿【年間実績】!AZ105</f>
        <v/>
      </c>
      <c r="H93" s="336"/>
      <c r="I93" s="325" t="str">
        <f>③職員名簿【年間実績】!BQ105</f>
        <v/>
      </c>
      <c r="J93" s="324" t="str">
        <f>③職員名簿【年間実績】!BA105</f>
        <v/>
      </c>
      <c r="K93" s="336"/>
      <c r="L93" s="325" t="str">
        <f>③職員名簿【年間実績】!BR105</f>
        <v/>
      </c>
      <c r="M93" s="324" t="str">
        <f>③職員名簿【年間実績】!BB105</f>
        <v/>
      </c>
      <c r="N93" s="336"/>
      <c r="O93" s="325" t="str">
        <f>③職員名簿【年間実績】!BS105</f>
        <v/>
      </c>
      <c r="P93" s="324" t="str">
        <f>③職員名簿【年間実績】!BC105</f>
        <v/>
      </c>
      <c r="Q93" s="336"/>
      <c r="R93" s="325" t="str">
        <f>③職員名簿【年間実績】!BT105</f>
        <v/>
      </c>
      <c r="S93" s="324" t="str">
        <f>③職員名簿【年間実績】!BD105</f>
        <v/>
      </c>
      <c r="T93" s="336"/>
      <c r="U93" s="325" t="str">
        <f>③職員名簿【年間実績】!BU105</f>
        <v/>
      </c>
      <c r="V93" s="324" t="str">
        <f>③職員名簿【年間実績】!BE105</f>
        <v/>
      </c>
      <c r="W93" s="336"/>
      <c r="X93" s="325" t="str">
        <f>③職員名簿【年間実績】!BV105</f>
        <v/>
      </c>
      <c r="Y93" s="324" t="str">
        <f>③職員名簿【年間実績】!BF105</f>
        <v/>
      </c>
      <c r="Z93" s="336"/>
      <c r="AA93" s="325" t="str">
        <f>③職員名簿【年間実績】!BW105</f>
        <v/>
      </c>
      <c r="AB93" s="324" t="str">
        <f>③職員名簿【年間実績】!BG105</f>
        <v/>
      </c>
      <c r="AC93" s="336"/>
      <c r="AD93" s="325" t="str">
        <f>③職員名簿【年間実績】!BX105</f>
        <v/>
      </c>
      <c r="AE93" s="324" t="str">
        <f>③職員名簿【年間実績】!BH105</f>
        <v/>
      </c>
      <c r="AF93" s="336"/>
      <c r="AG93" s="325" t="str">
        <f>③職員名簿【年間実績】!BY105</f>
        <v/>
      </c>
      <c r="AH93" s="324" t="str">
        <f>③職員名簿【年間実績】!BI105</f>
        <v/>
      </c>
      <c r="AI93" s="336"/>
      <c r="AJ93" s="325" t="str">
        <f>③職員名簿【年間実績】!BZ105</f>
        <v/>
      </c>
      <c r="AK93" s="324" t="str">
        <f>③職員名簿【年間実績】!BJ105</f>
        <v/>
      </c>
      <c r="AL93" s="336"/>
    </row>
    <row r="94" spans="1:38" ht="30" customHeight="1">
      <c r="A94">
        <v>90</v>
      </c>
      <c r="B94" s="138" t="str">
        <f>③職員名簿【年間実績】!BN106</f>
        <v/>
      </c>
      <c r="C94" s="323" t="str">
        <f>③職員名簿【年間実績】!BO106</f>
        <v/>
      </c>
      <c r="D94" s="324" t="str">
        <f>③職員名簿【年間実績】!AY106</f>
        <v/>
      </c>
      <c r="E94" s="336"/>
      <c r="F94" s="325" t="str">
        <f>③職員名簿【年間実績】!BP106</f>
        <v/>
      </c>
      <c r="G94" s="324" t="str">
        <f>③職員名簿【年間実績】!AZ106</f>
        <v/>
      </c>
      <c r="H94" s="336"/>
      <c r="I94" s="325" t="str">
        <f>③職員名簿【年間実績】!BQ106</f>
        <v/>
      </c>
      <c r="J94" s="324" t="str">
        <f>③職員名簿【年間実績】!BA106</f>
        <v/>
      </c>
      <c r="K94" s="336"/>
      <c r="L94" s="325" t="str">
        <f>③職員名簿【年間実績】!BR106</f>
        <v/>
      </c>
      <c r="M94" s="324" t="str">
        <f>③職員名簿【年間実績】!BB106</f>
        <v/>
      </c>
      <c r="N94" s="336"/>
      <c r="O94" s="325" t="str">
        <f>③職員名簿【年間実績】!BS106</f>
        <v/>
      </c>
      <c r="P94" s="324" t="str">
        <f>③職員名簿【年間実績】!BC106</f>
        <v/>
      </c>
      <c r="Q94" s="336"/>
      <c r="R94" s="325" t="str">
        <f>③職員名簿【年間実績】!BT106</f>
        <v/>
      </c>
      <c r="S94" s="324" t="str">
        <f>③職員名簿【年間実績】!BD106</f>
        <v/>
      </c>
      <c r="T94" s="336"/>
      <c r="U94" s="325" t="str">
        <f>③職員名簿【年間実績】!BU106</f>
        <v/>
      </c>
      <c r="V94" s="324" t="str">
        <f>③職員名簿【年間実績】!BE106</f>
        <v/>
      </c>
      <c r="W94" s="336"/>
      <c r="X94" s="325" t="str">
        <f>③職員名簿【年間実績】!BV106</f>
        <v/>
      </c>
      <c r="Y94" s="324" t="str">
        <f>③職員名簿【年間実績】!BF106</f>
        <v/>
      </c>
      <c r="Z94" s="336"/>
      <c r="AA94" s="325" t="str">
        <f>③職員名簿【年間実績】!BW106</f>
        <v/>
      </c>
      <c r="AB94" s="324" t="str">
        <f>③職員名簿【年間実績】!BG106</f>
        <v/>
      </c>
      <c r="AC94" s="336"/>
      <c r="AD94" s="325" t="str">
        <f>③職員名簿【年間実績】!BX106</f>
        <v/>
      </c>
      <c r="AE94" s="324" t="str">
        <f>③職員名簿【年間実績】!BH106</f>
        <v/>
      </c>
      <c r="AF94" s="336"/>
      <c r="AG94" s="325" t="str">
        <f>③職員名簿【年間実績】!BY106</f>
        <v/>
      </c>
      <c r="AH94" s="324" t="str">
        <f>③職員名簿【年間実績】!BI106</f>
        <v/>
      </c>
      <c r="AI94" s="336"/>
      <c r="AJ94" s="325" t="str">
        <f>③職員名簿【年間実績】!BZ106</f>
        <v/>
      </c>
      <c r="AK94" s="324" t="str">
        <f>③職員名簿【年間実績】!BJ106</f>
        <v/>
      </c>
      <c r="AL94" s="336"/>
    </row>
    <row r="95" spans="1:38" ht="30" customHeight="1">
      <c r="A95">
        <v>91</v>
      </c>
      <c r="B95" s="138" t="str">
        <f>③職員名簿【年間実績】!BN107</f>
        <v/>
      </c>
      <c r="C95" s="323" t="str">
        <f>③職員名簿【年間実績】!BO107</f>
        <v/>
      </c>
      <c r="D95" s="324" t="str">
        <f>③職員名簿【年間実績】!AY107</f>
        <v/>
      </c>
      <c r="E95" s="336"/>
      <c r="F95" s="325" t="str">
        <f>③職員名簿【年間実績】!BP107</f>
        <v/>
      </c>
      <c r="G95" s="324" t="str">
        <f>③職員名簿【年間実績】!AZ107</f>
        <v/>
      </c>
      <c r="H95" s="336"/>
      <c r="I95" s="325" t="str">
        <f>③職員名簿【年間実績】!BQ107</f>
        <v/>
      </c>
      <c r="J95" s="324" t="str">
        <f>③職員名簿【年間実績】!BA107</f>
        <v/>
      </c>
      <c r="K95" s="336"/>
      <c r="L95" s="325" t="str">
        <f>③職員名簿【年間実績】!BR107</f>
        <v/>
      </c>
      <c r="M95" s="324" t="str">
        <f>③職員名簿【年間実績】!BB107</f>
        <v/>
      </c>
      <c r="N95" s="336"/>
      <c r="O95" s="325" t="str">
        <f>③職員名簿【年間実績】!BS107</f>
        <v/>
      </c>
      <c r="P95" s="324" t="str">
        <f>③職員名簿【年間実績】!BC107</f>
        <v/>
      </c>
      <c r="Q95" s="336"/>
      <c r="R95" s="325" t="str">
        <f>③職員名簿【年間実績】!BT107</f>
        <v/>
      </c>
      <c r="S95" s="324" t="str">
        <f>③職員名簿【年間実績】!BD107</f>
        <v/>
      </c>
      <c r="T95" s="336"/>
      <c r="U95" s="325" t="str">
        <f>③職員名簿【年間実績】!BU107</f>
        <v/>
      </c>
      <c r="V95" s="324" t="str">
        <f>③職員名簿【年間実績】!BE107</f>
        <v/>
      </c>
      <c r="W95" s="336"/>
      <c r="X95" s="325" t="str">
        <f>③職員名簿【年間実績】!BV107</f>
        <v/>
      </c>
      <c r="Y95" s="324" t="str">
        <f>③職員名簿【年間実績】!BF107</f>
        <v/>
      </c>
      <c r="Z95" s="336"/>
      <c r="AA95" s="325" t="str">
        <f>③職員名簿【年間実績】!BW107</f>
        <v/>
      </c>
      <c r="AB95" s="324" t="str">
        <f>③職員名簿【年間実績】!BG107</f>
        <v/>
      </c>
      <c r="AC95" s="336"/>
      <c r="AD95" s="325" t="str">
        <f>③職員名簿【年間実績】!BX107</f>
        <v/>
      </c>
      <c r="AE95" s="324" t="str">
        <f>③職員名簿【年間実績】!BH107</f>
        <v/>
      </c>
      <c r="AF95" s="336"/>
      <c r="AG95" s="325" t="str">
        <f>③職員名簿【年間実績】!BY107</f>
        <v/>
      </c>
      <c r="AH95" s="324" t="str">
        <f>③職員名簿【年間実績】!BI107</f>
        <v/>
      </c>
      <c r="AI95" s="336"/>
      <c r="AJ95" s="325" t="str">
        <f>③職員名簿【年間実績】!BZ107</f>
        <v/>
      </c>
      <c r="AK95" s="324" t="str">
        <f>③職員名簿【年間実績】!BJ107</f>
        <v/>
      </c>
      <c r="AL95" s="336"/>
    </row>
    <row r="96" spans="1:38" ht="30" customHeight="1">
      <c r="A96">
        <v>92</v>
      </c>
      <c r="B96" s="138" t="str">
        <f>③職員名簿【年間実績】!BN108</f>
        <v/>
      </c>
      <c r="C96" s="323" t="str">
        <f>③職員名簿【年間実績】!BO108</f>
        <v/>
      </c>
      <c r="D96" s="324" t="str">
        <f>③職員名簿【年間実績】!AY108</f>
        <v/>
      </c>
      <c r="E96" s="336"/>
      <c r="F96" s="325" t="str">
        <f>③職員名簿【年間実績】!BP108</f>
        <v/>
      </c>
      <c r="G96" s="324" t="str">
        <f>③職員名簿【年間実績】!AZ108</f>
        <v/>
      </c>
      <c r="H96" s="336"/>
      <c r="I96" s="325" t="str">
        <f>③職員名簿【年間実績】!BQ108</f>
        <v/>
      </c>
      <c r="J96" s="324" t="str">
        <f>③職員名簿【年間実績】!BA108</f>
        <v/>
      </c>
      <c r="K96" s="336"/>
      <c r="L96" s="325" t="str">
        <f>③職員名簿【年間実績】!BR108</f>
        <v/>
      </c>
      <c r="M96" s="324" t="str">
        <f>③職員名簿【年間実績】!BB108</f>
        <v/>
      </c>
      <c r="N96" s="336"/>
      <c r="O96" s="325" t="str">
        <f>③職員名簿【年間実績】!BS108</f>
        <v/>
      </c>
      <c r="P96" s="324" t="str">
        <f>③職員名簿【年間実績】!BC108</f>
        <v/>
      </c>
      <c r="Q96" s="336"/>
      <c r="R96" s="325" t="str">
        <f>③職員名簿【年間実績】!BT108</f>
        <v/>
      </c>
      <c r="S96" s="324" t="str">
        <f>③職員名簿【年間実績】!BD108</f>
        <v/>
      </c>
      <c r="T96" s="336"/>
      <c r="U96" s="325" t="str">
        <f>③職員名簿【年間実績】!BU108</f>
        <v/>
      </c>
      <c r="V96" s="324" t="str">
        <f>③職員名簿【年間実績】!BE108</f>
        <v/>
      </c>
      <c r="W96" s="336"/>
      <c r="X96" s="325" t="str">
        <f>③職員名簿【年間実績】!BV108</f>
        <v/>
      </c>
      <c r="Y96" s="324" t="str">
        <f>③職員名簿【年間実績】!BF108</f>
        <v/>
      </c>
      <c r="Z96" s="336"/>
      <c r="AA96" s="325" t="str">
        <f>③職員名簿【年間実績】!BW108</f>
        <v/>
      </c>
      <c r="AB96" s="324" t="str">
        <f>③職員名簿【年間実績】!BG108</f>
        <v/>
      </c>
      <c r="AC96" s="336"/>
      <c r="AD96" s="325" t="str">
        <f>③職員名簿【年間実績】!BX108</f>
        <v/>
      </c>
      <c r="AE96" s="324" t="str">
        <f>③職員名簿【年間実績】!BH108</f>
        <v/>
      </c>
      <c r="AF96" s="336"/>
      <c r="AG96" s="325" t="str">
        <f>③職員名簿【年間実績】!BY108</f>
        <v/>
      </c>
      <c r="AH96" s="324" t="str">
        <f>③職員名簿【年間実績】!BI108</f>
        <v/>
      </c>
      <c r="AI96" s="336"/>
      <c r="AJ96" s="325" t="str">
        <f>③職員名簿【年間実績】!BZ108</f>
        <v/>
      </c>
      <c r="AK96" s="324" t="str">
        <f>③職員名簿【年間実績】!BJ108</f>
        <v/>
      </c>
      <c r="AL96" s="336"/>
    </row>
    <row r="97" spans="1:39" ht="30" customHeight="1">
      <c r="A97">
        <v>93</v>
      </c>
      <c r="B97" s="138" t="str">
        <f>③職員名簿【年間実績】!BN109</f>
        <v/>
      </c>
      <c r="C97" s="323" t="str">
        <f>③職員名簿【年間実績】!BO109</f>
        <v/>
      </c>
      <c r="D97" s="324" t="str">
        <f>③職員名簿【年間実績】!AY109</f>
        <v/>
      </c>
      <c r="E97" s="336"/>
      <c r="F97" s="325" t="str">
        <f>③職員名簿【年間実績】!BP109</f>
        <v/>
      </c>
      <c r="G97" s="324" t="str">
        <f>③職員名簿【年間実績】!AZ109</f>
        <v/>
      </c>
      <c r="H97" s="336"/>
      <c r="I97" s="325" t="str">
        <f>③職員名簿【年間実績】!BQ109</f>
        <v/>
      </c>
      <c r="J97" s="324" t="str">
        <f>③職員名簿【年間実績】!BA109</f>
        <v/>
      </c>
      <c r="K97" s="336"/>
      <c r="L97" s="325" t="str">
        <f>③職員名簿【年間実績】!BR109</f>
        <v/>
      </c>
      <c r="M97" s="324" t="str">
        <f>③職員名簿【年間実績】!BB109</f>
        <v/>
      </c>
      <c r="N97" s="336"/>
      <c r="O97" s="325" t="str">
        <f>③職員名簿【年間実績】!BS109</f>
        <v/>
      </c>
      <c r="P97" s="324" t="str">
        <f>③職員名簿【年間実績】!BC109</f>
        <v/>
      </c>
      <c r="Q97" s="336"/>
      <c r="R97" s="325" t="str">
        <f>③職員名簿【年間実績】!BT109</f>
        <v/>
      </c>
      <c r="S97" s="324" t="str">
        <f>③職員名簿【年間実績】!BD109</f>
        <v/>
      </c>
      <c r="T97" s="336"/>
      <c r="U97" s="325" t="str">
        <f>③職員名簿【年間実績】!BU109</f>
        <v/>
      </c>
      <c r="V97" s="324" t="str">
        <f>③職員名簿【年間実績】!BE109</f>
        <v/>
      </c>
      <c r="W97" s="336"/>
      <c r="X97" s="325" t="str">
        <f>③職員名簿【年間実績】!BV109</f>
        <v/>
      </c>
      <c r="Y97" s="324" t="str">
        <f>③職員名簿【年間実績】!BF109</f>
        <v/>
      </c>
      <c r="Z97" s="336"/>
      <c r="AA97" s="325" t="str">
        <f>③職員名簿【年間実績】!BW109</f>
        <v/>
      </c>
      <c r="AB97" s="324" t="str">
        <f>③職員名簿【年間実績】!BG109</f>
        <v/>
      </c>
      <c r="AC97" s="336"/>
      <c r="AD97" s="325" t="str">
        <f>③職員名簿【年間実績】!BX109</f>
        <v/>
      </c>
      <c r="AE97" s="324" t="str">
        <f>③職員名簿【年間実績】!BH109</f>
        <v/>
      </c>
      <c r="AF97" s="336"/>
      <c r="AG97" s="325" t="str">
        <f>③職員名簿【年間実績】!BY109</f>
        <v/>
      </c>
      <c r="AH97" s="324" t="str">
        <f>③職員名簿【年間実績】!BI109</f>
        <v/>
      </c>
      <c r="AI97" s="336"/>
      <c r="AJ97" s="325" t="str">
        <f>③職員名簿【年間実績】!BZ109</f>
        <v/>
      </c>
      <c r="AK97" s="324" t="str">
        <f>③職員名簿【年間実績】!BJ109</f>
        <v/>
      </c>
      <c r="AL97" s="336"/>
    </row>
    <row r="98" spans="1:39" ht="30" customHeight="1">
      <c r="A98">
        <v>94</v>
      </c>
      <c r="B98" s="138" t="str">
        <f>③職員名簿【年間実績】!BN110</f>
        <v/>
      </c>
      <c r="C98" s="323" t="str">
        <f>③職員名簿【年間実績】!BO110</f>
        <v/>
      </c>
      <c r="D98" s="324" t="str">
        <f>③職員名簿【年間実績】!AY110</f>
        <v/>
      </c>
      <c r="E98" s="336"/>
      <c r="F98" s="325" t="str">
        <f>③職員名簿【年間実績】!BP110</f>
        <v/>
      </c>
      <c r="G98" s="324" t="str">
        <f>③職員名簿【年間実績】!AZ110</f>
        <v/>
      </c>
      <c r="H98" s="336"/>
      <c r="I98" s="325" t="str">
        <f>③職員名簿【年間実績】!BQ110</f>
        <v/>
      </c>
      <c r="J98" s="324" t="str">
        <f>③職員名簿【年間実績】!BA110</f>
        <v/>
      </c>
      <c r="K98" s="336"/>
      <c r="L98" s="325" t="str">
        <f>③職員名簿【年間実績】!BR110</f>
        <v/>
      </c>
      <c r="M98" s="324" t="str">
        <f>③職員名簿【年間実績】!BB110</f>
        <v/>
      </c>
      <c r="N98" s="336"/>
      <c r="O98" s="325" t="str">
        <f>③職員名簿【年間実績】!BS110</f>
        <v/>
      </c>
      <c r="P98" s="324" t="str">
        <f>③職員名簿【年間実績】!BC110</f>
        <v/>
      </c>
      <c r="Q98" s="336"/>
      <c r="R98" s="325" t="str">
        <f>③職員名簿【年間実績】!BT110</f>
        <v/>
      </c>
      <c r="S98" s="324" t="str">
        <f>③職員名簿【年間実績】!BD110</f>
        <v/>
      </c>
      <c r="T98" s="336"/>
      <c r="U98" s="325" t="str">
        <f>③職員名簿【年間実績】!BU110</f>
        <v/>
      </c>
      <c r="V98" s="324" t="str">
        <f>③職員名簿【年間実績】!BE110</f>
        <v/>
      </c>
      <c r="W98" s="336"/>
      <c r="X98" s="325" t="str">
        <f>③職員名簿【年間実績】!BV110</f>
        <v/>
      </c>
      <c r="Y98" s="324" t="str">
        <f>③職員名簿【年間実績】!BF110</f>
        <v/>
      </c>
      <c r="Z98" s="336"/>
      <c r="AA98" s="325" t="str">
        <f>③職員名簿【年間実績】!BW110</f>
        <v/>
      </c>
      <c r="AB98" s="324" t="str">
        <f>③職員名簿【年間実績】!BG110</f>
        <v/>
      </c>
      <c r="AC98" s="336"/>
      <c r="AD98" s="325" t="str">
        <f>③職員名簿【年間実績】!BX110</f>
        <v/>
      </c>
      <c r="AE98" s="324" t="str">
        <f>③職員名簿【年間実績】!BH110</f>
        <v/>
      </c>
      <c r="AF98" s="336"/>
      <c r="AG98" s="325" t="str">
        <f>③職員名簿【年間実績】!BY110</f>
        <v/>
      </c>
      <c r="AH98" s="324" t="str">
        <f>③職員名簿【年間実績】!BI110</f>
        <v/>
      </c>
      <c r="AI98" s="336"/>
      <c r="AJ98" s="325" t="str">
        <f>③職員名簿【年間実績】!BZ110</f>
        <v/>
      </c>
      <c r="AK98" s="324" t="str">
        <f>③職員名簿【年間実績】!BJ110</f>
        <v/>
      </c>
      <c r="AL98" s="336"/>
    </row>
    <row r="99" spans="1:39" ht="30" customHeight="1">
      <c r="A99">
        <v>95</v>
      </c>
      <c r="B99" s="138" t="str">
        <f>③職員名簿【年間実績】!BN111</f>
        <v/>
      </c>
      <c r="C99" s="323" t="str">
        <f>③職員名簿【年間実績】!BO111</f>
        <v/>
      </c>
      <c r="D99" s="324" t="str">
        <f>③職員名簿【年間実績】!AY111</f>
        <v/>
      </c>
      <c r="E99" s="336"/>
      <c r="F99" s="325" t="str">
        <f>③職員名簿【年間実績】!BP111</f>
        <v/>
      </c>
      <c r="G99" s="324" t="str">
        <f>③職員名簿【年間実績】!AZ111</f>
        <v/>
      </c>
      <c r="H99" s="336"/>
      <c r="I99" s="325" t="str">
        <f>③職員名簿【年間実績】!BQ111</f>
        <v/>
      </c>
      <c r="J99" s="324" t="str">
        <f>③職員名簿【年間実績】!BA111</f>
        <v/>
      </c>
      <c r="K99" s="336"/>
      <c r="L99" s="325" t="str">
        <f>③職員名簿【年間実績】!BR111</f>
        <v/>
      </c>
      <c r="M99" s="324" t="str">
        <f>③職員名簿【年間実績】!BB111</f>
        <v/>
      </c>
      <c r="N99" s="336"/>
      <c r="O99" s="325" t="str">
        <f>③職員名簿【年間実績】!BS111</f>
        <v/>
      </c>
      <c r="P99" s="324" t="str">
        <f>③職員名簿【年間実績】!BC111</f>
        <v/>
      </c>
      <c r="Q99" s="336"/>
      <c r="R99" s="325" t="str">
        <f>③職員名簿【年間実績】!BT111</f>
        <v/>
      </c>
      <c r="S99" s="324" t="str">
        <f>③職員名簿【年間実績】!BD111</f>
        <v/>
      </c>
      <c r="T99" s="336"/>
      <c r="U99" s="325" t="str">
        <f>③職員名簿【年間実績】!BU111</f>
        <v/>
      </c>
      <c r="V99" s="324" t="str">
        <f>③職員名簿【年間実績】!BE111</f>
        <v/>
      </c>
      <c r="W99" s="336"/>
      <c r="X99" s="325" t="str">
        <f>③職員名簿【年間実績】!BV111</f>
        <v/>
      </c>
      <c r="Y99" s="324" t="str">
        <f>③職員名簿【年間実績】!BF111</f>
        <v/>
      </c>
      <c r="Z99" s="336"/>
      <c r="AA99" s="325" t="str">
        <f>③職員名簿【年間実績】!BW111</f>
        <v/>
      </c>
      <c r="AB99" s="324" t="str">
        <f>③職員名簿【年間実績】!BG111</f>
        <v/>
      </c>
      <c r="AC99" s="336"/>
      <c r="AD99" s="325" t="str">
        <f>③職員名簿【年間実績】!BX111</f>
        <v/>
      </c>
      <c r="AE99" s="324" t="str">
        <f>③職員名簿【年間実績】!BH111</f>
        <v/>
      </c>
      <c r="AF99" s="336"/>
      <c r="AG99" s="325" t="str">
        <f>③職員名簿【年間実績】!BY111</f>
        <v/>
      </c>
      <c r="AH99" s="324" t="str">
        <f>③職員名簿【年間実績】!BI111</f>
        <v/>
      </c>
      <c r="AI99" s="336"/>
      <c r="AJ99" s="325" t="str">
        <f>③職員名簿【年間実績】!BZ111</f>
        <v/>
      </c>
      <c r="AK99" s="324" t="str">
        <f>③職員名簿【年間実績】!BJ111</f>
        <v/>
      </c>
      <c r="AL99" s="336"/>
    </row>
    <row r="100" spans="1:39" ht="30" customHeight="1">
      <c r="A100">
        <v>96</v>
      </c>
      <c r="B100" s="138" t="str">
        <f>③職員名簿【年間実績】!BN112</f>
        <v/>
      </c>
      <c r="C100" s="323" t="str">
        <f>③職員名簿【年間実績】!BO112</f>
        <v/>
      </c>
      <c r="D100" s="324" t="str">
        <f>③職員名簿【年間実績】!AY112</f>
        <v/>
      </c>
      <c r="E100" s="336"/>
      <c r="F100" s="325" t="str">
        <f>③職員名簿【年間実績】!BP112</f>
        <v/>
      </c>
      <c r="G100" s="324" t="str">
        <f>③職員名簿【年間実績】!AZ112</f>
        <v/>
      </c>
      <c r="H100" s="336"/>
      <c r="I100" s="325" t="str">
        <f>③職員名簿【年間実績】!BQ112</f>
        <v/>
      </c>
      <c r="J100" s="324" t="str">
        <f>③職員名簿【年間実績】!BA112</f>
        <v/>
      </c>
      <c r="K100" s="336"/>
      <c r="L100" s="325" t="str">
        <f>③職員名簿【年間実績】!BR112</f>
        <v/>
      </c>
      <c r="M100" s="324" t="str">
        <f>③職員名簿【年間実績】!BB112</f>
        <v/>
      </c>
      <c r="N100" s="336"/>
      <c r="O100" s="325" t="str">
        <f>③職員名簿【年間実績】!BS112</f>
        <v/>
      </c>
      <c r="P100" s="324" t="str">
        <f>③職員名簿【年間実績】!BC112</f>
        <v/>
      </c>
      <c r="Q100" s="336"/>
      <c r="R100" s="325" t="str">
        <f>③職員名簿【年間実績】!BT112</f>
        <v/>
      </c>
      <c r="S100" s="324" t="str">
        <f>③職員名簿【年間実績】!BD112</f>
        <v/>
      </c>
      <c r="T100" s="336"/>
      <c r="U100" s="325" t="str">
        <f>③職員名簿【年間実績】!BU112</f>
        <v/>
      </c>
      <c r="V100" s="324" t="str">
        <f>③職員名簿【年間実績】!BE112</f>
        <v/>
      </c>
      <c r="W100" s="336"/>
      <c r="X100" s="325" t="str">
        <f>③職員名簿【年間実績】!BV112</f>
        <v/>
      </c>
      <c r="Y100" s="324" t="str">
        <f>③職員名簿【年間実績】!BF112</f>
        <v/>
      </c>
      <c r="Z100" s="336"/>
      <c r="AA100" s="325" t="str">
        <f>③職員名簿【年間実績】!BW112</f>
        <v/>
      </c>
      <c r="AB100" s="324" t="str">
        <f>③職員名簿【年間実績】!BG112</f>
        <v/>
      </c>
      <c r="AC100" s="336"/>
      <c r="AD100" s="325" t="str">
        <f>③職員名簿【年間実績】!BX112</f>
        <v/>
      </c>
      <c r="AE100" s="324" t="str">
        <f>③職員名簿【年間実績】!BH112</f>
        <v/>
      </c>
      <c r="AF100" s="336"/>
      <c r="AG100" s="325" t="str">
        <f>③職員名簿【年間実績】!BY112</f>
        <v/>
      </c>
      <c r="AH100" s="324" t="str">
        <f>③職員名簿【年間実績】!BI112</f>
        <v/>
      </c>
      <c r="AI100" s="336"/>
      <c r="AJ100" s="325" t="str">
        <f>③職員名簿【年間実績】!BZ112</f>
        <v/>
      </c>
      <c r="AK100" s="324" t="str">
        <f>③職員名簿【年間実績】!BJ112</f>
        <v/>
      </c>
      <c r="AL100" s="336"/>
    </row>
    <row r="101" spans="1:39" ht="30" customHeight="1">
      <c r="A101">
        <v>97</v>
      </c>
      <c r="B101" s="138" t="str">
        <f>③職員名簿【年間実績】!BN113</f>
        <v/>
      </c>
      <c r="C101" s="323" t="str">
        <f>③職員名簿【年間実績】!BO113</f>
        <v/>
      </c>
      <c r="D101" s="324" t="str">
        <f>③職員名簿【年間実績】!AY113</f>
        <v/>
      </c>
      <c r="E101" s="336"/>
      <c r="F101" s="325" t="str">
        <f>③職員名簿【年間実績】!BP113</f>
        <v/>
      </c>
      <c r="G101" s="324" t="str">
        <f>③職員名簿【年間実績】!AZ113</f>
        <v/>
      </c>
      <c r="H101" s="336"/>
      <c r="I101" s="325" t="str">
        <f>③職員名簿【年間実績】!BQ113</f>
        <v/>
      </c>
      <c r="J101" s="324" t="str">
        <f>③職員名簿【年間実績】!BA113</f>
        <v/>
      </c>
      <c r="K101" s="336"/>
      <c r="L101" s="325" t="str">
        <f>③職員名簿【年間実績】!BR113</f>
        <v/>
      </c>
      <c r="M101" s="324" t="str">
        <f>③職員名簿【年間実績】!BB113</f>
        <v/>
      </c>
      <c r="N101" s="336"/>
      <c r="O101" s="325" t="str">
        <f>③職員名簿【年間実績】!BS113</f>
        <v/>
      </c>
      <c r="P101" s="324" t="str">
        <f>③職員名簿【年間実績】!BC113</f>
        <v/>
      </c>
      <c r="Q101" s="336"/>
      <c r="R101" s="325" t="str">
        <f>③職員名簿【年間実績】!BT113</f>
        <v/>
      </c>
      <c r="S101" s="324" t="str">
        <f>③職員名簿【年間実績】!BD113</f>
        <v/>
      </c>
      <c r="T101" s="336"/>
      <c r="U101" s="325" t="str">
        <f>③職員名簿【年間実績】!BU113</f>
        <v/>
      </c>
      <c r="V101" s="324" t="str">
        <f>③職員名簿【年間実績】!BE113</f>
        <v/>
      </c>
      <c r="W101" s="336"/>
      <c r="X101" s="325" t="str">
        <f>③職員名簿【年間実績】!BV113</f>
        <v/>
      </c>
      <c r="Y101" s="324" t="str">
        <f>③職員名簿【年間実績】!BF113</f>
        <v/>
      </c>
      <c r="Z101" s="336"/>
      <c r="AA101" s="325" t="str">
        <f>③職員名簿【年間実績】!BW113</f>
        <v/>
      </c>
      <c r="AB101" s="324" t="str">
        <f>③職員名簿【年間実績】!BG113</f>
        <v/>
      </c>
      <c r="AC101" s="336"/>
      <c r="AD101" s="325" t="str">
        <f>③職員名簿【年間実績】!BX113</f>
        <v/>
      </c>
      <c r="AE101" s="324" t="str">
        <f>③職員名簿【年間実績】!BH113</f>
        <v/>
      </c>
      <c r="AF101" s="336"/>
      <c r="AG101" s="325" t="str">
        <f>③職員名簿【年間実績】!BY113</f>
        <v/>
      </c>
      <c r="AH101" s="324" t="str">
        <f>③職員名簿【年間実績】!BI113</f>
        <v/>
      </c>
      <c r="AI101" s="336"/>
      <c r="AJ101" s="325" t="str">
        <f>③職員名簿【年間実績】!BZ113</f>
        <v/>
      </c>
      <c r="AK101" s="324" t="str">
        <f>③職員名簿【年間実績】!BJ113</f>
        <v/>
      </c>
      <c r="AL101" s="336"/>
    </row>
    <row r="102" spans="1:39" ht="30" customHeight="1">
      <c r="A102">
        <v>98</v>
      </c>
      <c r="B102" s="138" t="str">
        <f>③職員名簿【年間実績】!BN114</f>
        <v/>
      </c>
      <c r="C102" s="323" t="str">
        <f>③職員名簿【年間実績】!BO114</f>
        <v/>
      </c>
      <c r="D102" s="324" t="str">
        <f>③職員名簿【年間実績】!AY114</f>
        <v/>
      </c>
      <c r="E102" s="336"/>
      <c r="F102" s="325" t="str">
        <f>③職員名簿【年間実績】!BP114</f>
        <v/>
      </c>
      <c r="G102" s="324" t="str">
        <f>③職員名簿【年間実績】!AZ114</f>
        <v/>
      </c>
      <c r="H102" s="336"/>
      <c r="I102" s="325" t="str">
        <f>③職員名簿【年間実績】!BQ114</f>
        <v/>
      </c>
      <c r="J102" s="324" t="str">
        <f>③職員名簿【年間実績】!BA114</f>
        <v/>
      </c>
      <c r="K102" s="336"/>
      <c r="L102" s="325" t="str">
        <f>③職員名簿【年間実績】!BR114</f>
        <v/>
      </c>
      <c r="M102" s="324" t="str">
        <f>③職員名簿【年間実績】!BB114</f>
        <v/>
      </c>
      <c r="N102" s="336"/>
      <c r="O102" s="325" t="str">
        <f>③職員名簿【年間実績】!BS114</f>
        <v/>
      </c>
      <c r="P102" s="324" t="str">
        <f>③職員名簿【年間実績】!BC114</f>
        <v/>
      </c>
      <c r="Q102" s="336"/>
      <c r="R102" s="325" t="str">
        <f>③職員名簿【年間実績】!BT114</f>
        <v/>
      </c>
      <c r="S102" s="324" t="str">
        <f>③職員名簿【年間実績】!BD114</f>
        <v/>
      </c>
      <c r="T102" s="336"/>
      <c r="U102" s="325" t="str">
        <f>③職員名簿【年間実績】!BU114</f>
        <v/>
      </c>
      <c r="V102" s="324" t="str">
        <f>③職員名簿【年間実績】!BE114</f>
        <v/>
      </c>
      <c r="W102" s="336"/>
      <c r="X102" s="325" t="str">
        <f>③職員名簿【年間実績】!BV114</f>
        <v/>
      </c>
      <c r="Y102" s="324" t="str">
        <f>③職員名簿【年間実績】!BF114</f>
        <v/>
      </c>
      <c r="Z102" s="336"/>
      <c r="AA102" s="325" t="str">
        <f>③職員名簿【年間実績】!BW114</f>
        <v/>
      </c>
      <c r="AB102" s="324" t="str">
        <f>③職員名簿【年間実績】!BG114</f>
        <v/>
      </c>
      <c r="AC102" s="336"/>
      <c r="AD102" s="325" t="str">
        <f>③職員名簿【年間実績】!BX114</f>
        <v/>
      </c>
      <c r="AE102" s="324" t="str">
        <f>③職員名簿【年間実績】!BH114</f>
        <v/>
      </c>
      <c r="AF102" s="336"/>
      <c r="AG102" s="325" t="str">
        <f>③職員名簿【年間実績】!BY114</f>
        <v/>
      </c>
      <c r="AH102" s="324" t="str">
        <f>③職員名簿【年間実績】!BI114</f>
        <v/>
      </c>
      <c r="AI102" s="336"/>
      <c r="AJ102" s="325" t="str">
        <f>③職員名簿【年間実績】!BZ114</f>
        <v/>
      </c>
      <c r="AK102" s="324" t="str">
        <f>③職員名簿【年間実績】!BJ114</f>
        <v/>
      </c>
      <c r="AL102" s="336"/>
    </row>
    <row r="103" spans="1:39" ht="30" customHeight="1">
      <c r="A103">
        <v>99</v>
      </c>
      <c r="B103" s="138" t="str">
        <f>③職員名簿【年間実績】!BN115</f>
        <v/>
      </c>
      <c r="C103" s="326" t="str">
        <f>③職員名簿【年間実績】!BO115</f>
        <v/>
      </c>
      <c r="D103" s="327" t="str">
        <f>③職員名簿【年間実績】!AY115</f>
        <v/>
      </c>
      <c r="E103" s="337"/>
      <c r="F103" s="328" t="str">
        <f>③職員名簿【年間実績】!BP115</f>
        <v/>
      </c>
      <c r="G103" s="327" t="str">
        <f>③職員名簿【年間実績】!AZ115</f>
        <v/>
      </c>
      <c r="H103" s="337"/>
      <c r="I103" s="328" t="str">
        <f>③職員名簿【年間実績】!BQ115</f>
        <v/>
      </c>
      <c r="J103" s="327" t="str">
        <f>③職員名簿【年間実績】!BA115</f>
        <v/>
      </c>
      <c r="K103" s="337"/>
      <c r="L103" s="328" t="str">
        <f>③職員名簿【年間実績】!BR115</f>
        <v/>
      </c>
      <c r="M103" s="327" t="str">
        <f>③職員名簿【年間実績】!BB115</f>
        <v/>
      </c>
      <c r="N103" s="337"/>
      <c r="O103" s="328" t="str">
        <f>③職員名簿【年間実績】!BS115</f>
        <v/>
      </c>
      <c r="P103" s="327" t="str">
        <f>③職員名簿【年間実績】!BC115</f>
        <v/>
      </c>
      <c r="Q103" s="337"/>
      <c r="R103" s="328" t="str">
        <f>③職員名簿【年間実績】!BT115</f>
        <v/>
      </c>
      <c r="S103" s="327" t="str">
        <f>③職員名簿【年間実績】!BD115</f>
        <v/>
      </c>
      <c r="T103" s="337"/>
      <c r="U103" s="328" t="str">
        <f>③職員名簿【年間実績】!BU115</f>
        <v/>
      </c>
      <c r="V103" s="327" t="str">
        <f>③職員名簿【年間実績】!BE115</f>
        <v/>
      </c>
      <c r="W103" s="337"/>
      <c r="X103" s="328" t="str">
        <f>③職員名簿【年間実績】!BV115</f>
        <v/>
      </c>
      <c r="Y103" s="327" t="str">
        <f>③職員名簿【年間実績】!BF115</f>
        <v/>
      </c>
      <c r="Z103" s="337"/>
      <c r="AA103" s="328" t="str">
        <f>③職員名簿【年間実績】!BW115</f>
        <v/>
      </c>
      <c r="AB103" s="327" t="str">
        <f>③職員名簿【年間実績】!BG115</f>
        <v/>
      </c>
      <c r="AC103" s="337"/>
      <c r="AD103" s="328" t="str">
        <f>③職員名簿【年間実績】!BX115</f>
        <v/>
      </c>
      <c r="AE103" s="327" t="str">
        <f>③職員名簿【年間実績】!BH115</f>
        <v/>
      </c>
      <c r="AF103" s="337"/>
      <c r="AG103" s="328" t="str">
        <f>③職員名簿【年間実績】!BY115</f>
        <v/>
      </c>
      <c r="AH103" s="327" t="str">
        <f>③職員名簿【年間実績】!BI115</f>
        <v/>
      </c>
      <c r="AI103" s="337"/>
      <c r="AJ103" s="328" t="str">
        <f>③職員名簿【年間実績】!BZ115</f>
        <v/>
      </c>
      <c r="AK103" s="327" t="str">
        <f>③職員名簿【年間実績】!BJ115</f>
        <v/>
      </c>
      <c r="AL103" s="337"/>
    </row>
    <row r="104" spans="1:39" ht="30" customHeight="1">
      <c r="A104">
        <v>100</v>
      </c>
      <c r="B104" s="138" t="str">
        <f>③職員名簿【年間実績】!BN116</f>
        <v/>
      </c>
      <c r="C104" s="139" t="str">
        <f>③職員名簿【年間実績】!BO116</f>
        <v/>
      </c>
      <c r="D104" s="140" t="str">
        <f>③職員名簿【年間実績】!AY116</f>
        <v/>
      </c>
      <c r="E104" s="335"/>
      <c r="F104" s="142" t="str">
        <f>③職員名簿【年間実績】!BP116</f>
        <v/>
      </c>
      <c r="G104" s="140" t="str">
        <f>③職員名簿【年間実績】!AZ116</f>
        <v/>
      </c>
      <c r="H104" s="335"/>
      <c r="I104" s="142" t="str">
        <f>③職員名簿【年間実績】!BQ116</f>
        <v/>
      </c>
      <c r="J104" s="140" t="str">
        <f>③職員名簿【年間実績】!BA116</f>
        <v/>
      </c>
      <c r="K104" s="335"/>
      <c r="L104" s="142" t="str">
        <f>③職員名簿【年間実績】!BR116</f>
        <v/>
      </c>
      <c r="M104" s="140" t="str">
        <f>③職員名簿【年間実績】!BB116</f>
        <v/>
      </c>
      <c r="N104" s="335"/>
      <c r="O104" s="142" t="str">
        <f>③職員名簿【年間実績】!BS116</f>
        <v/>
      </c>
      <c r="P104" s="140" t="str">
        <f>③職員名簿【年間実績】!BC116</f>
        <v/>
      </c>
      <c r="Q104" s="335"/>
      <c r="R104" s="142" t="str">
        <f>③職員名簿【年間実績】!BT116</f>
        <v/>
      </c>
      <c r="S104" s="140" t="str">
        <f>③職員名簿【年間実績】!BD116</f>
        <v/>
      </c>
      <c r="T104" s="335"/>
      <c r="U104" s="142" t="str">
        <f>③職員名簿【年間実績】!BU116</f>
        <v/>
      </c>
      <c r="V104" s="140" t="str">
        <f>③職員名簿【年間実績】!BE116</f>
        <v/>
      </c>
      <c r="W104" s="335"/>
      <c r="X104" s="142" t="str">
        <f>③職員名簿【年間実績】!BV116</f>
        <v/>
      </c>
      <c r="Y104" s="140" t="str">
        <f>③職員名簿【年間実績】!BF116</f>
        <v/>
      </c>
      <c r="Z104" s="335"/>
      <c r="AA104" s="142" t="str">
        <f>③職員名簿【年間実績】!BW116</f>
        <v/>
      </c>
      <c r="AB104" s="140" t="str">
        <f>③職員名簿【年間実績】!BG116</f>
        <v/>
      </c>
      <c r="AC104" s="335"/>
      <c r="AD104" s="142" t="str">
        <f>③職員名簿【年間実績】!BX116</f>
        <v/>
      </c>
      <c r="AE104" s="140" t="str">
        <f>③職員名簿【年間実績】!BH116</f>
        <v/>
      </c>
      <c r="AF104" s="335"/>
      <c r="AG104" s="142" t="str">
        <f>③職員名簿【年間実績】!BY116</f>
        <v/>
      </c>
      <c r="AH104" s="140" t="str">
        <f>③職員名簿【年間実績】!BI116</f>
        <v/>
      </c>
      <c r="AI104" s="335"/>
      <c r="AJ104" s="142" t="str">
        <f>③職員名簿【年間実績】!BZ116</f>
        <v/>
      </c>
      <c r="AK104" s="140" t="str">
        <f>③職員名簿【年間実績】!BJ116</f>
        <v/>
      </c>
      <c r="AL104" s="335"/>
    </row>
    <row r="105" spans="1:39" ht="30" customHeight="1">
      <c r="B105" t="s">
        <v>470</v>
      </c>
      <c r="C105" s="143">
        <v>1</v>
      </c>
      <c r="E105" s="144">
        <f>SUMIF($D$5:$D$104,C105,$E$5:$E$104)</f>
        <v>0</v>
      </c>
      <c r="F105" s="145">
        <v>1</v>
      </c>
      <c r="G105" s="145" t="s">
        <v>470</v>
      </c>
      <c r="H105" s="146">
        <f>SUMIF($G$5:$G$104,F105,$H$5:$H$104)</f>
        <v>0</v>
      </c>
      <c r="I105" s="145">
        <v>1</v>
      </c>
      <c r="J105" s="145" t="s">
        <v>470</v>
      </c>
      <c r="K105" s="146">
        <f>SUMIF($J$5:$J$104,I105,$K$5:$K$104)</f>
        <v>0</v>
      </c>
      <c r="L105" s="145">
        <v>1</v>
      </c>
      <c r="M105" s="145" t="s">
        <v>470</v>
      </c>
      <c r="N105" s="146">
        <f>SUMIF($M$5:$M$104,L105,$N$5:$N$104)</f>
        <v>0</v>
      </c>
      <c r="O105" s="145">
        <v>1</v>
      </c>
      <c r="P105" s="145" t="s">
        <v>470</v>
      </c>
      <c r="Q105" s="146">
        <f>SUMIF($P$5:$P$104,O105,$Q$5:$Q$104)</f>
        <v>0</v>
      </c>
      <c r="R105" s="145">
        <v>1</v>
      </c>
      <c r="S105" s="145" t="s">
        <v>470</v>
      </c>
      <c r="T105" s="146">
        <f>SUMIF($S$5:$S$104,R105,$T$5:$T$104)</f>
        <v>0</v>
      </c>
      <c r="U105" s="145">
        <v>1</v>
      </c>
      <c r="V105" s="145" t="s">
        <v>470</v>
      </c>
      <c r="W105" s="146">
        <f>SUMIF($V$5:$V$104,U105,$W$5:$W$104)</f>
        <v>0</v>
      </c>
      <c r="X105" s="145">
        <v>1</v>
      </c>
      <c r="Y105" s="145" t="s">
        <v>470</v>
      </c>
      <c r="Z105" s="146">
        <f>SUMIF($Y$5:$Y$104,X105,$Z$5:$Z$104)</f>
        <v>0</v>
      </c>
      <c r="AA105" s="145">
        <v>1</v>
      </c>
      <c r="AB105" s="145" t="s">
        <v>470</v>
      </c>
      <c r="AC105" s="146">
        <f>SUMIF($AB$5:$AB$104,AA105,$AC$5:$AC$104)</f>
        <v>0</v>
      </c>
      <c r="AD105" s="145">
        <v>1</v>
      </c>
      <c r="AE105" s="145" t="s">
        <v>470</v>
      </c>
      <c r="AF105" s="146">
        <f>SUMIF($AE$5:$AE$104,AD105,$AF$5:$AF$104)</f>
        <v>0</v>
      </c>
      <c r="AG105" s="145">
        <v>1</v>
      </c>
      <c r="AH105" s="145" t="s">
        <v>470</v>
      </c>
      <c r="AI105" s="146">
        <f>SUMIF($AH$5:$AH$104,AG105,$AI$5:$AI$104)</f>
        <v>0</v>
      </c>
      <c r="AJ105" s="145">
        <v>1</v>
      </c>
      <c r="AK105" s="145" t="s">
        <v>470</v>
      </c>
      <c r="AL105" s="146">
        <f>SUMIF($AK$5:$AK$104,AJ105,$AL$5:$AL$104)</f>
        <v>0</v>
      </c>
    </row>
    <row r="106" spans="1:39" ht="30" customHeight="1">
      <c r="B106" t="s">
        <v>471</v>
      </c>
      <c r="C106" s="147">
        <v>2</v>
      </c>
      <c r="E106" s="144">
        <f>SUMIF($D$5:$D$104,C106,$E$5:$E$104)</f>
        <v>0</v>
      </c>
      <c r="F106" s="148">
        <v>2</v>
      </c>
      <c r="G106" s="148" t="s">
        <v>471</v>
      </c>
      <c r="H106" s="146">
        <f>SUMIF($G$5:$G$104,F106,$H$5:$H$104)</f>
        <v>0</v>
      </c>
      <c r="I106" s="148">
        <v>2</v>
      </c>
      <c r="J106" s="148" t="s">
        <v>471</v>
      </c>
      <c r="K106" s="146">
        <f>SUMIF($J$5:$J$104,I106,$K$5:$K$104)</f>
        <v>0</v>
      </c>
      <c r="L106" s="148">
        <v>2</v>
      </c>
      <c r="M106" s="148" t="s">
        <v>471</v>
      </c>
      <c r="N106" s="146">
        <f>SUMIF($M$5:$M$104,L106,$N$5:$N$104)</f>
        <v>0</v>
      </c>
      <c r="O106" s="148">
        <v>2</v>
      </c>
      <c r="P106" s="148" t="s">
        <v>471</v>
      </c>
      <c r="Q106" s="146">
        <f>SUMIF($P$5:$P$104,O106,$Q$5:$Q$104)</f>
        <v>0</v>
      </c>
      <c r="R106" s="148">
        <v>2</v>
      </c>
      <c r="S106" s="148" t="s">
        <v>471</v>
      </c>
      <c r="T106" s="146">
        <f>SUMIF($S$5:$S$104,R106,$T$5:$T$104)</f>
        <v>0</v>
      </c>
      <c r="U106" s="148">
        <v>2</v>
      </c>
      <c r="V106" s="148" t="s">
        <v>471</v>
      </c>
      <c r="W106" s="146">
        <f>SUMIF($V$5:$V$104,U106,$W$5:$W$104)</f>
        <v>0</v>
      </c>
      <c r="X106" s="148">
        <v>2</v>
      </c>
      <c r="Y106" s="148" t="s">
        <v>471</v>
      </c>
      <c r="Z106" s="146">
        <f>SUMIF($Y$5:$Y$104,X106,$Z$5:$Z$104)</f>
        <v>0</v>
      </c>
      <c r="AA106" s="148">
        <v>2</v>
      </c>
      <c r="AB106" s="148" t="s">
        <v>471</v>
      </c>
      <c r="AC106" s="146">
        <f t="shared" ref="AC106:AC108" si="0">SUMIF($AB$5:$AB$104,AA106,$AC$5:$AC$104)</f>
        <v>0</v>
      </c>
      <c r="AD106" s="148">
        <v>2</v>
      </c>
      <c r="AE106" s="148" t="s">
        <v>471</v>
      </c>
      <c r="AF106" s="146">
        <f t="shared" ref="AF106:AF108" si="1">SUMIF($AE$5:$AE$104,AD106,$AF$5:$AF$104)</f>
        <v>0</v>
      </c>
      <c r="AG106" s="148">
        <v>2</v>
      </c>
      <c r="AH106" s="148" t="s">
        <v>471</v>
      </c>
      <c r="AI106" s="146">
        <f>SUMIF($AH$5:$AH$104,AG106,$AI$5:$AI$104)</f>
        <v>0</v>
      </c>
      <c r="AJ106" s="148">
        <v>2</v>
      </c>
      <c r="AK106" s="148" t="s">
        <v>471</v>
      </c>
      <c r="AL106" s="146">
        <f t="shared" ref="AL106:AL107" si="2">SUMIF($AK$5:$AK$104,AJ106,$AL$5:$AL$104)</f>
        <v>0</v>
      </c>
    </row>
    <row r="107" spans="1:39" ht="30" customHeight="1">
      <c r="B107" t="s">
        <v>472</v>
      </c>
      <c r="C107" s="147">
        <v>3</v>
      </c>
      <c r="E107" s="144">
        <f>SUMIF($D$5:$D$104,C107,$E$5:$E$104)</f>
        <v>0</v>
      </c>
      <c r="F107" s="148">
        <v>3</v>
      </c>
      <c r="G107" s="148" t="s">
        <v>472</v>
      </c>
      <c r="H107" s="146">
        <f>SUMIF($G$5:$G$104,F107,$H$5:$H$104)</f>
        <v>0</v>
      </c>
      <c r="I107" s="148">
        <v>3</v>
      </c>
      <c r="J107" s="148" t="s">
        <v>472</v>
      </c>
      <c r="K107" s="146">
        <f t="shared" ref="K107:K108" si="3">SUMIF($J$5:$J$104,I107,$K$5:$K$104)</f>
        <v>0</v>
      </c>
      <c r="L107" s="148">
        <v>3</v>
      </c>
      <c r="M107" s="148" t="s">
        <v>472</v>
      </c>
      <c r="N107" s="146">
        <f t="shared" ref="N107:N108" si="4">SUMIF($M$5:$M$104,L107,$N$5:$N$104)</f>
        <v>0</v>
      </c>
      <c r="O107" s="148">
        <v>3</v>
      </c>
      <c r="P107" s="148" t="s">
        <v>472</v>
      </c>
      <c r="Q107" s="146">
        <f t="shared" ref="Q107:Q108" si="5">SUMIF($P$5:$P$104,O107,$Q$5:$Q$104)</f>
        <v>0</v>
      </c>
      <c r="R107" s="148">
        <v>3</v>
      </c>
      <c r="S107" s="148" t="s">
        <v>472</v>
      </c>
      <c r="T107" s="146">
        <f t="shared" ref="T107:T108" si="6">SUMIF($S$5:$S$104,R107,$T$5:$T$104)</f>
        <v>0</v>
      </c>
      <c r="U107" s="148">
        <v>3</v>
      </c>
      <c r="V107" s="148" t="s">
        <v>472</v>
      </c>
      <c r="W107" s="146">
        <f t="shared" ref="W107:W108" si="7">SUMIF($V$5:$V$104,U107,$W$5:$W$104)</f>
        <v>0</v>
      </c>
      <c r="X107" s="148">
        <v>3</v>
      </c>
      <c r="Y107" s="148" t="s">
        <v>472</v>
      </c>
      <c r="Z107" s="146">
        <f t="shared" ref="Z107:Z108" si="8">SUMIF($Y$5:$Y$104,X107,$Z$5:$Z$104)</f>
        <v>0</v>
      </c>
      <c r="AA107" s="148">
        <v>3</v>
      </c>
      <c r="AB107" s="148" t="s">
        <v>472</v>
      </c>
      <c r="AC107" s="146">
        <f t="shared" si="0"/>
        <v>0</v>
      </c>
      <c r="AD107" s="148">
        <v>3</v>
      </c>
      <c r="AE107" s="148" t="s">
        <v>472</v>
      </c>
      <c r="AF107" s="146">
        <f t="shared" si="1"/>
        <v>0</v>
      </c>
      <c r="AG107" s="148">
        <v>3</v>
      </c>
      <c r="AH107" s="148" t="s">
        <v>472</v>
      </c>
      <c r="AI107" s="146">
        <f>SUMIF($AH$5:$AH$104,AG107,$AI$5:$AI$104)</f>
        <v>0</v>
      </c>
      <c r="AJ107" s="148">
        <v>3</v>
      </c>
      <c r="AK107" s="148" t="s">
        <v>472</v>
      </c>
      <c r="AL107" s="146">
        <f t="shared" si="2"/>
        <v>0</v>
      </c>
    </row>
    <row r="108" spans="1:39" ht="30" customHeight="1">
      <c r="B108" t="s">
        <v>473</v>
      </c>
      <c r="C108" s="147">
        <v>4</v>
      </c>
      <c r="E108" s="144">
        <f>SUMIF($D$5:$D$104,C108,$E$5:$E$104)</f>
        <v>0</v>
      </c>
      <c r="F108" s="148">
        <v>4</v>
      </c>
      <c r="G108" s="148" t="s">
        <v>473</v>
      </c>
      <c r="H108" s="146">
        <f>SUMIF($G$5:$G$104,F108,$H$5:$H$104)</f>
        <v>0</v>
      </c>
      <c r="I108" s="148">
        <v>4</v>
      </c>
      <c r="J108" s="148" t="s">
        <v>473</v>
      </c>
      <c r="K108" s="146">
        <f t="shared" si="3"/>
        <v>0</v>
      </c>
      <c r="L108" s="148">
        <v>4</v>
      </c>
      <c r="M108" s="148" t="s">
        <v>473</v>
      </c>
      <c r="N108" s="146">
        <f t="shared" si="4"/>
        <v>0</v>
      </c>
      <c r="O108" s="148">
        <v>4</v>
      </c>
      <c r="P108" s="148" t="s">
        <v>473</v>
      </c>
      <c r="Q108" s="146">
        <f t="shared" si="5"/>
        <v>0</v>
      </c>
      <c r="R108" s="148">
        <v>4</v>
      </c>
      <c r="S108" s="148" t="s">
        <v>473</v>
      </c>
      <c r="T108" s="146">
        <f t="shared" si="6"/>
        <v>0</v>
      </c>
      <c r="U108" s="148">
        <v>4</v>
      </c>
      <c r="V108" s="148" t="s">
        <v>473</v>
      </c>
      <c r="W108" s="146">
        <f t="shared" si="7"/>
        <v>0</v>
      </c>
      <c r="X108" s="148">
        <v>4</v>
      </c>
      <c r="Y108" s="148" t="s">
        <v>473</v>
      </c>
      <c r="Z108" s="146">
        <f t="shared" si="8"/>
        <v>0</v>
      </c>
      <c r="AA108" s="148">
        <v>4</v>
      </c>
      <c r="AB108" s="148" t="s">
        <v>473</v>
      </c>
      <c r="AC108" s="146">
        <f t="shared" si="0"/>
        <v>0</v>
      </c>
      <c r="AD108" s="148">
        <v>4</v>
      </c>
      <c r="AE108" s="148" t="s">
        <v>473</v>
      </c>
      <c r="AF108" s="146">
        <f t="shared" si="1"/>
        <v>0</v>
      </c>
      <c r="AG108" s="148">
        <v>4</v>
      </c>
      <c r="AH108" s="148" t="s">
        <v>473</v>
      </c>
      <c r="AI108" s="146">
        <f t="shared" ref="AI108" si="9">SUMIF($AH$5:$AH$104,AG108,$AI$5:$AI$104)</f>
        <v>0</v>
      </c>
      <c r="AJ108" s="148">
        <v>4</v>
      </c>
      <c r="AK108" s="148" t="s">
        <v>473</v>
      </c>
      <c r="AL108" s="146">
        <f>SUMIF($AK$5:$AK$104,AJ108,$AL$5:$AL$104)</f>
        <v>0</v>
      </c>
    </row>
    <row r="109" spans="1:39" ht="33.75" customHeight="1">
      <c r="E109" s="130">
        <f>SUM(E105:E108)</f>
        <v>0</v>
      </c>
      <c r="H109" s="130">
        <f>SUM(H105:H108)</f>
        <v>0</v>
      </c>
      <c r="K109" s="130">
        <f>SUM(K105:K108)</f>
        <v>0</v>
      </c>
      <c r="N109" s="130">
        <f>SUM(N105:N108)</f>
        <v>0</v>
      </c>
      <c r="Q109" s="130">
        <f>SUM(Q105:Q108)</f>
        <v>0</v>
      </c>
      <c r="T109" s="130">
        <f>SUM(T105:T108)</f>
        <v>0</v>
      </c>
      <c r="W109" s="130">
        <f>SUM(W105:W108)</f>
        <v>0</v>
      </c>
      <c r="Z109" s="130">
        <f>SUM(Z105:Z108)</f>
        <v>0</v>
      </c>
      <c r="AC109" s="130">
        <f>SUM(AC105:AC108)</f>
        <v>0</v>
      </c>
      <c r="AF109" s="130">
        <f>SUM(AF105:AF108)</f>
        <v>0</v>
      </c>
      <c r="AI109" s="130">
        <f>SUM(AI105:AI108)</f>
        <v>0</v>
      </c>
      <c r="AL109" s="130">
        <f>SUM(AL105:AL108)</f>
        <v>0</v>
      </c>
      <c r="AM109" s="130">
        <f>SUM(E109:AL109)</f>
        <v>0</v>
      </c>
    </row>
  </sheetData>
  <sheetProtection algorithmName="SHA-512" hashValue="VvWA3UVt9KrX5sUBNKzTJyTIpVBm+LWifJ6h5uWN2a2ogkyLNlxZTktKUVGWjEvVeH6gsFpVyzBxd9Vcchy4dQ==" saltValue="gtmjvgRGaWYifUoYkN+Ewg==" spinCount="100000" sheet="1" selectLockedCells="1"/>
  <mergeCells count="28">
    <mergeCell ref="C1:F1"/>
    <mergeCell ref="B3:B4"/>
    <mergeCell ref="U2:W2"/>
    <mergeCell ref="X2:Z2"/>
    <mergeCell ref="F3:G4"/>
    <mergeCell ref="C3:D4"/>
    <mergeCell ref="U3:V4"/>
    <mergeCell ref="R3:S4"/>
    <mergeCell ref="O3:P4"/>
    <mergeCell ref="L3:M4"/>
    <mergeCell ref="I3:J4"/>
    <mergeCell ref="X3:Y4"/>
    <mergeCell ref="C2:E2"/>
    <mergeCell ref="F2:H2"/>
    <mergeCell ref="I2:K2"/>
    <mergeCell ref="L2:N2"/>
    <mergeCell ref="O2:Q2"/>
    <mergeCell ref="AJ1:AL1"/>
    <mergeCell ref="AJ3:AK4"/>
    <mergeCell ref="AG3:AH4"/>
    <mergeCell ref="AD3:AE4"/>
    <mergeCell ref="AA3:AB4"/>
    <mergeCell ref="AD2:AF2"/>
    <mergeCell ref="AG2:AI2"/>
    <mergeCell ref="AJ2:AL2"/>
    <mergeCell ref="AA2:AC2"/>
    <mergeCell ref="R2:T2"/>
    <mergeCell ref="G1:Z1"/>
  </mergeCells>
  <phoneticPr fontId="1"/>
  <conditionalFormatting sqref="E3 H3 K3 N3 Q3 T3 W3 Z3 AC3 AF3 AI3 AL3">
    <cfRule type="expression" dxfId="4" priority="6">
      <formula>E3="エラー"</formula>
    </cfRule>
  </conditionalFormatting>
  <pageMargins left="0.7" right="0.7" top="0.75" bottom="0.75" header="0.3" footer="0.3"/>
  <pageSetup paperSize="9" scale="37"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5" id="{39730718-A090-49D7-B3BF-690F3D50DDAF}">
            <xm:f>①基本情報【名簿入力前に必須入力】!$S$12=1</xm:f>
            <x14:dxf>
              <fill>
                <patternFill>
                  <bgColor theme="2" tint="-0.499984740745262"/>
                </patternFill>
              </fill>
            </x14:dxf>
          </x14:cfRule>
          <xm:sqref>A2:AL108 A1:F1 AA1:AL1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FFFF00"/>
  </sheetPr>
  <dimension ref="B1:O35"/>
  <sheetViews>
    <sheetView view="pageBreakPreview" zoomScale="60" zoomScaleNormal="70" workbookViewId="0">
      <selection activeCell="J7" sqref="J7:J30"/>
    </sheetView>
  </sheetViews>
  <sheetFormatPr defaultColWidth="9" defaultRowHeight="13"/>
  <cols>
    <col min="1" max="1" width="2.08984375" style="7" customWidth="1"/>
    <col min="2" max="2" width="5.453125" style="10" customWidth="1"/>
    <col min="3" max="3" width="31.6328125" style="7" customWidth="1"/>
    <col min="4" max="4" width="4.90625" style="7" customWidth="1"/>
    <col min="5" max="5" width="20.08984375" style="7" customWidth="1"/>
    <col min="6" max="6" width="17.36328125" style="7" bestFit="1" customWidth="1"/>
    <col min="7" max="7" width="5.6328125" style="7" customWidth="1"/>
    <col min="8" max="8" width="28.7265625" style="10" customWidth="1"/>
    <col min="9" max="9" width="8.36328125" style="7" customWidth="1"/>
    <col min="10" max="10" width="20.08984375" style="7" customWidth="1"/>
    <col min="11" max="11" width="17.36328125" style="7" bestFit="1" customWidth="1"/>
    <col min="12" max="12" width="8.1796875" style="7" customWidth="1"/>
    <col min="13" max="13" width="6.36328125" style="7" customWidth="1"/>
    <col min="14" max="14" width="9.90625" style="7" customWidth="1"/>
    <col min="15" max="15" width="14" style="7" customWidth="1"/>
    <col min="16" max="16" width="11.90625" style="7" bestFit="1" customWidth="1"/>
    <col min="17" max="17" width="11.26953125" style="7" customWidth="1"/>
    <col min="18" max="16384" width="9" style="7"/>
  </cols>
  <sheetData>
    <row r="1" spans="2:15" ht="101.25" customHeight="1"/>
    <row r="2" spans="2:15" ht="30.75" customHeight="1">
      <c r="B2" s="610" t="s">
        <v>141</v>
      </c>
      <c r="C2" s="610"/>
      <c r="D2" s="610"/>
      <c r="E2" s="610"/>
      <c r="F2" s="610"/>
      <c r="G2" s="610" t="s">
        <v>141</v>
      </c>
      <c r="H2" s="610"/>
      <c r="I2" s="610"/>
      <c r="J2" s="610"/>
      <c r="K2" s="610"/>
      <c r="L2" s="9" t="e">
        <f>F3</f>
        <v>#N/A</v>
      </c>
    </row>
    <row r="3" spans="2:15" ht="27" customHeight="1">
      <c r="B3" s="205" t="s">
        <v>1425</v>
      </c>
      <c r="C3" s="208">
        <f>IF(③職員名簿【年間実績】!L6="","",③職員名簿【年間実績】!L6)</f>
        <v>0</v>
      </c>
      <c r="D3" s="9"/>
      <c r="F3" s="7" t="e">
        <f>①基本情報【名簿入力前に必須入力】!P5</f>
        <v>#N/A</v>
      </c>
      <c r="G3" s="205" t="s">
        <v>1425</v>
      </c>
      <c r="H3" s="208">
        <f>IF(③職員名簿【年間実績】!L6="","",③職員名簿【年間実績】!L6)</f>
        <v>0</v>
      </c>
      <c r="I3" s="9"/>
      <c r="J3" s="9"/>
    </row>
    <row r="4" spans="2:15" ht="17.25" customHeight="1">
      <c r="B4" s="8"/>
      <c r="C4" s="9"/>
      <c r="D4" s="9"/>
      <c r="E4" s="9"/>
      <c r="F4" s="9"/>
      <c r="G4" s="9"/>
      <c r="H4" s="8"/>
      <c r="I4" s="9"/>
      <c r="J4" s="9"/>
      <c r="K4" s="9"/>
      <c r="L4" s="9"/>
    </row>
    <row r="5" spans="2:15" ht="17.25" customHeight="1">
      <c r="B5" s="608" t="s">
        <v>73</v>
      </c>
      <c r="C5" s="608" t="s">
        <v>74</v>
      </c>
      <c r="D5" s="99" t="s">
        <v>68</v>
      </c>
      <c r="E5" s="615" t="s">
        <v>132</v>
      </c>
      <c r="F5" s="606" t="s">
        <v>133</v>
      </c>
      <c r="G5" s="608" t="s">
        <v>73</v>
      </c>
      <c r="H5" s="608" t="s">
        <v>74</v>
      </c>
      <c r="I5" s="99" t="s">
        <v>68</v>
      </c>
      <c r="J5" s="615" t="s">
        <v>132</v>
      </c>
      <c r="K5" s="606" t="s">
        <v>133</v>
      </c>
    </row>
    <row r="6" spans="2:15" ht="17.25" customHeight="1" thickBot="1">
      <c r="B6" s="609"/>
      <c r="C6" s="609"/>
      <c r="D6" s="100" t="s">
        <v>71</v>
      </c>
      <c r="E6" s="616"/>
      <c r="F6" s="607"/>
      <c r="G6" s="609"/>
      <c r="H6" s="609"/>
      <c r="I6" s="100" t="s">
        <v>71</v>
      </c>
      <c r="J6" s="616"/>
      <c r="K6" s="607"/>
      <c r="N6" s="7" t="s">
        <v>1626</v>
      </c>
    </row>
    <row r="7" spans="2:15" ht="25" customHeight="1">
      <c r="B7" s="614">
        <v>4</v>
      </c>
      <c r="C7" s="13" t="s">
        <v>70</v>
      </c>
      <c r="D7" s="39">
        <f>③職員名簿【年間実績】!V6</f>
        <v>0</v>
      </c>
      <c r="E7" s="621">
        <f>IF(①基本情報【名簿入力前に必須入力】!$S$12=1,①基本情報【名簿入力前に必須入力】!E16,"賃金台帳参照")</f>
        <v>0</v>
      </c>
      <c r="F7" s="206">
        <f>IF(①基本情報【名簿入力前に必須入力】!$S$12=1,D7*①基本情報【名簿入力前に必須入力】!$E$16,'④-2【変動】金額確認用シート'!E105)</f>
        <v>0</v>
      </c>
      <c r="G7" s="614">
        <v>10</v>
      </c>
      <c r="H7" s="13" t="s">
        <v>70</v>
      </c>
      <c r="I7" s="39">
        <f>③職員名簿【年間実績】!AB6</f>
        <v>0</v>
      </c>
      <c r="J7" s="611">
        <f>E7</f>
        <v>0</v>
      </c>
      <c r="K7" s="206">
        <f>IF(①基本情報【名簿入力前に必須入力】!$S$12=1,I7*①基本情報【名簿入力前に必須入力】!$E$16,'④-2【変動】金額確認用シート'!W105)</f>
        <v>0</v>
      </c>
      <c r="N7" s="366" t="s">
        <v>31</v>
      </c>
      <c r="O7" s="367" t="e">
        <f>VLOOKUP($L$2,補助金用基本データ!$D$5:$AU$500,34,FALSE)</f>
        <v>#N/A</v>
      </c>
    </row>
    <row r="8" spans="2:15" ht="25" customHeight="1">
      <c r="B8" s="614"/>
      <c r="C8" s="36" t="s">
        <v>109</v>
      </c>
      <c r="D8" s="39">
        <f>③職員名簿【年間実績】!V7</f>
        <v>0</v>
      </c>
      <c r="E8" s="622"/>
      <c r="F8" s="206">
        <f>IF(①基本情報【名簿入力前に必須入力】!$S$12=1,D8*①基本情報【名簿入力前に必須入力】!$E$16,'④-2【変動】金額確認用シート'!E106)</f>
        <v>0</v>
      </c>
      <c r="G8" s="614"/>
      <c r="H8" s="36" t="s">
        <v>109</v>
      </c>
      <c r="I8" s="39">
        <f>③職員名簿【年間実績】!AB7</f>
        <v>0</v>
      </c>
      <c r="J8" s="612"/>
      <c r="K8" s="206">
        <f>IF(①基本情報【名簿入力前に必須入力】!$S$12=1,I8*①基本情報【名簿入力前に必須入力】!$E$16,'④-2【変動】金額確認用シート'!W106)</f>
        <v>0</v>
      </c>
      <c r="N8" s="366" t="s">
        <v>1448</v>
      </c>
      <c r="O8" s="367" t="e">
        <f>VLOOKUP($L$2,補助金用基本データ!$D$5:$AU$500,35,FALSE)</f>
        <v>#N/A</v>
      </c>
    </row>
    <row r="9" spans="2:15" ht="25" customHeight="1">
      <c r="B9" s="614"/>
      <c r="C9" s="37" t="s">
        <v>101</v>
      </c>
      <c r="D9" s="39">
        <f>③職員名簿【年間実績】!V8</f>
        <v>0</v>
      </c>
      <c r="E9" s="622"/>
      <c r="F9" s="206">
        <f>IF(①基本情報【名簿入力前に必須入力】!$S$12=1,D9*①基本情報【名簿入力前に必須入力】!$E$16,'④-2【変動】金額確認用シート'!E107)</f>
        <v>0</v>
      </c>
      <c r="G9" s="614"/>
      <c r="H9" s="37" t="s">
        <v>101</v>
      </c>
      <c r="I9" s="39">
        <f>③職員名簿【年間実績】!AB8</f>
        <v>0</v>
      </c>
      <c r="J9" s="612"/>
      <c r="K9" s="206">
        <f>IF(①基本情報【名簿入力前に必須入力】!$S$12=1,I9*①基本情報【名簿入力前に必須入力】!$E$16,'④-2【変動】金額確認用シート'!W107)</f>
        <v>0</v>
      </c>
      <c r="N9" s="366" t="s">
        <v>33</v>
      </c>
      <c r="O9" s="367" t="e">
        <f>VLOOKUP($L$2,補助金用基本データ!$D$5:$AU$500,36,FALSE)</f>
        <v>#N/A</v>
      </c>
    </row>
    <row r="10" spans="2:15" ht="25" customHeight="1">
      <c r="B10" s="614"/>
      <c r="C10" s="48" t="s">
        <v>155</v>
      </c>
      <c r="D10" s="39">
        <f>③職員名簿【年間実績】!V9</f>
        <v>0</v>
      </c>
      <c r="E10" s="622"/>
      <c r="F10" s="206">
        <f>IF(①基本情報【名簿入力前に必須入力】!$S$12=1,D10*①基本情報【名簿入力前に必須入力】!$E$16,'④-2【変動】金額確認用シート'!E108)</f>
        <v>0</v>
      </c>
      <c r="G10" s="614"/>
      <c r="H10" s="48" t="s">
        <v>155</v>
      </c>
      <c r="I10" s="39">
        <f>③職員名簿【年間実績】!AB9</f>
        <v>0</v>
      </c>
      <c r="J10" s="612"/>
      <c r="K10" s="206">
        <f>IF(①基本情報【名簿入力前に必須入力】!$S$12=1,I10*①基本情報【名簿入力前に必須入力】!$E$16,'④-2【変動】金額確認用シート'!W108)</f>
        <v>0</v>
      </c>
      <c r="N10" s="366" t="s">
        <v>34</v>
      </c>
      <c r="O10" s="367" t="e">
        <f>VLOOKUP($L$2,補助金用基本データ!$D$5:$AU$500,37,FALSE)</f>
        <v>#N/A</v>
      </c>
    </row>
    <row r="11" spans="2:15" ht="25" customHeight="1">
      <c r="B11" s="614">
        <v>5</v>
      </c>
      <c r="C11" s="13" t="s">
        <v>70</v>
      </c>
      <c r="D11" s="39">
        <f>③職員名簿【年間実績】!W6</f>
        <v>0</v>
      </c>
      <c r="E11" s="622"/>
      <c r="F11" s="206">
        <f>IF(①基本情報【名簿入力前に必須入力】!$S$12=1,D11*①基本情報【名簿入力前に必須入力】!$E$16,'④-2【変動】金額確認用シート'!H105)</f>
        <v>0</v>
      </c>
      <c r="G11" s="614">
        <v>11</v>
      </c>
      <c r="H11" s="13" t="s">
        <v>70</v>
      </c>
      <c r="I11" s="39">
        <f>③職員名簿【年間実績】!AC6</f>
        <v>0</v>
      </c>
      <c r="J11" s="612"/>
      <c r="K11" s="206">
        <f>IF(①基本情報【名簿入力前に必須入力】!$S$12=1,I11*①基本情報【名簿入力前に必須入力】!$E$16,'④-2【変動】金額確認用シート'!Z105)</f>
        <v>0</v>
      </c>
      <c r="N11" s="366" t="s">
        <v>35</v>
      </c>
      <c r="O11" s="367" t="e">
        <f>VLOOKUP($L$2,補助金用基本データ!$D$5:$AU$500,38,FALSE)</f>
        <v>#N/A</v>
      </c>
    </row>
    <row r="12" spans="2:15" ht="25" customHeight="1">
      <c r="B12" s="614"/>
      <c r="C12" s="36" t="s">
        <v>109</v>
      </c>
      <c r="D12" s="39">
        <f>③職員名簿【年間実績】!W7</f>
        <v>0</v>
      </c>
      <c r="E12" s="622"/>
      <c r="F12" s="206">
        <f>IF(①基本情報【名簿入力前に必須入力】!$S$12=1,D12*①基本情報【名簿入力前に必須入力】!$E$16,'④-2【変動】金額確認用シート'!H106)</f>
        <v>0</v>
      </c>
      <c r="G12" s="614"/>
      <c r="H12" s="36" t="s">
        <v>109</v>
      </c>
      <c r="I12" s="39">
        <f>③職員名簿【年間実績】!AC7</f>
        <v>0</v>
      </c>
      <c r="J12" s="612"/>
      <c r="K12" s="206">
        <f>IF(①基本情報【名簿入力前に必須入力】!$S$12=1,I12*①基本情報【名簿入力前に必須入力】!$E$16,'④-2【変動】金額確認用シート'!Z106)</f>
        <v>0</v>
      </c>
      <c r="N12" s="366" t="s">
        <v>36</v>
      </c>
      <c r="O12" s="367" t="e">
        <f>VLOOKUP($L$2,補助金用基本データ!$D$5:$AU$500,39,FALSE)</f>
        <v>#N/A</v>
      </c>
    </row>
    <row r="13" spans="2:15" ht="25" customHeight="1">
      <c r="B13" s="614"/>
      <c r="C13" s="37" t="s">
        <v>101</v>
      </c>
      <c r="D13" s="39">
        <f>③職員名簿【年間実績】!W8</f>
        <v>0</v>
      </c>
      <c r="E13" s="622"/>
      <c r="F13" s="206">
        <f>IF(①基本情報【名簿入力前に必須入力】!$S$12=1,D13*①基本情報【名簿入力前に必須入力】!$E$16,'④-2【変動】金額確認用シート'!H107)</f>
        <v>0</v>
      </c>
      <c r="G13" s="614"/>
      <c r="H13" s="37" t="s">
        <v>101</v>
      </c>
      <c r="I13" s="39">
        <f>③職員名簿【年間実績】!AC8</f>
        <v>0</v>
      </c>
      <c r="J13" s="612"/>
      <c r="K13" s="206">
        <f>IF(①基本情報【名簿入力前に必須入力】!$S$12=1,I13*①基本情報【名簿入力前に必須入力】!$E$16,'④-2【変動】金額確認用シート'!Z107)</f>
        <v>0</v>
      </c>
      <c r="N13" s="366" t="s">
        <v>37</v>
      </c>
      <c r="O13" s="367" t="e">
        <f>VLOOKUP($L$2,補助金用基本データ!$D$5:$AU$500,40,FALSE)</f>
        <v>#N/A</v>
      </c>
    </row>
    <row r="14" spans="2:15" ht="25" customHeight="1">
      <c r="B14" s="614"/>
      <c r="C14" s="48" t="s">
        <v>155</v>
      </c>
      <c r="D14" s="39">
        <f>③職員名簿【年間実績】!W9</f>
        <v>0</v>
      </c>
      <c r="E14" s="622"/>
      <c r="F14" s="206">
        <f>IF(①基本情報【名簿入力前に必須入力】!$S$12=1,D14*①基本情報【名簿入力前に必須入力】!$E$16,'④-2【変動】金額確認用シート'!H108)</f>
        <v>0</v>
      </c>
      <c r="G14" s="614"/>
      <c r="H14" s="48" t="s">
        <v>155</v>
      </c>
      <c r="I14" s="39">
        <f>③職員名簿【年間実績】!AC9</f>
        <v>0</v>
      </c>
      <c r="J14" s="612"/>
      <c r="K14" s="206">
        <f>IF(①基本情報【名簿入力前に必須入力】!$S$12=1,I14*①基本情報【名簿入力前に必須入力】!$E$16,'④-2【変動】金額確認用シート'!Z108)</f>
        <v>0</v>
      </c>
    </row>
    <row r="15" spans="2:15" ht="25" customHeight="1">
      <c r="B15" s="614">
        <v>6</v>
      </c>
      <c r="C15" s="13" t="s">
        <v>70</v>
      </c>
      <c r="D15" s="39">
        <f>③職員名簿【年間実績】!X6</f>
        <v>0</v>
      </c>
      <c r="E15" s="622"/>
      <c r="F15" s="206">
        <f>IF(①基本情報【名簿入力前に必須入力】!$S$12=1,D15*①基本情報【名簿入力前に必須入力】!$E$16,'④-2【変動】金額確認用シート'!K105)</f>
        <v>0</v>
      </c>
      <c r="G15" s="614">
        <v>12</v>
      </c>
      <c r="H15" s="13" t="s">
        <v>70</v>
      </c>
      <c r="I15" s="39">
        <f>③職員名簿【年間実績】!AD6</f>
        <v>0</v>
      </c>
      <c r="J15" s="612"/>
      <c r="K15" s="206">
        <f>IF(①基本情報【名簿入力前に必須入力】!$S$12=1,I15*①基本情報【名簿入力前に必須入力】!$E$16,'④-2【変動】金額確認用シート'!AC105)</f>
        <v>0</v>
      </c>
    </row>
    <row r="16" spans="2:15" ht="25" customHeight="1">
      <c r="B16" s="614"/>
      <c r="C16" s="36" t="s">
        <v>109</v>
      </c>
      <c r="D16" s="39">
        <f>③職員名簿【年間実績】!X7</f>
        <v>0</v>
      </c>
      <c r="E16" s="622"/>
      <c r="F16" s="206">
        <f>IF(①基本情報【名簿入力前に必須入力】!$S$12=1,D16*①基本情報【名簿入力前に必須入力】!$E$16,'④-2【変動】金額確認用シート'!K106)</f>
        <v>0</v>
      </c>
      <c r="G16" s="614"/>
      <c r="H16" s="36" t="s">
        <v>109</v>
      </c>
      <c r="I16" s="39">
        <f>③職員名簿【年間実績】!AD7</f>
        <v>0</v>
      </c>
      <c r="J16" s="612"/>
      <c r="K16" s="206">
        <f>IF(①基本情報【名簿入力前に必須入力】!$S$12=1,I16*①基本情報【名簿入力前に必須入力】!$E$16,'④-2【変動】金額確認用シート'!AC106)</f>
        <v>0</v>
      </c>
    </row>
    <row r="17" spans="2:11" ht="25" customHeight="1">
      <c r="B17" s="614"/>
      <c r="C17" s="37" t="s">
        <v>101</v>
      </c>
      <c r="D17" s="39">
        <f>③職員名簿【年間実績】!X8</f>
        <v>0</v>
      </c>
      <c r="E17" s="622"/>
      <c r="F17" s="206">
        <f>IF(①基本情報【名簿入力前に必須入力】!$S$12=1,D17*①基本情報【名簿入力前に必須入力】!$E$16,'④-2【変動】金額確認用シート'!K107)</f>
        <v>0</v>
      </c>
      <c r="G17" s="614"/>
      <c r="H17" s="37" t="s">
        <v>101</v>
      </c>
      <c r="I17" s="39">
        <f>③職員名簿【年間実績】!AD8</f>
        <v>0</v>
      </c>
      <c r="J17" s="612"/>
      <c r="K17" s="206">
        <f>IF(①基本情報【名簿入力前に必須入力】!$S$12=1,I17*①基本情報【名簿入力前に必須入力】!$E$16,'④-2【変動】金額確認用シート'!AC107)</f>
        <v>0</v>
      </c>
    </row>
    <row r="18" spans="2:11" ht="25" customHeight="1">
      <c r="B18" s="614"/>
      <c r="C18" s="48" t="s">
        <v>155</v>
      </c>
      <c r="D18" s="39">
        <f>③職員名簿【年間実績】!X9</f>
        <v>0</v>
      </c>
      <c r="E18" s="622"/>
      <c r="F18" s="206">
        <f>IF(①基本情報【名簿入力前に必須入力】!$S$12=1,D18*①基本情報【名簿入力前に必須入力】!$E$16,'④-2【変動】金額確認用シート'!K108)</f>
        <v>0</v>
      </c>
      <c r="G18" s="614"/>
      <c r="H18" s="48" t="s">
        <v>155</v>
      </c>
      <c r="I18" s="39">
        <f>③職員名簿【年間実績】!AD9</f>
        <v>0</v>
      </c>
      <c r="J18" s="612"/>
      <c r="K18" s="206">
        <f>IF(①基本情報【名簿入力前に必須入力】!$S$12=1,I18*①基本情報【名簿入力前に必須入力】!$E$16,'④-2【変動】金額確認用シート'!AC108)</f>
        <v>0</v>
      </c>
    </row>
    <row r="19" spans="2:11" ht="25" customHeight="1">
      <c r="B19" s="614">
        <v>7</v>
      </c>
      <c r="C19" s="13" t="s">
        <v>70</v>
      </c>
      <c r="D19" s="39">
        <f>③職員名簿【年間実績】!Y6</f>
        <v>0</v>
      </c>
      <c r="E19" s="622"/>
      <c r="F19" s="206">
        <f>IF(①基本情報【名簿入力前に必須入力】!$S$12=1,D19*①基本情報【名簿入力前に必須入力】!$E$16,'④-2【変動】金額確認用シート'!N105)</f>
        <v>0</v>
      </c>
      <c r="G19" s="614">
        <v>1</v>
      </c>
      <c r="H19" s="13" t="s">
        <v>70</v>
      </c>
      <c r="I19" s="39">
        <f>③職員名簿【年間実績】!AE6</f>
        <v>0</v>
      </c>
      <c r="J19" s="612"/>
      <c r="K19" s="206">
        <f>IF(①基本情報【名簿入力前に必須入力】!$S$12=1,I19*①基本情報【名簿入力前に必須入力】!$E$16,'④-2【変動】金額確認用シート'!AF105)</f>
        <v>0</v>
      </c>
    </row>
    <row r="20" spans="2:11" ht="25" customHeight="1">
      <c r="B20" s="614"/>
      <c r="C20" s="36" t="s">
        <v>109</v>
      </c>
      <c r="D20" s="39">
        <f>③職員名簿【年間実績】!Y7</f>
        <v>0</v>
      </c>
      <c r="E20" s="622"/>
      <c r="F20" s="206">
        <f>IF(①基本情報【名簿入力前に必須入力】!$S$12=1,D20*①基本情報【名簿入力前に必須入力】!$E$16,'④-2【変動】金額確認用シート'!N106)</f>
        <v>0</v>
      </c>
      <c r="G20" s="614"/>
      <c r="H20" s="36" t="s">
        <v>109</v>
      </c>
      <c r="I20" s="39">
        <f>③職員名簿【年間実績】!AE7</f>
        <v>0</v>
      </c>
      <c r="J20" s="612"/>
      <c r="K20" s="206">
        <f>IF(①基本情報【名簿入力前に必須入力】!$S$12=1,I20*①基本情報【名簿入力前に必須入力】!$E$16,'④-2【変動】金額確認用シート'!AF106)</f>
        <v>0</v>
      </c>
    </row>
    <row r="21" spans="2:11" ht="25" customHeight="1">
      <c r="B21" s="614"/>
      <c r="C21" s="37" t="s">
        <v>101</v>
      </c>
      <c r="D21" s="39">
        <f>③職員名簿【年間実績】!Y8</f>
        <v>0</v>
      </c>
      <c r="E21" s="622"/>
      <c r="F21" s="206">
        <f>IF(①基本情報【名簿入力前に必須入力】!$S$12=1,D21*①基本情報【名簿入力前に必須入力】!$E$16,'④-2【変動】金額確認用シート'!N107)</f>
        <v>0</v>
      </c>
      <c r="G21" s="614"/>
      <c r="H21" s="37" t="s">
        <v>101</v>
      </c>
      <c r="I21" s="39">
        <f>③職員名簿【年間実績】!AE8</f>
        <v>0</v>
      </c>
      <c r="J21" s="612"/>
      <c r="K21" s="206">
        <f>IF(①基本情報【名簿入力前に必須入力】!$S$12=1,I21*①基本情報【名簿入力前に必須入力】!$E$16,'④-2【変動】金額確認用シート'!AF107)</f>
        <v>0</v>
      </c>
    </row>
    <row r="22" spans="2:11" ht="25" customHeight="1">
      <c r="B22" s="614"/>
      <c r="C22" s="48" t="s">
        <v>155</v>
      </c>
      <c r="D22" s="39">
        <f>③職員名簿【年間実績】!Y9</f>
        <v>0</v>
      </c>
      <c r="E22" s="622"/>
      <c r="F22" s="206">
        <f>IF(①基本情報【名簿入力前に必須入力】!$S$12=1,D22*①基本情報【名簿入力前に必須入力】!$E$16,'④-2【変動】金額確認用シート'!N108)</f>
        <v>0</v>
      </c>
      <c r="G22" s="614"/>
      <c r="H22" s="48" t="s">
        <v>155</v>
      </c>
      <c r="I22" s="39">
        <f>③職員名簿【年間実績】!AE9</f>
        <v>0</v>
      </c>
      <c r="J22" s="612"/>
      <c r="K22" s="206">
        <f>IF(①基本情報【名簿入力前に必須入力】!$S$12=1,I22*①基本情報【名簿入力前に必須入力】!$E$16,'④-2【変動】金額確認用シート'!AF108)</f>
        <v>0</v>
      </c>
    </row>
    <row r="23" spans="2:11" ht="25" customHeight="1">
      <c r="B23" s="614">
        <v>8</v>
      </c>
      <c r="C23" s="13" t="s">
        <v>70</v>
      </c>
      <c r="D23" s="39">
        <f>③職員名簿【年間実績】!Z6</f>
        <v>0</v>
      </c>
      <c r="E23" s="622"/>
      <c r="F23" s="206">
        <f>IF(①基本情報【名簿入力前に必須入力】!$S$12=1,D23*①基本情報【名簿入力前に必須入力】!$E$16,'④-2【変動】金額確認用シート'!Q105)</f>
        <v>0</v>
      </c>
      <c r="G23" s="614">
        <v>2</v>
      </c>
      <c r="H23" s="13" t="s">
        <v>70</v>
      </c>
      <c r="I23" s="39">
        <f>③職員名簿【年間実績】!AF6</f>
        <v>0</v>
      </c>
      <c r="J23" s="612"/>
      <c r="K23" s="206">
        <f>IF(①基本情報【名簿入力前に必須入力】!$S$12=1,I23*①基本情報【名簿入力前に必須入力】!$E$16,'④-2【変動】金額確認用シート'!AI105)</f>
        <v>0</v>
      </c>
    </row>
    <row r="24" spans="2:11" ht="25" customHeight="1">
      <c r="B24" s="614"/>
      <c r="C24" s="36" t="s">
        <v>109</v>
      </c>
      <c r="D24" s="39">
        <f>③職員名簿【年間実績】!Z7</f>
        <v>0</v>
      </c>
      <c r="E24" s="622"/>
      <c r="F24" s="206">
        <f>IF(①基本情報【名簿入力前に必須入力】!$S$12=1,D24*①基本情報【名簿入力前に必須入力】!$E$16,'④-2【変動】金額確認用シート'!Q106)</f>
        <v>0</v>
      </c>
      <c r="G24" s="614"/>
      <c r="H24" s="36" t="s">
        <v>109</v>
      </c>
      <c r="I24" s="39">
        <f>③職員名簿【年間実績】!AF7</f>
        <v>0</v>
      </c>
      <c r="J24" s="612"/>
      <c r="K24" s="206">
        <f>IF(①基本情報【名簿入力前に必須入力】!$S$12=1,I24*①基本情報【名簿入力前に必須入力】!$E$16,'④-2【変動】金額確認用シート'!AI106)</f>
        <v>0</v>
      </c>
    </row>
    <row r="25" spans="2:11" ht="25" customHeight="1">
      <c r="B25" s="614"/>
      <c r="C25" s="37" t="s">
        <v>101</v>
      </c>
      <c r="D25" s="39">
        <f>③職員名簿【年間実績】!Z8</f>
        <v>0</v>
      </c>
      <c r="E25" s="622"/>
      <c r="F25" s="206">
        <f>IF(①基本情報【名簿入力前に必須入力】!$S$12=1,D25*①基本情報【名簿入力前に必須入力】!$E$16,'④-2【変動】金額確認用シート'!Q107)</f>
        <v>0</v>
      </c>
      <c r="G25" s="614"/>
      <c r="H25" s="37" t="s">
        <v>101</v>
      </c>
      <c r="I25" s="39">
        <f>③職員名簿【年間実績】!AF8</f>
        <v>0</v>
      </c>
      <c r="J25" s="612"/>
      <c r="K25" s="206">
        <f>IF(①基本情報【名簿入力前に必須入力】!$S$12=1,I25*①基本情報【名簿入力前に必須入力】!$E$16,'④-2【変動】金額確認用シート'!AI107)</f>
        <v>0</v>
      </c>
    </row>
    <row r="26" spans="2:11" ht="25" customHeight="1">
      <c r="B26" s="614"/>
      <c r="C26" s="48" t="s">
        <v>155</v>
      </c>
      <c r="D26" s="39">
        <f>③職員名簿【年間実績】!Z9</f>
        <v>0</v>
      </c>
      <c r="E26" s="622"/>
      <c r="F26" s="206">
        <f>IF(①基本情報【名簿入力前に必須入力】!$S$12=1,D26*①基本情報【名簿入力前に必須入力】!$E$16,'④-2【変動】金額確認用シート'!Q108)</f>
        <v>0</v>
      </c>
      <c r="G26" s="614"/>
      <c r="H26" s="48" t="s">
        <v>155</v>
      </c>
      <c r="I26" s="39">
        <f>③職員名簿【年間実績】!AF9</f>
        <v>0</v>
      </c>
      <c r="J26" s="612"/>
      <c r="K26" s="206">
        <f>IF(①基本情報【名簿入力前に必須入力】!$S$12=1,I26*①基本情報【名簿入力前に必須入力】!$E$16,'④-2【変動】金額確認用シート'!AI108)</f>
        <v>0</v>
      </c>
    </row>
    <row r="27" spans="2:11" ht="25" customHeight="1">
      <c r="B27" s="614">
        <v>9</v>
      </c>
      <c r="C27" s="13" t="s">
        <v>70</v>
      </c>
      <c r="D27" s="39">
        <f>③職員名簿【年間実績】!AA6</f>
        <v>0</v>
      </c>
      <c r="E27" s="622"/>
      <c r="F27" s="206">
        <f>IF(①基本情報【名簿入力前に必須入力】!$S$12=1,D27*①基本情報【名簿入力前に必須入力】!$E$16,'④-2【変動】金額確認用シート'!T105)</f>
        <v>0</v>
      </c>
      <c r="G27" s="614">
        <v>3</v>
      </c>
      <c r="H27" s="13" t="s">
        <v>70</v>
      </c>
      <c r="I27" s="39">
        <f>③職員名簿【年間実績】!AG6</f>
        <v>0</v>
      </c>
      <c r="J27" s="612"/>
      <c r="K27" s="206">
        <f>IF(①基本情報【名簿入力前に必須入力】!$S$12=1,I27*①基本情報【名簿入力前に必須入力】!$E$16,'④-2【変動】金額確認用シート'!AL105)</f>
        <v>0</v>
      </c>
    </row>
    <row r="28" spans="2:11" ht="25" customHeight="1">
      <c r="B28" s="614"/>
      <c r="C28" s="36" t="s">
        <v>109</v>
      </c>
      <c r="D28" s="39">
        <f>③職員名簿【年間実績】!AA7</f>
        <v>0</v>
      </c>
      <c r="E28" s="622"/>
      <c r="F28" s="206">
        <f>IF(①基本情報【名簿入力前に必須入力】!$S$12=1,D28*①基本情報【名簿入力前に必須入力】!$E$16,'④-2【変動】金額確認用シート'!T106)</f>
        <v>0</v>
      </c>
      <c r="G28" s="614"/>
      <c r="H28" s="36" t="s">
        <v>109</v>
      </c>
      <c r="I28" s="39">
        <f>③職員名簿【年間実績】!AG7</f>
        <v>0</v>
      </c>
      <c r="J28" s="612"/>
      <c r="K28" s="206">
        <f>IF(①基本情報【名簿入力前に必須入力】!$S$12=1,I28*①基本情報【名簿入力前に必須入力】!$E$16,'④-2【変動】金額確認用シート'!AL106)</f>
        <v>0</v>
      </c>
    </row>
    <row r="29" spans="2:11" ht="25" customHeight="1">
      <c r="B29" s="619"/>
      <c r="C29" s="37" t="s">
        <v>101</v>
      </c>
      <c r="D29" s="39">
        <f>③職員名簿【年間実績】!AA8</f>
        <v>0</v>
      </c>
      <c r="E29" s="622"/>
      <c r="F29" s="206">
        <f>IF(①基本情報【名簿入力前に必須入力】!$S$12=1,D29*①基本情報【名簿入力前に必須入力】!$E$16,'④-2【変動】金額確認用シート'!T107)</f>
        <v>0</v>
      </c>
      <c r="G29" s="619"/>
      <c r="H29" s="37" t="s">
        <v>101</v>
      </c>
      <c r="I29" s="39">
        <f>③職員名簿【年間実績】!AG8</f>
        <v>0</v>
      </c>
      <c r="J29" s="612"/>
      <c r="K29" s="206">
        <f>IF(①基本情報【名簿入力前に必須入力】!$S$12=1,I29*①基本情報【名簿入力前に必須入力】!$E$16,'④-2【変動】金額確認用シート'!AL107)</f>
        <v>0</v>
      </c>
    </row>
    <row r="30" spans="2:11" ht="25" customHeight="1" thickBot="1">
      <c r="B30" s="614"/>
      <c r="C30" s="48" t="s">
        <v>155</v>
      </c>
      <c r="D30" s="38">
        <f>③職員名簿【年間実績】!AA9</f>
        <v>0</v>
      </c>
      <c r="E30" s="623"/>
      <c r="F30" s="207">
        <f>IF(①基本情報【名簿入力前に必須入力】!$S$12=1,D30*①基本情報【名簿入力前に必須入力】!$E$16,'④-2【変動】金額確認用シート'!T108)</f>
        <v>0</v>
      </c>
      <c r="G30" s="620"/>
      <c r="H30" s="331" t="s">
        <v>155</v>
      </c>
      <c r="I30" s="332">
        <f>③職員名簿【年間実績】!AG9</f>
        <v>0</v>
      </c>
      <c r="J30" s="613"/>
      <c r="K30" s="333">
        <f>IF(①基本情報【名簿入力前に必須入力】!$S$12=1,I30*①基本情報【名簿入力前に必須入力】!$E$16,'④-2【変動】金額確認用シート'!AL108)</f>
        <v>0</v>
      </c>
    </row>
    <row r="31" spans="2:11" ht="25.5" customHeight="1">
      <c r="B31" s="617"/>
      <c r="C31" s="618"/>
      <c r="D31" s="618"/>
      <c r="E31" s="107"/>
      <c r="F31" s="106"/>
      <c r="G31" s="624" t="s">
        <v>69</v>
      </c>
      <c r="H31" s="625"/>
      <c r="I31" s="329">
        <f>SUM(D7:D30,I7:I30)</f>
        <v>0</v>
      </c>
      <c r="J31" s="49"/>
      <c r="K31" s="330">
        <f>SUM(F7:F30,K7:K30)</f>
        <v>0</v>
      </c>
    </row>
    <row r="32" spans="2:11" ht="23.25" customHeight="1"/>
    <row r="33" spans="2:12" ht="20.25" customHeight="1">
      <c r="B33" s="11"/>
      <c r="C33" s="9"/>
      <c r="D33" s="12"/>
      <c r="E33" s="12"/>
      <c r="F33" s="9"/>
      <c r="G33" s="9"/>
      <c r="H33" s="11"/>
      <c r="I33" s="9"/>
      <c r="J33" s="12"/>
      <c r="K33" s="9"/>
      <c r="L33" s="9"/>
    </row>
    <row r="34" spans="2:12" ht="20.25" customHeight="1">
      <c r="B34" s="9"/>
      <c r="C34" s="9"/>
      <c r="D34" s="9"/>
      <c r="E34" s="9"/>
      <c r="F34" s="9"/>
      <c r="G34" s="9"/>
      <c r="H34" s="9"/>
      <c r="I34" s="9"/>
      <c r="J34" s="9"/>
      <c r="K34" s="9"/>
      <c r="L34" s="9"/>
    </row>
    <row r="35" spans="2:12" ht="12.75" customHeight="1">
      <c r="B35" s="9"/>
      <c r="C35" s="9"/>
      <c r="D35" s="9"/>
      <c r="E35" s="9"/>
      <c r="F35" s="9"/>
      <c r="G35" s="9"/>
      <c r="H35" s="9"/>
      <c r="I35" s="9"/>
      <c r="J35" s="9"/>
      <c r="K35" s="9"/>
      <c r="L35" s="9"/>
    </row>
  </sheetData>
  <sheetProtection algorithmName="SHA-512" hashValue="kAYK2jsulHWW/Ru3dy+45lAYOWRFIJKcvo6BftymrEdP6LmKtw0Gg42BC1xnSzSOFtZCVCHH8QPnaR8zeqglsQ==" saltValue="N17gnTDSM3BMhTVorshWuA==" spinCount="100000" sheet="1" selectLockedCells="1" selectUnlockedCells="1"/>
  <mergeCells count="26">
    <mergeCell ref="B31:D31"/>
    <mergeCell ref="B27:B30"/>
    <mergeCell ref="G27:G30"/>
    <mergeCell ref="G7:G10"/>
    <mergeCell ref="G11:G14"/>
    <mergeCell ref="G15:G18"/>
    <mergeCell ref="E7:E30"/>
    <mergeCell ref="B7:B10"/>
    <mergeCell ref="B19:B22"/>
    <mergeCell ref="B23:B26"/>
    <mergeCell ref="B11:B14"/>
    <mergeCell ref="B15:B18"/>
    <mergeCell ref="G31:H31"/>
    <mergeCell ref="F5:F6"/>
    <mergeCell ref="C5:C6"/>
    <mergeCell ref="B2:F2"/>
    <mergeCell ref="J7:J30"/>
    <mergeCell ref="G19:G22"/>
    <mergeCell ref="G23:G26"/>
    <mergeCell ref="G2:K2"/>
    <mergeCell ref="B5:B6"/>
    <mergeCell ref="E5:E6"/>
    <mergeCell ref="G5:G6"/>
    <mergeCell ref="H5:H6"/>
    <mergeCell ref="J5:J6"/>
    <mergeCell ref="K5:K6"/>
  </mergeCells>
  <phoneticPr fontId="1"/>
  <pageMargins left="0.78740157480314965" right="0.35433070866141736" top="0.98425196850393704" bottom="0.98425196850393704" header="0.51181102362204722" footer="0.51181102362204722"/>
  <pageSetup paperSize="9" scale="55" orientation="portrait" blackAndWhite="1" r:id="rId1"/>
  <headerFooter alignWithMargins="0"/>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00"/>
    <pageSetUpPr fitToPage="1"/>
  </sheetPr>
  <dimension ref="B1:P51"/>
  <sheetViews>
    <sheetView view="pageBreakPreview" topLeftCell="A23" zoomScale="80" zoomScaleNormal="100" zoomScaleSheetLayoutView="80" workbookViewId="0">
      <selection activeCell="F8" sqref="F8"/>
    </sheetView>
  </sheetViews>
  <sheetFormatPr defaultColWidth="9" defaultRowHeight="13"/>
  <cols>
    <col min="1" max="1" width="0.7265625" customWidth="1"/>
    <col min="2" max="2" width="4.6328125" style="20" customWidth="1"/>
    <col min="3" max="3" width="12.36328125" style="20" customWidth="1"/>
    <col min="4" max="4" width="5.6328125" style="20" customWidth="1"/>
    <col min="5" max="6" width="12.6328125" customWidth="1"/>
    <col min="7" max="7" width="11.26953125" customWidth="1"/>
    <col min="8" max="8" width="12.6328125" customWidth="1"/>
    <col min="9" max="9" width="13.6328125" customWidth="1"/>
    <col min="10" max="10" width="12.90625" customWidth="1"/>
    <col min="11" max="11" width="6.81640625" customWidth="1"/>
    <col min="12" max="15" width="10.6328125" customWidth="1"/>
    <col min="16" max="16" width="12.08984375" customWidth="1"/>
  </cols>
  <sheetData>
    <row r="1" spans="2:12" ht="105" customHeight="1"/>
    <row r="2" spans="2:12" ht="35.25" customHeight="1">
      <c r="B2" s="633" t="s">
        <v>142</v>
      </c>
      <c r="C2" s="633"/>
      <c r="D2" s="633"/>
      <c r="E2" s="633"/>
      <c r="F2" s="633"/>
      <c r="G2" s="633"/>
      <c r="H2" s="633"/>
      <c r="I2" s="633"/>
      <c r="J2" s="633"/>
    </row>
    <row r="3" spans="2:12" ht="27" customHeight="1">
      <c r="B3" s="154"/>
      <c r="C3" s="640"/>
      <c r="D3" s="640"/>
      <c r="E3" s="640"/>
      <c r="F3" s="640"/>
      <c r="G3" s="155" t="s">
        <v>1424</v>
      </c>
      <c r="H3" s="639">
        <f>'⑤算出内訳表(1)【自動】'!H3</f>
        <v>0</v>
      </c>
      <c r="I3" s="639"/>
      <c r="J3" s="639"/>
    </row>
    <row r="4" spans="2:12" ht="36.75" customHeight="1">
      <c r="B4" s="154"/>
      <c r="C4" s="640"/>
      <c r="D4" s="640"/>
      <c r="E4" s="640"/>
      <c r="F4" s="640"/>
      <c r="G4" s="154"/>
      <c r="H4" s="154"/>
      <c r="I4" s="154"/>
      <c r="J4" s="154"/>
    </row>
    <row r="5" spans="2:12" ht="27" customHeight="1">
      <c r="B5" s="25"/>
      <c r="C5" s="640"/>
      <c r="D5" s="640"/>
      <c r="E5" s="640"/>
      <c r="F5" s="640"/>
      <c r="G5" s="636" t="s">
        <v>159</v>
      </c>
      <c r="H5" s="636"/>
      <c r="I5" s="632">
        <f>'⑤算出内訳表(1)【自動】'!J7</f>
        <v>0</v>
      </c>
      <c r="J5" s="632"/>
    </row>
    <row r="6" spans="2:12" ht="15" customHeight="1">
      <c r="B6" s="26"/>
      <c r="C6" s="26"/>
      <c r="D6" s="26"/>
      <c r="E6" s="26"/>
      <c r="F6" s="26"/>
      <c r="G6" s="27"/>
      <c r="H6" s="637"/>
      <c r="I6" s="638"/>
      <c r="J6" s="24"/>
    </row>
    <row r="7" spans="2:12" ht="39">
      <c r="B7" s="101"/>
      <c r="C7" s="627" t="s">
        <v>126</v>
      </c>
      <c r="D7" s="628"/>
      <c r="E7" s="102" t="s">
        <v>127</v>
      </c>
      <c r="F7" s="119" t="s">
        <v>128</v>
      </c>
      <c r="G7" s="103" t="s">
        <v>129</v>
      </c>
      <c r="H7" s="103" t="s">
        <v>2284</v>
      </c>
      <c r="I7" s="102" t="s">
        <v>130</v>
      </c>
      <c r="J7" s="103" t="s">
        <v>131</v>
      </c>
    </row>
    <row r="8" spans="2:12" ht="20.149999999999999" customHeight="1">
      <c r="B8" s="629">
        <v>4</v>
      </c>
      <c r="C8" s="54" t="s">
        <v>161</v>
      </c>
      <c r="D8" s="31">
        <f>SUM('⑤算出内訳表(1)【自動】'!D7:D8)</f>
        <v>0</v>
      </c>
      <c r="E8" s="32">
        <f>SUM('⑤算出内訳表(1)【自動】'!F7:F8)</f>
        <v>0</v>
      </c>
      <c r="F8" s="57"/>
      <c r="G8" s="32">
        <f>ROUND(SUM(E8:F8),0)</f>
        <v>0</v>
      </c>
      <c r="H8" s="33">
        <f t="shared" ref="H8:H43" si="0">40000*D8</f>
        <v>0</v>
      </c>
      <c r="I8" s="33">
        <f t="shared" ref="I8:I25" si="1">MIN(G8,H8)</f>
        <v>0</v>
      </c>
      <c r="J8" s="34" t="str">
        <f>IFERROR(F8/E8,"")</f>
        <v/>
      </c>
      <c r="L8" s="471" t="str">
        <f>IF(D8&gt;=1,IF(F8&lt;&gt;"","OK","NG"),"OK")</f>
        <v>OK</v>
      </c>
    </row>
    <row r="9" spans="2:12" ht="20.149999999999999" customHeight="1">
      <c r="B9" s="630"/>
      <c r="C9" s="56" t="s">
        <v>66</v>
      </c>
      <c r="D9" s="50">
        <f>'⑤算出内訳表(1)【自動】'!D9</f>
        <v>0</v>
      </c>
      <c r="E9" s="51">
        <f>'⑤算出内訳表(1)【自動】'!F9</f>
        <v>0</v>
      </c>
      <c r="F9" s="58"/>
      <c r="G9" s="51">
        <f t="shared" ref="G9:G43" si="2">ROUND(SUM(E9:F9),0)</f>
        <v>0</v>
      </c>
      <c r="H9" s="52">
        <f t="shared" si="0"/>
        <v>0</v>
      </c>
      <c r="I9" s="52">
        <f t="shared" si="1"/>
        <v>0</v>
      </c>
      <c r="J9" s="53" t="str">
        <f t="shared" ref="J9:J25" si="3">IFERROR(F9/E9,"")</f>
        <v/>
      </c>
      <c r="L9" t="str">
        <f t="shared" ref="L9:L43" si="4">IF(D9&gt;=1,IF(F9&lt;&gt;"","OK","NG"),"OK")</f>
        <v>OK</v>
      </c>
    </row>
    <row r="10" spans="2:12" ht="20.149999999999999" customHeight="1">
      <c r="B10" s="631"/>
      <c r="C10" s="55" t="s">
        <v>154</v>
      </c>
      <c r="D10" s="40">
        <f>'⑤算出内訳表(1)【自動】'!D10</f>
        <v>0</v>
      </c>
      <c r="E10" s="41">
        <f>'⑤算出内訳表(1)【自動】'!F10</f>
        <v>0</v>
      </c>
      <c r="F10" s="59"/>
      <c r="G10" s="41">
        <f t="shared" si="2"/>
        <v>0</v>
      </c>
      <c r="H10" s="42">
        <f t="shared" si="0"/>
        <v>0</v>
      </c>
      <c r="I10" s="42">
        <f t="shared" si="1"/>
        <v>0</v>
      </c>
      <c r="J10" s="43" t="str">
        <f t="shared" si="3"/>
        <v/>
      </c>
      <c r="L10" t="str">
        <f t="shared" si="4"/>
        <v>OK</v>
      </c>
    </row>
    <row r="11" spans="2:12" ht="20.149999999999999" customHeight="1">
      <c r="B11" s="629">
        <v>5</v>
      </c>
      <c r="C11" s="54" t="s">
        <v>161</v>
      </c>
      <c r="D11" s="31">
        <f>SUM('⑤算出内訳表(1)【自動】'!D11:D12)</f>
        <v>0</v>
      </c>
      <c r="E11" s="32">
        <f>SUM('⑤算出内訳表(1)【自動】'!F11:F12)</f>
        <v>0</v>
      </c>
      <c r="F11" s="57"/>
      <c r="G11" s="32">
        <f t="shared" si="2"/>
        <v>0</v>
      </c>
      <c r="H11" s="33">
        <f t="shared" si="0"/>
        <v>0</v>
      </c>
      <c r="I11" s="33">
        <f t="shared" si="1"/>
        <v>0</v>
      </c>
      <c r="J11" s="34" t="str">
        <f t="shared" si="3"/>
        <v/>
      </c>
      <c r="L11" t="str">
        <f t="shared" si="4"/>
        <v>OK</v>
      </c>
    </row>
    <row r="12" spans="2:12" ht="20.149999999999999" customHeight="1">
      <c r="B12" s="630"/>
      <c r="C12" s="56" t="s">
        <v>66</v>
      </c>
      <c r="D12" s="50">
        <f>'⑤算出内訳表(1)【自動】'!D13</f>
        <v>0</v>
      </c>
      <c r="E12" s="51">
        <f>'⑤算出内訳表(1)【自動】'!F13</f>
        <v>0</v>
      </c>
      <c r="F12" s="58"/>
      <c r="G12" s="51">
        <f t="shared" si="2"/>
        <v>0</v>
      </c>
      <c r="H12" s="52">
        <f t="shared" si="0"/>
        <v>0</v>
      </c>
      <c r="I12" s="52">
        <f t="shared" si="1"/>
        <v>0</v>
      </c>
      <c r="J12" s="53" t="str">
        <f t="shared" si="3"/>
        <v/>
      </c>
      <c r="L12" t="str">
        <f t="shared" si="4"/>
        <v>OK</v>
      </c>
    </row>
    <row r="13" spans="2:12" ht="20.149999999999999" customHeight="1">
      <c r="B13" s="631"/>
      <c r="C13" s="55" t="s">
        <v>154</v>
      </c>
      <c r="D13" s="40">
        <f>'⑤算出内訳表(1)【自動】'!D14</f>
        <v>0</v>
      </c>
      <c r="E13" s="41">
        <f>'⑤算出内訳表(1)【自動】'!F14</f>
        <v>0</v>
      </c>
      <c r="F13" s="59"/>
      <c r="G13" s="41">
        <f t="shared" si="2"/>
        <v>0</v>
      </c>
      <c r="H13" s="42">
        <f t="shared" si="0"/>
        <v>0</v>
      </c>
      <c r="I13" s="42">
        <f t="shared" si="1"/>
        <v>0</v>
      </c>
      <c r="J13" s="43" t="str">
        <f t="shared" si="3"/>
        <v/>
      </c>
      <c r="L13" t="str">
        <f t="shared" si="4"/>
        <v>OK</v>
      </c>
    </row>
    <row r="14" spans="2:12" ht="20.149999999999999" customHeight="1">
      <c r="B14" s="629">
        <v>6</v>
      </c>
      <c r="C14" s="54" t="s">
        <v>161</v>
      </c>
      <c r="D14" s="31">
        <f>SUM('⑤算出内訳表(1)【自動】'!D15:D16)</f>
        <v>0</v>
      </c>
      <c r="E14" s="32">
        <f>SUM('⑤算出内訳表(1)【自動】'!F15:F16)</f>
        <v>0</v>
      </c>
      <c r="F14" s="57"/>
      <c r="G14" s="32">
        <f t="shared" si="2"/>
        <v>0</v>
      </c>
      <c r="H14" s="33">
        <f t="shared" si="0"/>
        <v>0</v>
      </c>
      <c r="I14" s="33">
        <f t="shared" si="1"/>
        <v>0</v>
      </c>
      <c r="J14" s="34" t="str">
        <f t="shared" si="3"/>
        <v/>
      </c>
      <c r="L14" t="str">
        <f t="shared" si="4"/>
        <v>OK</v>
      </c>
    </row>
    <row r="15" spans="2:12" ht="20.149999999999999" customHeight="1">
      <c r="B15" s="630"/>
      <c r="C15" s="56" t="s">
        <v>66</v>
      </c>
      <c r="D15" s="50">
        <f>'⑤算出内訳表(1)【自動】'!D17</f>
        <v>0</v>
      </c>
      <c r="E15" s="51">
        <f>'⑤算出内訳表(1)【自動】'!F17</f>
        <v>0</v>
      </c>
      <c r="F15" s="58"/>
      <c r="G15" s="51">
        <f t="shared" si="2"/>
        <v>0</v>
      </c>
      <c r="H15" s="52">
        <f t="shared" si="0"/>
        <v>0</v>
      </c>
      <c r="I15" s="52">
        <f t="shared" si="1"/>
        <v>0</v>
      </c>
      <c r="J15" s="53" t="str">
        <f t="shared" si="3"/>
        <v/>
      </c>
      <c r="L15" t="str">
        <f t="shared" si="4"/>
        <v>OK</v>
      </c>
    </row>
    <row r="16" spans="2:12" ht="20.149999999999999" customHeight="1">
      <c r="B16" s="631"/>
      <c r="C16" s="55" t="s">
        <v>154</v>
      </c>
      <c r="D16" s="40">
        <f>'⑤算出内訳表(1)【自動】'!D18</f>
        <v>0</v>
      </c>
      <c r="E16" s="41">
        <f>'⑤算出内訳表(1)【自動】'!F18</f>
        <v>0</v>
      </c>
      <c r="F16" s="59"/>
      <c r="G16" s="41">
        <f t="shared" si="2"/>
        <v>0</v>
      </c>
      <c r="H16" s="42">
        <f t="shared" si="0"/>
        <v>0</v>
      </c>
      <c r="I16" s="42">
        <f t="shared" si="1"/>
        <v>0</v>
      </c>
      <c r="J16" s="43" t="str">
        <f t="shared" si="3"/>
        <v/>
      </c>
      <c r="L16" t="str">
        <f t="shared" si="4"/>
        <v>OK</v>
      </c>
    </row>
    <row r="17" spans="2:15" ht="20.149999999999999" customHeight="1">
      <c r="B17" s="629">
        <v>7</v>
      </c>
      <c r="C17" s="54" t="s">
        <v>161</v>
      </c>
      <c r="D17" s="31">
        <f>SUM('⑤算出内訳表(1)【自動】'!D19:D20)</f>
        <v>0</v>
      </c>
      <c r="E17" s="32">
        <f>SUM('⑤算出内訳表(1)【自動】'!F19:F20)</f>
        <v>0</v>
      </c>
      <c r="F17" s="57"/>
      <c r="G17" s="32">
        <f t="shared" si="2"/>
        <v>0</v>
      </c>
      <c r="H17" s="33">
        <f t="shared" si="0"/>
        <v>0</v>
      </c>
      <c r="I17" s="33">
        <f t="shared" si="1"/>
        <v>0</v>
      </c>
      <c r="J17" s="34" t="str">
        <f t="shared" si="3"/>
        <v/>
      </c>
      <c r="L17" t="str">
        <f t="shared" si="4"/>
        <v>OK</v>
      </c>
    </row>
    <row r="18" spans="2:15" ht="20.149999999999999" customHeight="1">
      <c r="B18" s="630"/>
      <c r="C18" s="56" t="s">
        <v>66</v>
      </c>
      <c r="D18" s="50">
        <f>'⑤算出内訳表(1)【自動】'!D21</f>
        <v>0</v>
      </c>
      <c r="E18" s="51">
        <f>'⑤算出内訳表(1)【自動】'!F21</f>
        <v>0</v>
      </c>
      <c r="F18" s="58"/>
      <c r="G18" s="51">
        <f t="shared" si="2"/>
        <v>0</v>
      </c>
      <c r="H18" s="52">
        <f t="shared" si="0"/>
        <v>0</v>
      </c>
      <c r="I18" s="52">
        <f t="shared" si="1"/>
        <v>0</v>
      </c>
      <c r="J18" s="53" t="str">
        <f t="shared" si="3"/>
        <v/>
      </c>
      <c r="L18" t="str">
        <f t="shared" si="4"/>
        <v>OK</v>
      </c>
    </row>
    <row r="19" spans="2:15" ht="20.149999999999999" customHeight="1">
      <c r="B19" s="631"/>
      <c r="C19" s="55" t="s">
        <v>154</v>
      </c>
      <c r="D19" s="40">
        <f>'⑤算出内訳表(1)【自動】'!D22</f>
        <v>0</v>
      </c>
      <c r="E19" s="41">
        <f>'⑤算出内訳表(1)【自動】'!F22</f>
        <v>0</v>
      </c>
      <c r="F19" s="59"/>
      <c r="G19" s="41">
        <f t="shared" si="2"/>
        <v>0</v>
      </c>
      <c r="H19" s="42">
        <f t="shared" si="0"/>
        <v>0</v>
      </c>
      <c r="I19" s="42">
        <f t="shared" si="1"/>
        <v>0</v>
      </c>
      <c r="J19" s="43" t="str">
        <f t="shared" si="3"/>
        <v/>
      </c>
      <c r="L19" t="str">
        <f t="shared" si="4"/>
        <v>OK</v>
      </c>
    </row>
    <row r="20" spans="2:15" ht="20.149999999999999" customHeight="1">
      <c r="B20" s="629">
        <v>8</v>
      </c>
      <c r="C20" s="54" t="s">
        <v>161</v>
      </c>
      <c r="D20" s="31">
        <f>SUM('⑤算出内訳表(1)【自動】'!D23:D24)</f>
        <v>0</v>
      </c>
      <c r="E20" s="32">
        <f>SUM('⑤算出内訳表(1)【自動】'!F23:F24)</f>
        <v>0</v>
      </c>
      <c r="F20" s="57"/>
      <c r="G20" s="32">
        <f t="shared" si="2"/>
        <v>0</v>
      </c>
      <c r="H20" s="33">
        <f t="shared" si="0"/>
        <v>0</v>
      </c>
      <c r="I20" s="33">
        <f t="shared" si="1"/>
        <v>0</v>
      </c>
      <c r="J20" s="34" t="str">
        <f t="shared" si="3"/>
        <v/>
      </c>
      <c r="L20" t="str">
        <f t="shared" si="4"/>
        <v>OK</v>
      </c>
    </row>
    <row r="21" spans="2:15" ht="20.149999999999999" customHeight="1">
      <c r="B21" s="630"/>
      <c r="C21" s="56" t="s">
        <v>66</v>
      </c>
      <c r="D21" s="50">
        <f>'⑤算出内訳表(1)【自動】'!D25</f>
        <v>0</v>
      </c>
      <c r="E21" s="51">
        <f>'⑤算出内訳表(1)【自動】'!F25</f>
        <v>0</v>
      </c>
      <c r="F21" s="58"/>
      <c r="G21" s="51">
        <f t="shared" si="2"/>
        <v>0</v>
      </c>
      <c r="H21" s="52">
        <f t="shared" si="0"/>
        <v>0</v>
      </c>
      <c r="I21" s="52">
        <f t="shared" si="1"/>
        <v>0</v>
      </c>
      <c r="J21" s="53" t="str">
        <f t="shared" si="3"/>
        <v/>
      </c>
      <c r="L21" t="str">
        <f t="shared" si="4"/>
        <v>OK</v>
      </c>
    </row>
    <row r="22" spans="2:15" ht="20.149999999999999" customHeight="1">
      <c r="B22" s="631"/>
      <c r="C22" s="55" t="s">
        <v>154</v>
      </c>
      <c r="D22" s="40">
        <f>'⑤算出内訳表(1)【自動】'!D26</f>
        <v>0</v>
      </c>
      <c r="E22" s="41">
        <f>'⑤算出内訳表(1)【自動】'!F26</f>
        <v>0</v>
      </c>
      <c r="F22" s="60"/>
      <c r="G22" s="41">
        <f t="shared" si="2"/>
        <v>0</v>
      </c>
      <c r="H22" s="42">
        <f t="shared" si="0"/>
        <v>0</v>
      </c>
      <c r="I22" s="42">
        <f t="shared" si="1"/>
        <v>0</v>
      </c>
      <c r="J22" s="43" t="str">
        <f t="shared" si="3"/>
        <v/>
      </c>
      <c r="L22" t="str">
        <f t="shared" si="4"/>
        <v>OK</v>
      </c>
    </row>
    <row r="23" spans="2:15" ht="20.149999999999999" customHeight="1">
      <c r="B23" s="629">
        <v>9</v>
      </c>
      <c r="C23" s="54" t="s">
        <v>161</v>
      </c>
      <c r="D23" s="31">
        <f>SUM('⑤算出内訳表(1)【自動】'!D27:D28)</f>
        <v>0</v>
      </c>
      <c r="E23" s="32">
        <f>SUM('⑤算出内訳表(1)【自動】'!F27:F28)</f>
        <v>0</v>
      </c>
      <c r="F23" s="57"/>
      <c r="G23" s="32">
        <f t="shared" si="2"/>
        <v>0</v>
      </c>
      <c r="H23" s="33">
        <f t="shared" si="0"/>
        <v>0</v>
      </c>
      <c r="I23" s="33">
        <f t="shared" si="1"/>
        <v>0</v>
      </c>
      <c r="J23" s="34" t="str">
        <f t="shared" si="3"/>
        <v/>
      </c>
      <c r="L23" t="str">
        <f t="shared" si="4"/>
        <v>OK</v>
      </c>
    </row>
    <row r="24" spans="2:15" ht="20.149999999999999" customHeight="1">
      <c r="B24" s="630"/>
      <c r="C24" s="56" t="s">
        <v>66</v>
      </c>
      <c r="D24" s="50">
        <f>'⑤算出内訳表(1)【自動】'!D29</f>
        <v>0</v>
      </c>
      <c r="E24" s="51">
        <f>'⑤算出内訳表(1)【自動】'!F29</f>
        <v>0</v>
      </c>
      <c r="F24" s="58"/>
      <c r="G24" s="51">
        <f t="shared" si="2"/>
        <v>0</v>
      </c>
      <c r="H24" s="52">
        <f t="shared" si="0"/>
        <v>0</v>
      </c>
      <c r="I24" s="52">
        <f t="shared" si="1"/>
        <v>0</v>
      </c>
      <c r="J24" s="53" t="str">
        <f t="shared" si="3"/>
        <v/>
      </c>
      <c r="L24" t="str">
        <f t="shared" si="4"/>
        <v>OK</v>
      </c>
    </row>
    <row r="25" spans="2:15" ht="20.149999999999999" customHeight="1">
      <c r="B25" s="631"/>
      <c r="C25" s="55" t="s">
        <v>154</v>
      </c>
      <c r="D25" s="40">
        <f>'⑤算出内訳表(1)【自動】'!D30</f>
        <v>0</v>
      </c>
      <c r="E25" s="45">
        <f>'⑤算出内訳表(1)【自動】'!F30</f>
        <v>0</v>
      </c>
      <c r="F25" s="60"/>
      <c r="G25" s="45">
        <f t="shared" si="2"/>
        <v>0</v>
      </c>
      <c r="H25" s="46">
        <f t="shared" si="0"/>
        <v>0</v>
      </c>
      <c r="I25" s="46">
        <f t="shared" si="1"/>
        <v>0</v>
      </c>
      <c r="J25" s="47" t="str">
        <f t="shared" si="3"/>
        <v/>
      </c>
      <c r="L25" t="str">
        <f t="shared" si="4"/>
        <v>OK</v>
      </c>
    </row>
    <row r="26" spans="2:15" ht="20.149999999999999" customHeight="1">
      <c r="B26" s="629">
        <v>10</v>
      </c>
      <c r="C26" s="54" t="s">
        <v>161</v>
      </c>
      <c r="D26" s="370">
        <f>SUM('⑤算出内訳表(1)【自動】'!I7:I8)</f>
        <v>0</v>
      </c>
      <c r="E26" s="32">
        <f>SUM('⑤算出内訳表(1)【自動】'!K7:K8)</f>
        <v>0</v>
      </c>
      <c r="F26" s="57"/>
      <c r="G26" s="32">
        <f t="shared" si="2"/>
        <v>0</v>
      </c>
      <c r="H26" s="33">
        <f t="shared" si="0"/>
        <v>0</v>
      </c>
      <c r="I26" s="33">
        <f>MIN(G26,H26)</f>
        <v>0</v>
      </c>
      <c r="J26" s="34" t="str">
        <f>IFERROR(F26/E26,"")</f>
        <v/>
      </c>
      <c r="L26" t="str">
        <f t="shared" si="4"/>
        <v>OK</v>
      </c>
      <c r="M26" s="7"/>
      <c r="N26" s="634"/>
      <c r="O26" s="635"/>
    </row>
    <row r="27" spans="2:15" ht="20.149999999999999" customHeight="1">
      <c r="B27" s="630"/>
      <c r="C27" s="56" t="s">
        <v>66</v>
      </c>
      <c r="D27" s="50">
        <f>'⑤算出内訳表(1)【自動】'!I9</f>
        <v>0</v>
      </c>
      <c r="E27" s="51">
        <f>'⑤算出内訳表(1)【自動】'!K9</f>
        <v>0</v>
      </c>
      <c r="F27" s="58"/>
      <c r="G27" s="51">
        <f t="shared" si="2"/>
        <v>0</v>
      </c>
      <c r="H27" s="52">
        <f t="shared" si="0"/>
        <v>0</v>
      </c>
      <c r="I27" s="52">
        <f>MIN(G27,H27)</f>
        <v>0</v>
      </c>
      <c r="J27" s="53" t="str">
        <f t="shared" ref="J27:J44" si="5">IFERROR(F27/E27,"")</f>
        <v/>
      </c>
      <c r="L27" t="str">
        <f t="shared" si="4"/>
        <v>OK</v>
      </c>
    </row>
    <row r="28" spans="2:15" ht="20.149999999999999" customHeight="1">
      <c r="B28" s="631"/>
      <c r="C28" s="55" t="s">
        <v>154</v>
      </c>
      <c r="D28" s="40">
        <f>'⑤算出内訳表(1)【自動】'!I10</f>
        <v>0</v>
      </c>
      <c r="E28" s="41">
        <f>'⑤算出内訳表(1)【自動】'!K10</f>
        <v>0</v>
      </c>
      <c r="F28" s="59"/>
      <c r="G28" s="41">
        <f t="shared" si="2"/>
        <v>0</v>
      </c>
      <c r="H28" s="42">
        <f t="shared" si="0"/>
        <v>0</v>
      </c>
      <c r="I28" s="42">
        <f t="shared" ref="I28:I41" si="6">MIN(G28,H28)</f>
        <v>0</v>
      </c>
      <c r="J28" s="43" t="str">
        <f t="shared" si="5"/>
        <v/>
      </c>
      <c r="L28" t="str">
        <f t="shared" si="4"/>
        <v>OK</v>
      </c>
    </row>
    <row r="29" spans="2:15" ht="20.149999999999999" customHeight="1">
      <c r="B29" s="629">
        <v>11</v>
      </c>
      <c r="C29" s="54" t="s">
        <v>161</v>
      </c>
      <c r="D29" s="31">
        <f>SUM('⑤算出内訳表(1)【自動】'!I11:I12)</f>
        <v>0</v>
      </c>
      <c r="E29" s="32">
        <f>SUM('⑤算出内訳表(1)【自動】'!K11:K12)</f>
        <v>0</v>
      </c>
      <c r="F29" s="57"/>
      <c r="G29" s="32">
        <f t="shared" si="2"/>
        <v>0</v>
      </c>
      <c r="H29" s="33">
        <f t="shared" si="0"/>
        <v>0</v>
      </c>
      <c r="I29" s="33">
        <f t="shared" si="6"/>
        <v>0</v>
      </c>
      <c r="J29" s="34" t="str">
        <f t="shared" si="5"/>
        <v/>
      </c>
      <c r="L29" t="str">
        <f t="shared" si="4"/>
        <v>OK</v>
      </c>
    </row>
    <row r="30" spans="2:15" ht="20.149999999999999" customHeight="1">
      <c r="B30" s="630"/>
      <c r="C30" s="56" t="s">
        <v>66</v>
      </c>
      <c r="D30" s="50">
        <f>'⑤算出内訳表(1)【自動】'!I13</f>
        <v>0</v>
      </c>
      <c r="E30" s="51">
        <f>'⑤算出内訳表(1)【自動】'!K13</f>
        <v>0</v>
      </c>
      <c r="F30" s="58"/>
      <c r="G30" s="51">
        <f t="shared" si="2"/>
        <v>0</v>
      </c>
      <c r="H30" s="52">
        <f t="shared" si="0"/>
        <v>0</v>
      </c>
      <c r="I30" s="52">
        <f>MIN(G30,H30)</f>
        <v>0</v>
      </c>
      <c r="J30" s="53" t="str">
        <f t="shared" si="5"/>
        <v/>
      </c>
      <c r="L30" t="str">
        <f t="shared" si="4"/>
        <v>OK</v>
      </c>
    </row>
    <row r="31" spans="2:15" ht="20.149999999999999" customHeight="1">
      <c r="B31" s="631"/>
      <c r="C31" s="55" t="s">
        <v>154</v>
      </c>
      <c r="D31" s="40">
        <f>'⑤算出内訳表(1)【自動】'!I14</f>
        <v>0</v>
      </c>
      <c r="E31" s="41">
        <f>'⑤算出内訳表(1)【自動】'!K14</f>
        <v>0</v>
      </c>
      <c r="F31" s="59"/>
      <c r="G31" s="41">
        <f t="shared" si="2"/>
        <v>0</v>
      </c>
      <c r="H31" s="42">
        <f t="shared" si="0"/>
        <v>0</v>
      </c>
      <c r="I31" s="42">
        <f t="shared" si="6"/>
        <v>0</v>
      </c>
      <c r="J31" s="43" t="str">
        <f t="shared" si="5"/>
        <v/>
      </c>
      <c r="L31" t="str">
        <f t="shared" si="4"/>
        <v>OK</v>
      </c>
    </row>
    <row r="32" spans="2:15" ht="20.149999999999999" customHeight="1">
      <c r="B32" s="629">
        <v>12</v>
      </c>
      <c r="C32" s="54" t="s">
        <v>161</v>
      </c>
      <c r="D32" s="31">
        <f>SUM('⑤算出内訳表(1)【自動】'!I15:I16)</f>
        <v>0</v>
      </c>
      <c r="E32" s="32">
        <f>SUM('⑤算出内訳表(1)【自動】'!K15:K16)</f>
        <v>0</v>
      </c>
      <c r="F32" s="57"/>
      <c r="G32" s="32">
        <f t="shared" si="2"/>
        <v>0</v>
      </c>
      <c r="H32" s="33">
        <f t="shared" si="0"/>
        <v>0</v>
      </c>
      <c r="I32" s="33">
        <f t="shared" si="6"/>
        <v>0</v>
      </c>
      <c r="J32" s="34" t="str">
        <f t="shared" si="5"/>
        <v/>
      </c>
      <c r="L32" t="str">
        <f t="shared" si="4"/>
        <v>OK</v>
      </c>
    </row>
    <row r="33" spans="2:16" ht="20.149999999999999" customHeight="1">
      <c r="B33" s="630"/>
      <c r="C33" s="56" t="s">
        <v>66</v>
      </c>
      <c r="D33" s="50">
        <f>'⑤算出内訳表(1)【自動】'!I17</f>
        <v>0</v>
      </c>
      <c r="E33" s="51">
        <f>'⑤算出内訳表(1)【自動】'!K17</f>
        <v>0</v>
      </c>
      <c r="F33" s="58"/>
      <c r="G33" s="51">
        <f t="shared" si="2"/>
        <v>0</v>
      </c>
      <c r="H33" s="52">
        <f t="shared" si="0"/>
        <v>0</v>
      </c>
      <c r="I33" s="52">
        <f>MIN(G33,H33)</f>
        <v>0</v>
      </c>
      <c r="J33" s="53" t="str">
        <f t="shared" si="5"/>
        <v/>
      </c>
      <c r="L33" t="str">
        <f t="shared" si="4"/>
        <v>OK</v>
      </c>
    </row>
    <row r="34" spans="2:16" ht="20.149999999999999" customHeight="1">
      <c r="B34" s="631"/>
      <c r="C34" s="55" t="s">
        <v>154</v>
      </c>
      <c r="D34" s="40">
        <f>'⑤算出内訳表(1)【自動】'!I18</f>
        <v>0</v>
      </c>
      <c r="E34" s="41">
        <f>'⑤算出内訳表(1)【自動】'!K18</f>
        <v>0</v>
      </c>
      <c r="F34" s="59"/>
      <c r="G34" s="41">
        <f t="shared" si="2"/>
        <v>0</v>
      </c>
      <c r="H34" s="42">
        <f t="shared" si="0"/>
        <v>0</v>
      </c>
      <c r="I34" s="42">
        <f t="shared" si="6"/>
        <v>0</v>
      </c>
      <c r="J34" s="43" t="str">
        <f t="shared" si="5"/>
        <v/>
      </c>
      <c r="L34" t="str">
        <f t="shared" si="4"/>
        <v>OK</v>
      </c>
    </row>
    <row r="35" spans="2:16" ht="20.149999999999999" customHeight="1">
      <c r="B35" s="629">
        <v>1</v>
      </c>
      <c r="C35" s="54" t="s">
        <v>161</v>
      </c>
      <c r="D35" s="31">
        <f>SUM('⑤算出内訳表(1)【自動】'!I19:I20)</f>
        <v>0</v>
      </c>
      <c r="E35" s="32">
        <f>SUM('⑤算出内訳表(1)【自動】'!K19:K20)</f>
        <v>0</v>
      </c>
      <c r="F35" s="57"/>
      <c r="G35" s="32">
        <f t="shared" si="2"/>
        <v>0</v>
      </c>
      <c r="H35" s="33">
        <f t="shared" si="0"/>
        <v>0</v>
      </c>
      <c r="I35" s="33">
        <f t="shared" si="6"/>
        <v>0</v>
      </c>
      <c r="J35" s="34" t="str">
        <f t="shared" si="5"/>
        <v/>
      </c>
      <c r="L35" t="str">
        <f t="shared" si="4"/>
        <v>OK</v>
      </c>
      <c r="M35" s="118"/>
      <c r="N35" s="118"/>
      <c r="O35" s="118"/>
      <c r="P35" s="118"/>
    </row>
    <row r="36" spans="2:16" ht="20.149999999999999" customHeight="1">
      <c r="B36" s="630"/>
      <c r="C36" s="56" t="s">
        <v>66</v>
      </c>
      <c r="D36" s="50">
        <f>'⑤算出内訳表(1)【自動】'!I21</f>
        <v>0</v>
      </c>
      <c r="E36" s="51">
        <f>'⑤算出内訳表(1)【自動】'!K21</f>
        <v>0</v>
      </c>
      <c r="F36" s="58"/>
      <c r="G36" s="51">
        <f t="shared" si="2"/>
        <v>0</v>
      </c>
      <c r="H36" s="52">
        <f t="shared" si="0"/>
        <v>0</v>
      </c>
      <c r="I36" s="52">
        <f>MIN(G36,H36)</f>
        <v>0</v>
      </c>
      <c r="J36" s="53" t="str">
        <f t="shared" si="5"/>
        <v/>
      </c>
      <c r="L36" t="str">
        <f t="shared" si="4"/>
        <v>OK</v>
      </c>
    </row>
    <row r="37" spans="2:16" ht="20.149999999999999" customHeight="1">
      <c r="B37" s="631"/>
      <c r="C37" s="55" t="s">
        <v>154</v>
      </c>
      <c r="D37" s="40">
        <f>'⑤算出内訳表(1)【自動】'!I22</f>
        <v>0</v>
      </c>
      <c r="E37" s="41">
        <f>'⑤算出内訳表(1)【自動】'!K22</f>
        <v>0</v>
      </c>
      <c r="F37" s="59"/>
      <c r="G37" s="41">
        <f t="shared" si="2"/>
        <v>0</v>
      </c>
      <c r="H37" s="42">
        <f t="shared" si="0"/>
        <v>0</v>
      </c>
      <c r="I37" s="42">
        <f t="shared" si="6"/>
        <v>0</v>
      </c>
      <c r="J37" s="43" t="str">
        <f t="shared" si="5"/>
        <v/>
      </c>
      <c r="L37" t="str">
        <f t="shared" si="4"/>
        <v>OK</v>
      </c>
    </row>
    <row r="38" spans="2:16" ht="20.149999999999999" customHeight="1">
      <c r="B38" s="629">
        <v>2</v>
      </c>
      <c r="C38" s="54" t="s">
        <v>161</v>
      </c>
      <c r="D38" s="31">
        <f>SUM('⑤算出内訳表(1)【自動】'!I23:I24)</f>
        <v>0</v>
      </c>
      <c r="E38" s="32">
        <f>SUM('⑤算出内訳表(1)【自動】'!K23:K24)</f>
        <v>0</v>
      </c>
      <c r="F38" s="57"/>
      <c r="G38" s="32">
        <f t="shared" si="2"/>
        <v>0</v>
      </c>
      <c r="H38" s="33">
        <f t="shared" si="0"/>
        <v>0</v>
      </c>
      <c r="I38" s="33">
        <f t="shared" si="6"/>
        <v>0</v>
      </c>
      <c r="J38" s="34" t="str">
        <f t="shared" si="5"/>
        <v/>
      </c>
      <c r="L38" t="str">
        <f t="shared" si="4"/>
        <v>OK</v>
      </c>
      <c r="M38" s="7"/>
      <c r="N38" s="7"/>
      <c r="O38" s="7"/>
    </row>
    <row r="39" spans="2:16" ht="20.149999999999999" customHeight="1">
      <c r="B39" s="630"/>
      <c r="C39" s="56" t="s">
        <v>66</v>
      </c>
      <c r="D39" s="50">
        <f>'⑤算出内訳表(1)【自動】'!I25</f>
        <v>0</v>
      </c>
      <c r="E39" s="51">
        <f>'⑤算出内訳表(1)【自動】'!K25</f>
        <v>0</v>
      </c>
      <c r="F39" s="58"/>
      <c r="G39" s="51">
        <f t="shared" si="2"/>
        <v>0</v>
      </c>
      <c r="H39" s="52">
        <f t="shared" si="0"/>
        <v>0</v>
      </c>
      <c r="I39" s="52">
        <f>MIN(G39,H39)</f>
        <v>0</v>
      </c>
      <c r="J39" s="53" t="str">
        <f t="shared" si="5"/>
        <v/>
      </c>
      <c r="L39" t="str">
        <f t="shared" si="4"/>
        <v>OK</v>
      </c>
    </row>
    <row r="40" spans="2:16" ht="20.149999999999999" customHeight="1">
      <c r="B40" s="631"/>
      <c r="C40" s="55" t="s">
        <v>154</v>
      </c>
      <c r="D40" s="40">
        <f>'⑤算出内訳表(1)【自動】'!I26</f>
        <v>0</v>
      </c>
      <c r="E40" s="41">
        <f>'⑤算出内訳表(1)【自動】'!K26</f>
        <v>0</v>
      </c>
      <c r="F40" s="60"/>
      <c r="G40" s="41">
        <f t="shared" si="2"/>
        <v>0</v>
      </c>
      <c r="H40" s="42">
        <f t="shared" si="0"/>
        <v>0</v>
      </c>
      <c r="I40" s="42">
        <f t="shared" si="6"/>
        <v>0</v>
      </c>
      <c r="J40" s="43" t="str">
        <f t="shared" si="5"/>
        <v/>
      </c>
      <c r="L40" t="str">
        <f t="shared" si="4"/>
        <v>OK</v>
      </c>
    </row>
    <row r="41" spans="2:16" ht="20.149999999999999" customHeight="1">
      <c r="B41" s="629">
        <v>3</v>
      </c>
      <c r="C41" s="54" t="s">
        <v>161</v>
      </c>
      <c r="D41" s="31">
        <f>SUM('⑤算出内訳表(1)【自動】'!I27:I28)</f>
        <v>0</v>
      </c>
      <c r="E41" s="32">
        <f>SUM('⑤算出内訳表(1)【自動】'!K27:K28)</f>
        <v>0</v>
      </c>
      <c r="F41" s="57"/>
      <c r="G41" s="32">
        <f t="shared" si="2"/>
        <v>0</v>
      </c>
      <c r="H41" s="33">
        <f t="shared" si="0"/>
        <v>0</v>
      </c>
      <c r="I41" s="33">
        <f t="shared" si="6"/>
        <v>0</v>
      </c>
      <c r="J41" s="34" t="str">
        <f t="shared" si="5"/>
        <v/>
      </c>
      <c r="L41" t="str">
        <f t="shared" si="4"/>
        <v>OK</v>
      </c>
    </row>
    <row r="42" spans="2:16" ht="20.149999999999999" customHeight="1">
      <c r="B42" s="630"/>
      <c r="C42" s="56" t="s">
        <v>66</v>
      </c>
      <c r="D42" s="50">
        <f>'⑤算出内訳表(1)【自動】'!I29</f>
        <v>0</v>
      </c>
      <c r="E42" s="51">
        <f>'⑤算出内訳表(1)【自動】'!K29</f>
        <v>0</v>
      </c>
      <c r="F42" s="58"/>
      <c r="G42" s="51">
        <f t="shared" si="2"/>
        <v>0</v>
      </c>
      <c r="H42" s="52">
        <f t="shared" si="0"/>
        <v>0</v>
      </c>
      <c r="I42" s="52">
        <f>MIN(G42,H42)</f>
        <v>0</v>
      </c>
      <c r="J42" s="53" t="str">
        <f t="shared" si="5"/>
        <v/>
      </c>
      <c r="L42" t="str">
        <f t="shared" si="4"/>
        <v>OK</v>
      </c>
    </row>
    <row r="43" spans="2:16" ht="20.149999999999999" customHeight="1" thickBot="1">
      <c r="B43" s="631"/>
      <c r="C43" s="55" t="s">
        <v>154</v>
      </c>
      <c r="D43" s="44">
        <f>'⑤算出内訳表(1)【自動】'!I30</f>
        <v>0</v>
      </c>
      <c r="E43" s="45">
        <f>'⑤算出内訳表(1)【自動】'!K30</f>
        <v>0</v>
      </c>
      <c r="F43" s="60"/>
      <c r="G43" s="45">
        <f t="shared" si="2"/>
        <v>0</v>
      </c>
      <c r="H43" s="46">
        <f t="shared" si="0"/>
        <v>0</v>
      </c>
      <c r="I43" s="46">
        <f t="shared" ref="I43" si="7">MIN(G43,H43)</f>
        <v>0</v>
      </c>
      <c r="J43" s="47" t="str">
        <f t="shared" si="5"/>
        <v/>
      </c>
      <c r="L43" t="str">
        <f t="shared" si="4"/>
        <v>OK</v>
      </c>
    </row>
    <row r="44" spans="2:16" ht="34.5" customHeight="1" thickTop="1">
      <c r="B44" s="35" t="s">
        <v>72</v>
      </c>
      <c r="C44" s="35"/>
      <c r="D44" s="28">
        <f>SUM(D8:D43)</f>
        <v>0</v>
      </c>
      <c r="E44" s="29">
        <f>SUM(E8:E43)</f>
        <v>0</v>
      </c>
      <c r="F44" s="29">
        <f t="shared" ref="F44:H44" si="8">SUM(F8:F43)</f>
        <v>0</v>
      </c>
      <c r="G44" s="29">
        <f t="shared" si="8"/>
        <v>0</v>
      </c>
      <c r="H44" s="29">
        <f t="shared" si="8"/>
        <v>0</v>
      </c>
      <c r="I44" s="29">
        <f>SUM(I8:I43)</f>
        <v>0</v>
      </c>
      <c r="J44" s="30" t="str">
        <f t="shared" si="5"/>
        <v/>
      </c>
    </row>
    <row r="45" spans="2:16">
      <c r="B45" s="626" t="s">
        <v>153</v>
      </c>
      <c r="C45" s="626"/>
      <c r="D45" s="626"/>
      <c r="E45" s="626"/>
      <c r="F45" s="626"/>
      <c r="G45" s="626"/>
      <c r="H45" s="626"/>
      <c r="I45" s="626"/>
      <c r="J45" s="626"/>
    </row>
    <row r="46" spans="2:16">
      <c r="B46" s="120"/>
      <c r="C46" s="120"/>
      <c r="D46" s="121"/>
      <c r="E46" s="121"/>
      <c r="F46" s="121"/>
      <c r="G46" s="121"/>
      <c r="H46" s="121"/>
      <c r="I46" s="121"/>
      <c r="J46" s="121"/>
    </row>
    <row r="47" spans="2:16" ht="13.5" thickBot="1">
      <c r="F47" s="117" t="s">
        <v>451</v>
      </c>
      <c r="G47" s="7"/>
      <c r="H47" s="7"/>
      <c r="I47" s="7"/>
    </row>
    <row r="48" spans="2:16">
      <c r="F48" s="67"/>
      <c r="G48" s="68" t="s">
        <v>177</v>
      </c>
      <c r="H48" s="68" t="s">
        <v>115</v>
      </c>
      <c r="I48" s="69" t="s">
        <v>116</v>
      </c>
      <c r="J48" s="63" t="s">
        <v>160</v>
      </c>
    </row>
    <row r="49" spans="6:10">
      <c r="F49" s="115" t="s">
        <v>178</v>
      </c>
      <c r="G49" s="112">
        <f>SUM(D9:D10,D12:D13,D15:D16,D18:D19,D21:D22,D24:D25,D27:D28,D30:D31,D33:D34,D36:D37,D39:D40,D42:D43)</f>
        <v>0</v>
      </c>
      <c r="H49" s="98">
        <f>SUM(I9:I10,I12:I13,I15:I16,I18:I19,I21:I22,I24:I25,I27:I28,I30:I31,I33:I34,I36:I37,I39:I40,I42:I43)</f>
        <v>0</v>
      </c>
      <c r="I49" s="70" t="s">
        <v>170</v>
      </c>
      <c r="J49" s="64">
        <f>SUM(H49:I49)</f>
        <v>0</v>
      </c>
    </row>
    <row r="50" spans="6:10" ht="13.5" thickBot="1">
      <c r="F50" s="116" t="s">
        <v>114</v>
      </c>
      <c r="G50" s="113">
        <f>SUM(D8,D11,D14,D17,D20,D23,D26,D29,D32,D35,D38,D41)</f>
        <v>0</v>
      </c>
      <c r="H50" s="71">
        <f>SUM(I8,I11,I14,I17,I20,I23,I26,I29,I32,I35,I38,I41)-I50</f>
        <v>0</v>
      </c>
      <c r="I50" s="72">
        <f>ROUND(SUM(I8,I11,I14,I17,I20,I23,I26,I29,I32,I35,I38,I41)*0.25,0)</f>
        <v>0</v>
      </c>
      <c r="J50" s="64">
        <f>SUM(H50:I50)</f>
        <v>0</v>
      </c>
    </row>
    <row r="51" spans="6:10">
      <c r="F51" s="65" t="s">
        <v>67</v>
      </c>
      <c r="G51" s="114">
        <f>SUM(G49:G50)</f>
        <v>0</v>
      </c>
      <c r="H51" s="66">
        <f>SUM(H49:H50)</f>
        <v>0</v>
      </c>
      <c r="I51" s="66">
        <f>SUM(I50)</f>
        <v>0</v>
      </c>
      <c r="J51" s="62">
        <f>SUM(H51:I51)</f>
        <v>0</v>
      </c>
    </row>
  </sheetData>
  <sheetProtection algorithmName="SHA-512" hashValue="dL53ZiuTcXxjcZ0B3KJW46buXPoNqQZc+2jq3cV/QhCQjIouV93fSiMJ1NrVoBMjxcOy7rY7iOwhLI93clrCRA==" saltValue="vTjoawCJUo3asJ+RU/xtFw==" spinCount="100000" sheet="1" selectLockedCells="1"/>
  <mergeCells count="21">
    <mergeCell ref="I5:J5"/>
    <mergeCell ref="B2:J2"/>
    <mergeCell ref="N26:O26"/>
    <mergeCell ref="G5:H5"/>
    <mergeCell ref="H6:I6"/>
    <mergeCell ref="H3:J3"/>
    <mergeCell ref="C3:F5"/>
    <mergeCell ref="B45:J45"/>
    <mergeCell ref="C7:D7"/>
    <mergeCell ref="B41:B43"/>
    <mergeCell ref="B38:B40"/>
    <mergeCell ref="B35:B37"/>
    <mergeCell ref="B32:B34"/>
    <mergeCell ref="B29:B31"/>
    <mergeCell ref="B26:B28"/>
    <mergeCell ref="B20:B22"/>
    <mergeCell ref="B23:B25"/>
    <mergeCell ref="B8:B10"/>
    <mergeCell ref="B11:B13"/>
    <mergeCell ref="B14:B16"/>
    <mergeCell ref="B17:B19"/>
  </mergeCells>
  <phoneticPr fontId="1"/>
  <pageMargins left="0.7" right="0.7" top="0.75" bottom="0.75" header="0.3" footer="0.3"/>
  <pageSetup paperSize="9" scale="75" fitToWidth="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C088E-63CC-406C-8570-4CF4DD185811}">
  <sheetPr codeName="Sheet20">
    <tabColor rgb="FF002060"/>
  </sheetPr>
  <dimension ref="A1:Z27"/>
  <sheetViews>
    <sheetView showGridLines="0" zoomScale="70" zoomScaleNormal="70" zoomScaleSheetLayoutView="100" workbookViewId="0">
      <selection activeCell="R18" sqref="R18"/>
    </sheetView>
  </sheetViews>
  <sheetFormatPr defaultColWidth="9" defaultRowHeight="27" customHeight="1"/>
  <cols>
    <col min="1" max="21" width="5.6328125" style="122" customWidth="1"/>
    <col min="22" max="22" width="6.6328125" style="122" customWidth="1"/>
    <col min="23" max="24" width="9" style="122"/>
    <col min="25" max="25" width="9" style="122" customWidth="1"/>
    <col min="26" max="16384" width="9" style="122"/>
  </cols>
  <sheetData>
    <row r="1" spans="4:25" ht="52.5" customHeight="1"/>
    <row r="2" spans="4:25" ht="21.75" customHeight="1"/>
    <row r="3" spans="4:25" ht="27" customHeight="1">
      <c r="D3" s="341" t="s">
        <v>1611</v>
      </c>
      <c r="E3" s="342"/>
      <c r="F3" s="343"/>
      <c r="G3" s="343"/>
      <c r="H3" s="343"/>
      <c r="I3" s="343"/>
      <c r="J3" s="343"/>
      <c r="K3" s="343"/>
      <c r="L3" s="343"/>
      <c r="M3" s="343"/>
      <c r="N3" s="373"/>
      <c r="O3" s="344"/>
      <c r="P3" s="344"/>
      <c r="Q3" s="344"/>
      <c r="R3" s="344"/>
      <c r="S3" s="344"/>
      <c r="T3" s="344"/>
      <c r="U3" s="344"/>
      <c r="V3" s="344"/>
      <c r="W3" s="344"/>
      <c r="X3" s="344"/>
      <c r="Y3" s="344"/>
    </row>
    <row r="4" spans="4:25" ht="27" customHeight="1" thickBot="1">
      <c r="D4" s="345" t="s">
        <v>1612</v>
      </c>
      <c r="E4" s="203"/>
    </row>
    <row r="5" spans="4:25" ht="27" customHeight="1">
      <c r="D5" s="213" t="s">
        <v>31</v>
      </c>
      <c r="E5" s="214" t="s">
        <v>1448</v>
      </c>
      <c r="F5" s="214" t="s">
        <v>33</v>
      </c>
      <c r="G5" s="214" t="s">
        <v>34</v>
      </c>
      <c r="H5" s="214" t="s">
        <v>35</v>
      </c>
      <c r="I5" s="214" t="s">
        <v>36</v>
      </c>
      <c r="J5" s="215" t="s">
        <v>37</v>
      </c>
    </row>
    <row r="6" spans="4:25" ht="27" customHeight="1" thickBot="1">
      <c r="D6" s="216" t="e">
        <f>IF(③職員名簿【年間実績】!V11=③職員名簿【年間実績】!V10,"○","×")</f>
        <v>#N/A</v>
      </c>
      <c r="E6" s="216" t="e">
        <f>IF(③職員名簿【年間実績】!W11=③職員名簿【年間実績】!W10,"○","×")</f>
        <v>#N/A</v>
      </c>
      <c r="F6" s="216" t="e">
        <f>IF(③職員名簿【年間実績】!X11=③職員名簿【年間実績】!X10,"○","×")</f>
        <v>#N/A</v>
      </c>
      <c r="G6" s="216" t="e">
        <f>IF(③職員名簿【年間実績】!Y11=③職員名簿【年間実績】!Y10,"○","×")</f>
        <v>#N/A</v>
      </c>
      <c r="H6" s="216" t="e">
        <f>IF(③職員名簿【年間実績】!Z11=③職員名簿【年間実績】!Z10,"○","×")</f>
        <v>#N/A</v>
      </c>
      <c r="I6" s="216" t="e">
        <f>IF(③職員名簿【年間実績】!AA11=③職員名簿【年間実績】!AA10,"○","×")</f>
        <v>#N/A</v>
      </c>
      <c r="J6" s="399" t="e">
        <f>IF(③職員名簿【年間実績】!AB11=③職員名簿【年間実績】!AB10,"○","×")</f>
        <v>#N/A</v>
      </c>
    </row>
    <row r="7" spans="4:25" ht="27" customHeight="1">
      <c r="D7" s="365" t="s">
        <v>1624</v>
      </c>
      <c r="E7" s="203"/>
    </row>
    <row r="8" spans="4:25" ht="27" customHeight="1">
      <c r="D8" s="346" t="s">
        <v>1625</v>
      </c>
      <c r="E8" s="347"/>
      <c r="F8" s="347"/>
      <c r="G8" s="347"/>
      <c r="H8" s="347"/>
      <c r="I8" s="347"/>
      <c r="J8" s="347"/>
      <c r="K8" s="347"/>
      <c r="L8" s="347"/>
      <c r="M8" s="347"/>
      <c r="N8" s="347"/>
      <c r="O8" s="347"/>
      <c r="P8" s="347"/>
      <c r="Q8" s="347"/>
      <c r="R8" s="347"/>
      <c r="S8" s="347"/>
      <c r="T8" s="347"/>
    </row>
    <row r="9" spans="4:25" ht="27" customHeight="1">
      <c r="D9" s="641" t="s">
        <v>1629</v>
      </c>
      <c r="E9" s="641"/>
      <c r="F9" s="641"/>
      <c r="G9" s="641"/>
      <c r="H9" s="641"/>
      <c r="I9" s="641"/>
      <c r="J9" s="641"/>
      <c r="K9" s="641"/>
      <c r="L9" s="641"/>
      <c r="M9" s="641"/>
      <c r="N9" s="641"/>
      <c r="O9" s="641"/>
      <c r="P9" s="641"/>
      <c r="Q9" s="641"/>
      <c r="R9" s="641"/>
      <c r="S9" s="641"/>
      <c r="T9" s="641"/>
      <c r="U9" s="641"/>
    </row>
    <row r="10" spans="4:25" ht="27" customHeight="1" thickBot="1">
      <c r="D10" s="345" t="s">
        <v>1613</v>
      </c>
      <c r="E10" s="348"/>
      <c r="F10" s="348"/>
      <c r="G10" s="348"/>
      <c r="H10" s="348"/>
      <c r="I10" s="348"/>
      <c r="J10" s="348"/>
    </row>
    <row r="11" spans="4:25" ht="27" customHeight="1">
      <c r="D11" s="213" t="s">
        <v>31</v>
      </c>
      <c r="E11" s="214" t="s">
        <v>1448</v>
      </c>
      <c r="F11" s="214" t="s">
        <v>33</v>
      </c>
      <c r="G11" s="214" t="s">
        <v>34</v>
      </c>
      <c r="H11" s="214" t="s">
        <v>35</v>
      </c>
      <c r="I11" s="214" t="s">
        <v>36</v>
      </c>
      <c r="J11" s="215" t="s">
        <v>37</v>
      </c>
    </row>
    <row r="12" spans="4:25" ht="27" customHeight="1" thickBot="1">
      <c r="D12" s="216" t="e">
        <f>IF(SUM('⑤算出内訳表(1)【自動】'!F7:F10)='⑤算出内訳表(1)【自動】'!O7,"○","×")</f>
        <v>#N/A</v>
      </c>
      <c r="E12" s="217" t="e">
        <f>IF(SUM('⑤算出内訳表(1)【自動】'!F11:F14)='⑤算出内訳表(1)【自動】'!O8,"○","×")</f>
        <v>#N/A</v>
      </c>
      <c r="F12" s="217" t="e">
        <f>IF(SUM('⑤算出内訳表(1)【自動】'!F15:F18)='⑤算出内訳表(1)【自動】'!O9,"○","×")</f>
        <v>#N/A</v>
      </c>
      <c r="G12" s="217" t="e">
        <f>IF(SUM('⑤算出内訳表(1)【自動】'!F19:F22)='⑤算出内訳表(1)【自動】'!O10,"○","×")</f>
        <v>#N/A</v>
      </c>
      <c r="H12" s="217" t="e">
        <f>IF(SUM('⑤算出内訳表(1)【自動】'!F23:F26)='⑤算出内訳表(1)【自動】'!O11,"○","×")</f>
        <v>#N/A</v>
      </c>
      <c r="I12" s="217" t="e">
        <f>IF(SUM('⑤算出内訳表(1)【自動】'!F27:F30)='⑤算出内訳表(1)【自動】'!O12,"○","×")</f>
        <v>#N/A</v>
      </c>
      <c r="J12" s="218" t="e">
        <f>IF(SUM('⑤算出内訳表(1)【自動】'!K7:K10)='⑤算出内訳表(1)【自動】'!O13,"○","×")</f>
        <v>#N/A</v>
      </c>
    </row>
    <row r="13" spans="4:25" ht="27" customHeight="1">
      <c r="D13" s="365" t="s">
        <v>1614</v>
      </c>
      <c r="E13" s="348"/>
      <c r="F13" s="348"/>
      <c r="G13" s="348"/>
      <c r="H13" s="348"/>
      <c r="I13" s="348"/>
      <c r="J13" s="348"/>
    </row>
    <row r="14" spans="4:25" ht="27" customHeight="1">
      <c r="D14" s="365"/>
      <c r="E14" s="348"/>
      <c r="F14" s="348"/>
      <c r="G14" s="348"/>
      <c r="H14" s="348"/>
      <c r="I14" s="348"/>
      <c r="J14" s="348"/>
    </row>
    <row r="15" spans="4:25" ht="27" customHeight="1">
      <c r="D15" s="346"/>
      <c r="E15" s="348"/>
      <c r="F15" s="348"/>
      <c r="G15" s="348"/>
      <c r="H15" s="348"/>
      <c r="I15" s="348"/>
      <c r="J15" s="348"/>
    </row>
    <row r="16" spans="4:25" ht="27" customHeight="1">
      <c r="D16" s="347"/>
      <c r="E16" s="348"/>
      <c r="F16" s="348"/>
      <c r="G16" s="348"/>
      <c r="H16" s="348"/>
      <c r="I16" s="348"/>
      <c r="J16" s="348"/>
    </row>
    <row r="17" spans="1:26" ht="27" customHeight="1" thickBot="1">
      <c r="D17" s="341" t="s">
        <v>2277</v>
      </c>
      <c r="E17" s="342"/>
      <c r="F17" s="343"/>
      <c r="G17" s="343"/>
    </row>
    <row r="18" spans="1:26" ht="44.15" customHeight="1" thickBot="1">
      <c r="D18" s="662" t="s">
        <v>2278</v>
      </c>
      <c r="E18" s="663"/>
      <c r="F18" s="664"/>
      <c r="G18" s="665" t="e">
        <f>IF(⑨差額請求書!G22&lt;0,"返還あり(下記を入力してください)","返還はありません。確認箇所は以上です")</f>
        <v>#N/A</v>
      </c>
      <c r="H18" s="666"/>
      <c r="I18" s="666"/>
      <c r="J18" s="666"/>
      <c r="K18" s="666"/>
      <c r="L18" s="666"/>
      <c r="M18" s="666"/>
      <c r="N18" s="666"/>
      <c r="O18" s="666"/>
      <c r="P18" s="666"/>
      <c r="Q18" s="667"/>
      <c r="R18" s="349" t="s">
        <v>2279</v>
      </c>
      <c r="S18" s="350"/>
      <c r="T18" s="350"/>
      <c r="U18" s="668" t="e">
        <f>IF(⑨差額請求書!G22&gt;0,"-",-(⑨差額請求書!G22))</f>
        <v>#N/A</v>
      </c>
      <c r="V18" s="669"/>
      <c r="W18" s="669"/>
      <c r="X18" s="670"/>
      <c r="Y18" s="351" t="s">
        <v>1443</v>
      </c>
    </row>
    <row r="19" spans="1:26" ht="17.25" customHeight="1" thickBot="1">
      <c r="D19" s="352"/>
      <c r="E19" s="352"/>
      <c r="F19" s="352"/>
      <c r="G19" s="353"/>
      <c r="H19" s="353"/>
      <c r="I19" s="353"/>
      <c r="J19" s="353"/>
      <c r="K19" s="353"/>
      <c r="L19" s="353"/>
      <c r="M19" s="353"/>
      <c r="O19" s="354"/>
      <c r="P19" s="354"/>
      <c r="Q19" s="355"/>
      <c r="R19" s="355"/>
      <c r="S19" s="355"/>
      <c r="T19" s="355"/>
      <c r="U19" s="356"/>
    </row>
    <row r="20" spans="1:26" ht="27" customHeight="1" thickBot="1">
      <c r="D20" s="357" t="s">
        <v>1615</v>
      </c>
      <c r="E20" s="358"/>
      <c r="F20" s="358"/>
      <c r="G20" s="358"/>
      <c r="H20" s="358"/>
      <c r="I20" s="358"/>
      <c r="J20" s="358"/>
      <c r="K20" s="358"/>
      <c r="L20" s="358"/>
      <c r="M20" s="358"/>
      <c r="N20" s="358"/>
      <c r="O20" s="358"/>
      <c r="P20" s="358"/>
      <c r="Q20" s="359"/>
    </row>
    <row r="21" spans="1:26" ht="31" customHeight="1">
      <c r="D21" s="360" t="s">
        <v>1616</v>
      </c>
      <c r="E21" s="361"/>
      <c r="F21" s="671"/>
      <c r="G21" s="672"/>
      <c r="H21" s="672"/>
      <c r="I21" s="672"/>
      <c r="J21" s="362" t="s">
        <v>1617</v>
      </c>
      <c r="L21" s="673"/>
      <c r="M21" s="674"/>
      <c r="N21" s="674"/>
      <c r="O21" s="674"/>
      <c r="P21" s="674"/>
      <c r="Q21" s="675"/>
    </row>
    <row r="22" spans="1:26" ht="30.75" customHeight="1">
      <c r="D22" s="643" t="s">
        <v>1618</v>
      </c>
      <c r="E22" s="644"/>
      <c r="F22" s="647"/>
      <c r="G22" s="648"/>
      <c r="H22" s="648"/>
      <c r="I22" s="648"/>
      <c r="J22" s="648"/>
      <c r="K22" s="648"/>
      <c r="L22" s="648"/>
      <c r="M22" s="648"/>
      <c r="N22" s="648"/>
      <c r="O22" s="648"/>
      <c r="P22" s="648"/>
      <c r="Q22" s="649"/>
      <c r="R22" s="363"/>
      <c r="S22" s="363"/>
    </row>
    <row r="23" spans="1:26" ht="30.75" customHeight="1">
      <c r="D23" s="645"/>
      <c r="E23" s="646"/>
      <c r="F23" s="650"/>
      <c r="G23" s="651"/>
      <c r="H23" s="651"/>
      <c r="I23" s="651"/>
      <c r="J23" s="651"/>
      <c r="K23" s="651"/>
      <c r="L23" s="651"/>
      <c r="M23" s="651"/>
      <c r="N23" s="651"/>
      <c r="O23" s="651"/>
      <c r="P23" s="651"/>
      <c r="Q23" s="652"/>
      <c r="R23" s="363"/>
      <c r="S23" s="363"/>
    </row>
    <row r="24" spans="1:26" ht="36.75" customHeight="1" thickBot="1">
      <c r="D24" s="653" t="s">
        <v>1451</v>
      </c>
      <c r="E24" s="654"/>
      <c r="F24" s="655"/>
      <c r="G24" s="656"/>
      <c r="H24" s="656"/>
      <c r="I24" s="656"/>
      <c r="J24" s="657" t="s">
        <v>1619</v>
      </c>
      <c r="K24" s="658"/>
      <c r="L24" s="659"/>
      <c r="M24" s="660"/>
      <c r="N24" s="660"/>
      <c r="O24" s="660"/>
      <c r="P24" s="661"/>
      <c r="Q24" s="364" t="s">
        <v>1450</v>
      </c>
    </row>
    <row r="25" spans="1:26" ht="43.5" customHeight="1">
      <c r="D25" s="210"/>
    </row>
    <row r="26" spans="1:26" ht="34.5" customHeight="1">
      <c r="D26" s="211"/>
      <c r="L26" s="212"/>
      <c r="M26" s="203"/>
    </row>
    <row r="27" spans="1:26" ht="27" customHeight="1">
      <c r="A27" s="642" t="s">
        <v>1620</v>
      </c>
      <c r="B27" s="642"/>
      <c r="C27" s="642"/>
      <c r="D27" s="642"/>
      <c r="E27" s="642"/>
      <c r="F27" s="642"/>
      <c r="G27" s="642"/>
      <c r="H27" s="642"/>
      <c r="I27" s="642"/>
      <c r="J27" s="642"/>
      <c r="K27" s="642"/>
      <c r="L27" s="642"/>
      <c r="M27" s="642"/>
      <c r="N27" s="642"/>
      <c r="O27" s="642"/>
      <c r="P27" s="642"/>
      <c r="Q27" s="642"/>
      <c r="R27" s="642"/>
      <c r="S27" s="642"/>
      <c r="T27" s="642"/>
      <c r="U27" s="642"/>
      <c r="V27" s="642"/>
      <c r="W27" s="642"/>
      <c r="X27" s="642"/>
      <c r="Y27" s="642"/>
      <c r="Z27" s="642"/>
    </row>
  </sheetData>
  <sheetProtection algorithmName="SHA-512" hashValue="WQD580CQFFXcWXu/M057fY6gGwK3QmeY7Nmvbns0HEiAV/+GEMBPhEwmD1LZPYd9gDvFVWvbFtnCw5VJ8h0Kog==" saltValue="cMKj6nxvVmUFdsX+MlVLTw==" spinCount="100000" sheet="1" objects="1" scenarios="1" selectLockedCells="1"/>
  <mergeCells count="13">
    <mergeCell ref="D9:U9"/>
    <mergeCell ref="A27:Z27"/>
    <mergeCell ref="D22:E23"/>
    <mergeCell ref="F22:Q23"/>
    <mergeCell ref="D24:E24"/>
    <mergeCell ref="F24:I24"/>
    <mergeCell ref="J24:K24"/>
    <mergeCell ref="L24:P24"/>
    <mergeCell ref="D18:F18"/>
    <mergeCell ref="G18:Q18"/>
    <mergeCell ref="U18:X18"/>
    <mergeCell ref="F21:I21"/>
    <mergeCell ref="L21:Q21"/>
  </mergeCells>
  <phoneticPr fontId="1"/>
  <conditionalFormatting sqref="D6:J7 D8:D9 D10:J10">
    <cfRule type="expression" dxfId="3" priority="3">
      <formula>D6="×"</formula>
    </cfRule>
  </conditionalFormatting>
  <conditionalFormatting sqref="D12:J16">
    <cfRule type="expression" dxfId="2" priority="1">
      <formula>D12="×"</formula>
    </cfRule>
  </conditionalFormatting>
  <conditionalFormatting sqref="F21:I21 L21:Q21 F22:Q23 F24:I24 L24:P24">
    <cfRule type="expression" dxfId="1" priority="6">
      <formula>$U$18="-"</formula>
    </cfRule>
  </conditionalFormatting>
  <conditionalFormatting sqref="G18">
    <cfRule type="expression" dxfId="0" priority="4">
      <formula>$G$18="戻入あり(下記を入力してください)"</formula>
    </cfRule>
  </conditionalFormatting>
  <conditionalFormatting sqref="O28:U36">
    <cfRule type="expression" priority="5">
      <formula>#REF!="○"</formula>
    </cfRule>
  </conditionalFormatting>
  <dataValidations count="1">
    <dataValidation type="list" allowBlank="1" showInputMessage="1" showErrorMessage="1" sqref="F24:I24" xr:uid="{F205DBF9-FB02-4EF8-85D7-AD8747454387}">
      <formula1>"園住所,法人住所,事業所住所,その他"</formula1>
    </dataValidation>
  </dataValidations>
  <hyperlinks>
    <hyperlink ref="D9" location="'４～１０月修正箇所'!A1" display="中間実績時で確定したデータに誤りがあり、修正した場合は、こちら（クリック）のシートに内容を入力してください。" xr:uid="{D6B32389-6C60-46BD-B14B-20BFFE67816A}"/>
  </hyperlinks>
  <pageMargins left="0.70866141732283472" right="0.70866141732283472" top="0.74803149606299213" bottom="0.74803149606299213" header="0.31496062992125984" footer="0.31496062992125984"/>
  <pageSetup paperSize="9" scale="8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3E06D-2E8D-448C-AFEB-49087B24805C}">
  <sheetPr codeName="Sheet21">
    <tabColor theme="5"/>
  </sheetPr>
  <dimension ref="A1:E211"/>
  <sheetViews>
    <sheetView view="pageBreakPreview" zoomScale="60" zoomScaleNormal="100" workbookViewId="0">
      <selection activeCell="B4" sqref="B4"/>
    </sheetView>
  </sheetViews>
  <sheetFormatPr defaultColWidth="9" defaultRowHeight="46.5" customHeight="1"/>
  <cols>
    <col min="1" max="1" width="7.26953125" customWidth="1"/>
    <col min="2" max="2" width="14.26953125" customWidth="1"/>
    <col min="3" max="3" width="23.6328125" customWidth="1"/>
    <col min="4" max="4" width="21.6328125" style="223" customWidth="1"/>
    <col min="5" max="5" width="82.7265625" style="223" customWidth="1"/>
  </cols>
  <sheetData>
    <row r="1" spans="1:5" ht="63" customHeight="1"/>
    <row r="2" spans="1:5" ht="46.5" customHeight="1">
      <c r="B2" s="232" t="s">
        <v>1452</v>
      </c>
      <c r="C2" s="232" t="s">
        <v>1453</v>
      </c>
      <c r="D2" s="232" t="s">
        <v>1454</v>
      </c>
      <c r="E2" s="232" t="s">
        <v>1610</v>
      </c>
    </row>
    <row r="3" spans="1:5" ht="46.5" customHeight="1" thickBot="1">
      <c r="A3" t="s">
        <v>1464</v>
      </c>
      <c r="B3" s="338" t="s">
        <v>1622</v>
      </c>
      <c r="C3" s="339" t="s">
        <v>1465</v>
      </c>
      <c r="D3" s="340" t="s">
        <v>462</v>
      </c>
      <c r="E3" s="340" t="s">
        <v>1623</v>
      </c>
    </row>
    <row r="4" spans="1:5" ht="46.5" customHeight="1">
      <c r="B4" s="145"/>
      <c r="C4" s="145"/>
      <c r="D4" s="233"/>
      <c r="E4" s="233"/>
    </row>
    <row r="5" spans="1:5" ht="46.5" customHeight="1">
      <c r="B5" s="148"/>
      <c r="C5" s="148"/>
      <c r="D5" s="224"/>
      <c r="E5" s="224"/>
    </row>
    <row r="6" spans="1:5" ht="46.5" customHeight="1">
      <c r="B6" s="148"/>
      <c r="C6" s="148"/>
      <c r="D6" s="224"/>
      <c r="E6" s="224"/>
    </row>
    <row r="7" spans="1:5" ht="46.5" customHeight="1">
      <c r="B7" s="148"/>
      <c r="C7" s="148"/>
      <c r="D7" s="224"/>
      <c r="E7" s="224"/>
    </row>
    <row r="8" spans="1:5" ht="46.5" customHeight="1">
      <c r="B8" s="148"/>
      <c r="C8" s="148"/>
      <c r="D8" s="224"/>
      <c r="E8" s="224"/>
    </row>
    <row r="9" spans="1:5" ht="46.5" customHeight="1">
      <c r="B9" s="148"/>
      <c r="C9" s="148"/>
      <c r="D9" s="224"/>
      <c r="E9" s="224"/>
    </row>
    <row r="10" spans="1:5" ht="46.5" customHeight="1">
      <c r="B10" s="148"/>
      <c r="C10" s="148"/>
      <c r="D10" s="224"/>
      <c r="E10" s="224"/>
    </row>
    <row r="11" spans="1:5" ht="46.5" customHeight="1">
      <c r="B11" s="148"/>
      <c r="C11" s="148"/>
      <c r="D11" s="224"/>
      <c r="E11" s="224"/>
    </row>
    <row r="12" spans="1:5" ht="46.5" customHeight="1">
      <c r="B12" s="148"/>
      <c r="C12" s="148"/>
      <c r="D12" s="224"/>
      <c r="E12" s="224"/>
    </row>
    <row r="13" spans="1:5" ht="46.5" customHeight="1">
      <c r="B13" s="148"/>
      <c r="C13" s="148"/>
      <c r="D13" s="224"/>
      <c r="E13" s="224"/>
    </row>
    <row r="14" spans="1:5" ht="46.5" customHeight="1">
      <c r="B14" s="148"/>
      <c r="C14" s="148"/>
      <c r="D14" s="224"/>
      <c r="E14" s="224"/>
    </row>
    <row r="15" spans="1:5" ht="46.5" customHeight="1">
      <c r="B15" s="148"/>
      <c r="C15" s="148"/>
      <c r="D15" s="224"/>
      <c r="E15" s="224"/>
    </row>
    <row r="16" spans="1:5" ht="46.5" customHeight="1">
      <c r="B16" s="148"/>
      <c r="C16" s="148"/>
      <c r="D16" s="224"/>
      <c r="E16" s="224"/>
    </row>
    <row r="17" spans="2:5" ht="46.5" customHeight="1">
      <c r="B17" s="148"/>
      <c r="C17" s="148"/>
      <c r="D17" s="224"/>
      <c r="E17" s="224"/>
    </row>
    <row r="18" spans="2:5" ht="46.5" customHeight="1">
      <c r="B18" s="148"/>
      <c r="C18" s="148"/>
      <c r="D18" s="224"/>
      <c r="E18" s="224"/>
    </row>
    <row r="19" spans="2:5" ht="46.5" customHeight="1">
      <c r="B19" s="148"/>
      <c r="C19" s="148"/>
      <c r="D19" s="224"/>
      <c r="E19" s="224"/>
    </row>
    <row r="20" spans="2:5" ht="46.5" customHeight="1">
      <c r="B20" s="148"/>
      <c r="C20" s="148"/>
      <c r="D20" s="224"/>
      <c r="E20" s="224"/>
    </row>
    <row r="21" spans="2:5" ht="46.5" customHeight="1">
      <c r="B21" s="148"/>
      <c r="C21" s="148"/>
      <c r="D21" s="224"/>
      <c r="E21" s="224"/>
    </row>
    <row r="22" spans="2:5" ht="46.5" customHeight="1">
      <c r="B22" s="148"/>
      <c r="C22" s="148"/>
      <c r="D22" s="224"/>
      <c r="E22" s="224"/>
    </row>
    <row r="23" spans="2:5" ht="46.5" customHeight="1">
      <c r="B23" s="148"/>
      <c r="C23" s="148"/>
      <c r="D23" s="224"/>
      <c r="E23" s="224"/>
    </row>
    <row r="24" spans="2:5" ht="46.5" customHeight="1">
      <c r="B24" s="148"/>
      <c r="C24" s="148"/>
      <c r="D24" s="224"/>
      <c r="E24" s="224"/>
    </row>
    <row r="25" spans="2:5" ht="46.5" customHeight="1">
      <c r="B25" s="148"/>
      <c r="C25" s="148"/>
      <c r="D25" s="224"/>
      <c r="E25" s="224"/>
    </row>
    <row r="26" spans="2:5" ht="46.5" customHeight="1">
      <c r="B26" s="148"/>
      <c r="C26" s="148"/>
      <c r="D26" s="224"/>
      <c r="E26" s="224"/>
    </row>
    <row r="27" spans="2:5" ht="46.5" customHeight="1">
      <c r="B27" s="148"/>
      <c r="C27" s="148"/>
      <c r="D27" s="224"/>
      <c r="E27" s="224"/>
    </row>
    <row r="28" spans="2:5" ht="46.5" customHeight="1">
      <c r="B28" s="148"/>
      <c r="C28" s="148"/>
      <c r="D28" s="224"/>
      <c r="E28" s="224"/>
    </row>
    <row r="29" spans="2:5" ht="46.5" customHeight="1">
      <c r="B29" s="148"/>
      <c r="C29" s="148"/>
      <c r="D29" s="224"/>
      <c r="E29" s="224"/>
    </row>
    <row r="30" spans="2:5" ht="46.5" customHeight="1">
      <c r="B30" s="148"/>
      <c r="C30" s="148"/>
      <c r="D30" s="224"/>
      <c r="E30" s="224"/>
    </row>
    <row r="31" spans="2:5" ht="46.5" customHeight="1">
      <c r="B31" s="148"/>
      <c r="C31" s="148"/>
      <c r="D31" s="224"/>
      <c r="E31" s="224"/>
    </row>
    <row r="32" spans="2:5" ht="46.5" customHeight="1">
      <c r="B32" s="148"/>
      <c r="C32" s="148"/>
      <c r="D32" s="224"/>
      <c r="E32" s="224"/>
    </row>
    <row r="33" spans="2:5" ht="46.5" customHeight="1">
      <c r="B33" s="148"/>
      <c r="C33" s="148"/>
      <c r="D33" s="224"/>
      <c r="E33" s="224"/>
    </row>
    <row r="34" spans="2:5" ht="46.5" customHeight="1">
      <c r="B34" s="148"/>
      <c r="C34" s="148"/>
      <c r="D34" s="224"/>
      <c r="E34" s="224"/>
    </row>
    <row r="35" spans="2:5" ht="46.5" customHeight="1">
      <c r="B35" s="148"/>
      <c r="C35" s="148"/>
      <c r="D35" s="224"/>
      <c r="E35" s="224"/>
    </row>
    <row r="36" spans="2:5" ht="46.5" customHeight="1">
      <c r="B36" s="148"/>
      <c r="C36" s="148"/>
      <c r="D36" s="224"/>
      <c r="E36" s="224"/>
    </row>
    <row r="37" spans="2:5" ht="46.5" customHeight="1">
      <c r="B37" s="148"/>
      <c r="C37" s="148"/>
      <c r="D37" s="224"/>
      <c r="E37" s="224"/>
    </row>
    <row r="38" spans="2:5" ht="46.5" customHeight="1">
      <c r="B38" s="148"/>
      <c r="C38" s="148"/>
      <c r="D38" s="224"/>
      <c r="E38" s="224"/>
    </row>
    <row r="39" spans="2:5" ht="46.5" customHeight="1">
      <c r="B39" s="148"/>
      <c r="C39" s="148"/>
      <c r="D39" s="224"/>
      <c r="E39" s="224"/>
    </row>
    <row r="40" spans="2:5" ht="46.5" customHeight="1">
      <c r="B40" s="148"/>
      <c r="C40" s="148"/>
      <c r="D40" s="224"/>
      <c r="E40" s="224"/>
    </row>
    <row r="41" spans="2:5" ht="46.5" customHeight="1">
      <c r="B41" s="148"/>
      <c r="C41" s="148"/>
      <c r="D41" s="224"/>
      <c r="E41" s="224"/>
    </row>
    <row r="42" spans="2:5" ht="46.5" customHeight="1">
      <c r="B42" s="148"/>
      <c r="C42" s="148"/>
      <c r="D42" s="224"/>
      <c r="E42" s="224"/>
    </row>
    <row r="43" spans="2:5" ht="46.5" customHeight="1">
      <c r="B43" s="148"/>
      <c r="C43" s="148"/>
      <c r="D43" s="224"/>
      <c r="E43" s="224"/>
    </row>
    <row r="44" spans="2:5" ht="46.5" customHeight="1">
      <c r="B44" s="148"/>
      <c r="C44" s="148"/>
      <c r="D44" s="224"/>
      <c r="E44" s="224"/>
    </row>
    <row r="45" spans="2:5" ht="46.5" customHeight="1">
      <c r="B45" s="148"/>
      <c r="C45" s="148"/>
      <c r="D45" s="224"/>
      <c r="E45" s="224"/>
    </row>
    <row r="46" spans="2:5" ht="46.5" customHeight="1">
      <c r="B46" s="148"/>
      <c r="C46" s="148"/>
      <c r="D46" s="224"/>
      <c r="E46" s="224"/>
    </row>
    <row r="47" spans="2:5" ht="46.5" customHeight="1">
      <c r="B47" s="148"/>
      <c r="C47" s="148"/>
      <c r="D47" s="224"/>
      <c r="E47" s="224"/>
    </row>
    <row r="48" spans="2:5" ht="46.5" customHeight="1">
      <c r="B48" s="148"/>
      <c r="C48" s="148"/>
      <c r="D48" s="224"/>
      <c r="E48" s="224"/>
    </row>
    <row r="49" spans="2:5" ht="46.5" customHeight="1">
      <c r="B49" s="148"/>
      <c r="C49" s="148"/>
      <c r="D49" s="224"/>
      <c r="E49" s="224"/>
    </row>
    <row r="50" spans="2:5" ht="46.5" customHeight="1">
      <c r="B50" s="148"/>
      <c r="C50" s="148"/>
      <c r="D50" s="224"/>
      <c r="E50" s="224"/>
    </row>
    <row r="51" spans="2:5" ht="46.5" customHeight="1">
      <c r="B51" s="148"/>
      <c r="C51" s="148"/>
      <c r="D51" s="224"/>
      <c r="E51" s="224"/>
    </row>
    <row r="52" spans="2:5" ht="46.5" customHeight="1">
      <c r="B52" s="148"/>
      <c r="C52" s="148"/>
      <c r="D52" s="224"/>
      <c r="E52" s="224"/>
    </row>
    <row r="53" spans="2:5" ht="46.5" customHeight="1">
      <c r="B53" s="148"/>
      <c r="C53" s="148"/>
      <c r="D53" s="224"/>
      <c r="E53" s="224"/>
    </row>
    <row r="54" spans="2:5" ht="46.5" customHeight="1">
      <c r="B54" s="148"/>
      <c r="C54" s="148"/>
      <c r="D54" s="224"/>
      <c r="E54" s="224"/>
    </row>
    <row r="55" spans="2:5" ht="46.5" customHeight="1">
      <c r="B55" s="148"/>
      <c r="C55" s="148"/>
      <c r="D55" s="224"/>
      <c r="E55" s="224"/>
    </row>
    <row r="56" spans="2:5" ht="46.5" customHeight="1">
      <c r="B56" s="148"/>
      <c r="C56" s="148"/>
      <c r="D56" s="224"/>
      <c r="E56" s="224"/>
    </row>
    <row r="57" spans="2:5" ht="46.5" customHeight="1">
      <c r="B57" s="148"/>
      <c r="C57" s="148"/>
      <c r="D57" s="224"/>
      <c r="E57" s="224"/>
    </row>
    <row r="58" spans="2:5" ht="46.5" customHeight="1">
      <c r="B58" s="148"/>
      <c r="C58" s="148"/>
      <c r="D58" s="224"/>
      <c r="E58" s="224"/>
    </row>
    <row r="59" spans="2:5" ht="46.5" customHeight="1">
      <c r="B59" s="148"/>
      <c r="C59" s="148"/>
      <c r="D59" s="224"/>
      <c r="E59" s="224"/>
    </row>
    <row r="60" spans="2:5" ht="46.5" customHeight="1">
      <c r="B60" s="148"/>
      <c r="C60" s="148"/>
      <c r="D60" s="224"/>
      <c r="E60" s="224"/>
    </row>
    <row r="61" spans="2:5" ht="46.5" customHeight="1">
      <c r="B61" s="148"/>
      <c r="C61" s="148"/>
      <c r="D61" s="224"/>
      <c r="E61" s="224"/>
    </row>
    <row r="62" spans="2:5" ht="46.5" customHeight="1">
      <c r="B62" s="148"/>
      <c r="C62" s="148"/>
      <c r="D62" s="224"/>
      <c r="E62" s="224"/>
    </row>
    <row r="63" spans="2:5" ht="46.5" customHeight="1">
      <c r="B63" s="148"/>
      <c r="C63" s="148"/>
      <c r="D63" s="224"/>
      <c r="E63" s="224"/>
    </row>
    <row r="64" spans="2:5" ht="46.5" customHeight="1">
      <c r="B64" s="148"/>
      <c r="C64" s="148"/>
      <c r="D64" s="224"/>
      <c r="E64" s="224"/>
    </row>
    <row r="65" spans="2:5" ht="46.5" customHeight="1">
      <c r="B65" s="148"/>
      <c r="C65" s="148"/>
      <c r="D65" s="224"/>
      <c r="E65" s="224"/>
    </row>
    <row r="66" spans="2:5" ht="46.5" customHeight="1">
      <c r="B66" s="148"/>
      <c r="C66" s="148"/>
      <c r="D66" s="224"/>
      <c r="E66" s="224"/>
    </row>
    <row r="67" spans="2:5" ht="46.5" customHeight="1">
      <c r="B67" s="148"/>
      <c r="C67" s="148"/>
      <c r="D67" s="224"/>
      <c r="E67" s="224"/>
    </row>
    <row r="68" spans="2:5" ht="46.5" customHeight="1">
      <c r="B68" s="148"/>
      <c r="C68" s="148"/>
      <c r="D68" s="224"/>
      <c r="E68" s="224"/>
    </row>
    <row r="69" spans="2:5" ht="46.5" customHeight="1">
      <c r="B69" s="148"/>
      <c r="C69" s="148"/>
      <c r="D69" s="224"/>
      <c r="E69" s="224"/>
    </row>
    <row r="70" spans="2:5" ht="46.5" customHeight="1">
      <c r="B70" s="148"/>
      <c r="C70" s="148"/>
      <c r="D70" s="224"/>
      <c r="E70" s="224"/>
    </row>
    <row r="71" spans="2:5" ht="46.5" customHeight="1">
      <c r="B71" s="148"/>
      <c r="C71" s="148"/>
      <c r="D71" s="224"/>
      <c r="E71" s="224"/>
    </row>
    <row r="72" spans="2:5" ht="46.5" customHeight="1">
      <c r="B72" s="148"/>
      <c r="C72" s="148"/>
      <c r="D72" s="224"/>
      <c r="E72" s="224"/>
    </row>
    <row r="73" spans="2:5" ht="46.5" customHeight="1">
      <c r="B73" s="148"/>
      <c r="C73" s="148"/>
      <c r="D73" s="224"/>
      <c r="E73" s="224"/>
    </row>
    <row r="74" spans="2:5" ht="46.5" customHeight="1">
      <c r="B74" s="148"/>
      <c r="C74" s="148"/>
      <c r="D74" s="224"/>
      <c r="E74" s="224"/>
    </row>
    <row r="75" spans="2:5" ht="46.5" customHeight="1">
      <c r="B75" s="148"/>
      <c r="C75" s="148"/>
      <c r="D75" s="224"/>
      <c r="E75" s="224"/>
    </row>
    <row r="76" spans="2:5" ht="46.5" customHeight="1">
      <c r="B76" s="148"/>
      <c r="C76" s="148"/>
      <c r="D76" s="224"/>
      <c r="E76" s="224"/>
    </row>
    <row r="77" spans="2:5" ht="46.5" customHeight="1">
      <c r="B77" s="148"/>
      <c r="C77" s="148"/>
      <c r="D77" s="224"/>
      <c r="E77" s="224"/>
    </row>
    <row r="78" spans="2:5" ht="46.5" customHeight="1">
      <c r="B78" s="148"/>
      <c r="C78" s="148"/>
      <c r="D78" s="224"/>
      <c r="E78" s="224"/>
    </row>
    <row r="79" spans="2:5" ht="46.5" customHeight="1">
      <c r="B79" s="148"/>
      <c r="C79" s="148"/>
      <c r="D79" s="224"/>
      <c r="E79" s="224"/>
    </row>
    <row r="80" spans="2:5" ht="46.5" customHeight="1">
      <c r="B80" s="148"/>
      <c r="C80" s="148"/>
      <c r="D80" s="224"/>
      <c r="E80" s="224"/>
    </row>
    <row r="81" spans="2:5" ht="46.5" customHeight="1">
      <c r="B81" s="148"/>
      <c r="C81" s="148"/>
      <c r="D81" s="224"/>
      <c r="E81" s="224"/>
    </row>
    <row r="82" spans="2:5" ht="46.5" customHeight="1">
      <c r="B82" s="148"/>
      <c r="C82" s="148"/>
      <c r="D82" s="224"/>
      <c r="E82" s="224"/>
    </row>
    <row r="83" spans="2:5" ht="46.5" customHeight="1">
      <c r="B83" s="148"/>
      <c r="C83" s="148"/>
      <c r="D83" s="224"/>
      <c r="E83" s="224"/>
    </row>
    <row r="84" spans="2:5" ht="46.5" customHeight="1">
      <c r="B84" s="148"/>
      <c r="C84" s="148"/>
      <c r="D84" s="224"/>
      <c r="E84" s="224"/>
    </row>
    <row r="85" spans="2:5" ht="46.5" customHeight="1">
      <c r="B85" s="148"/>
      <c r="C85" s="148"/>
      <c r="D85" s="224"/>
      <c r="E85" s="224"/>
    </row>
    <row r="86" spans="2:5" ht="46.5" customHeight="1">
      <c r="B86" s="148"/>
      <c r="C86" s="148"/>
      <c r="D86" s="224"/>
      <c r="E86" s="224"/>
    </row>
    <row r="87" spans="2:5" ht="46.5" customHeight="1">
      <c r="B87" s="148"/>
      <c r="C87" s="148"/>
      <c r="D87" s="224"/>
      <c r="E87" s="224"/>
    </row>
    <row r="88" spans="2:5" ht="46.5" customHeight="1">
      <c r="B88" s="148"/>
      <c r="C88" s="148"/>
      <c r="D88" s="224"/>
      <c r="E88" s="224"/>
    </row>
    <row r="89" spans="2:5" ht="46.5" customHeight="1">
      <c r="B89" s="148"/>
      <c r="C89" s="148"/>
      <c r="D89" s="224"/>
      <c r="E89" s="224"/>
    </row>
    <row r="90" spans="2:5" ht="46.5" customHeight="1">
      <c r="B90" s="148"/>
      <c r="C90" s="148"/>
      <c r="D90" s="224"/>
      <c r="E90" s="224"/>
    </row>
    <row r="91" spans="2:5" ht="46.5" customHeight="1">
      <c r="B91" s="148"/>
      <c r="C91" s="148"/>
      <c r="D91" s="224"/>
      <c r="E91" s="224"/>
    </row>
    <row r="92" spans="2:5" ht="46.5" customHeight="1">
      <c r="B92" s="148"/>
      <c r="C92" s="148"/>
      <c r="D92" s="224"/>
      <c r="E92" s="224"/>
    </row>
    <row r="93" spans="2:5" ht="46.5" customHeight="1">
      <c r="B93" s="148"/>
      <c r="C93" s="148"/>
      <c r="D93" s="224"/>
      <c r="E93" s="224"/>
    </row>
    <row r="94" spans="2:5" ht="46.5" customHeight="1">
      <c r="B94" s="148"/>
      <c r="C94" s="148"/>
      <c r="D94" s="224"/>
      <c r="E94" s="224"/>
    </row>
    <row r="95" spans="2:5" ht="46.5" customHeight="1">
      <c r="B95" s="148"/>
      <c r="C95" s="148"/>
      <c r="D95" s="224"/>
      <c r="E95" s="224"/>
    </row>
    <row r="96" spans="2:5" ht="46.5" customHeight="1">
      <c r="B96" s="148"/>
      <c r="C96" s="148"/>
      <c r="D96" s="224"/>
      <c r="E96" s="224"/>
    </row>
    <row r="97" spans="2:5" ht="46.5" customHeight="1">
      <c r="B97" s="148"/>
      <c r="C97" s="148"/>
      <c r="D97" s="224"/>
      <c r="E97" s="224"/>
    </row>
    <row r="98" spans="2:5" ht="46.5" customHeight="1">
      <c r="B98" s="148"/>
      <c r="C98" s="148"/>
      <c r="D98" s="224"/>
      <c r="E98" s="224"/>
    </row>
    <row r="99" spans="2:5" ht="46.5" customHeight="1">
      <c r="B99" s="148"/>
      <c r="C99" s="148"/>
      <c r="D99" s="224"/>
      <c r="E99" s="224"/>
    </row>
    <row r="100" spans="2:5" ht="46.5" customHeight="1">
      <c r="B100" s="148"/>
      <c r="C100" s="148"/>
      <c r="D100" s="224"/>
      <c r="E100" s="224"/>
    </row>
    <row r="101" spans="2:5" ht="46.5" customHeight="1">
      <c r="B101" s="148"/>
      <c r="C101" s="148"/>
      <c r="D101" s="224"/>
      <c r="E101" s="224"/>
    </row>
    <row r="102" spans="2:5" ht="46.5" customHeight="1">
      <c r="B102" s="148"/>
      <c r="C102" s="148"/>
      <c r="D102" s="224"/>
      <c r="E102" s="224"/>
    </row>
    <row r="103" spans="2:5" ht="46.5" customHeight="1">
      <c r="B103" s="148"/>
      <c r="C103" s="148"/>
      <c r="D103" s="224"/>
      <c r="E103" s="224"/>
    </row>
    <row r="104" spans="2:5" ht="46.5" customHeight="1">
      <c r="B104" s="148"/>
      <c r="C104" s="148"/>
      <c r="D104" s="224"/>
      <c r="E104" s="224"/>
    </row>
    <row r="105" spans="2:5" ht="46.5" customHeight="1">
      <c r="B105" s="148"/>
      <c r="C105" s="148"/>
      <c r="D105" s="224"/>
      <c r="E105" s="224"/>
    </row>
    <row r="106" spans="2:5" ht="46.5" customHeight="1">
      <c r="B106" s="148"/>
      <c r="C106" s="148"/>
      <c r="D106" s="224"/>
      <c r="E106" s="224"/>
    </row>
    <row r="107" spans="2:5" ht="46.5" customHeight="1">
      <c r="B107" s="148"/>
      <c r="C107" s="148"/>
      <c r="D107" s="224"/>
      <c r="E107" s="224"/>
    </row>
    <row r="108" spans="2:5" ht="46.5" customHeight="1">
      <c r="B108" s="148"/>
      <c r="C108" s="148"/>
      <c r="D108" s="224"/>
      <c r="E108" s="224"/>
    </row>
    <row r="109" spans="2:5" ht="46.5" customHeight="1">
      <c r="B109" s="148"/>
      <c r="C109" s="148"/>
      <c r="D109" s="224"/>
      <c r="E109" s="224"/>
    </row>
    <row r="110" spans="2:5" ht="46.5" customHeight="1">
      <c r="B110" s="148"/>
      <c r="C110" s="148"/>
      <c r="D110" s="224"/>
      <c r="E110" s="224"/>
    </row>
    <row r="111" spans="2:5" ht="46.5" customHeight="1">
      <c r="B111" s="148"/>
      <c r="C111" s="148"/>
      <c r="D111" s="224"/>
      <c r="E111" s="224"/>
    </row>
    <row r="112" spans="2:5" ht="46.5" customHeight="1">
      <c r="B112" s="148"/>
      <c r="C112" s="148"/>
      <c r="D112" s="224"/>
      <c r="E112" s="224"/>
    </row>
    <row r="113" spans="2:5" ht="46.5" customHeight="1">
      <c r="B113" s="148"/>
      <c r="C113" s="148"/>
      <c r="D113" s="224"/>
      <c r="E113" s="224"/>
    </row>
    <row r="114" spans="2:5" ht="46.5" customHeight="1">
      <c r="B114" s="148"/>
      <c r="C114" s="148"/>
      <c r="D114" s="224"/>
      <c r="E114" s="224"/>
    </row>
    <row r="115" spans="2:5" ht="46.5" customHeight="1">
      <c r="B115" s="148"/>
      <c r="C115" s="148"/>
      <c r="D115" s="224"/>
      <c r="E115" s="224"/>
    </row>
    <row r="116" spans="2:5" ht="46.5" customHeight="1">
      <c r="B116" s="148"/>
      <c r="C116" s="148"/>
      <c r="D116" s="224"/>
      <c r="E116" s="224"/>
    </row>
    <row r="117" spans="2:5" ht="46.5" customHeight="1">
      <c r="B117" s="148"/>
      <c r="C117" s="148"/>
      <c r="D117" s="224"/>
      <c r="E117" s="224"/>
    </row>
    <row r="118" spans="2:5" ht="46.5" customHeight="1">
      <c r="B118" s="148"/>
      <c r="C118" s="148"/>
      <c r="D118" s="224"/>
      <c r="E118" s="224"/>
    </row>
    <row r="119" spans="2:5" ht="46.5" customHeight="1">
      <c r="B119" s="148"/>
      <c r="C119" s="148"/>
      <c r="D119" s="224"/>
      <c r="E119" s="224"/>
    </row>
    <row r="120" spans="2:5" ht="46.5" customHeight="1">
      <c r="B120" s="148"/>
      <c r="C120" s="148"/>
      <c r="D120" s="224"/>
      <c r="E120" s="224"/>
    </row>
    <row r="121" spans="2:5" ht="46.5" customHeight="1">
      <c r="B121" s="148"/>
      <c r="C121" s="148"/>
      <c r="D121" s="224"/>
      <c r="E121" s="224"/>
    </row>
    <row r="122" spans="2:5" ht="46.5" customHeight="1">
      <c r="B122" s="148"/>
      <c r="C122" s="148"/>
      <c r="D122" s="224"/>
      <c r="E122" s="224"/>
    </row>
    <row r="123" spans="2:5" ht="46.5" customHeight="1">
      <c r="B123" s="148"/>
      <c r="C123" s="148"/>
      <c r="D123" s="224"/>
      <c r="E123" s="224"/>
    </row>
    <row r="124" spans="2:5" ht="46.5" customHeight="1">
      <c r="B124" s="148"/>
      <c r="C124" s="148"/>
      <c r="D124" s="224"/>
      <c r="E124" s="224"/>
    </row>
    <row r="125" spans="2:5" ht="46.5" customHeight="1">
      <c r="B125" s="148"/>
      <c r="C125" s="148"/>
      <c r="D125" s="224"/>
      <c r="E125" s="224"/>
    </row>
    <row r="126" spans="2:5" ht="46.5" customHeight="1">
      <c r="B126" s="148"/>
      <c r="C126" s="148"/>
      <c r="D126" s="224"/>
      <c r="E126" s="224"/>
    </row>
    <row r="127" spans="2:5" ht="46.5" customHeight="1">
      <c r="B127" s="148"/>
      <c r="C127" s="148"/>
      <c r="D127" s="224"/>
      <c r="E127" s="224"/>
    </row>
    <row r="128" spans="2:5" ht="46.5" customHeight="1">
      <c r="B128" s="148"/>
      <c r="C128" s="148"/>
      <c r="D128" s="224"/>
      <c r="E128" s="224"/>
    </row>
    <row r="129" spans="2:5" ht="46.5" customHeight="1">
      <c r="B129" s="148"/>
      <c r="C129" s="148"/>
      <c r="D129" s="224"/>
      <c r="E129" s="224"/>
    </row>
    <row r="130" spans="2:5" ht="46.5" customHeight="1">
      <c r="B130" s="148"/>
      <c r="C130" s="148"/>
      <c r="D130" s="224"/>
      <c r="E130" s="224"/>
    </row>
    <row r="131" spans="2:5" ht="46.5" customHeight="1">
      <c r="B131" s="148"/>
      <c r="C131" s="148"/>
      <c r="D131" s="224"/>
      <c r="E131" s="224"/>
    </row>
    <row r="132" spans="2:5" ht="46.5" customHeight="1">
      <c r="B132" s="148"/>
      <c r="C132" s="148"/>
      <c r="D132" s="224"/>
      <c r="E132" s="224"/>
    </row>
    <row r="133" spans="2:5" ht="46.5" customHeight="1">
      <c r="B133" s="148"/>
      <c r="C133" s="148"/>
      <c r="D133" s="224"/>
      <c r="E133" s="224"/>
    </row>
    <row r="134" spans="2:5" ht="46.5" customHeight="1">
      <c r="B134" s="148"/>
      <c r="C134" s="148"/>
      <c r="D134" s="224"/>
      <c r="E134" s="224"/>
    </row>
    <row r="135" spans="2:5" ht="46.5" customHeight="1">
      <c r="B135" s="148"/>
      <c r="C135" s="148"/>
      <c r="D135" s="224"/>
      <c r="E135" s="224"/>
    </row>
    <row r="136" spans="2:5" ht="46.5" customHeight="1">
      <c r="B136" s="148"/>
      <c r="C136" s="148"/>
      <c r="D136" s="224"/>
      <c r="E136" s="224"/>
    </row>
    <row r="137" spans="2:5" ht="46.5" customHeight="1">
      <c r="B137" s="148"/>
      <c r="C137" s="148"/>
      <c r="D137" s="224"/>
      <c r="E137" s="224"/>
    </row>
    <row r="138" spans="2:5" ht="46.5" customHeight="1">
      <c r="B138" s="148"/>
      <c r="C138" s="148"/>
      <c r="D138" s="224"/>
      <c r="E138" s="224"/>
    </row>
    <row r="139" spans="2:5" ht="46.5" customHeight="1">
      <c r="B139" s="148"/>
      <c r="C139" s="148"/>
      <c r="D139" s="224"/>
      <c r="E139" s="224"/>
    </row>
    <row r="140" spans="2:5" ht="46.5" customHeight="1">
      <c r="B140" s="148"/>
      <c r="C140" s="148"/>
      <c r="D140" s="224"/>
      <c r="E140" s="224"/>
    </row>
    <row r="141" spans="2:5" ht="46.5" customHeight="1">
      <c r="B141" s="148"/>
      <c r="C141" s="148"/>
      <c r="D141" s="224"/>
      <c r="E141" s="224"/>
    </row>
    <row r="142" spans="2:5" ht="46.5" customHeight="1">
      <c r="B142" s="148"/>
      <c r="C142" s="148"/>
      <c r="D142" s="224"/>
      <c r="E142" s="224"/>
    </row>
    <row r="143" spans="2:5" ht="46.5" customHeight="1">
      <c r="B143" s="148"/>
      <c r="C143" s="148"/>
      <c r="D143" s="224"/>
      <c r="E143" s="224"/>
    </row>
    <row r="144" spans="2:5" ht="46.5" customHeight="1">
      <c r="B144" s="148"/>
      <c r="C144" s="148"/>
      <c r="D144" s="224"/>
      <c r="E144" s="224"/>
    </row>
    <row r="145" spans="2:5" ht="46.5" customHeight="1">
      <c r="B145" s="148"/>
      <c r="C145" s="148"/>
      <c r="D145" s="224"/>
      <c r="E145" s="224"/>
    </row>
    <row r="146" spans="2:5" ht="46.5" customHeight="1">
      <c r="B146" s="148"/>
      <c r="C146" s="148"/>
      <c r="D146" s="224"/>
      <c r="E146" s="224"/>
    </row>
    <row r="147" spans="2:5" ht="46.5" customHeight="1">
      <c r="B147" s="148"/>
      <c r="C147" s="148"/>
      <c r="D147" s="224"/>
      <c r="E147" s="224"/>
    </row>
    <row r="148" spans="2:5" ht="46.5" customHeight="1">
      <c r="B148" s="148"/>
      <c r="C148" s="148"/>
      <c r="D148" s="224"/>
      <c r="E148" s="224"/>
    </row>
    <row r="149" spans="2:5" ht="46.5" customHeight="1">
      <c r="B149" s="148"/>
      <c r="C149" s="148"/>
      <c r="D149" s="224"/>
      <c r="E149" s="224"/>
    </row>
    <row r="150" spans="2:5" ht="46.5" customHeight="1">
      <c r="B150" s="148"/>
      <c r="C150" s="148"/>
      <c r="D150" s="224"/>
      <c r="E150" s="224"/>
    </row>
    <row r="151" spans="2:5" ht="46.5" customHeight="1">
      <c r="B151" s="148"/>
      <c r="C151" s="148"/>
      <c r="D151" s="224"/>
      <c r="E151" s="224"/>
    </row>
    <row r="152" spans="2:5" ht="46.5" customHeight="1">
      <c r="B152" s="148"/>
      <c r="C152" s="148"/>
      <c r="D152" s="224"/>
      <c r="E152" s="224"/>
    </row>
    <row r="153" spans="2:5" ht="46.5" customHeight="1">
      <c r="B153" s="148"/>
      <c r="C153" s="148"/>
      <c r="D153" s="224"/>
      <c r="E153" s="224"/>
    </row>
    <row r="154" spans="2:5" ht="46.5" customHeight="1">
      <c r="B154" s="148"/>
      <c r="C154" s="148"/>
      <c r="D154" s="224"/>
      <c r="E154" s="224"/>
    </row>
    <row r="155" spans="2:5" ht="46.5" customHeight="1">
      <c r="B155" s="148"/>
      <c r="C155" s="148"/>
      <c r="D155" s="224"/>
      <c r="E155" s="224"/>
    </row>
    <row r="156" spans="2:5" ht="46.5" customHeight="1">
      <c r="B156" s="148"/>
      <c r="C156" s="148"/>
      <c r="D156" s="224"/>
      <c r="E156" s="224"/>
    </row>
    <row r="157" spans="2:5" ht="46.5" customHeight="1">
      <c r="B157" s="148"/>
      <c r="C157" s="148"/>
      <c r="D157" s="224"/>
      <c r="E157" s="224"/>
    </row>
    <row r="158" spans="2:5" ht="46.5" customHeight="1">
      <c r="B158" s="148"/>
      <c r="C158" s="148"/>
      <c r="D158" s="224"/>
      <c r="E158" s="224"/>
    </row>
    <row r="159" spans="2:5" ht="46.5" customHeight="1">
      <c r="B159" s="148"/>
      <c r="C159" s="148"/>
      <c r="D159" s="224"/>
      <c r="E159" s="224"/>
    </row>
    <row r="160" spans="2:5" ht="46.5" customHeight="1">
      <c r="B160" s="148"/>
      <c r="C160" s="148"/>
      <c r="D160" s="224"/>
      <c r="E160" s="224"/>
    </row>
    <row r="161" spans="2:5" ht="46.5" customHeight="1">
      <c r="B161" s="148"/>
      <c r="C161" s="148"/>
      <c r="D161" s="224"/>
      <c r="E161" s="224"/>
    </row>
    <row r="162" spans="2:5" ht="46.5" customHeight="1">
      <c r="B162" s="148"/>
      <c r="C162" s="148"/>
      <c r="D162" s="224"/>
      <c r="E162" s="224"/>
    </row>
    <row r="163" spans="2:5" ht="46.5" customHeight="1">
      <c r="B163" s="148"/>
      <c r="C163" s="148"/>
      <c r="D163" s="224"/>
      <c r="E163" s="224"/>
    </row>
    <row r="164" spans="2:5" ht="46.5" customHeight="1">
      <c r="B164" s="148"/>
      <c r="C164" s="148"/>
      <c r="D164" s="224"/>
      <c r="E164" s="224"/>
    </row>
    <row r="165" spans="2:5" ht="46.5" customHeight="1">
      <c r="B165" s="148"/>
      <c r="C165" s="148"/>
      <c r="D165" s="224"/>
      <c r="E165" s="224"/>
    </row>
    <row r="166" spans="2:5" ht="46.5" customHeight="1">
      <c r="B166" s="148"/>
      <c r="C166" s="148"/>
      <c r="D166" s="224"/>
      <c r="E166" s="224"/>
    </row>
    <row r="167" spans="2:5" ht="46.5" customHeight="1">
      <c r="B167" s="148"/>
      <c r="C167" s="148"/>
      <c r="D167" s="224"/>
      <c r="E167" s="224"/>
    </row>
    <row r="168" spans="2:5" ht="46.5" customHeight="1">
      <c r="B168" s="148"/>
      <c r="C168" s="148"/>
      <c r="D168" s="224"/>
      <c r="E168" s="224"/>
    </row>
    <row r="169" spans="2:5" ht="46.5" customHeight="1">
      <c r="B169" s="148"/>
      <c r="C169" s="148"/>
      <c r="D169" s="224"/>
      <c r="E169" s="224"/>
    </row>
    <row r="170" spans="2:5" ht="46.5" customHeight="1">
      <c r="B170" s="148"/>
      <c r="C170" s="148"/>
      <c r="D170" s="224"/>
      <c r="E170" s="224"/>
    </row>
    <row r="171" spans="2:5" ht="46.5" customHeight="1">
      <c r="B171" s="148"/>
      <c r="C171" s="148"/>
      <c r="D171" s="224"/>
      <c r="E171" s="224"/>
    </row>
    <row r="172" spans="2:5" ht="46.5" customHeight="1">
      <c r="B172" s="148"/>
      <c r="C172" s="148"/>
      <c r="D172" s="224"/>
      <c r="E172" s="224"/>
    </row>
    <row r="173" spans="2:5" ht="46.5" customHeight="1">
      <c r="B173" s="148"/>
      <c r="C173" s="148"/>
      <c r="D173" s="224"/>
      <c r="E173" s="224"/>
    </row>
    <row r="174" spans="2:5" ht="46.5" customHeight="1">
      <c r="B174" s="148"/>
      <c r="C174" s="148"/>
      <c r="D174" s="224"/>
      <c r="E174" s="224"/>
    </row>
    <row r="175" spans="2:5" ht="46.5" customHeight="1">
      <c r="B175" s="148"/>
      <c r="C175" s="148"/>
      <c r="D175" s="224"/>
      <c r="E175" s="224"/>
    </row>
    <row r="176" spans="2:5" ht="46.5" customHeight="1">
      <c r="B176" s="148"/>
      <c r="C176" s="148"/>
      <c r="D176" s="224"/>
      <c r="E176" s="224"/>
    </row>
    <row r="177" spans="2:5" ht="46.5" customHeight="1">
      <c r="B177" s="148"/>
      <c r="C177" s="148"/>
      <c r="D177" s="224"/>
      <c r="E177" s="224"/>
    </row>
    <row r="178" spans="2:5" ht="46.5" customHeight="1">
      <c r="B178" s="148"/>
      <c r="C178" s="148"/>
      <c r="D178" s="224"/>
      <c r="E178" s="224"/>
    </row>
    <row r="179" spans="2:5" ht="46.5" customHeight="1">
      <c r="B179" s="148"/>
      <c r="C179" s="148"/>
      <c r="D179" s="224"/>
      <c r="E179" s="224"/>
    </row>
    <row r="180" spans="2:5" ht="46.5" customHeight="1">
      <c r="B180" s="148"/>
      <c r="C180" s="148"/>
      <c r="D180" s="224"/>
      <c r="E180" s="224"/>
    </row>
    <row r="181" spans="2:5" ht="46.5" customHeight="1">
      <c r="B181" s="148"/>
      <c r="C181" s="148"/>
      <c r="D181" s="224"/>
      <c r="E181" s="224"/>
    </row>
    <row r="182" spans="2:5" ht="46.5" customHeight="1">
      <c r="B182" s="148"/>
      <c r="C182" s="148"/>
      <c r="D182" s="224"/>
      <c r="E182" s="224"/>
    </row>
    <row r="183" spans="2:5" ht="46.5" customHeight="1">
      <c r="B183" s="148"/>
      <c r="C183" s="148"/>
      <c r="D183" s="224"/>
      <c r="E183" s="224"/>
    </row>
    <row r="184" spans="2:5" ht="46.5" customHeight="1">
      <c r="B184" s="148"/>
      <c r="C184" s="148"/>
      <c r="D184" s="224"/>
      <c r="E184" s="224"/>
    </row>
    <row r="185" spans="2:5" ht="46.5" customHeight="1">
      <c r="B185" s="148"/>
      <c r="C185" s="148"/>
      <c r="D185" s="224"/>
      <c r="E185" s="224"/>
    </row>
    <row r="186" spans="2:5" ht="46.5" customHeight="1">
      <c r="B186" s="148"/>
      <c r="C186" s="148"/>
      <c r="D186" s="224"/>
      <c r="E186" s="224"/>
    </row>
    <row r="187" spans="2:5" ht="46.5" customHeight="1">
      <c r="B187" s="148"/>
      <c r="C187" s="148"/>
      <c r="D187" s="224"/>
      <c r="E187" s="224"/>
    </row>
    <row r="188" spans="2:5" ht="46.5" customHeight="1">
      <c r="B188" s="148"/>
      <c r="C188" s="148"/>
      <c r="D188" s="224"/>
      <c r="E188" s="224"/>
    </row>
    <row r="189" spans="2:5" ht="46.5" customHeight="1">
      <c r="B189" s="148"/>
      <c r="C189" s="148"/>
      <c r="D189" s="224"/>
      <c r="E189" s="224"/>
    </row>
    <row r="190" spans="2:5" ht="46.5" customHeight="1">
      <c r="B190" s="148"/>
      <c r="C190" s="148"/>
      <c r="D190" s="224"/>
      <c r="E190" s="224"/>
    </row>
    <row r="191" spans="2:5" ht="46.5" customHeight="1">
      <c r="B191" s="148"/>
      <c r="C191" s="148"/>
      <c r="D191" s="224"/>
      <c r="E191" s="224"/>
    </row>
    <row r="192" spans="2:5" ht="46.5" customHeight="1">
      <c r="B192" s="148"/>
      <c r="C192" s="148"/>
      <c r="D192" s="224"/>
      <c r="E192" s="224"/>
    </row>
    <row r="193" spans="2:5" ht="46.5" customHeight="1">
      <c r="B193" s="148"/>
      <c r="C193" s="148"/>
      <c r="D193" s="224"/>
      <c r="E193" s="224"/>
    </row>
    <row r="194" spans="2:5" ht="46.5" customHeight="1">
      <c r="B194" s="148"/>
      <c r="C194" s="148"/>
      <c r="D194" s="224"/>
      <c r="E194" s="224"/>
    </row>
    <row r="195" spans="2:5" ht="46.5" customHeight="1">
      <c r="B195" s="148"/>
      <c r="C195" s="148"/>
      <c r="D195" s="224"/>
      <c r="E195" s="224"/>
    </row>
    <row r="196" spans="2:5" ht="46.5" customHeight="1">
      <c r="B196" s="148"/>
      <c r="C196" s="148"/>
      <c r="D196" s="224"/>
      <c r="E196" s="224"/>
    </row>
    <row r="197" spans="2:5" ht="46.5" customHeight="1">
      <c r="B197" s="148"/>
      <c r="C197" s="148"/>
      <c r="D197" s="224"/>
      <c r="E197" s="224"/>
    </row>
    <row r="198" spans="2:5" ht="46.5" customHeight="1">
      <c r="B198" s="148"/>
      <c r="C198" s="148"/>
      <c r="D198" s="224"/>
      <c r="E198" s="224"/>
    </row>
    <row r="199" spans="2:5" ht="46.5" customHeight="1">
      <c r="B199" s="148"/>
      <c r="C199" s="148"/>
      <c r="D199" s="224"/>
      <c r="E199" s="224"/>
    </row>
    <row r="200" spans="2:5" ht="46.5" customHeight="1">
      <c r="B200" s="148"/>
      <c r="C200" s="148"/>
      <c r="D200" s="224"/>
      <c r="E200" s="224"/>
    </row>
    <row r="201" spans="2:5" ht="46.5" customHeight="1">
      <c r="B201" s="148"/>
      <c r="C201" s="148"/>
      <c r="D201" s="224"/>
      <c r="E201" s="224"/>
    </row>
    <row r="202" spans="2:5" ht="46.5" customHeight="1">
      <c r="B202" s="148"/>
      <c r="C202" s="148"/>
      <c r="D202" s="224"/>
      <c r="E202" s="224"/>
    </row>
    <row r="203" spans="2:5" ht="46.5" customHeight="1">
      <c r="B203" s="148"/>
      <c r="C203" s="148"/>
      <c r="D203" s="224"/>
      <c r="E203" s="224"/>
    </row>
    <row r="204" spans="2:5" ht="46.5" customHeight="1">
      <c r="B204" s="148"/>
      <c r="C204" s="148"/>
      <c r="D204" s="224"/>
      <c r="E204" s="224"/>
    </row>
    <row r="205" spans="2:5" ht="46.5" customHeight="1">
      <c r="B205" s="148"/>
      <c r="C205" s="148"/>
      <c r="D205" s="224"/>
      <c r="E205" s="224"/>
    </row>
    <row r="206" spans="2:5" ht="46.5" customHeight="1">
      <c r="B206" s="148"/>
      <c r="C206" s="148"/>
      <c r="D206" s="224"/>
      <c r="E206" s="224"/>
    </row>
    <row r="207" spans="2:5" ht="46.5" customHeight="1">
      <c r="B207" s="148"/>
      <c r="C207" s="148"/>
      <c r="D207" s="224"/>
      <c r="E207" s="224"/>
    </row>
    <row r="208" spans="2:5" ht="46.5" customHeight="1">
      <c r="B208" s="148"/>
      <c r="C208" s="148"/>
      <c r="D208" s="224"/>
      <c r="E208" s="224"/>
    </row>
    <row r="209" spans="2:5" ht="46.5" customHeight="1">
      <c r="B209" s="148"/>
      <c r="C209" s="148"/>
      <c r="D209" s="224"/>
      <c r="E209" s="224"/>
    </row>
    <row r="210" spans="2:5" ht="46.5" customHeight="1">
      <c r="B210" s="148"/>
      <c r="C210" s="148"/>
      <c r="D210" s="224"/>
      <c r="E210" s="224"/>
    </row>
    <row r="211" spans="2:5" ht="46.5" customHeight="1">
      <c r="B211" s="148"/>
      <c r="C211" s="148"/>
      <c r="D211" s="224"/>
      <c r="E211" s="224"/>
    </row>
  </sheetData>
  <phoneticPr fontId="1"/>
  <pageMargins left="0.7" right="0.7" top="0.75" bottom="0.75" header="0.3" footer="0.3"/>
  <pageSetup paperSize="9" scale="5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00B0F0"/>
  </sheetPr>
  <dimension ref="A1:N29"/>
  <sheetViews>
    <sheetView view="pageBreakPreview" zoomScale="80" zoomScaleNormal="100" zoomScaleSheetLayoutView="80" workbookViewId="0">
      <selection activeCell="O3" sqref="O3"/>
    </sheetView>
  </sheetViews>
  <sheetFormatPr defaultColWidth="9" defaultRowHeight="13"/>
  <cols>
    <col min="1" max="1" width="5.08984375" style="16" customWidth="1"/>
    <col min="2" max="2" width="14.36328125" style="16" customWidth="1"/>
    <col min="3" max="5" width="4.08984375" style="16" customWidth="1"/>
    <col min="6" max="6" width="6" style="16" customWidth="1"/>
    <col min="7" max="7" width="5.6328125" style="16" customWidth="1"/>
    <col min="8" max="8" width="6.26953125" style="16" customWidth="1"/>
    <col min="9" max="9" width="7.08984375" style="16" customWidth="1"/>
    <col min="10" max="10" width="8.36328125" style="16" customWidth="1"/>
    <col min="11" max="11" width="17" style="16" customWidth="1"/>
    <col min="12" max="12" width="5.90625" style="16" customWidth="1"/>
    <col min="13" max="13" width="5.7265625" style="16" customWidth="1"/>
    <col min="14" max="14" width="5.6328125" style="16" customWidth="1"/>
    <col min="15" max="16384" width="9" style="16"/>
  </cols>
  <sheetData>
    <row r="1" spans="1:14" ht="23.15" customHeight="1">
      <c r="A1" s="15" t="s">
        <v>134</v>
      </c>
      <c r="B1" s="15"/>
      <c r="C1" s="15"/>
      <c r="D1" s="15"/>
      <c r="E1" s="15"/>
      <c r="F1" s="15"/>
      <c r="G1" s="15"/>
      <c r="H1" s="15"/>
      <c r="I1" s="15"/>
      <c r="J1" s="15"/>
      <c r="K1" s="15"/>
      <c r="L1" s="123" t="e">
        <f>①基本情報【名簿入力前に必須入力】!P5</f>
        <v>#N/A</v>
      </c>
      <c r="M1" s="15"/>
      <c r="N1" s="15"/>
    </row>
    <row r="2" spans="1:14" ht="23.15" customHeight="1">
      <c r="A2" s="15"/>
      <c r="B2" s="15"/>
      <c r="C2" s="15"/>
      <c r="D2" s="15"/>
      <c r="E2" s="15"/>
      <c r="F2" s="15"/>
      <c r="G2" s="15"/>
      <c r="H2" s="15"/>
      <c r="I2" s="15"/>
      <c r="J2" s="15"/>
      <c r="K2" s="17">
        <v>46112</v>
      </c>
      <c r="L2" s="15"/>
      <c r="M2" s="15"/>
      <c r="N2" s="7"/>
    </row>
    <row r="3" spans="1:14" ht="23.15" customHeight="1">
      <c r="A3" s="15"/>
      <c r="B3" s="15"/>
      <c r="C3" s="15"/>
      <c r="D3" s="15"/>
      <c r="E3" s="15"/>
      <c r="F3" s="15"/>
      <c r="G3" s="15"/>
      <c r="H3" s="15"/>
      <c r="I3" s="15"/>
      <c r="J3" s="15"/>
      <c r="K3" s="15"/>
      <c r="L3" s="15"/>
      <c r="M3" s="15"/>
      <c r="N3" s="7"/>
    </row>
    <row r="4" spans="1:14" ht="23.15" customHeight="1">
      <c r="A4" s="677" t="s">
        <v>135</v>
      </c>
      <c r="B4" s="677"/>
      <c r="C4" s="677"/>
      <c r="D4" s="677"/>
      <c r="E4" s="677"/>
      <c r="F4" s="677"/>
      <c r="G4" s="677"/>
      <c r="H4" s="677"/>
      <c r="I4" s="677"/>
      <c r="J4" s="677"/>
      <c r="K4" s="677"/>
      <c r="L4" s="677"/>
      <c r="M4" s="15"/>
      <c r="N4" s="7"/>
    </row>
    <row r="5" spans="1:14" ht="23.15" customHeight="1">
      <c r="A5" s="684"/>
      <c r="B5" s="684"/>
      <c r="C5" s="684"/>
      <c r="D5" s="684"/>
      <c r="E5" s="684"/>
      <c r="F5" s="685"/>
      <c r="G5" s="685"/>
      <c r="H5" s="685"/>
      <c r="I5" s="685"/>
      <c r="J5" s="685"/>
      <c r="K5" s="685"/>
      <c r="L5" s="685"/>
      <c r="M5" s="15"/>
      <c r="N5" s="7"/>
    </row>
    <row r="6" spans="1:14" ht="23.15" customHeight="1">
      <c r="A6" s="15"/>
      <c r="B6" s="15"/>
      <c r="C6" s="15"/>
      <c r="D6" s="15"/>
      <c r="E6" s="15"/>
      <c r="F6" s="15"/>
      <c r="G6" s="15"/>
      <c r="H6" s="15"/>
      <c r="I6" s="15"/>
      <c r="J6" s="15"/>
      <c r="K6" s="15"/>
      <c r="L6" s="15"/>
      <c r="M6" s="15"/>
      <c r="N6" s="7"/>
    </row>
    <row r="7" spans="1:14" ht="23.15" customHeight="1">
      <c r="A7" s="15"/>
      <c r="B7" s="15" t="s">
        <v>117</v>
      </c>
      <c r="C7" s="15"/>
      <c r="D7" s="15"/>
      <c r="E7" s="15"/>
      <c r="F7" s="15"/>
      <c r="G7" s="15"/>
      <c r="H7" s="15"/>
      <c r="I7" s="15"/>
      <c r="J7" s="15"/>
      <c r="K7" s="15"/>
      <c r="L7" s="15"/>
      <c r="M7" s="15"/>
      <c r="N7" s="7"/>
    </row>
    <row r="8" spans="1:14" ht="17.149999999999999" customHeight="1">
      <c r="A8" s="15"/>
      <c r="B8" s="15"/>
      <c r="C8" s="15"/>
      <c r="D8" s="15"/>
      <c r="E8" s="15"/>
      <c r="F8" s="15"/>
      <c r="G8" s="15"/>
      <c r="H8" s="15"/>
      <c r="I8" s="15"/>
      <c r="J8" s="15"/>
      <c r="K8" s="15"/>
      <c r="L8" s="15"/>
      <c r="M8" s="15"/>
      <c r="N8" s="7"/>
    </row>
    <row r="9" spans="1:14" ht="36" customHeight="1">
      <c r="A9" s="15"/>
      <c r="B9" s="15"/>
      <c r="C9" s="15"/>
      <c r="D9" s="15"/>
      <c r="E9" s="15"/>
      <c r="F9" s="15"/>
      <c r="G9" s="678" t="s">
        <v>118</v>
      </c>
      <c r="H9" s="678"/>
      <c r="I9" s="678"/>
      <c r="J9" s="686" t="e">
        <f>VLOOKUP(L1,補助金用基本データ!$D$5:$V$500,11,FALSE)</f>
        <v>#N/A</v>
      </c>
      <c r="K9" s="686"/>
      <c r="L9" s="686"/>
      <c r="M9" s="15"/>
      <c r="N9" s="7"/>
    </row>
    <row r="10" spans="1:14" ht="18" customHeight="1">
      <c r="A10" s="15"/>
      <c r="B10" s="15"/>
      <c r="C10" s="15"/>
      <c r="D10" s="15"/>
      <c r="E10" s="15"/>
      <c r="F10" s="15"/>
      <c r="G10" s="677" t="s">
        <v>119</v>
      </c>
      <c r="H10" s="677"/>
      <c r="I10" s="677"/>
      <c r="J10" s="679" t="e">
        <f>IF(VLOOKUP(L1,補助金用基本データ!$D$5:$V$500,10,FALSE)="","",VLOOKUP(L1,補助金用基本データ!$D$5:$V$500,10,FALSE))</f>
        <v>#N/A</v>
      </c>
      <c r="K10" s="679"/>
      <c r="L10" s="679"/>
      <c r="M10" s="15"/>
      <c r="N10" s="7"/>
    </row>
    <row r="11" spans="1:14" ht="23.15" customHeight="1">
      <c r="A11" s="15"/>
      <c r="B11" s="15"/>
      <c r="C11" s="15"/>
      <c r="D11" s="15"/>
      <c r="E11" s="15"/>
      <c r="F11" s="15"/>
      <c r="G11" s="677" t="s">
        <v>120</v>
      </c>
      <c r="H11" s="677"/>
      <c r="I11" s="677"/>
      <c r="J11" s="679" t="e">
        <f>IF(VLOOKUP(L1,補助金用基本データ!$D$5:$V$500,12,FALSE)="","",VLOOKUP(L1,補助金用基本データ!$D$5:$V$500,12,FALSE))&amp;"　　"&amp;VLOOKUP(L1,補助金用基本データ!$D$5:$V$500,13,FALSE)</f>
        <v>#N/A</v>
      </c>
      <c r="K11" s="679"/>
      <c r="L11" s="679"/>
      <c r="M11" s="15" t="s">
        <v>121</v>
      </c>
      <c r="N11" s="7"/>
    </row>
    <row r="12" spans="1:14" ht="32.25" customHeight="1">
      <c r="A12" s="15"/>
      <c r="B12" s="15"/>
      <c r="C12" s="15"/>
      <c r="D12" s="15"/>
      <c r="E12" s="15"/>
      <c r="F12" s="15"/>
      <c r="G12" s="676" t="s">
        <v>124</v>
      </c>
      <c r="H12" s="676"/>
      <c r="I12" s="676"/>
      <c r="J12" s="682">
        <f>IF(③職員名簿【年間実績】!L6="","",③職員名簿【年間実績】!L6)</f>
        <v>0</v>
      </c>
      <c r="K12" s="682"/>
      <c r="L12" s="682"/>
      <c r="M12" s="15"/>
      <c r="N12" s="7"/>
    </row>
    <row r="13" spans="1:14" ht="32.25" customHeight="1">
      <c r="A13" s="15"/>
      <c r="B13" s="15"/>
      <c r="C13" s="15"/>
      <c r="D13" s="15"/>
      <c r="E13" s="15"/>
      <c r="F13" s="15"/>
      <c r="G13" s="676" t="s">
        <v>1870</v>
      </c>
      <c r="H13" s="676"/>
      <c r="I13" s="676"/>
      <c r="J13" s="679">
        <f>①基本情報【名簿入力前に必須入力】!L4</f>
        <v>0</v>
      </c>
      <c r="K13" s="679"/>
      <c r="L13" s="679"/>
      <c r="M13" s="15"/>
      <c r="N13" s="7"/>
    </row>
    <row r="14" spans="1:14" ht="23.15" customHeight="1">
      <c r="A14" s="15"/>
      <c r="B14" s="15"/>
      <c r="C14" s="15"/>
      <c r="D14" s="15"/>
      <c r="E14" s="15"/>
      <c r="F14" s="15"/>
      <c r="G14" s="15"/>
      <c r="H14" s="15"/>
      <c r="I14" s="15"/>
      <c r="J14" s="15"/>
      <c r="K14" s="15"/>
      <c r="L14" s="15"/>
      <c r="M14" s="15"/>
      <c r="N14" s="7"/>
    </row>
    <row r="15" spans="1:14" ht="23.15" customHeight="1">
      <c r="A15" s="15"/>
      <c r="B15" s="683" t="e">
        <f>CONCATENATE(M15,M16,M17,M18,M19,M20,M21,M22,M23)</f>
        <v>#N/A</v>
      </c>
      <c r="C15" s="683"/>
      <c r="D15" s="683"/>
      <c r="E15" s="683"/>
      <c r="F15" s="683"/>
      <c r="G15" s="683"/>
      <c r="H15" s="683"/>
      <c r="I15" s="683"/>
      <c r="J15" s="683"/>
      <c r="K15" s="683"/>
      <c r="L15" s="15"/>
      <c r="M15" s="15" t="s">
        <v>452</v>
      </c>
      <c r="N15" s="7"/>
    </row>
    <row r="16" spans="1:14" ht="23.15" customHeight="1">
      <c r="B16" s="683"/>
      <c r="C16" s="683"/>
      <c r="D16" s="683"/>
      <c r="E16" s="683"/>
      <c r="F16" s="683"/>
      <c r="G16" s="683"/>
      <c r="H16" s="683"/>
      <c r="I16" s="683"/>
      <c r="J16" s="683"/>
      <c r="K16" s="683"/>
      <c r="L16" s="126"/>
      <c r="M16" s="15" t="str">
        <f>DBCS(N16)</f>
        <v>７</v>
      </c>
      <c r="N16" s="7">
        <v>7</v>
      </c>
    </row>
    <row r="17" spans="1:14" ht="23.15" customHeight="1">
      <c r="A17" s="18"/>
      <c r="B17" s="683"/>
      <c r="C17" s="683"/>
      <c r="D17" s="683"/>
      <c r="E17" s="683"/>
      <c r="F17" s="683"/>
      <c r="G17" s="683"/>
      <c r="H17" s="683"/>
      <c r="I17" s="683"/>
      <c r="J17" s="683"/>
      <c r="K17" s="683"/>
      <c r="L17" s="126"/>
      <c r="M17" s="15" t="s">
        <v>453</v>
      </c>
      <c r="N17" s="7"/>
    </row>
    <row r="18" spans="1:14" ht="23.15" customHeight="1">
      <c r="A18" s="15"/>
      <c r="B18" s="683"/>
      <c r="C18" s="683"/>
      <c r="D18" s="683"/>
      <c r="E18" s="683"/>
      <c r="F18" s="683"/>
      <c r="G18" s="683"/>
      <c r="H18" s="683"/>
      <c r="I18" s="683"/>
      <c r="J18" s="683"/>
      <c r="K18" s="683"/>
      <c r="L18" s="126"/>
      <c r="M18" s="15" t="str">
        <f>DBCS(N18)</f>
        <v>４</v>
      </c>
      <c r="N18" s="7">
        <v>4</v>
      </c>
    </row>
    <row r="19" spans="1:14" ht="23.15" customHeight="1">
      <c r="A19" s="15"/>
      <c r="B19" s="126"/>
      <c r="C19" s="126"/>
      <c r="D19" s="126"/>
      <c r="E19" s="126"/>
      <c r="F19" s="126"/>
      <c r="G19" s="126"/>
      <c r="H19" s="126"/>
      <c r="I19" s="126"/>
      <c r="J19" s="126"/>
      <c r="K19" s="126"/>
      <c r="L19" s="126"/>
      <c r="M19" s="15" t="s">
        <v>454</v>
      </c>
      <c r="N19" s="7"/>
    </row>
    <row r="20" spans="1:14" ht="23.15" customHeight="1">
      <c r="A20" s="15" t="s">
        <v>136</v>
      </c>
      <c r="B20" s="15"/>
      <c r="C20" s="15"/>
      <c r="D20" s="15"/>
      <c r="E20" s="15"/>
      <c r="F20" s="15"/>
      <c r="G20" s="680">
        <f>'⑥算出内訳表(2)【必須入力】'!I44</f>
        <v>0</v>
      </c>
      <c r="H20" s="681"/>
      <c r="I20" s="681"/>
      <c r="J20" s="681"/>
      <c r="K20" s="19" t="s">
        <v>122</v>
      </c>
      <c r="L20" s="15"/>
      <c r="M20" s="134" t="e">
        <f>VLOOKUP($L$1,補助金用基本データ!$D$5:$AV$500,20,FALSE)</f>
        <v>#N/A</v>
      </c>
      <c r="N20" s="7"/>
    </row>
    <row r="21" spans="1:14" ht="13" customHeight="1">
      <c r="A21" s="15"/>
      <c r="B21" s="15"/>
      <c r="C21" s="15"/>
      <c r="D21" s="15"/>
      <c r="E21" s="15"/>
      <c r="F21" s="15"/>
      <c r="G21" s="132"/>
      <c r="H21" s="133"/>
      <c r="I21" s="133"/>
      <c r="J21" s="133"/>
      <c r="K21" s="19"/>
      <c r="L21" s="15"/>
      <c r="M21" s="15" t="s">
        <v>1422</v>
      </c>
      <c r="N21" s="7"/>
    </row>
    <row r="22" spans="1:14" ht="10.5" customHeight="1">
      <c r="A22" s="15"/>
      <c r="B22" s="15"/>
      <c r="C22" s="15"/>
      <c r="D22" s="15"/>
      <c r="E22" s="15"/>
      <c r="F22" s="15"/>
      <c r="G22" s="132"/>
      <c r="H22" s="133"/>
      <c r="I22" s="133"/>
      <c r="J22" s="133"/>
      <c r="K22" s="19"/>
      <c r="L22" s="15"/>
      <c r="M22" s="15" t="e">
        <f>IF(VLOOKUP($L$1,補助金用基本データ!$D$5:$AV$500,21,FALSE)="","","の"&amp;VLOOKUP($L$1,補助金用基本データ!$D$5:$AV$500,21,FALSE))</f>
        <v>#N/A</v>
      </c>
      <c r="N22" s="7"/>
    </row>
    <row r="23" spans="1:14" ht="11.5" customHeight="1">
      <c r="A23" s="15"/>
      <c r="B23" s="15"/>
      <c r="C23" s="15"/>
      <c r="D23" s="15"/>
      <c r="E23" s="15"/>
      <c r="F23" s="15"/>
      <c r="G23" s="15"/>
      <c r="H23" s="15"/>
      <c r="I23" s="15"/>
      <c r="J23" s="15"/>
      <c r="K23" s="15"/>
      <c r="L23" s="15"/>
      <c r="M23" s="15" t="s">
        <v>455</v>
      </c>
      <c r="N23" s="7"/>
    </row>
    <row r="24" spans="1:14" ht="23.25" customHeight="1">
      <c r="A24" s="15" t="s">
        <v>137</v>
      </c>
      <c r="B24" s="15"/>
      <c r="C24" s="679" t="s">
        <v>147</v>
      </c>
      <c r="D24" s="679"/>
      <c r="E24" s="679"/>
      <c r="F24" s="679"/>
      <c r="G24" s="679"/>
      <c r="H24" s="679"/>
      <c r="I24" s="679"/>
      <c r="J24" s="679"/>
      <c r="K24" s="679"/>
      <c r="L24" s="15"/>
      <c r="M24" s="15"/>
      <c r="N24" s="7"/>
    </row>
    <row r="25" spans="1:14" ht="23.25" customHeight="1">
      <c r="A25" s="15"/>
      <c r="B25" s="15"/>
      <c r="C25" s="15"/>
      <c r="D25" s="15"/>
      <c r="E25" s="15"/>
      <c r="F25" s="15"/>
      <c r="G25" s="15"/>
      <c r="H25" s="15"/>
      <c r="I25" s="15"/>
      <c r="J25" s="15"/>
      <c r="K25" s="15"/>
      <c r="L25" s="15"/>
      <c r="M25" s="15"/>
      <c r="N25" s="7"/>
    </row>
    <row r="26" spans="1:14" ht="27" customHeight="1">
      <c r="A26" s="15" t="s">
        <v>138</v>
      </c>
      <c r="B26" s="15"/>
      <c r="C26" s="7" t="s">
        <v>123</v>
      </c>
      <c r="D26" s="7"/>
      <c r="E26" s="7"/>
      <c r="F26" s="7"/>
      <c r="G26" s="7"/>
      <c r="H26" s="7"/>
      <c r="I26" s="7"/>
      <c r="J26" s="7"/>
      <c r="K26" s="7"/>
      <c r="L26" s="7"/>
      <c r="M26" s="7"/>
      <c r="N26" s="7"/>
    </row>
    <row r="27" spans="1:14" ht="27" customHeight="1">
      <c r="A27" s="7"/>
      <c r="B27" s="15" t="s">
        <v>125</v>
      </c>
      <c r="C27" s="7"/>
      <c r="D27" s="7"/>
      <c r="E27" s="7"/>
      <c r="F27" s="7"/>
      <c r="G27" s="7"/>
      <c r="H27" s="7"/>
      <c r="I27" s="7"/>
      <c r="J27" s="7"/>
      <c r="K27" s="7"/>
      <c r="L27" s="7"/>
      <c r="M27" s="7"/>
      <c r="N27" s="7"/>
    </row>
    <row r="28" spans="1:14" ht="27" customHeight="1">
      <c r="B28" s="16" t="s">
        <v>139</v>
      </c>
    </row>
    <row r="29" spans="1:14" ht="26.25" customHeight="1">
      <c r="B29" s="21" t="s">
        <v>140</v>
      </c>
    </row>
  </sheetData>
  <sheetProtection algorithmName="SHA-512" hashValue="1SH/nfvYsM1phUEP5QKuesmBRojyFxENQg2L+EN3QZpbbfottFtYmhKCM/lwGKCnhZwIBrCnRYRONOKJfLE9rA==" saltValue="ygqWvgtiOSU4zIWIHueQrg==" spinCount="100000" sheet="1" objects="1" scenarios="1" selectLockedCells="1"/>
  <mergeCells count="15">
    <mergeCell ref="A4:L4"/>
    <mergeCell ref="A5:L5"/>
    <mergeCell ref="J9:L9"/>
    <mergeCell ref="J10:L10"/>
    <mergeCell ref="J11:L11"/>
    <mergeCell ref="G12:I12"/>
    <mergeCell ref="G11:I11"/>
    <mergeCell ref="G10:I10"/>
    <mergeCell ref="G9:I9"/>
    <mergeCell ref="C24:K24"/>
    <mergeCell ref="G20:J20"/>
    <mergeCell ref="J12:L12"/>
    <mergeCell ref="B15:K18"/>
    <mergeCell ref="J13:L13"/>
    <mergeCell ref="G13:I13"/>
  </mergeCells>
  <phoneticPr fontId="1"/>
  <pageMargins left="0.78740157480314965" right="0.78740157480314965" top="0.98425196850393704" bottom="0.98425196850393704" header="0.51181102362204722" footer="0.51181102362204722"/>
  <pageSetup paperSize="9" scale="96"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77614-173A-40A7-8D6B-B166629B69F6}">
  <sheetPr codeName="Sheet2">
    <tabColor theme="1"/>
  </sheetPr>
  <dimension ref="A1:AY362"/>
  <sheetViews>
    <sheetView topLeftCell="AI31" zoomScale="70" zoomScaleNormal="70" workbookViewId="0">
      <selection activeCell="AI182" sqref="A1:XFD1048576"/>
    </sheetView>
  </sheetViews>
  <sheetFormatPr defaultColWidth="14.453125" defaultRowHeight="13"/>
  <cols>
    <col min="1" max="1" width="4.26953125" style="430" customWidth="1"/>
    <col min="2" max="2" width="5.36328125" style="430" customWidth="1"/>
    <col min="3" max="3" width="35.453125" style="435" customWidth="1"/>
    <col min="4" max="4" width="9.08984375" style="431" customWidth="1"/>
    <col min="5" max="6" width="16.90625" style="430" customWidth="1"/>
    <col min="7" max="10" width="14.453125" style="430" customWidth="1"/>
    <col min="11" max="11" width="4.453125" style="430" customWidth="1"/>
    <col min="12" max="12" width="14.453125" style="430" customWidth="1"/>
    <col min="13" max="13" width="32.90625" style="430" customWidth="1"/>
    <col min="14" max="14" width="24.453125" style="430" customWidth="1"/>
    <col min="15" max="17" width="14.453125" style="430" customWidth="1"/>
    <col min="18" max="18" width="25" style="430" customWidth="1"/>
    <col min="19" max="48" width="14.453125" style="430" customWidth="1"/>
    <col min="49" max="49" width="10.453125" style="430" customWidth="1"/>
    <col min="50" max="50" width="14.453125" style="430" customWidth="1"/>
    <col min="51" max="16384" width="14.453125" style="430"/>
  </cols>
  <sheetData>
    <row r="1" spans="1:49" ht="32" customHeight="1">
      <c r="B1" s="431" t="s">
        <v>183</v>
      </c>
      <c r="C1" s="432">
        <v>45763</v>
      </c>
      <c r="D1" s="431">
        <v>1</v>
      </c>
      <c r="E1" s="431">
        <v>2</v>
      </c>
      <c r="F1" s="431">
        <v>3</v>
      </c>
      <c r="G1" s="431">
        <v>4</v>
      </c>
      <c r="H1" s="431">
        <v>5</v>
      </c>
      <c r="I1" s="431">
        <v>6</v>
      </c>
      <c r="J1" s="431">
        <v>7</v>
      </c>
      <c r="K1" s="431">
        <v>8</v>
      </c>
      <c r="L1" s="431">
        <v>9</v>
      </c>
      <c r="M1" s="431">
        <v>10</v>
      </c>
      <c r="N1" s="431">
        <v>11</v>
      </c>
      <c r="O1" s="431">
        <v>12</v>
      </c>
      <c r="P1" s="431">
        <v>13</v>
      </c>
      <c r="Q1" s="431">
        <v>14</v>
      </c>
      <c r="R1" s="431">
        <v>15</v>
      </c>
      <c r="S1" s="431">
        <v>16</v>
      </c>
      <c r="T1" s="431">
        <v>17</v>
      </c>
      <c r="U1" s="431">
        <v>18</v>
      </c>
      <c r="V1" s="431">
        <v>19</v>
      </c>
      <c r="W1" s="431">
        <v>20</v>
      </c>
      <c r="X1" s="431">
        <v>21</v>
      </c>
      <c r="Y1" s="431">
        <v>22</v>
      </c>
      <c r="Z1" s="431">
        <v>23</v>
      </c>
      <c r="AA1" s="431">
        <v>24</v>
      </c>
      <c r="AB1" s="431">
        <v>25</v>
      </c>
      <c r="AC1" s="431">
        <v>26</v>
      </c>
      <c r="AD1" s="431">
        <v>27</v>
      </c>
      <c r="AE1" s="431">
        <v>28</v>
      </c>
      <c r="AF1" s="431">
        <v>29</v>
      </c>
      <c r="AG1" s="431">
        <v>30</v>
      </c>
      <c r="AH1" s="431">
        <v>31</v>
      </c>
      <c r="AI1" s="431">
        <v>32</v>
      </c>
      <c r="AJ1" s="431">
        <v>33</v>
      </c>
      <c r="AK1" s="431">
        <v>34</v>
      </c>
      <c r="AL1" s="431">
        <v>35</v>
      </c>
      <c r="AM1" s="431">
        <v>36</v>
      </c>
      <c r="AN1" s="431">
        <v>37</v>
      </c>
      <c r="AO1" s="431">
        <v>38</v>
      </c>
      <c r="AP1" s="431">
        <v>39</v>
      </c>
      <c r="AQ1" s="431">
        <v>40</v>
      </c>
      <c r="AR1" s="431">
        <v>41</v>
      </c>
      <c r="AS1" s="431">
        <v>42</v>
      </c>
      <c r="AT1" s="431">
        <v>43</v>
      </c>
      <c r="AU1" s="431">
        <v>44</v>
      </c>
      <c r="AV1" s="431">
        <v>45</v>
      </c>
      <c r="AW1" s="431">
        <v>46</v>
      </c>
    </row>
    <row r="2" spans="1:49" s="433" customFormat="1" ht="27" customHeight="1">
      <c r="B2" s="434" t="s">
        <v>495</v>
      </c>
      <c r="C2" s="434"/>
      <c r="Q2" s="430" t="s">
        <v>496</v>
      </c>
    </row>
    <row r="3" spans="1:49" ht="24" customHeight="1">
      <c r="G3" s="430" t="s">
        <v>1918</v>
      </c>
      <c r="H3" s="430" t="s">
        <v>1918</v>
      </c>
      <c r="I3" s="430" t="b">
        <v>0</v>
      </c>
      <c r="J3" s="431" t="s">
        <v>1919</v>
      </c>
      <c r="K3" s="431"/>
      <c r="L3" s="430" t="s">
        <v>497</v>
      </c>
      <c r="Q3" s="430" t="s">
        <v>498</v>
      </c>
      <c r="Y3" s="483" t="s">
        <v>1449</v>
      </c>
      <c r="Z3" s="483"/>
      <c r="AA3" s="483"/>
      <c r="AB3" s="483"/>
      <c r="AC3" s="483"/>
      <c r="AD3" s="483"/>
      <c r="AE3" s="483"/>
      <c r="AF3" s="483"/>
      <c r="AG3" s="483"/>
      <c r="AH3" s="483"/>
      <c r="AI3" s="483"/>
      <c r="AJ3" s="483"/>
      <c r="AK3" s="483" t="s">
        <v>1621</v>
      </c>
      <c r="AL3" s="483"/>
      <c r="AM3" s="483"/>
      <c r="AN3" s="483"/>
      <c r="AO3" s="483"/>
      <c r="AP3" s="483"/>
      <c r="AQ3" s="483"/>
      <c r="AR3" s="483"/>
      <c r="AS3" s="483"/>
      <c r="AT3" s="483"/>
      <c r="AU3" s="483"/>
      <c r="AV3" s="483"/>
      <c r="AW3" s="483" t="s">
        <v>1627</v>
      </c>
    </row>
    <row r="4" spans="1:49" ht="42.75" customHeight="1">
      <c r="A4" s="436" t="s">
        <v>499</v>
      </c>
      <c r="B4" s="430" t="s">
        <v>500</v>
      </c>
      <c r="C4" s="430" t="s">
        <v>501</v>
      </c>
      <c r="D4" s="437" t="s">
        <v>502</v>
      </c>
      <c r="E4" s="438" t="s">
        <v>503</v>
      </c>
      <c r="F4" s="438" t="s">
        <v>503</v>
      </c>
      <c r="G4" s="430" t="s">
        <v>504</v>
      </c>
      <c r="H4" s="438" t="s">
        <v>505</v>
      </c>
      <c r="I4" s="430" t="s">
        <v>506</v>
      </c>
      <c r="J4" s="439" t="s">
        <v>507</v>
      </c>
      <c r="L4" s="430" t="s">
        <v>508</v>
      </c>
      <c r="M4" s="430" t="s">
        <v>509</v>
      </c>
      <c r="N4" s="430" t="s">
        <v>510</v>
      </c>
      <c r="O4" s="438" t="s">
        <v>511</v>
      </c>
      <c r="P4" s="430" t="s">
        <v>512</v>
      </c>
      <c r="Q4" s="430" t="s">
        <v>1920</v>
      </c>
      <c r="R4" s="438" t="s">
        <v>1618</v>
      </c>
      <c r="S4" s="430" t="s">
        <v>1921</v>
      </c>
      <c r="T4" s="430" t="s">
        <v>1922</v>
      </c>
      <c r="U4" s="430" t="s">
        <v>1418</v>
      </c>
      <c r="V4" s="430" t="s">
        <v>1419</v>
      </c>
      <c r="W4" s="438" t="s">
        <v>1421</v>
      </c>
      <c r="X4" s="430" t="s">
        <v>1420</v>
      </c>
      <c r="Y4" s="430" t="s">
        <v>31</v>
      </c>
      <c r="Z4" s="430" t="s">
        <v>1448</v>
      </c>
      <c r="AA4" s="430" t="s">
        <v>33</v>
      </c>
      <c r="AB4" s="430" t="s">
        <v>34</v>
      </c>
      <c r="AC4" s="430" t="s">
        <v>35</v>
      </c>
      <c r="AD4" s="430" t="s">
        <v>36</v>
      </c>
      <c r="AE4" s="430" t="s">
        <v>37</v>
      </c>
      <c r="AF4" s="430" t="s">
        <v>38</v>
      </c>
      <c r="AG4" s="430" t="s">
        <v>39</v>
      </c>
      <c r="AH4" s="430" t="s">
        <v>40</v>
      </c>
      <c r="AI4" s="430" t="s">
        <v>41</v>
      </c>
      <c r="AJ4" s="430" t="s">
        <v>42</v>
      </c>
      <c r="AK4" s="430" t="s">
        <v>31</v>
      </c>
      <c r="AL4" s="430" t="s">
        <v>1448</v>
      </c>
      <c r="AM4" s="430" t="s">
        <v>33</v>
      </c>
      <c r="AN4" s="430" t="s">
        <v>34</v>
      </c>
      <c r="AO4" s="430" t="s">
        <v>35</v>
      </c>
      <c r="AP4" s="430" t="s">
        <v>36</v>
      </c>
      <c r="AQ4" s="430" t="s">
        <v>37</v>
      </c>
      <c r="AR4" s="430" t="s">
        <v>38</v>
      </c>
      <c r="AS4" s="430" t="s">
        <v>39</v>
      </c>
      <c r="AT4" s="430" t="s">
        <v>40</v>
      </c>
      <c r="AU4" s="430" t="s">
        <v>41</v>
      </c>
      <c r="AV4" s="430" t="s">
        <v>42</v>
      </c>
      <c r="AW4" s="483"/>
    </row>
    <row r="5" spans="1:49" ht="21.75" customHeight="1">
      <c r="B5" s="440">
        <v>1</v>
      </c>
      <c r="C5" s="441" t="s">
        <v>207</v>
      </c>
      <c r="D5" s="440">
        <v>1</v>
      </c>
      <c r="E5" s="430" t="s">
        <v>513</v>
      </c>
      <c r="F5" s="430">
        <f>VALUE(E5)</f>
        <v>3002</v>
      </c>
      <c r="G5" s="430" t="s">
        <v>514</v>
      </c>
      <c r="H5" s="430" t="s">
        <v>514</v>
      </c>
      <c r="I5" s="431" t="str">
        <f t="shared" ref="I5:I36" si="0">IF(COUNTIF($G$5:$G$336,G5)=1,"OK","重複あり！")</f>
        <v>OK</v>
      </c>
      <c r="J5" s="431" t="str">
        <f>IF(EXACT(G5,H5),"OK","変更あり！")</f>
        <v>OK</v>
      </c>
      <c r="L5" s="442">
        <v>1002468</v>
      </c>
      <c r="M5" s="443" t="s">
        <v>515</v>
      </c>
      <c r="N5" s="441" t="s">
        <v>516</v>
      </c>
      <c r="O5" s="444" t="s">
        <v>517</v>
      </c>
      <c r="P5" s="444" t="s">
        <v>518</v>
      </c>
      <c r="Q5" s="430" t="s">
        <v>1513</v>
      </c>
      <c r="R5" s="441" t="s">
        <v>516</v>
      </c>
      <c r="S5" s="444" t="s">
        <v>517</v>
      </c>
      <c r="T5" s="444" t="s">
        <v>518</v>
      </c>
      <c r="U5" s="445">
        <v>5040000</v>
      </c>
      <c r="V5" s="446">
        <v>45838</v>
      </c>
      <c r="W5" s="445">
        <v>10</v>
      </c>
      <c r="X5" s="445"/>
      <c r="Y5" s="445">
        <v>15</v>
      </c>
      <c r="Z5" s="445">
        <v>15</v>
      </c>
      <c r="AA5" s="445">
        <v>15</v>
      </c>
      <c r="AB5" s="445">
        <v>15</v>
      </c>
      <c r="AC5" s="445">
        <v>15</v>
      </c>
      <c r="AD5" s="445">
        <v>14</v>
      </c>
      <c r="AE5" s="445">
        <v>14</v>
      </c>
      <c r="AF5" s="445">
        <v>14</v>
      </c>
      <c r="AG5" s="445">
        <v>14</v>
      </c>
      <c r="AH5" s="445">
        <v>14</v>
      </c>
      <c r="AI5" s="445">
        <v>14</v>
      </c>
      <c r="AJ5" s="445">
        <v>14</v>
      </c>
      <c r="AK5" s="445">
        <v>510000</v>
      </c>
      <c r="AL5" s="445">
        <v>510000</v>
      </c>
      <c r="AM5" s="445">
        <v>510000</v>
      </c>
      <c r="AN5" s="445">
        <v>510000</v>
      </c>
      <c r="AO5" s="445">
        <v>510000</v>
      </c>
      <c r="AP5" s="445">
        <v>476000</v>
      </c>
      <c r="AQ5" s="445">
        <v>476000</v>
      </c>
      <c r="AR5" s="445">
        <v>476000</v>
      </c>
      <c r="AS5" s="445">
        <v>476000</v>
      </c>
      <c r="AT5" s="445">
        <v>476000</v>
      </c>
      <c r="AU5" s="445">
        <v>476000</v>
      </c>
      <c r="AV5" s="445">
        <v>476000</v>
      </c>
      <c r="AW5" s="445">
        <v>1</v>
      </c>
    </row>
    <row r="6" spans="1:49" ht="21.75" customHeight="1">
      <c r="B6" s="440">
        <v>2</v>
      </c>
      <c r="C6" s="441" t="s">
        <v>222</v>
      </c>
      <c r="D6" s="440">
        <v>2</v>
      </c>
      <c r="E6" s="430" t="s">
        <v>519</v>
      </c>
      <c r="F6" s="430">
        <f t="shared" ref="F6:F69" si="1">VALUE(E6)</f>
        <v>3003</v>
      </c>
      <c r="G6" s="430" t="s">
        <v>520</v>
      </c>
      <c r="H6" s="430" t="s">
        <v>520</v>
      </c>
      <c r="I6" s="431" t="str">
        <f t="shared" si="0"/>
        <v>OK</v>
      </c>
      <c r="J6" s="431" t="str">
        <f t="shared" ref="J6:J69" si="2">IF(EXACT(G6,H6),"OK","変更あり！")</f>
        <v>OK</v>
      </c>
      <c r="L6" s="442">
        <v>1002172</v>
      </c>
      <c r="M6" s="443" t="s">
        <v>1522</v>
      </c>
      <c r="N6" s="441" t="s">
        <v>1697</v>
      </c>
      <c r="O6" s="444" t="s">
        <v>521</v>
      </c>
      <c r="P6" s="444" t="s">
        <v>1805</v>
      </c>
      <c r="Q6" s="430" t="s">
        <v>1696</v>
      </c>
      <c r="R6" s="441" t="s">
        <v>522</v>
      </c>
      <c r="S6" s="444" t="s">
        <v>1511</v>
      </c>
      <c r="T6" s="444" t="s">
        <v>2258</v>
      </c>
      <c r="U6" s="445">
        <v>4320000</v>
      </c>
      <c r="V6" s="446">
        <v>45838</v>
      </c>
      <c r="W6" s="445">
        <v>10</v>
      </c>
      <c r="X6" s="445">
        <v>2</v>
      </c>
      <c r="Y6" s="445">
        <v>18</v>
      </c>
      <c r="Z6" s="445">
        <v>18</v>
      </c>
      <c r="AA6" s="445">
        <v>18</v>
      </c>
      <c r="AB6" s="445">
        <v>17</v>
      </c>
      <c r="AC6" s="445">
        <v>17</v>
      </c>
      <c r="AD6" s="445">
        <v>17</v>
      </c>
      <c r="AE6" s="445">
        <v>17</v>
      </c>
      <c r="AF6" s="445">
        <v>17</v>
      </c>
      <c r="AG6" s="445">
        <v>17</v>
      </c>
      <c r="AH6" s="445">
        <v>17</v>
      </c>
      <c r="AI6" s="445">
        <v>17</v>
      </c>
      <c r="AJ6" s="445">
        <v>17</v>
      </c>
      <c r="AK6" s="445">
        <v>648000</v>
      </c>
      <c r="AL6" s="445">
        <v>648000</v>
      </c>
      <c r="AM6" s="445">
        <v>631800</v>
      </c>
      <c r="AN6" s="445">
        <v>612000</v>
      </c>
      <c r="AO6" s="445">
        <v>612000</v>
      </c>
      <c r="AP6" s="445">
        <v>612000</v>
      </c>
      <c r="AQ6" s="445">
        <v>612000</v>
      </c>
      <c r="AR6" s="445">
        <v>612000</v>
      </c>
      <c r="AS6" s="445">
        <v>612000</v>
      </c>
      <c r="AT6" s="445">
        <v>612000</v>
      </c>
      <c r="AU6" s="445">
        <v>612000</v>
      </c>
      <c r="AV6" s="445">
        <v>612000</v>
      </c>
      <c r="AW6" s="445">
        <v>1</v>
      </c>
    </row>
    <row r="7" spans="1:49" ht="21.75" customHeight="1">
      <c r="B7" s="440">
        <v>3</v>
      </c>
      <c r="C7" s="441" t="s">
        <v>218</v>
      </c>
      <c r="D7" s="440">
        <v>3</v>
      </c>
      <c r="E7" s="430" t="s">
        <v>523</v>
      </c>
      <c r="F7" s="430">
        <f t="shared" si="1"/>
        <v>3004</v>
      </c>
      <c r="G7" s="430" t="s">
        <v>524</v>
      </c>
      <c r="H7" s="430" t="s">
        <v>1687</v>
      </c>
      <c r="I7" s="431" t="str">
        <f t="shared" si="0"/>
        <v>OK</v>
      </c>
      <c r="J7" s="431" t="str">
        <f t="shared" si="2"/>
        <v>OK</v>
      </c>
      <c r="L7" s="442">
        <v>1002474</v>
      </c>
      <c r="M7" s="443" t="s">
        <v>525</v>
      </c>
      <c r="N7" s="441" t="s">
        <v>1700</v>
      </c>
      <c r="O7" s="444" t="s">
        <v>521</v>
      </c>
      <c r="P7" s="444" t="s">
        <v>1698</v>
      </c>
      <c r="Q7" s="430" t="s">
        <v>1696</v>
      </c>
      <c r="R7" s="441" t="s">
        <v>1427</v>
      </c>
      <c r="S7" s="444" t="s">
        <v>1511</v>
      </c>
      <c r="T7" s="444" t="s">
        <v>1523</v>
      </c>
      <c r="U7" s="445">
        <v>9600000</v>
      </c>
      <c r="V7" s="446">
        <v>45838</v>
      </c>
      <c r="W7" s="445">
        <v>10</v>
      </c>
      <c r="X7" s="445">
        <v>3</v>
      </c>
      <c r="Y7" s="445">
        <v>25</v>
      </c>
      <c r="Z7" s="445">
        <v>24</v>
      </c>
      <c r="AA7" s="445">
        <v>25</v>
      </c>
      <c r="AB7" s="445">
        <v>25</v>
      </c>
      <c r="AC7" s="445">
        <v>24</v>
      </c>
      <c r="AD7" s="445">
        <v>22</v>
      </c>
      <c r="AE7" s="445">
        <v>24</v>
      </c>
      <c r="AF7" s="445">
        <v>24</v>
      </c>
      <c r="AG7" s="445">
        <v>24</v>
      </c>
      <c r="AH7" s="445">
        <v>24</v>
      </c>
      <c r="AI7" s="445">
        <v>24</v>
      </c>
      <c r="AJ7" s="445">
        <v>24</v>
      </c>
      <c r="AK7" s="445">
        <v>850000</v>
      </c>
      <c r="AL7" s="445">
        <v>816000</v>
      </c>
      <c r="AM7" s="445">
        <v>850000</v>
      </c>
      <c r="AN7" s="445">
        <v>850000</v>
      </c>
      <c r="AO7" s="445">
        <v>816000</v>
      </c>
      <c r="AP7" s="445">
        <v>748000</v>
      </c>
      <c r="AQ7" s="445">
        <v>816000</v>
      </c>
      <c r="AR7" s="445">
        <v>816000</v>
      </c>
      <c r="AS7" s="445">
        <v>816000</v>
      </c>
      <c r="AT7" s="445">
        <v>816000</v>
      </c>
      <c r="AU7" s="445">
        <v>816000</v>
      </c>
      <c r="AV7" s="445">
        <v>816000</v>
      </c>
      <c r="AW7" s="445">
        <v>1</v>
      </c>
    </row>
    <row r="8" spans="1:49" ht="21.75" customHeight="1">
      <c r="B8" s="440">
        <v>4</v>
      </c>
      <c r="C8" s="441" t="s">
        <v>214</v>
      </c>
      <c r="D8" s="440">
        <v>4</v>
      </c>
      <c r="E8" s="430" t="s">
        <v>526</v>
      </c>
      <c r="F8" s="430">
        <f t="shared" si="1"/>
        <v>3005</v>
      </c>
      <c r="G8" s="430" t="s">
        <v>527</v>
      </c>
      <c r="H8" s="430" t="s">
        <v>527</v>
      </c>
      <c r="I8" s="431" t="str">
        <f t="shared" si="0"/>
        <v>OK</v>
      </c>
      <c r="J8" s="431" t="str">
        <f t="shared" si="2"/>
        <v>OK</v>
      </c>
      <c r="L8" s="442">
        <v>1002330</v>
      </c>
      <c r="M8" s="443" t="s">
        <v>528</v>
      </c>
      <c r="N8" s="441" t="s">
        <v>529</v>
      </c>
      <c r="O8" s="444" t="s">
        <v>517</v>
      </c>
      <c r="P8" s="444" t="s">
        <v>530</v>
      </c>
      <c r="Q8" s="430" t="s">
        <v>1513</v>
      </c>
      <c r="R8" s="441" t="s">
        <v>529</v>
      </c>
      <c r="S8" s="444" t="s">
        <v>517</v>
      </c>
      <c r="T8" s="444" t="s">
        <v>530</v>
      </c>
      <c r="U8" s="445">
        <v>2240000</v>
      </c>
      <c r="V8" s="446">
        <v>45838</v>
      </c>
      <c r="W8" s="445">
        <v>10</v>
      </c>
      <c r="X8" s="445">
        <v>4</v>
      </c>
      <c r="Y8" s="445">
        <v>7</v>
      </c>
      <c r="Z8" s="445">
        <v>7</v>
      </c>
      <c r="AA8" s="445">
        <v>7</v>
      </c>
      <c r="AB8" s="445">
        <v>7</v>
      </c>
      <c r="AC8" s="445">
        <v>7</v>
      </c>
      <c r="AD8" s="445">
        <v>7</v>
      </c>
      <c r="AE8" s="445">
        <v>7</v>
      </c>
      <c r="AF8" s="445">
        <v>7</v>
      </c>
      <c r="AG8" s="445">
        <v>7</v>
      </c>
      <c r="AH8" s="445">
        <v>7</v>
      </c>
      <c r="AI8" s="445">
        <v>7</v>
      </c>
      <c r="AJ8" s="445">
        <v>7</v>
      </c>
      <c r="AK8" s="445">
        <v>252000</v>
      </c>
      <c r="AL8" s="445">
        <v>252000</v>
      </c>
      <c r="AM8" s="445">
        <v>252000</v>
      </c>
      <c r="AN8" s="445">
        <v>252000</v>
      </c>
      <c r="AO8" s="445">
        <v>252000</v>
      </c>
      <c r="AP8" s="445">
        <v>252000</v>
      </c>
      <c r="AQ8" s="445">
        <v>252000</v>
      </c>
      <c r="AR8" s="445">
        <v>252000</v>
      </c>
      <c r="AS8" s="445">
        <v>252000</v>
      </c>
      <c r="AT8" s="445">
        <v>252000</v>
      </c>
      <c r="AU8" s="445">
        <v>252000</v>
      </c>
      <c r="AV8" s="445">
        <v>252000</v>
      </c>
      <c r="AW8" s="445">
        <v>1</v>
      </c>
    </row>
    <row r="9" spans="1:49" ht="21.75" customHeight="1">
      <c r="B9" s="440">
        <v>5</v>
      </c>
      <c r="C9" s="441" t="s">
        <v>243</v>
      </c>
      <c r="D9" s="440">
        <v>5</v>
      </c>
      <c r="E9" s="430" t="s">
        <v>531</v>
      </c>
      <c r="F9" s="430">
        <f t="shared" si="1"/>
        <v>3006</v>
      </c>
      <c r="G9" s="430" t="s">
        <v>532</v>
      </c>
      <c r="H9" s="430" t="s">
        <v>532</v>
      </c>
      <c r="I9" s="431" t="str">
        <f t="shared" si="0"/>
        <v>OK</v>
      </c>
      <c r="J9" s="431" t="str">
        <f t="shared" si="2"/>
        <v>OK</v>
      </c>
      <c r="L9" s="442">
        <v>1002442</v>
      </c>
      <c r="M9" s="443" t="s">
        <v>533</v>
      </c>
      <c r="N9" s="441" t="s">
        <v>534</v>
      </c>
      <c r="O9" s="444" t="s">
        <v>517</v>
      </c>
      <c r="P9" s="444" t="s">
        <v>535</v>
      </c>
      <c r="Q9" s="430" t="s">
        <v>1513</v>
      </c>
      <c r="R9" s="441" t="s">
        <v>534</v>
      </c>
      <c r="S9" s="444" t="s">
        <v>517</v>
      </c>
      <c r="T9" s="444" t="s">
        <v>535</v>
      </c>
      <c r="U9" s="445">
        <v>6840000</v>
      </c>
      <c r="V9" s="446">
        <v>45838</v>
      </c>
      <c r="W9" s="445">
        <v>10</v>
      </c>
      <c r="X9" s="445">
        <v>5</v>
      </c>
      <c r="Y9" s="445">
        <v>19</v>
      </c>
      <c r="Z9" s="445">
        <v>19</v>
      </c>
      <c r="AA9" s="445">
        <v>19</v>
      </c>
      <c r="AB9" s="445">
        <v>20</v>
      </c>
      <c r="AC9" s="445">
        <v>20</v>
      </c>
      <c r="AD9" s="445">
        <v>20</v>
      </c>
      <c r="AE9" s="445">
        <v>20</v>
      </c>
      <c r="AF9" s="445">
        <v>20</v>
      </c>
      <c r="AG9" s="445">
        <v>20</v>
      </c>
      <c r="AH9" s="445">
        <v>20</v>
      </c>
      <c r="AI9" s="445">
        <v>20</v>
      </c>
      <c r="AJ9" s="445">
        <v>20</v>
      </c>
      <c r="AK9" s="445">
        <v>675000</v>
      </c>
      <c r="AL9" s="445">
        <v>675000</v>
      </c>
      <c r="AM9" s="445">
        <v>675000</v>
      </c>
      <c r="AN9" s="445">
        <v>715000</v>
      </c>
      <c r="AO9" s="445">
        <v>715000</v>
      </c>
      <c r="AP9" s="445">
        <v>715000</v>
      </c>
      <c r="AQ9" s="445">
        <v>715000</v>
      </c>
      <c r="AR9" s="445">
        <v>715000</v>
      </c>
      <c r="AS9" s="445">
        <v>715000</v>
      </c>
      <c r="AT9" s="445">
        <v>715000</v>
      </c>
      <c r="AU9" s="445">
        <v>715000</v>
      </c>
      <c r="AV9" s="445">
        <v>715000</v>
      </c>
      <c r="AW9" s="445">
        <v>1</v>
      </c>
    </row>
    <row r="10" spans="1:49" ht="21.75" customHeight="1">
      <c r="B10" s="440">
        <v>6</v>
      </c>
      <c r="C10" s="441" t="s">
        <v>238</v>
      </c>
      <c r="D10" s="440">
        <v>6</v>
      </c>
      <c r="E10" s="430" t="s">
        <v>536</v>
      </c>
      <c r="F10" s="430">
        <f t="shared" si="1"/>
        <v>3007</v>
      </c>
      <c r="G10" s="430" t="s">
        <v>537</v>
      </c>
      <c r="H10" s="430" t="s">
        <v>537</v>
      </c>
      <c r="I10" s="431" t="str">
        <f t="shared" si="0"/>
        <v>OK</v>
      </c>
      <c r="J10" s="431" t="str">
        <f t="shared" si="2"/>
        <v>OK</v>
      </c>
      <c r="L10" s="442">
        <v>1003051</v>
      </c>
      <c r="M10" s="443" t="s">
        <v>538</v>
      </c>
      <c r="N10" s="441" t="s">
        <v>539</v>
      </c>
      <c r="O10" s="444" t="s">
        <v>517</v>
      </c>
      <c r="P10" s="444" t="s">
        <v>540</v>
      </c>
      <c r="Q10" s="430" t="s">
        <v>1513</v>
      </c>
      <c r="R10" s="441" t="s">
        <v>539</v>
      </c>
      <c r="S10" s="444" t="s">
        <v>517</v>
      </c>
      <c r="T10" s="444" t="s">
        <v>540</v>
      </c>
      <c r="U10" s="445">
        <v>8320000</v>
      </c>
      <c r="V10" s="446">
        <v>45838</v>
      </c>
      <c r="W10" s="445">
        <v>10</v>
      </c>
      <c r="X10" s="445">
        <v>6</v>
      </c>
      <c r="Y10" s="445">
        <v>26</v>
      </c>
      <c r="Z10" s="445">
        <v>25</v>
      </c>
      <c r="AA10" s="445">
        <v>25</v>
      </c>
      <c r="AB10" s="445">
        <v>25</v>
      </c>
      <c r="AC10" s="445">
        <v>25</v>
      </c>
      <c r="AD10" s="445">
        <v>25</v>
      </c>
      <c r="AE10" s="445">
        <v>25</v>
      </c>
      <c r="AF10" s="445">
        <v>25</v>
      </c>
      <c r="AG10" s="445">
        <v>25</v>
      </c>
      <c r="AH10" s="445">
        <v>25</v>
      </c>
      <c r="AI10" s="445">
        <v>25</v>
      </c>
      <c r="AJ10" s="445">
        <v>25</v>
      </c>
      <c r="AK10" s="445">
        <v>884000</v>
      </c>
      <c r="AL10" s="445">
        <v>850000</v>
      </c>
      <c r="AM10" s="445">
        <v>850000</v>
      </c>
      <c r="AN10" s="445">
        <v>850000</v>
      </c>
      <c r="AO10" s="445">
        <v>850000</v>
      </c>
      <c r="AP10" s="445">
        <v>850000</v>
      </c>
      <c r="AQ10" s="445">
        <v>850000</v>
      </c>
      <c r="AR10" s="445">
        <v>850000</v>
      </c>
      <c r="AS10" s="445">
        <v>850000</v>
      </c>
      <c r="AT10" s="445">
        <v>850000</v>
      </c>
      <c r="AU10" s="445">
        <v>850000</v>
      </c>
      <c r="AV10" s="445">
        <v>850000</v>
      </c>
      <c r="AW10" s="445">
        <v>1</v>
      </c>
    </row>
    <row r="11" spans="1:49" ht="21.75" customHeight="1">
      <c r="B11" s="440">
        <v>7</v>
      </c>
      <c r="C11" s="441" t="s">
        <v>249</v>
      </c>
      <c r="D11" s="440">
        <v>7</v>
      </c>
      <c r="E11" s="430" t="s">
        <v>541</v>
      </c>
      <c r="F11" s="430">
        <f t="shared" si="1"/>
        <v>3008</v>
      </c>
      <c r="G11" s="430" t="s">
        <v>542</v>
      </c>
      <c r="H11" s="430" t="s">
        <v>542</v>
      </c>
      <c r="I11" s="431" t="str">
        <f t="shared" si="0"/>
        <v>OK</v>
      </c>
      <c r="J11" s="431" t="str">
        <f t="shared" si="2"/>
        <v>OK</v>
      </c>
      <c r="L11" s="442">
        <v>1003220</v>
      </c>
      <c r="M11" s="443" t="s">
        <v>543</v>
      </c>
      <c r="N11" s="441" t="s">
        <v>544</v>
      </c>
      <c r="O11" s="444" t="s">
        <v>517</v>
      </c>
      <c r="P11" s="444" t="s">
        <v>545</v>
      </c>
      <c r="Q11" s="430" t="s">
        <v>1513</v>
      </c>
      <c r="R11" s="441" t="s">
        <v>544</v>
      </c>
      <c r="S11" s="444" t="s">
        <v>517</v>
      </c>
      <c r="T11" s="444" t="s">
        <v>545</v>
      </c>
      <c r="U11" s="445">
        <v>12320000</v>
      </c>
      <c r="V11" s="446">
        <v>45838</v>
      </c>
      <c r="W11" s="445">
        <v>10</v>
      </c>
      <c r="X11" s="445">
        <v>7</v>
      </c>
      <c r="Y11" s="445">
        <v>27</v>
      </c>
      <c r="Z11" s="445">
        <v>27</v>
      </c>
      <c r="AA11" s="445">
        <v>27</v>
      </c>
      <c r="AB11" s="445">
        <v>27</v>
      </c>
      <c r="AC11" s="445">
        <v>28</v>
      </c>
      <c r="AD11" s="445">
        <v>28</v>
      </c>
      <c r="AE11" s="445">
        <v>29</v>
      </c>
      <c r="AF11" s="445">
        <v>29</v>
      </c>
      <c r="AG11" s="445">
        <v>29</v>
      </c>
      <c r="AH11" s="445">
        <v>29</v>
      </c>
      <c r="AI11" s="445">
        <v>29</v>
      </c>
      <c r="AJ11" s="445">
        <v>29</v>
      </c>
      <c r="AK11" s="445">
        <v>907200</v>
      </c>
      <c r="AL11" s="445">
        <v>907200</v>
      </c>
      <c r="AM11" s="445">
        <v>907200</v>
      </c>
      <c r="AN11" s="445">
        <v>907200</v>
      </c>
      <c r="AO11" s="445">
        <v>940800</v>
      </c>
      <c r="AP11" s="445">
        <v>940800</v>
      </c>
      <c r="AQ11" s="445">
        <v>974400</v>
      </c>
      <c r="AR11" s="445">
        <v>974400</v>
      </c>
      <c r="AS11" s="445">
        <v>974400</v>
      </c>
      <c r="AT11" s="445">
        <v>974400</v>
      </c>
      <c r="AU11" s="445">
        <v>974400</v>
      </c>
      <c r="AV11" s="445">
        <v>974400</v>
      </c>
      <c r="AW11" s="445">
        <v>2</v>
      </c>
    </row>
    <row r="12" spans="1:49" ht="21.75" customHeight="1">
      <c r="B12" s="440">
        <v>8</v>
      </c>
      <c r="C12" s="441" t="s">
        <v>262</v>
      </c>
      <c r="D12" s="440">
        <v>8</v>
      </c>
      <c r="E12" s="430" t="s">
        <v>546</v>
      </c>
      <c r="F12" s="430">
        <f t="shared" si="1"/>
        <v>3009</v>
      </c>
      <c r="G12" s="430" t="s">
        <v>547</v>
      </c>
      <c r="H12" s="430" t="s">
        <v>547</v>
      </c>
      <c r="I12" s="431" t="str">
        <f t="shared" si="0"/>
        <v>OK</v>
      </c>
      <c r="J12" s="431" t="str">
        <f t="shared" si="2"/>
        <v>OK</v>
      </c>
      <c r="L12" s="442">
        <v>1002239</v>
      </c>
      <c r="M12" s="443" t="s">
        <v>548</v>
      </c>
      <c r="N12" s="441" t="s">
        <v>549</v>
      </c>
      <c r="O12" s="444" t="s">
        <v>517</v>
      </c>
      <c r="P12" s="444" t="s">
        <v>1795</v>
      </c>
      <c r="Q12" s="430" t="s">
        <v>1513</v>
      </c>
      <c r="R12" s="441" t="s">
        <v>549</v>
      </c>
      <c r="S12" s="444" t="s">
        <v>517</v>
      </c>
      <c r="T12" s="444" t="s">
        <v>1795</v>
      </c>
      <c r="U12" s="445">
        <v>0</v>
      </c>
      <c r="V12" s="446"/>
      <c r="W12" s="445">
        <v>10</v>
      </c>
      <c r="X12" s="445">
        <v>8</v>
      </c>
      <c r="Y12" s="445">
        <v>32</v>
      </c>
      <c r="Z12" s="445">
        <v>32</v>
      </c>
      <c r="AA12" s="445">
        <v>32</v>
      </c>
      <c r="AB12" s="445">
        <v>32</v>
      </c>
      <c r="AC12" s="445">
        <v>31</v>
      </c>
      <c r="AD12" s="445">
        <v>32</v>
      </c>
      <c r="AE12" s="445">
        <v>32</v>
      </c>
      <c r="AF12" s="445">
        <v>32</v>
      </c>
      <c r="AG12" s="445">
        <v>32</v>
      </c>
      <c r="AH12" s="445">
        <v>32</v>
      </c>
      <c r="AI12" s="445">
        <v>32</v>
      </c>
      <c r="AJ12" s="445">
        <v>32</v>
      </c>
      <c r="AK12" s="445">
        <v>1120000</v>
      </c>
      <c r="AL12" s="445">
        <v>1120000</v>
      </c>
      <c r="AM12" s="445">
        <v>1120000</v>
      </c>
      <c r="AN12" s="445">
        <v>1120000</v>
      </c>
      <c r="AO12" s="445">
        <v>1085000</v>
      </c>
      <c r="AP12" s="445">
        <v>1120000</v>
      </c>
      <c r="AQ12" s="445">
        <v>1120000</v>
      </c>
      <c r="AR12" s="445">
        <v>1120000</v>
      </c>
      <c r="AS12" s="445">
        <v>1120000</v>
      </c>
      <c r="AT12" s="445">
        <v>1120000</v>
      </c>
      <c r="AU12" s="445">
        <v>1120000</v>
      </c>
      <c r="AV12" s="445">
        <v>1120000</v>
      </c>
      <c r="AW12" s="445">
        <v>1</v>
      </c>
    </row>
    <row r="13" spans="1:49" ht="21.75" customHeight="1">
      <c r="B13" s="440">
        <v>9</v>
      </c>
      <c r="C13" s="441" t="s">
        <v>283</v>
      </c>
      <c r="D13" s="440">
        <v>9</v>
      </c>
      <c r="E13" s="430" t="s">
        <v>550</v>
      </c>
      <c r="F13" s="430">
        <f t="shared" si="1"/>
        <v>3010</v>
      </c>
      <c r="G13" s="430" t="s">
        <v>551</v>
      </c>
      <c r="H13" s="430" t="s">
        <v>551</v>
      </c>
      <c r="I13" s="431" t="str">
        <f t="shared" si="0"/>
        <v>OK</v>
      </c>
      <c r="J13" s="431" t="str">
        <f t="shared" si="2"/>
        <v>OK</v>
      </c>
      <c r="L13" s="442">
        <v>1002469</v>
      </c>
      <c r="M13" s="443" t="s">
        <v>552</v>
      </c>
      <c r="N13" s="441" t="s">
        <v>553</v>
      </c>
      <c r="O13" s="444" t="s">
        <v>517</v>
      </c>
      <c r="P13" s="444" t="s">
        <v>1650</v>
      </c>
      <c r="Q13" s="430" t="s">
        <v>1513</v>
      </c>
      <c r="R13" s="441" t="s">
        <v>553</v>
      </c>
      <c r="S13" s="444" t="s">
        <v>517</v>
      </c>
      <c r="T13" s="444" t="s">
        <v>1650</v>
      </c>
      <c r="U13" s="445">
        <v>5440000</v>
      </c>
      <c r="V13" s="446">
        <v>45838</v>
      </c>
      <c r="W13" s="445">
        <v>10</v>
      </c>
      <c r="X13" s="445">
        <v>9</v>
      </c>
      <c r="Y13" s="445">
        <v>17</v>
      </c>
      <c r="Z13" s="445">
        <v>17</v>
      </c>
      <c r="AA13" s="445">
        <v>17</v>
      </c>
      <c r="AB13" s="445">
        <v>18</v>
      </c>
      <c r="AC13" s="445">
        <v>18</v>
      </c>
      <c r="AD13" s="445">
        <v>18</v>
      </c>
      <c r="AE13" s="445">
        <v>18</v>
      </c>
      <c r="AF13" s="445">
        <v>18</v>
      </c>
      <c r="AG13" s="445">
        <v>18</v>
      </c>
      <c r="AH13" s="445">
        <v>18</v>
      </c>
      <c r="AI13" s="445">
        <v>18</v>
      </c>
      <c r="AJ13" s="445">
        <v>18</v>
      </c>
      <c r="AK13" s="445">
        <v>586500</v>
      </c>
      <c r="AL13" s="445">
        <v>586500</v>
      </c>
      <c r="AM13" s="445">
        <v>586500</v>
      </c>
      <c r="AN13" s="445">
        <v>621000</v>
      </c>
      <c r="AO13" s="445">
        <v>621000</v>
      </c>
      <c r="AP13" s="445">
        <v>621000</v>
      </c>
      <c r="AQ13" s="445">
        <v>621000</v>
      </c>
      <c r="AR13" s="445">
        <v>621000</v>
      </c>
      <c r="AS13" s="445">
        <v>621000</v>
      </c>
      <c r="AT13" s="445">
        <v>621000</v>
      </c>
      <c r="AU13" s="445">
        <v>621000</v>
      </c>
      <c r="AV13" s="445">
        <v>621000</v>
      </c>
      <c r="AW13" s="445">
        <v>1</v>
      </c>
    </row>
    <row r="14" spans="1:49" ht="21.75" customHeight="1">
      <c r="B14" s="440">
        <v>10</v>
      </c>
      <c r="C14" s="441" t="s">
        <v>272</v>
      </c>
      <c r="D14" s="440">
        <v>10</v>
      </c>
      <c r="E14" s="430" t="s">
        <v>558</v>
      </c>
      <c r="F14" s="430">
        <f t="shared" si="1"/>
        <v>3014</v>
      </c>
      <c r="G14" s="430" t="s">
        <v>559</v>
      </c>
      <c r="H14" s="430" t="s">
        <v>559</v>
      </c>
      <c r="I14" s="431" t="str">
        <f t="shared" si="0"/>
        <v>OK</v>
      </c>
      <c r="J14" s="431" t="str">
        <f t="shared" si="2"/>
        <v>OK</v>
      </c>
      <c r="L14" s="442">
        <v>1002217</v>
      </c>
      <c r="M14" s="443" t="s">
        <v>560</v>
      </c>
      <c r="N14" s="441" t="s">
        <v>561</v>
      </c>
      <c r="O14" s="444" t="s">
        <v>517</v>
      </c>
      <c r="P14" s="444" t="s">
        <v>562</v>
      </c>
      <c r="Q14" s="430" t="s">
        <v>1513</v>
      </c>
      <c r="R14" s="441" t="s">
        <v>561</v>
      </c>
      <c r="S14" s="444" t="s">
        <v>517</v>
      </c>
      <c r="T14" s="444" t="s">
        <v>562</v>
      </c>
      <c r="U14" s="445">
        <v>0</v>
      </c>
      <c r="V14" s="446"/>
      <c r="W14" s="445">
        <v>10</v>
      </c>
      <c r="X14" s="445">
        <v>10</v>
      </c>
      <c r="Y14" s="445">
        <v>19</v>
      </c>
      <c r="Z14" s="445">
        <v>20</v>
      </c>
      <c r="AA14" s="445">
        <v>20</v>
      </c>
      <c r="AB14" s="445">
        <v>20</v>
      </c>
      <c r="AC14" s="445">
        <v>20</v>
      </c>
      <c r="AD14" s="445">
        <v>20</v>
      </c>
      <c r="AE14" s="445">
        <v>20</v>
      </c>
      <c r="AF14" s="445">
        <v>20</v>
      </c>
      <c r="AG14" s="445">
        <v>20</v>
      </c>
      <c r="AH14" s="445">
        <v>20</v>
      </c>
      <c r="AI14" s="445">
        <v>20</v>
      </c>
      <c r="AJ14" s="445">
        <v>20</v>
      </c>
      <c r="AK14" s="445">
        <v>646000</v>
      </c>
      <c r="AL14" s="445">
        <v>680000</v>
      </c>
      <c r="AM14" s="445">
        <v>680000</v>
      </c>
      <c r="AN14" s="445">
        <v>680000</v>
      </c>
      <c r="AO14" s="445">
        <v>680000</v>
      </c>
      <c r="AP14" s="445">
        <v>680000</v>
      </c>
      <c r="AQ14" s="445">
        <v>680000</v>
      </c>
      <c r="AR14" s="445">
        <v>680000</v>
      </c>
      <c r="AS14" s="445">
        <v>680000</v>
      </c>
      <c r="AT14" s="445">
        <v>680000</v>
      </c>
      <c r="AU14" s="445">
        <v>680000</v>
      </c>
      <c r="AV14" s="445">
        <v>680000</v>
      </c>
      <c r="AW14" s="445">
        <v>1</v>
      </c>
    </row>
    <row r="15" spans="1:49" ht="21.75" customHeight="1">
      <c r="B15" s="440">
        <v>11</v>
      </c>
      <c r="C15" s="441" t="s">
        <v>279</v>
      </c>
      <c r="D15" s="440">
        <v>11</v>
      </c>
      <c r="E15" s="430" t="s">
        <v>563</v>
      </c>
      <c r="F15" s="430">
        <f t="shared" si="1"/>
        <v>3015</v>
      </c>
      <c r="G15" s="430" t="s">
        <v>564</v>
      </c>
      <c r="H15" s="430" t="s">
        <v>564</v>
      </c>
      <c r="I15" s="431" t="str">
        <f t="shared" si="0"/>
        <v>OK</v>
      </c>
      <c r="J15" s="431" t="str">
        <f t="shared" si="2"/>
        <v>OK</v>
      </c>
      <c r="L15" s="442">
        <v>1004277</v>
      </c>
      <c r="M15" s="443" t="s">
        <v>565</v>
      </c>
      <c r="N15" s="441" t="s">
        <v>566</v>
      </c>
      <c r="O15" s="444" t="s">
        <v>517</v>
      </c>
      <c r="P15" s="444" t="s">
        <v>567</v>
      </c>
      <c r="Q15" s="430" t="s">
        <v>1513</v>
      </c>
      <c r="R15" s="441" t="s">
        <v>566</v>
      </c>
      <c r="S15" s="444" t="s">
        <v>517</v>
      </c>
      <c r="T15" s="444" t="s">
        <v>567</v>
      </c>
      <c r="U15" s="445">
        <v>4560000</v>
      </c>
      <c r="V15" s="446">
        <v>45838</v>
      </c>
      <c r="W15" s="445">
        <v>10</v>
      </c>
      <c r="X15" s="445">
        <v>11</v>
      </c>
      <c r="Y15" s="445">
        <v>19</v>
      </c>
      <c r="Z15" s="445">
        <v>18</v>
      </c>
      <c r="AA15" s="445">
        <v>18</v>
      </c>
      <c r="AB15" s="445">
        <v>18</v>
      </c>
      <c r="AC15" s="445">
        <v>18</v>
      </c>
      <c r="AD15" s="445">
        <v>18</v>
      </c>
      <c r="AE15" s="445">
        <v>18</v>
      </c>
      <c r="AF15" s="445">
        <v>18</v>
      </c>
      <c r="AG15" s="445">
        <v>18</v>
      </c>
      <c r="AH15" s="445">
        <v>18</v>
      </c>
      <c r="AI15" s="445">
        <v>18</v>
      </c>
      <c r="AJ15" s="445">
        <v>18</v>
      </c>
      <c r="AK15" s="445">
        <v>665000</v>
      </c>
      <c r="AL15" s="445">
        <v>630000</v>
      </c>
      <c r="AM15" s="445">
        <v>630000</v>
      </c>
      <c r="AN15" s="445">
        <v>630000</v>
      </c>
      <c r="AO15" s="445">
        <v>630000</v>
      </c>
      <c r="AP15" s="445">
        <v>630000</v>
      </c>
      <c r="AQ15" s="445">
        <v>630000</v>
      </c>
      <c r="AR15" s="445">
        <v>630000</v>
      </c>
      <c r="AS15" s="445">
        <v>630000</v>
      </c>
      <c r="AT15" s="445">
        <v>630000</v>
      </c>
      <c r="AU15" s="445">
        <v>630000</v>
      </c>
      <c r="AV15" s="445">
        <v>630000</v>
      </c>
      <c r="AW15" s="445">
        <v>1</v>
      </c>
    </row>
    <row r="16" spans="1:49" ht="21.75" customHeight="1">
      <c r="B16" s="440">
        <v>12</v>
      </c>
      <c r="C16" s="441" t="s">
        <v>225</v>
      </c>
      <c r="D16" s="440">
        <v>12</v>
      </c>
      <c r="E16" s="430" t="s">
        <v>568</v>
      </c>
      <c r="F16" s="430">
        <f t="shared" si="1"/>
        <v>3016</v>
      </c>
      <c r="G16" s="430" t="s">
        <v>569</v>
      </c>
      <c r="H16" s="430" t="s">
        <v>569</v>
      </c>
      <c r="I16" s="431" t="str">
        <f t="shared" si="0"/>
        <v>OK</v>
      </c>
      <c r="J16" s="431" t="str">
        <f t="shared" si="2"/>
        <v>OK</v>
      </c>
      <c r="L16" s="442">
        <v>1003082</v>
      </c>
      <c r="M16" s="443" t="s">
        <v>570</v>
      </c>
      <c r="N16" s="441" t="s">
        <v>571</v>
      </c>
      <c r="O16" s="444" t="s">
        <v>517</v>
      </c>
      <c r="P16" s="444" t="s">
        <v>572</v>
      </c>
      <c r="Q16" s="430" t="s">
        <v>1513</v>
      </c>
      <c r="R16" s="441" t="s">
        <v>571</v>
      </c>
      <c r="S16" s="444" t="s">
        <v>517</v>
      </c>
      <c r="T16" s="444" t="s">
        <v>572</v>
      </c>
      <c r="U16" s="445">
        <v>2640000</v>
      </c>
      <c r="V16" s="446">
        <v>45838</v>
      </c>
      <c r="W16" s="445">
        <v>10</v>
      </c>
      <c r="X16" s="445">
        <v>12</v>
      </c>
      <c r="Y16" s="445">
        <v>11</v>
      </c>
      <c r="Z16" s="445">
        <v>10</v>
      </c>
      <c r="AA16" s="445">
        <v>10</v>
      </c>
      <c r="AB16" s="445">
        <v>10</v>
      </c>
      <c r="AC16" s="445">
        <v>10</v>
      </c>
      <c r="AD16" s="445">
        <v>10</v>
      </c>
      <c r="AE16" s="445">
        <v>10</v>
      </c>
      <c r="AF16" s="445">
        <v>10</v>
      </c>
      <c r="AG16" s="445">
        <v>10</v>
      </c>
      <c r="AH16" s="445">
        <v>10</v>
      </c>
      <c r="AI16" s="445">
        <v>10</v>
      </c>
      <c r="AJ16" s="445">
        <v>10</v>
      </c>
      <c r="AK16" s="445">
        <v>385000</v>
      </c>
      <c r="AL16" s="445">
        <v>350000</v>
      </c>
      <c r="AM16" s="445">
        <v>350000</v>
      </c>
      <c r="AN16" s="445">
        <v>350000</v>
      </c>
      <c r="AO16" s="445">
        <v>350000</v>
      </c>
      <c r="AP16" s="445">
        <v>350000</v>
      </c>
      <c r="AQ16" s="445">
        <v>350000</v>
      </c>
      <c r="AR16" s="445">
        <v>350000</v>
      </c>
      <c r="AS16" s="445">
        <v>350000</v>
      </c>
      <c r="AT16" s="445">
        <v>350000</v>
      </c>
      <c r="AU16" s="445">
        <v>350000</v>
      </c>
      <c r="AV16" s="445">
        <v>350000</v>
      </c>
      <c r="AW16" s="445">
        <v>1</v>
      </c>
    </row>
    <row r="17" spans="2:49" ht="21.75" customHeight="1">
      <c r="B17" s="440">
        <v>13</v>
      </c>
      <c r="C17" s="441" t="s">
        <v>294</v>
      </c>
      <c r="D17" s="440">
        <v>13</v>
      </c>
      <c r="E17" s="430" t="s">
        <v>573</v>
      </c>
      <c r="F17" s="430">
        <f t="shared" si="1"/>
        <v>3017</v>
      </c>
      <c r="G17" s="430" t="s">
        <v>574</v>
      </c>
      <c r="H17" s="430" t="s">
        <v>574</v>
      </c>
      <c r="I17" s="431" t="str">
        <f t="shared" si="0"/>
        <v>OK</v>
      </c>
      <c r="J17" s="431" t="str">
        <f t="shared" si="2"/>
        <v>OK</v>
      </c>
      <c r="L17" s="442">
        <v>1003083</v>
      </c>
      <c r="M17" s="443" t="s">
        <v>575</v>
      </c>
      <c r="N17" s="441" t="s">
        <v>576</v>
      </c>
      <c r="O17" s="444" t="s">
        <v>517</v>
      </c>
      <c r="P17" s="444" t="s">
        <v>1428</v>
      </c>
      <c r="Q17" s="430" t="s">
        <v>1513</v>
      </c>
      <c r="R17" s="441" t="s">
        <v>576</v>
      </c>
      <c r="S17" s="444" t="s">
        <v>517</v>
      </c>
      <c r="T17" s="444" t="s">
        <v>1428</v>
      </c>
      <c r="U17" s="445">
        <v>3800000</v>
      </c>
      <c r="V17" s="446">
        <v>45838</v>
      </c>
      <c r="W17" s="445">
        <v>10</v>
      </c>
      <c r="X17" s="445">
        <v>13</v>
      </c>
      <c r="Y17" s="445">
        <v>19</v>
      </c>
      <c r="Z17" s="445">
        <v>19</v>
      </c>
      <c r="AA17" s="445">
        <v>19</v>
      </c>
      <c r="AB17" s="445">
        <v>19</v>
      </c>
      <c r="AC17" s="445">
        <v>19</v>
      </c>
      <c r="AD17" s="445">
        <v>19</v>
      </c>
      <c r="AE17" s="445">
        <v>19</v>
      </c>
      <c r="AF17" s="445">
        <v>19</v>
      </c>
      <c r="AG17" s="445">
        <v>19</v>
      </c>
      <c r="AH17" s="445">
        <v>19</v>
      </c>
      <c r="AI17" s="445">
        <v>19</v>
      </c>
      <c r="AJ17" s="445">
        <v>19</v>
      </c>
      <c r="AK17" s="445">
        <v>646000</v>
      </c>
      <c r="AL17" s="445">
        <v>646000</v>
      </c>
      <c r="AM17" s="445">
        <v>646000</v>
      </c>
      <c r="AN17" s="445">
        <v>646000</v>
      </c>
      <c r="AO17" s="445">
        <v>646000</v>
      </c>
      <c r="AP17" s="445">
        <v>646000</v>
      </c>
      <c r="AQ17" s="445">
        <v>646000</v>
      </c>
      <c r="AR17" s="445">
        <v>646000</v>
      </c>
      <c r="AS17" s="445">
        <v>646000</v>
      </c>
      <c r="AT17" s="445">
        <v>646000</v>
      </c>
      <c r="AU17" s="445">
        <v>646000</v>
      </c>
      <c r="AV17" s="445">
        <v>646000</v>
      </c>
      <c r="AW17" s="445">
        <v>1</v>
      </c>
    </row>
    <row r="18" spans="2:49" ht="21.75" customHeight="1">
      <c r="B18" s="440">
        <v>14</v>
      </c>
      <c r="C18" s="441" t="s">
        <v>299</v>
      </c>
      <c r="D18" s="440">
        <v>14</v>
      </c>
      <c r="E18" s="430" t="s">
        <v>577</v>
      </c>
      <c r="F18" s="430">
        <f t="shared" si="1"/>
        <v>3018</v>
      </c>
      <c r="G18" s="430" t="s">
        <v>578</v>
      </c>
      <c r="H18" s="430" t="s">
        <v>578</v>
      </c>
      <c r="I18" s="431" t="str">
        <f t="shared" si="0"/>
        <v>OK</v>
      </c>
      <c r="J18" s="431" t="str">
        <f t="shared" si="2"/>
        <v>OK</v>
      </c>
      <c r="L18" s="442">
        <v>1002334</v>
      </c>
      <c r="M18" s="443" t="s">
        <v>579</v>
      </c>
      <c r="N18" s="441" t="s">
        <v>580</v>
      </c>
      <c r="O18" s="444" t="s">
        <v>517</v>
      </c>
      <c r="P18" s="444" t="s">
        <v>581</v>
      </c>
      <c r="Q18" s="430" t="s">
        <v>1513</v>
      </c>
      <c r="R18" s="441" t="s">
        <v>580</v>
      </c>
      <c r="S18" s="444" t="s">
        <v>517</v>
      </c>
      <c r="T18" s="444" t="s">
        <v>581</v>
      </c>
      <c r="U18" s="445">
        <v>3840000</v>
      </c>
      <c r="V18" s="446">
        <v>45838</v>
      </c>
      <c r="W18" s="445">
        <v>10</v>
      </c>
      <c r="X18" s="445">
        <v>14</v>
      </c>
      <c r="Y18" s="445">
        <v>16</v>
      </c>
      <c r="Z18" s="445">
        <v>16</v>
      </c>
      <c r="AA18" s="445">
        <v>16</v>
      </c>
      <c r="AB18" s="445">
        <v>16</v>
      </c>
      <c r="AC18" s="445">
        <v>16</v>
      </c>
      <c r="AD18" s="445">
        <v>16</v>
      </c>
      <c r="AE18" s="445">
        <v>16</v>
      </c>
      <c r="AF18" s="445">
        <v>16</v>
      </c>
      <c r="AG18" s="445">
        <v>16</v>
      </c>
      <c r="AH18" s="445">
        <v>16</v>
      </c>
      <c r="AI18" s="445">
        <v>16</v>
      </c>
      <c r="AJ18" s="445">
        <v>16</v>
      </c>
      <c r="AK18" s="445">
        <v>536000</v>
      </c>
      <c r="AL18" s="445">
        <v>536000</v>
      </c>
      <c r="AM18" s="445">
        <v>536000</v>
      </c>
      <c r="AN18" s="445">
        <v>536000</v>
      </c>
      <c r="AO18" s="445">
        <v>536000</v>
      </c>
      <c r="AP18" s="445">
        <v>536000</v>
      </c>
      <c r="AQ18" s="445">
        <v>536000</v>
      </c>
      <c r="AR18" s="445">
        <v>536000</v>
      </c>
      <c r="AS18" s="445">
        <v>536000</v>
      </c>
      <c r="AT18" s="445">
        <v>536000</v>
      </c>
      <c r="AU18" s="445">
        <v>536000</v>
      </c>
      <c r="AV18" s="445">
        <v>536000</v>
      </c>
      <c r="AW18" s="445">
        <v>1</v>
      </c>
    </row>
    <row r="19" spans="2:49" ht="21.75" customHeight="1">
      <c r="B19" s="440">
        <v>15</v>
      </c>
      <c r="C19" s="441" t="s">
        <v>1923</v>
      </c>
      <c r="D19" s="440">
        <v>15</v>
      </c>
      <c r="E19" s="430" t="s">
        <v>582</v>
      </c>
      <c r="F19" s="430">
        <f t="shared" si="1"/>
        <v>3019</v>
      </c>
      <c r="G19" s="430" t="s">
        <v>583</v>
      </c>
      <c r="H19" s="430" t="s">
        <v>583</v>
      </c>
      <c r="I19" s="431" t="str">
        <f t="shared" si="0"/>
        <v>OK</v>
      </c>
      <c r="J19" s="431" t="str">
        <f t="shared" si="2"/>
        <v>OK</v>
      </c>
      <c r="L19" s="442">
        <v>1002467</v>
      </c>
      <c r="M19" s="443" t="s">
        <v>584</v>
      </c>
      <c r="N19" s="441" t="s">
        <v>585</v>
      </c>
      <c r="O19" s="444" t="s">
        <v>517</v>
      </c>
      <c r="P19" s="444" t="s">
        <v>586</v>
      </c>
      <c r="Q19" s="430" t="s">
        <v>1513</v>
      </c>
      <c r="R19" s="441" t="s">
        <v>585</v>
      </c>
      <c r="S19" s="444" t="s">
        <v>517</v>
      </c>
      <c r="T19" s="444" t="s">
        <v>586</v>
      </c>
      <c r="U19" s="445">
        <v>8000000</v>
      </c>
      <c r="V19" s="446">
        <v>45838</v>
      </c>
      <c r="W19" s="445">
        <v>10</v>
      </c>
      <c r="X19" s="445">
        <v>15</v>
      </c>
      <c r="Y19" s="445">
        <v>20</v>
      </c>
      <c r="Z19" s="445">
        <v>20</v>
      </c>
      <c r="AA19" s="445">
        <v>20</v>
      </c>
      <c r="AB19" s="445">
        <v>20</v>
      </c>
      <c r="AC19" s="445">
        <v>20</v>
      </c>
      <c r="AD19" s="445">
        <v>20</v>
      </c>
      <c r="AE19" s="445">
        <v>20</v>
      </c>
      <c r="AF19" s="445">
        <v>20</v>
      </c>
      <c r="AG19" s="445">
        <v>20</v>
      </c>
      <c r="AH19" s="445">
        <v>20</v>
      </c>
      <c r="AI19" s="445">
        <v>20</v>
      </c>
      <c r="AJ19" s="445">
        <v>20</v>
      </c>
      <c r="AK19" s="445">
        <v>680000</v>
      </c>
      <c r="AL19" s="445">
        <v>680000</v>
      </c>
      <c r="AM19" s="445">
        <v>680000</v>
      </c>
      <c r="AN19" s="445">
        <v>680000</v>
      </c>
      <c r="AO19" s="445">
        <v>680000</v>
      </c>
      <c r="AP19" s="445">
        <v>680000</v>
      </c>
      <c r="AQ19" s="445">
        <v>680000</v>
      </c>
      <c r="AR19" s="445">
        <v>680000</v>
      </c>
      <c r="AS19" s="445">
        <v>680000</v>
      </c>
      <c r="AT19" s="445">
        <v>680000</v>
      </c>
      <c r="AU19" s="445">
        <v>680000</v>
      </c>
      <c r="AV19" s="445">
        <v>680000</v>
      </c>
      <c r="AW19" s="445">
        <v>1</v>
      </c>
    </row>
    <row r="20" spans="2:49" ht="21.75" customHeight="1">
      <c r="B20" s="440">
        <v>16</v>
      </c>
      <c r="C20" s="441" t="s">
        <v>307</v>
      </c>
      <c r="D20" s="440">
        <v>16</v>
      </c>
      <c r="E20" s="430" t="s">
        <v>587</v>
      </c>
      <c r="F20" s="430">
        <f t="shared" si="1"/>
        <v>3020</v>
      </c>
      <c r="G20" s="430" t="s">
        <v>588</v>
      </c>
      <c r="H20" s="430" t="s">
        <v>588</v>
      </c>
      <c r="I20" s="431" t="str">
        <f t="shared" si="0"/>
        <v>OK</v>
      </c>
      <c r="J20" s="431" t="str">
        <f t="shared" si="2"/>
        <v>OK</v>
      </c>
      <c r="L20" s="442">
        <v>1002324</v>
      </c>
      <c r="M20" s="443" t="s">
        <v>589</v>
      </c>
      <c r="N20" s="441" t="s">
        <v>590</v>
      </c>
      <c r="O20" s="444" t="s">
        <v>517</v>
      </c>
      <c r="P20" s="444" t="s">
        <v>591</v>
      </c>
      <c r="Q20" s="430" t="s">
        <v>1513</v>
      </c>
      <c r="R20" s="441" t="s">
        <v>590</v>
      </c>
      <c r="S20" s="444" t="s">
        <v>517</v>
      </c>
      <c r="T20" s="444" t="s">
        <v>591</v>
      </c>
      <c r="U20" s="445">
        <v>4800000</v>
      </c>
      <c r="V20" s="446">
        <v>45838</v>
      </c>
      <c r="W20" s="445">
        <v>10</v>
      </c>
      <c r="X20" s="445">
        <v>16</v>
      </c>
      <c r="Y20" s="445">
        <v>20</v>
      </c>
      <c r="Z20" s="445">
        <v>21</v>
      </c>
      <c r="AA20" s="445">
        <v>21</v>
      </c>
      <c r="AB20" s="445">
        <v>21</v>
      </c>
      <c r="AC20" s="445">
        <v>21</v>
      </c>
      <c r="AD20" s="445">
        <v>21</v>
      </c>
      <c r="AE20" s="445">
        <v>21</v>
      </c>
      <c r="AF20" s="445">
        <v>21</v>
      </c>
      <c r="AG20" s="445">
        <v>21</v>
      </c>
      <c r="AH20" s="445">
        <v>21</v>
      </c>
      <c r="AI20" s="445">
        <v>21</v>
      </c>
      <c r="AJ20" s="445">
        <v>21</v>
      </c>
      <c r="AK20" s="445">
        <v>700000</v>
      </c>
      <c r="AL20" s="445">
        <v>735000</v>
      </c>
      <c r="AM20" s="445">
        <v>735000</v>
      </c>
      <c r="AN20" s="445">
        <v>735000</v>
      </c>
      <c r="AO20" s="445">
        <v>735000</v>
      </c>
      <c r="AP20" s="445">
        <v>735000</v>
      </c>
      <c r="AQ20" s="445">
        <v>735000</v>
      </c>
      <c r="AR20" s="445">
        <v>735000</v>
      </c>
      <c r="AS20" s="445">
        <v>735000</v>
      </c>
      <c r="AT20" s="445">
        <v>735000</v>
      </c>
      <c r="AU20" s="445">
        <v>735000</v>
      </c>
      <c r="AV20" s="445">
        <v>735000</v>
      </c>
      <c r="AW20" s="445">
        <v>1</v>
      </c>
    </row>
    <row r="21" spans="2:49" ht="21.75" customHeight="1">
      <c r="B21" s="440">
        <v>17</v>
      </c>
      <c r="C21" s="441" t="s">
        <v>297</v>
      </c>
      <c r="D21" s="440">
        <v>17</v>
      </c>
      <c r="E21" s="430" t="s">
        <v>592</v>
      </c>
      <c r="F21" s="430">
        <f t="shared" si="1"/>
        <v>3021</v>
      </c>
      <c r="G21" s="430" t="s">
        <v>593</v>
      </c>
      <c r="H21" s="430" t="s">
        <v>593</v>
      </c>
      <c r="I21" s="431" t="str">
        <f t="shared" si="0"/>
        <v>OK</v>
      </c>
      <c r="J21" s="431" t="str">
        <f t="shared" si="2"/>
        <v>OK</v>
      </c>
      <c r="L21" s="442">
        <v>1003207</v>
      </c>
      <c r="M21" s="443" t="s">
        <v>594</v>
      </c>
      <c r="N21" s="441" t="s">
        <v>595</v>
      </c>
      <c r="O21" s="444" t="s">
        <v>517</v>
      </c>
      <c r="P21" s="444" t="s">
        <v>2259</v>
      </c>
      <c r="Q21" s="430" t="s">
        <v>1513</v>
      </c>
      <c r="R21" s="441" t="s">
        <v>595</v>
      </c>
      <c r="S21" s="444" t="s">
        <v>517</v>
      </c>
      <c r="T21" s="444" t="s">
        <v>2259</v>
      </c>
      <c r="U21" s="445">
        <v>6400000</v>
      </c>
      <c r="V21" s="446">
        <v>45838</v>
      </c>
      <c r="W21" s="445">
        <v>10</v>
      </c>
      <c r="X21" s="445">
        <v>17</v>
      </c>
      <c r="Y21" s="445">
        <v>20</v>
      </c>
      <c r="Z21" s="445">
        <v>20</v>
      </c>
      <c r="AA21" s="445">
        <v>21</v>
      </c>
      <c r="AB21" s="445">
        <v>21</v>
      </c>
      <c r="AC21" s="445">
        <v>21</v>
      </c>
      <c r="AD21" s="445">
        <v>21</v>
      </c>
      <c r="AE21" s="445">
        <v>21</v>
      </c>
      <c r="AF21" s="445">
        <v>21</v>
      </c>
      <c r="AG21" s="445">
        <v>21</v>
      </c>
      <c r="AH21" s="445">
        <v>21</v>
      </c>
      <c r="AI21" s="445">
        <v>21</v>
      </c>
      <c r="AJ21" s="445">
        <v>21</v>
      </c>
      <c r="AK21" s="445">
        <v>680000</v>
      </c>
      <c r="AL21" s="445">
        <v>680000</v>
      </c>
      <c r="AM21" s="445">
        <v>714000</v>
      </c>
      <c r="AN21" s="445">
        <v>714000</v>
      </c>
      <c r="AO21" s="445">
        <v>714000</v>
      </c>
      <c r="AP21" s="445">
        <v>714000</v>
      </c>
      <c r="AQ21" s="445">
        <v>714000</v>
      </c>
      <c r="AR21" s="445">
        <v>714000</v>
      </c>
      <c r="AS21" s="445">
        <v>714000</v>
      </c>
      <c r="AT21" s="445">
        <v>714000</v>
      </c>
      <c r="AU21" s="445">
        <v>714000</v>
      </c>
      <c r="AV21" s="445">
        <v>714000</v>
      </c>
      <c r="AW21" s="445">
        <v>1</v>
      </c>
    </row>
    <row r="22" spans="2:49" ht="21.75" customHeight="1">
      <c r="B22" s="440">
        <v>18</v>
      </c>
      <c r="C22" s="441" t="s">
        <v>269</v>
      </c>
      <c r="D22" s="440">
        <v>18</v>
      </c>
      <c r="E22" s="430" t="s">
        <v>596</v>
      </c>
      <c r="F22" s="430">
        <f t="shared" si="1"/>
        <v>3022</v>
      </c>
      <c r="G22" s="430" t="s">
        <v>597</v>
      </c>
      <c r="H22" s="430" t="s">
        <v>597</v>
      </c>
      <c r="I22" s="431" t="str">
        <f t="shared" si="0"/>
        <v>OK</v>
      </c>
      <c r="J22" s="431" t="str">
        <f t="shared" si="2"/>
        <v>OK</v>
      </c>
      <c r="L22" s="442">
        <v>1002997</v>
      </c>
      <c r="M22" s="443" t="s">
        <v>598</v>
      </c>
      <c r="N22" s="441" t="s">
        <v>599</v>
      </c>
      <c r="O22" s="444" t="s">
        <v>517</v>
      </c>
      <c r="P22" s="444" t="s">
        <v>600</v>
      </c>
      <c r="Q22" s="430" t="s">
        <v>1513</v>
      </c>
      <c r="R22" s="441" t="s">
        <v>599</v>
      </c>
      <c r="S22" s="444" t="s">
        <v>517</v>
      </c>
      <c r="T22" s="444" t="s">
        <v>600</v>
      </c>
      <c r="U22" s="445">
        <v>4400000</v>
      </c>
      <c r="V22" s="446">
        <v>45838</v>
      </c>
      <c r="W22" s="445">
        <v>10</v>
      </c>
      <c r="X22" s="445">
        <v>18</v>
      </c>
      <c r="Y22" s="445">
        <v>9</v>
      </c>
      <c r="Z22" s="445">
        <v>9</v>
      </c>
      <c r="AA22" s="445">
        <v>9</v>
      </c>
      <c r="AB22" s="445">
        <v>8</v>
      </c>
      <c r="AC22" s="445">
        <v>9</v>
      </c>
      <c r="AD22" s="445">
        <v>8</v>
      </c>
      <c r="AE22" s="445">
        <v>10</v>
      </c>
      <c r="AF22" s="445">
        <v>10</v>
      </c>
      <c r="AG22" s="445">
        <v>10</v>
      </c>
      <c r="AH22" s="445">
        <v>10</v>
      </c>
      <c r="AI22" s="445">
        <v>10</v>
      </c>
      <c r="AJ22" s="445">
        <v>10</v>
      </c>
      <c r="AK22" s="445">
        <v>304560</v>
      </c>
      <c r="AL22" s="445">
        <v>304560</v>
      </c>
      <c r="AM22" s="445">
        <v>304560</v>
      </c>
      <c r="AN22" s="445">
        <v>270720</v>
      </c>
      <c r="AO22" s="445">
        <v>304560</v>
      </c>
      <c r="AP22" s="445">
        <v>270720</v>
      </c>
      <c r="AQ22" s="445">
        <v>338400</v>
      </c>
      <c r="AR22" s="445">
        <v>338400</v>
      </c>
      <c r="AS22" s="445">
        <v>338400</v>
      </c>
      <c r="AT22" s="445">
        <v>338400</v>
      </c>
      <c r="AU22" s="445">
        <v>338400</v>
      </c>
      <c r="AV22" s="445">
        <v>338400</v>
      </c>
      <c r="AW22" s="445">
        <v>1</v>
      </c>
    </row>
    <row r="23" spans="2:49" ht="21.75" customHeight="1">
      <c r="B23" s="440">
        <v>19</v>
      </c>
      <c r="C23" s="441" t="s">
        <v>311</v>
      </c>
      <c r="D23" s="440">
        <v>19</v>
      </c>
      <c r="E23" s="430" t="s">
        <v>601</v>
      </c>
      <c r="F23" s="430">
        <f t="shared" si="1"/>
        <v>3023</v>
      </c>
      <c r="G23" s="430" t="s">
        <v>602</v>
      </c>
      <c r="H23" s="430" t="s">
        <v>602</v>
      </c>
      <c r="I23" s="431" t="str">
        <f t="shared" si="0"/>
        <v>OK</v>
      </c>
      <c r="J23" s="431" t="str">
        <f t="shared" si="2"/>
        <v>OK</v>
      </c>
      <c r="L23" s="442">
        <v>1003012</v>
      </c>
      <c r="M23" s="443" t="s">
        <v>603</v>
      </c>
      <c r="N23" s="441" t="s">
        <v>604</v>
      </c>
      <c r="O23" s="444" t="s">
        <v>517</v>
      </c>
      <c r="P23" s="444" t="s">
        <v>1693</v>
      </c>
      <c r="Q23" s="430" t="s">
        <v>1513</v>
      </c>
      <c r="R23" s="441" t="s">
        <v>604</v>
      </c>
      <c r="S23" s="444" t="s">
        <v>517</v>
      </c>
      <c r="T23" s="444" t="s">
        <v>1693</v>
      </c>
      <c r="U23" s="445">
        <v>8360000</v>
      </c>
      <c r="V23" s="446">
        <v>45838</v>
      </c>
      <c r="W23" s="445">
        <v>10</v>
      </c>
      <c r="X23" s="445">
        <v>19</v>
      </c>
      <c r="Y23" s="445">
        <v>19</v>
      </c>
      <c r="Z23" s="445">
        <v>19</v>
      </c>
      <c r="AA23" s="445">
        <v>18</v>
      </c>
      <c r="AB23" s="445">
        <v>18</v>
      </c>
      <c r="AC23" s="445">
        <v>18</v>
      </c>
      <c r="AD23" s="445">
        <v>18</v>
      </c>
      <c r="AE23" s="445">
        <v>18</v>
      </c>
      <c r="AF23" s="445">
        <v>18</v>
      </c>
      <c r="AG23" s="445">
        <v>18</v>
      </c>
      <c r="AH23" s="445">
        <v>18</v>
      </c>
      <c r="AI23" s="445">
        <v>18</v>
      </c>
      <c r="AJ23" s="445">
        <v>18</v>
      </c>
      <c r="AK23" s="445">
        <v>646000</v>
      </c>
      <c r="AL23" s="445">
        <v>646000</v>
      </c>
      <c r="AM23" s="445">
        <v>612000</v>
      </c>
      <c r="AN23" s="445">
        <v>612000</v>
      </c>
      <c r="AO23" s="445">
        <v>612000</v>
      </c>
      <c r="AP23" s="445">
        <v>612000</v>
      </c>
      <c r="AQ23" s="445">
        <v>612000</v>
      </c>
      <c r="AR23" s="445">
        <v>612000</v>
      </c>
      <c r="AS23" s="445">
        <v>612000</v>
      </c>
      <c r="AT23" s="445">
        <v>612000</v>
      </c>
      <c r="AU23" s="445">
        <v>612000</v>
      </c>
      <c r="AV23" s="445">
        <v>612000</v>
      </c>
      <c r="AW23" s="445">
        <v>1</v>
      </c>
    </row>
    <row r="24" spans="2:49" ht="21.75" customHeight="1">
      <c r="B24" s="440">
        <v>20</v>
      </c>
      <c r="C24" s="441" t="s">
        <v>252</v>
      </c>
      <c r="D24" s="440">
        <v>20</v>
      </c>
      <c r="E24" s="430" t="s">
        <v>605</v>
      </c>
      <c r="F24" s="430">
        <f t="shared" si="1"/>
        <v>3024</v>
      </c>
      <c r="G24" s="430" t="s">
        <v>606</v>
      </c>
      <c r="H24" s="430" t="s">
        <v>606</v>
      </c>
      <c r="I24" s="431" t="str">
        <f t="shared" si="0"/>
        <v>OK</v>
      </c>
      <c r="J24" s="431" t="str">
        <f t="shared" si="2"/>
        <v>OK</v>
      </c>
      <c r="L24" s="442">
        <v>1017501</v>
      </c>
      <c r="M24" s="443" t="s">
        <v>607</v>
      </c>
      <c r="N24" s="441" t="s">
        <v>608</v>
      </c>
      <c r="O24" s="444" t="s">
        <v>517</v>
      </c>
      <c r="P24" s="444" t="s">
        <v>609</v>
      </c>
      <c r="Q24" s="430" t="s">
        <v>1513</v>
      </c>
      <c r="R24" s="441" t="s">
        <v>608</v>
      </c>
      <c r="S24" s="444" t="s">
        <v>517</v>
      </c>
      <c r="T24" s="444" t="s">
        <v>609</v>
      </c>
      <c r="U24" s="445">
        <v>6600000</v>
      </c>
      <c r="V24" s="446">
        <v>45838</v>
      </c>
      <c r="W24" s="445">
        <v>10</v>
      </c>
      <c r="X24" s="445">
        <v>20</v>
      </c>
      <c r="Y24" s="445">
        <v>15</v>
      </c>
      <c r="Z24" s="445">
        <v>15</v>
      </c>
      <c r="AA24" s="445">
        <v>15</v>
      </c>
      <c r="AB24" s="445">
        <v>15</v>
      </c>
      <c r="AC24" s="445">
        <v>15</v>
      </c>
      <c r="AD24" s="445">
        <v>15</v>
      </c>
      <c r="AE24" s="445">
        <v>15</v>
      </c>
      <c r="AF24" s="445">
        <v>15</v>
      </c>
      <c r="AG24" s="445">
        <v>15</v>
      </c>
      <c r="AH24" s="445">
        <v>15</v>
      </c>
      <c r="AI24" s="445">
        <v>15</v>
      </c>
      <c r="AJ24" s="445">
        <v>15</v>
      </c>
      <c r="AK24" s="445">
        <v>525000</v>
      </c>
      <c r="AL24" s="445">
        <v>525000</v>
      </c>
      <c r="AM24" s="445">
        <v>525000</v>
      </c>
      <c r="AN24" s="445">
        <v>525000</v>
      </c>
      <c r="AO24" s="445">
        <v>525000</v>
      </c>
      <c r="AP24" s="445">
        <v>525000</v>
      </c>
      <c r="AQ24" s="445">
        <v>525000</v>
      </c>
      <c r="AR24" s="445">
        <v>525000</v>
      </c>
      <c r="AS24" s="445">
        <v>525000</v>
      </c>
      <c r="AT24" s="445">
        <v>525000</v>
      </c>
      <c r="AU24" s="445">
        <v>525000</v>
      </c>
      <c r="AV24" s="445">
        <v>525000</v>
      </c>
      <c r="AW24" s="445">
        <v>1</v>
      </c>
    </row>
    <row r="25" spans="2:49" ht="21.75" customHeight="1">
      <c r="B25" s="440">
        <v>21</v>
      </c>
      <c r="C25" s="441" t="s">
        <v>275</v>
      </c>
      <c r="D25" s="440">
        <v>21</v>
      </c>
      <c r="E25" s="430" t="s">
        <v>610</v>
      </c>
      <c r="F25" s="430">
        <f t="shared" si="1"/>
        <v>3025</v>
      </c>
      <c r="G25" s="430" t="s">
        <v>611</v>
      </c>
      <c r="H25" s="430" t="s">
        <v>611</v>
      </c>
      <c r="I25" s="431" t="str">
        <f t="shared" si="0"/>
        <v>OK</v>
      </c>
      <c r="J25" s="431" t="str">
        <f t="shared" si="2"/>
        <v>OK</v>
      </c>
      <c r="L25" s="442">
        <v>1024055</v>
      </c>
      <c r="M25" s="443" t="s">
        <v>612</v>
      </c>
      <c r="N25" s="441" t="s">
        <v>613</v>
      </c>
      <c r="O25" s="444" t="s">
        <v>517</v>
      </c>
      <c r="P25" s="444" t="s">
        <v>614</v>
      </c>
      <c r="Q25" s="430" t="s">
        <v>1513</v>
      </c>
      <c r="R25" s="441" t="s">
        <v>613</v>
      </c>
      <c r="S25" s="444" t="s">
        <v>517</v>
      </c>
      <c r="T25" s="444" t="s">
        <v>614</v>
      </c>
      <c r="U25" s="445">
        <v>1680000</v>
      </c>
      <c r="V25" s="446">
        <v>45838</v>
      </c>
      <c r="W25" s="445">
        <v>10</v>
      </c>
      <c r="X25" s="445">
        <v>21</v>
      </c>
      <c r="Y25" s="445">
        <v>15</v>
      </c>
      <c r="Z25" s="445">
        <v>15</v>
      </c>
      <c r="AA25" s="445">
        <v>15</v>
      </c>
      <c r="AB25" s="445">
        <v>15</v>
      </c>
      <c r="AC25" s="445">
        <v>15</v>
      </c>
      <c r="AD25" s="445">
        <v>16</v>
      </c>
      <c r="AE25" s="445">
        <v>16</v>
      </c>
      <c r="AF25" s="445">
        <v>16</v>
      </c>
      <c r="AG25" s="445">
        <v>16</v>
      </c>
      <c r="AH25" s="445">
        <v>16</v>
      </c>
      <c r="AI25" s="445">
        <v>16</v>
      </c>
      <c r="AJ25" s="445">
        <v>16</v>
      </c>
      <c r="AK25" s="445">
        <v>503508</v>
      </c>
      <c r="AL25" s="445">
        <v>503508</v>
      </c>
      <c r="AM25" s="445">
        <v>503508</v>
      </c>
      <c r="AN25" s="445">
        <v>503508</v>
      </c>
      <c r="AO25" s="445">
        <v>503508</v>
      </c>
      <c r="AP25" s="445">
        <v>537266</v>
      </c>
      <c r="AQ25" s="445">
        <v>537266</v>
      </c>
      <c r="AR25" s="445">
        <v>537266</v>
      </c>
      <c r="AS25" s="445">
        <v>537266</v>
      </c>
      <c r="AT25" s="445">
        <v>537266</v>
      </c>
      <c r="AU25" s="445">
        <v>537266</v>
      </c>
      <c r="AV25" s="445">
        <v>537266</v>
      </c>
      <c r="AW25" s="445">
        <v>1</v>
      </c>
    </row>
    <row r="26" spans="2:49" ht="21.75" customHeight="1">
      <c r="B26" s="440">
        <v>22</v>
      </c>
      <c r="C26" s="441" t="s">
        <v>309</v>
      </c>
      <c r="D26" s="440">
        <v>22</v>
      </c>
      <c r="E26" s="430" t="s">
        <v>618</v>
      </c>
      <c r="F26" s="430">
        <f t="shared" si="1"/>
        <v>3028</v>
      </c>
      <c r="G26" s="430" t="s">
        <v>619</v>
      </c>
      <c r="H26" s="430" t="s">
        <v>619</v>
      </c>
      <c r="I26" s="431" t="str">
        <f t="shared" si="0"/>
        <v>OK</v>
      </c>
      <c r="J26" s="431" t="str">
        <f t="shared" si="2"/>
        <v>OK</v>
      </c>
      <c r="L26" s="442">
        <v>1031317</v>
      </c>
      <c r="M26" s="443" t="s">
        <v>620</v>
      </c>
      <c r="N26" s="441" t="s">
        <v>1699</v>
      </c>
      <c r="O26" s="444" t="s">
        <v>1924</v>
      </c>
      <c r="P26" s="444" t="s">
        <v>1926</v>
      </c>
      <c r="Q26" s="430" t="s">
        <v>1696</v>
      </c>
      <c r="R26" s="441" t="s">
        <v>621</v>
      </c>
      <c r="S26" s="444" t="s">
        <v>1511</v>
      </c>
      <c r="T26" s="444" t="s">
        <v>1927</v>
      </c>
      <c r="U26" s="445">
        <v>8800000</v>
      </c>
      <c r="V26" s="446">
        <v>45838</v>
      </c>
      <c r="W26" s="445">
        <v>10</v>
      </c>
      <c r="X26" s="445">
        <v>22</v>
      </c>
      <c r="Y26" s="445">
        <v>20</v>
      </c>
      <c r="Z26" s="445">
        <v>20</v>
      </c>
      <c r="AA26" s="445">
        <v>20</v>
      </c>
      <c r="AB26" s="445">
        <v>21</v>
      </c>
      <c r="AC26" s="445">
        <v>21</v>
      </c>
      <c r="AD26" s="445">
        <v>20</v>
      </c>
      <c r="AE26" s="445">
        <v>21</v>
      </c>
      <c r="AF26" s="445">
        <v>22</v>
      </c>
      <c r="AG26" s="445">
        <v>22</v>
      </c>
      <c r="AH26" s="445">
        <v>21</v>
      </c>
      <c r="AI26" s="445">
        <v>21</v>
      </c>
      <c r="AJ26" s="445">
        <v>21</v>
      </c>
      <c r="AK26" s="445">
        <v>690000</v>
      </c>
      <c r="AL26" s="445">
        <v>690000</v>
      </c>
      <c r="AM26" s="445">
        <v>690000</v>
      </c>
      <c r="AN26" s="445">
        <v>724500</v>
      </c>
      <c r="AO26" s="445">
        <v>724500</v>
      </c>
      <c r="AP26" s="445">
        <v>690000</v>
      </c>
      <c r="AQ26" s="445">
        <v>724500</v>
      </c>
      <c r="AR26" s="445">
        <v>759000</v>
      </c>
      <c r="AS26" s="445">
        <v>759000</v>
      </c>
      <c r="AT26" s="445">
        <v>724500</v>
      </c>
      <c r="AU26" s="445">
        <v>724500</v>
      </c>
      <c r="AV26" s="445">
        <v>724500</v>
      </c>
      <c r="AW26" s="445">
        <v>1</v>
      </c>
    </row>
    <row r="27" spans="2:49" ht="21.75" customHeight="1">
      <c r="B27" s="440">
        <v>23</v>
      </c>
      <c r="C27" s="441" t="s">
        <v>1928</v>
      </c>
      <c r="D27" s="440">
        <v>23</v>
      </c>
      <c r="E27" s="430" t="s">
        <v>622</v>
      </c>
      <c r="F27" s="430">
        <f t="shared" si="1"/>
        <v>3029</v>
      </c>
      <c r="G27" s="430" t="s">
        <v>623</v>
      </c>
      <c r="H27" s="430" t="s">
        <v>623</v>
      </c>
      <c r="I27" s="431" t="str">
        <f t="shared" si="0"/>
        <v>OK</v>
      </c>
      <c r="J27" s="431" t="str">
        <f t="shared" si="2"/>
        <v>OK</v>
      </c>
      <c r="L27" s="442">
        <v>1034881</v>
      </c>
      <c r="M27" s="443" t="s">
        <v>624</v>
      </c>
      <c r="N27" s="441" t="s">
        <v>625</v>
      </c>
      <c r="O27" s="444" t="s">
        <v>517</v>
      </c>
      <c r="P27" s="444" t="s">
        <v>626</v>
      </c>
      <c r="Q27" s="430" t="s">
        <v>1513</v>
      </c>
      <c r="R27" s="441" t="s">
        <v>625</v>
      </c>
      <c r="S27" s="444" t="s">
        <v>517</v>
      </c>
      <c r="T27" s="444" t="s">
        <v>626</v>
      </c>
      <c r="U27" s="445">
        <v>4480000</v>
      </c>
      <c r="V27" s="446">
        <v>45838</v>
      </c>
      <c r="W27" s="445">
        <v>10</v>
      </c>
      <c r="X27" s="445">
        <v>23</v>
      </c>
      <c r="Y27" s="445">
        <v>14</v>
      </c>
      <c r="Z27" s="445">
        <v>14</v>
      </c>
      <c r="AA27" s="445">
        <v>14</v>
      </c>
      <c r="AB27" s="445">
        <v>14</v>
      </c>
      <c r="AC27" s="445">
        <v>14</v>
      </c>
      <c r="AD27" s="445">
        <v>14</v>
      </c>
      <c r="AE27" s="445">
        <v>14</v>
      </c>
      <c r="AF27" s="445">
        <v>14</v>
      </c>
      <c r="AG27" s="445">
        <v>14</v>
      </c>
      <c r="AH27" s="445">
        <v>14</v>
      </c>
      <c r="AI27" s="445">
        <v>14</v>
      </c>
      <c r="AJ27" s="445">
        <v>14</v>
      </c>
      <c r="AK27" s="445">
        <v>560000</v>
      </c>
      <c r="AL27" s="445">
        <v>560000</v>
      </c>
      <c r="AM27" s="445">
        <v>560000</v>
      </c>
      <c r="AN27" s="445">
        <v>560000</v>
      </c>
      <c r="AO27" s="445">
        <v>560000</v>
      </c>
      <c r="AP27" s="445">
        <v>560000</v>
      </c>
      <c r="AQ27" s="445">
        <v>560000</v>
      </c>
      <c r="AR27" s="445">
        <v>560000</v>
      </c>
      <c r="AS27" s="445">
        <v>560000</v>
      </c>
      <c r="AT27" s="445">
        <v>560000</v>
      </c>
      <c r="AU27" s="445">
        <v>560000</v>
      </c>
      <c r="AV27" s="445">
        <v>560000</v>
      </c>
      <c r="AW27" s="445">
        <v>1</v>
      </c>
    </row>
    <row r="28" spans="2:49" ht="21.75" customHeight="1">
      <c r="B28" s="440">
        <v>24</v>
      </c>
      <c r="C28" s="441" t="s">
        <v>1929</v>
      </c>
      <c r="D28" s="440">
        <v>24</v>
      </c>
      <c r="E28" s="430" t="s">
        <v>627</v>
      </c>
      <c r="F28" s="430">
        <f t="shared" si="1"/>
        <v>3030</v>
      </c>
      <c r="G28" s="430" t="s">
        <v>628</v>
      </c>
      <c r="H28" s="430" t="s">
        <v>628</v>
      </c>
      <c r="I28" s="431" t="str">
        <f t="shared" si="0"/>
        <v>OK</v>
      </c>
      <c r="J28" s="431" t="str">
        <f t="shared" si="2"/>
        <v>OK</v>
      </c>
      <c r="L28" s="442">
        <v>1034728</v>
      </c>
      <c r="M28" s="443" t="s">
        <v>629</v>
      </c>
      <c r="N28" s="441" t="s">
        <v>630</v>
      </c>
      <c r="O28" s="444" t="s">
        <v>517</v>
      </c>
      <c r="P28" s="444" t="s">
        <v>631</v>
      </c>
      <c r="Q28" s="430" t="s">
        <v>1513</v>
      </c>
      <c r="R28" s="441" t="s">
        <v>630</v>
      </c>
      <c r="S28" s="444" t="s">
        <v>517</v>
      </c>
      <c r="T28" s="444" t="s">
        <v>631</v>
      </c>
      <c r="U28" s="445">
        <v>0</v>
      </c>
      <c r="V28" s="446"/>
      <c r="W28" s="445">
        <v>10</v>
      </c>
      <c r="X28" s="445">
        <v>24</v>
      </c>
      <c r="Y28" s="445">
        <v>23</v>
      </c>
      <c r="Z28" s="445">
        <v>22</v>
      </c>
      <c r="AA28" s="445">
        <v>22</v>
      </c>
      <c r="AB28" s="445">
        <v>21</v>
      </c>
      <c r="AC28" s="445">
        <v>21</v>
      </c>
      <c r="AD28" s="445">
        <v>21</v>
      </c>
      <c r="AE28" s="445">
        <v>21</v>
      </c>
      <c r="AF28" s="445">
        <v>21</v>
      </c>
      <c r="AG28" s="445">
        <v>21</v>
      </c>
      <c r="AH28" s="445">
        <v>21</v>
      </c>
      <c r="AI28" s="445">
        <v>21</v>
      </c>
      <c r="AJ28" s="445">
        <v>21</v>
      </c>
      <c r="AK28" s="445">
        <v>840000</v>
      </c>
      <c r="AL28" s="445">
        <v>804000</v>
      </c>
      <c r="AM28" s="445">
        <v>804000</v>
      </c>
      <c r="AN28" s="445">
        <v>768000</v>
      </c>
      <c r="AO28" s="445">
        <v>768000</v>
      </c>
      <c r="AP28" s="445">
        <v>768000</v>
      </c>
      <c r="AQ28" s="445">
        <v>768000</v>
      </c>
      <c r="AR28" s="445">
        <v>0</v>
      </c>
      <c r="AS28" s="445">
        <v>0</v>
      </c>
      <c r="AT28" s="445">
        <v>0</v>
      </c>
      <c r="AU28" s="445">
        <v>0</v>
      </c>
      <c r="AV28" s="445">
        <v>0</v>
      </c>
      <c r="AW28" s="445">
        <v>1</v>
      </c>
    </row>
    <row r="29" spans="2:49" ht="21.75" customHeight="1">
      <c r="B29" s="440">
        <v>25</v>
      </c>
      <c r="C29" s="441" t="s">
        <v>1930</v>
      </c>
      <c r="D29" s="440">
        <v>25</v>
      </c>
      <c r="E29" s="430" t="s">
        <v>632</v>
      </c>
      <c r="F29" s="430">
        <f t="shared" si="1"/>
        <v>3032</v>
      </c>
      <c r="G29" s="430" t="s">
        <v>633</v>
      </c>
      <c r="H29" s="430" t="s">
        <v>633</v>
      </c>
      <c r="I29" s="431" t="str">
        <f t="shared" si="0"/>
        <v>OK</v>
      </c>
      <c r="J29" s="431" t="str">
        <f t="shared" si="2"/>
        <v>OK</v>
      </c>
      <c r="L29" s="442">
        <v>1041410</v>
      </c>
      <c r="M29" s="443" t="s">
        <v>634</v>
      </c>
      <c r="N29" s="441" t="s">
        <v>635</v>
      </c>
      <c r="O29" s="444" t="s">
        <v>517</v>
      </c>
      <c r="P29" s="444" t="s">
        <v>636</v>
      </c>
      <c r="Q29" s="430" t="s">
        <v>1513</v>
      </c>
      <c r="R29" s="441" t="s">
        <v>635</v>
      </c>
      <c r="S29" s="444" t="s">
        <v>517</v>
      </c>
      <c r="T29" s="444" t="s">
        <v>636</v>
      </c>
      <c r="U29" s="445">
        <v>10000000</v>
      </c>
      <c r="V29" s="446">
        <v>45838</v>
      </c>
      <c r="W29" s="445">
        <v>10</v>
      </c>
      <c r="X29" s="445">
        <v>25</v>
      </c>
      <c r="Y29" s="445">
        <v>26</v>
      </c>
      <c r="Z29" s="445">
        <v>25</v>
      </c>
      <c r="AA29" s="445">
        <v>26</v>
      </c>
      <c r="AB29" s="445">
        <v>25</v>
      </c>
      <c r="AC29" s="445">
        <v>24</v>
      </c>
      <c r="AD29" s="445">
        <v>24</v>
      </c>
      <c r="AE29" s="445">
        <v>24</v>
      </c>
      <c r="AF29" s="445">
        <v>24</v>
      </c>
      <c r="AG29" s="445">
        <v>25</v>
      </c>
      <c r="AH29" s="445">
        <v>25</v>
      </c>
      <c r="AI29" s="445">
        <v>25</v>
      </c>
      <c r="AJ29" s="445">
        <v>25</v>
      </c>
      <c r="AK29" s="445">
        <v>894400</v>
      </c>
      <c r="AL29" s="445">
        <v>860000</v>
      </c>
      <c r="AM29" s="445">
        <v>894400</v>
      </c>
      <c r="AN29" s="445">
        <v>860000</v>
      </c>
      <c r="AO29" s="445">
        <v>825600</v>
      </c>
      <c r="AP29" s="445">
        <v>825600</v>
      </c>
      <c r="AQ29" s="445">
        <v>825600</v>
      </c>
      <c r="AR29" s="445">
        <v>825600</v>
      </c>
      <c r="AS29" s="445">
        <v>860000</v>
      </c>
      <c r="AT29" s="445">
        <v>860000</v>
      </c>
      <c r="AU29" s="445">
        <v>860000</v>
      </c>
      <c r="AV29" s="445">
        <v>860000</v>
      </c>
      <c r="AW29" s="445">
        <v>1</v>
      </c>
    </row>
    <row r="30" spans="2:49" ht="21.75" customHeight="1">
      <c r="B30" s="440">
        <v>26</v>
      </c>
      <c r="C30" s="441" t="s">
        <v>1931</v>
      </c>
      <c r="D30" s="440">
        <v>26</v>
      </c>
      <c r="E30" s="430" t="s">
        <v>637</v>
      </c>
      <c r="F30" s="430">
        <f t="shared" si="1"/>
        <v>3033</v>
      </c>
      <c r="G30" s="430" t="s">
        <v>638</v>
      </c>
      <c r="H30" s="430" t="s">
        <v>638</v>
      </c>
      <c r="I30" s="431" t="str">
        <f t="shared" si="0"/>
        <v>OK</v>
      </c>
      <c r="J30" s="431" t="str">
        <f t="shared" si="2"/>
        <v>OK</v>
      </c>
      <c r="L30" s="442">
        <v>1041450</v>
      </c>
      <c r="M30" s="443" t="s">
        <v>1651</v>
      </c>
      <c r="N30" s="441" t="s">
        <v>639</v>
      </c>
      <c r="O30" s="444" t="s">
        <v>517</v>
      </c>
      <c r="P30" s="444" t="s">
        <v>640</v>
      </c>
      <c r="Q30" s="430" t="s">
        <v>1513</v>
      </c>
      <c r="R30" s="441" t="s">
        <v>639</v>
      </c>
      <c r="S30" s="444" t="s">
        <v>517</v>
      </c>
      <c r="T30" s="444" t="s">
        <v>640</v>
      </c>
      <c r="U30" s="445">
        <v>13640000</v>
      </c>
      <c r="V30" s="446">
        <v>45838</v>
      </c>
      <c r="W30" s="445">
        <v>10</v>
      </c>
      <c r="X30" s="445">
        <v>26</v>
      </c>
      <c r="Y30" s="445">
        <v>31</v>
      </c>
      <c r="Z30" s="445">
        <v>30</v>
      </c>
      <c r="AA30" s="445">
        <v>30</v>
      </c>
      <c r="AB30" s="445">
        <v>31</v>
      </c>
      <c r="AC30" s="445">
        <v>29</v>
      </c>
      <c r="AD30" s="445">
        <v>29</v>
      </c>
      <c r="AE30" s="445">
        <v>31</v>
      </c>
      <c r="AF30" s="445">
        <v>31</v>
      </c>
      <c r="AG30" s="445">
        <v>31</v>
      </c>
      <c r="AH30" s="445">
        <v>31</v>
      </c>
      <c r="AI30" s="445">
        <v>31</v>
      </c>
      <c r="AJ30" s="445">
        <v>31</v>
      </c>
      <c r="AK30" s="445">
        <v>1085000</v>
      </c>
      <c r="AL30" s="445">
        <v>1050000</v>
      </c>
      <c r="AM30" s="445">
        <v>1050000</v>
      </c>
      <c r="AN30" s="445">
        <v>1085000</v>
      </c>
      <c r="AO30" s="445">
        <v>1015000</v>
      </c>
      <c r="AP30" s="445">
        <v>1015000</v>
      </c>
      <c r="AQ30" s="445">
        <v>1085000</v>
      </c>
      <c r="AR30" s="445">
        <v>1085000</v>
      </c>
      <c r="AS30" s="445">
        <v>1085000</v>
      </c>
      <c r="AT30" s="445">
        <v>1085000</v>
      </c>
      <c r="AU30" s="445">
        <v>1085000</v>
      </c>
      <c r="AV30" s="445">
        <v>1085000</v>
      </c>
      <c r="AW30" s="445">
        <v>1</v>
      </c>
    </row>
    <row r="31" spans="2:49" ht="21.75" customHeight="1">
      <c r="B31" s="440">
        <v>27</v>
      </c>
      <c r="C31" s="441" t="s">
        <v>1932</v>
      </c>
      <c r="D31" s="440">
        <v>27</v>
      </c>
      <c r="E31" s="430" t="s">
        <v>641</v>
      </c>
      <c r="F31" s="430">
        <f t="shared" si="1"/>
        <v>1210543</v>
      </c>
      <c r="G31" s="430" t="s">
        <v>642</v>
      </c>
      <c r="H31" s="430" t="s">
        <v>642</v>
      </c>
      <c r="I31" s="431" t="str">
        <f t="shared" si="0"/>
        <v>OK</v>
      </c>
      <c r="J31" s="431" t="str">
        <f t="shared" si="2"/>
        <v>OK</v>
      </c>
      <c r="L31" s="442">
        <v>1064081</v>
      </c>
      <c r="M31" s="443" t="s">
        <v>1652</v>
      </c>
      <c r="N31" s="441" t="s">
        <v>643</v>
      </c>
      <c r="O31" s="444" t="s">
        <v>644</v>
      </c>
      <c r="P31" s="444" t="s">
        <v>581</v>
      </c>
      <c r="Q31" s="430" t="s">
        <v>1513</v>
      </c>
      <c r="R31" s="441" t="s">
        <v>643</v>
      </c>
      <c r="S31" s="444" t="s">
        <v>644</v>
      </c>
      <c r="T31" s="444" t="s">
        <v>581</v>
      </c>
      <c r="U31" s="445">
        <v>0</v>
      </c>
      <c r="V31" s="446"/>
      <c r="W31" s="445">
        <v>10</v>
      </c>
      <c r="X31" s="445">
        <v>27</v>
      </c>
      <c r="Y31" s="445">
        <v>13</v>
      </c>
      <c r="Z31" s="445">
        <v>13</v>
      </c>
      <c r="AA31" s="445">
        <v>13</v>
      </c>
      <c r="AB31" s="445">
        <v>12</v>
      </c>
      <c r="AC31" s="445">
        <v>12</v>
      </c>
      <c r="AD31" s="445">
        <v>12</v>
      </c>
      <c r="AE31" s="445">
        <v>12</v>
      </c>
      <c r="AF31" s="445">
        <v>12</v>
      </c>
      <c r="AG31" s="445">
        <v>12</v>
      </c>
      <c r="AH31" s="445">
        <v>12</v>
      </c>
      <c r="AI31" s="445">
        <v>12</v>
      </c>
      <c r="AJ31" s="445">
        <v>12</v>
      </c>
      <c r="AK31" s="445">
        <v>455000</v>
      </c>
      <c r="AL31" s="445">
        <v>455000</v>
      </c>
      <c r="AM31" s="445">
        <v>455000</v>
      </c>
      <c r="AN31" s="445">
        <v>420000</v>
      </c>
      <c r="AO31" s="445">
        <v>420000</v>
      </c>
      <c r="AP31" s="445">
        <v>420000</v>
      </c>
      <c r="AQ31" s="445">
        <v>420000</v>
      </c>
      <c r="AR31" s="445">
        <v>420000</v>
      </c>
      <c r="AS31" s="445">
        <v>420000</v>
      </c>
      <c r="AT31" s="445">
        <v>420000</v>
      </c>
      <c r="AU31" s="445">
        <v>420000</v>
      </c>
      <c r="AV31" s="445">
        <v>420000</v>
      </c>
      <c r="AW31" s="445">
        <v>1</v>
      </c>
    </row>
    <row r="32" spans="2:49" ht="21.75" customHeight="1">
      <c r="B32" s="440">
        <v>28</v>
      </c>
      <c r="C32" s="441" t="s">
        <v>1933</v>
      </c>
      <c r="D32" s="440">
        <v>28</v>
      </c>
      <c r="E32" s="430" t="s">
        <v>645</v>
      </c>
      <c r="F32" s="430">
        <f t="shared" si="1"/>
        <v>3037</v>
      </c>
      <c r="G32" s="430" t="s">
        <v>646</v>
      </c>
      <c r="H32" s="430" t="s">
        <v>646</v>
      </c>
      <c r="I32" s="431" t="str">
        <f t="shared" si="0"/>
        <v>OK</v>
      </c>
      <c r="J32" s="431" t="str">
        <f t="shared" si="2"/>
        <v>OK</v>
      </c>
      <c r="L32" s="442">
        <v>1048447</v>
      </c>
      <c r="M32" s="443" t="s">
        <v>594</v>
      </c>
      <c r="N32" s="441" t="s">
        <v>647</v>
      </c>
      <c r="O32" s="444" t="s">
        <v>517</v>
      </c>
      <c r="P32" s="444" t="s">
        <v>2259</v>
      </c>
      <c r="Q32" s="430" t="s">
        <v>1513</v>
      </c>
      <c r="R32" s="441" t="s">
        <v>647</v>
      </c>
      <c r="S32" s="444" t="s">
        <v>517</v>
      </c>
      <c r="T32" s="444" t="s">
        <v>2259</v>
      </c>
      <c r="U32" s="445">
        <v>4840000</v>
      </c>
      <c r="V32" s="446">
        <v>45838</v>
      </c>
      <c r="W32" s="445">
        <v>10</v>
      </c>
      <c r="X32" s="445">
        <v>28</v>
      </c>
      <c r="Y32" s="445">
        <v>13</v>
      </c>
      <c r="Z32" s="445">
        <v>12</v>
      </c>
      <c r="AA32" s="445">
        <v>11</v>
      </c>
      <c r="AB32" s="445">
        <v>11</v>
      </c>
      <c r="AC32" s="445">
        <v>11</v>
      </c>
      <c r="AD32" s="445">
        <v>12</v>
      </c>
      <c r="AE32" s="445">
        <v>11</v>
      </c>
      <c r="AF32" s="445">
        <v>11</v>
      </c>
      <c r="AG32" s="445">
        <v>11</v>
      </c>
      <c r="AH32" s="445">
        <v>11</v>
      </c>
      <c r="AI32" s="445">
        <v>11</v>
      </c>
      <c r="AJ32" s="445">
        <v>11</v>
      </c>
      <c r="AK32" s="445">
        <v>442000</v>
      </c>
      <c r="AL32" s="445">
        <v>408000</v>
      </c>
      <c r="AM32" s="445">
        <v>374000</v>
      </c>
      <c r="AN32" s="445">
        <v>374000</v>
      </c>
      <c r="AO32" s="445">
        <v>374000</v>
      </c>
      <c r="AP32" s="445">
        <v>408000</v>
      </c>
      <c r="AQ32" s="445">
        <v>374000</v>
      </c>
      <c r="AR32" s="445">
        <v>374000</v>
      </c>
      <c r="AS32" s="445">
        <v>374000</v>
      </c>
      <c r="AT32" s="445">
        <v>374000</v>
      </c>
      <c r="AU32" s="445">
        <v>374000</v>
      </c>
      <c r="AV32" s="445">
        <v>374000</v>
      </c>
      <c r="AW32" s="445">
        <v>1</v>
      </c>
    </row>
    <row r="33" spans="2:49" ht="21.75" customHeight="1">
      <c r="B33" s="440">
        <v>29</v>
      </c>
      <c r="C33" s="441" t="s">
        <v>1934</v>
      </c>
      <c r="D33" s="440">
        <v>29</v>
      </c>
      <c r="E33" s="430" t="s">
        <v>648</v>
      </c>
      <c r="F33" s="430">
        <f t="shared" si="1"/>
        <v>3038</v>
      </c>
      <c r="G33" s="430" t="s">
        <v>649</v>
      </c>
      <c r="H33" s="430" t="s">
        <v>649</v>
      </c>
      <c r="I33" s="431" t="str">
        <f t="shared" si="0"/>
        <v>OK</v>
      </c>
      <c r="J33" s="431" t="str">
        <f t="shared" si="2"/>
        <v>OK</v>
      </c>
      <c r="L33" s="442">
        <v>1047647</v>
      </c>
      <c r="M33" s="443" t="s">
        <v>650</v>
      </c>
      <c r="N33" s="441" t="s">
        <v>651</v>
      </c>
      <c r="O33" s="444" t="s">
        <v>652</v>
      </c>
      <c r="P33" s="444" t="s">
        <v>653</v>
      </c>
      <c r="Q33" s="430" t="s">
        <v>1513</v>
      </c>
      <c r="R33" s="441" t="s">
        <v>651</v>
      </c>
      <c r="S33" s="444" t="s">
        <v>652</v>
      </c>
      <c r="T33" s="444" t="s">
        <v>653</v>
      </c>
      <c r="U33" s="445">
        <v>480000</v>
      </c>
      <c r="V33" s="446">
        <v>45838</v>
      </c>
      <c r="W33" s="445">
        <v>10</v>
      </c>
      <c r="X33" s="445">
        <v>29</v>
      </c>
      <c r="Y33" s="445">
        <v>7</v>
      </c>
      <c r="Z33" s="445">
        <v>7</v>
      </c>
      <c r="AA33" s="445">
        <v>5</v>
      </c>
      <c r="AB33" s="445">
        <v>5</v>
      </c>
      <c r="AC33" s="445">
        <v>5</v>
      </c>
      <c r="AD33" s="445">
        <v>5</v>
      </c>
      <c r="AE33" s="445">
        <v>5</v>
      </c>
      <c r="AF33" s="445">
        <v>7</v>
      </c>
      <c r="AG33" s="445">
        <v>7</v>
      </c>
      <c r="AH33" s="445">
        <v>7</v>
      </c>
      <c r="AI33" s="445">
        <v>7</v>
      </c>
      <c r="AJ33" s="445">
        <v>7</v>
      </c>
      <c r="AK33" s="445">
        <v>70000</v>
      </c>
      <c r="AL33" s="445">
        <v>70000</v>
      </c>
      <c r="AM33" s="445">
        <v>50000</v>
      </c>
      <c r="AN33" s="445">
        <v>50000</v>
      </c>
      <c r="AO33" s="445">
        <v>50000</v>
      </c>
      <c r="AP33" s="445">
        <v>50000</v>
      </c>
      <c r="AQ33" s="445">
        <v>50000</v>
      </c>
      <c r="AR33" s="445">
        <v>70000</v>
      </c>
      <c r="AS33" s="445">
        <v>70000</v>
      </c>
      <c r="AT33" s="445">
        <v>70000</v>
      </c>
      <c r="AU33" s="445">
        <v>70000</v>
      </c>
      <c r="AV33" s="445">
        <v>70000</v>
      </c>
      <c r="AW33" s="445">
        <v>1</v>
      </c>
    </row>
    <row r="34" spans="2:49" ht="21.75" customHeight="1">
      <c r="B34" s="440">
        <v>30</v>
      </c>
      <c r="C34" s="441" t="s">
        <v>1935</v>
      </c>
      <c r="D34" s="440">
        <v>30</v>
      </c>
      <c r="E34" s="430" t="s">
        <v>654</v>
      </c>
      <c r="F34" s="430">
        <f t="shared" si="1"/>
        <v>3039</v>
      </c>
      <c r="G34" s="430" t="s">
        <v>655</v>
      </c>
      <c r="H34" s="430" t="s">
        <v>655</v>
      </c>
      <c r="I34" s="431" t="str">
        <f t="shared" si="0"/>
        <v>OK</v>
      </c>
      <c r="J34" s="431" t="str">
        <f t="shared" si="2"/>
        <v>OK</v>
      </c>
      <c r="L34" s="442">
        <v>1047653</v>
      </c>
      <c r="M34" s="443" t="s">
        <v>1524</v>
      </c>
      <c r="N34" s="441" t="s">
        <v>656</v>
      </c>
      <c r="O34" s="444" t="s">
        <v>657</v>
      </c>
      <c r="P34" s="444" t="s">
        <v>658</v>
      </c>
      <c r="Q34" s="430" t="s">
        <v>1513</v>
      </c>
      <c r="R34" s="441" t="s">
        <v>656</v>
      </c>
      <c r="S34" s="444" t="s">
        <v>657</v>
      </c>
      <c r="T34" s="444" t="s">
        <v>658</v>
      </c>
      <c r="U34" s="445">
        <v>7200000</v>
      </c>
      <c r="V34" s="446">
        <v>45838</v>
      </c>
      <c r="W34" s="445">
        <v>10</v>
      </c>
      <c r="X34" s="445">
        <v>30</v>
      </c>
      <c r="Y34" s="445">
        <v>18</v>
      </c>
      <c r="Z34" s="445">
        <v>18</v>
      </c>
      <c r="AA34" s="445">
        <v>18</v>
      </c>
      <c r="AB34" s="445">
        <v>19</v>
      </c>
      <c r="AC34" s="445">
        <v>19</v>
      </c>
      <c r="AD34" s="445">
        <v>18</v>
      </c>
      <c r="AE34" s="445">
        <v>18</v>
      </c>
      <c r="AF34" s="445">
        <v>18</v>
      </c>
      <c r="AG34" s="445">
        <v>18</v>
      </c>
      <c r="AH34" s="445">
        <v>18</v>
      </c>
      <c r="AI34" s="445">
        <v>18</v>
      </c>
      <c r="AJ34" s="445">
        <v>18</v>
      </c>
      <c r="AK34" s="445">
        <v>612000</v>
      </c>
      <c r="AL34" s="445">
        <v>612000</v>
      </c>
      <c r="AM34" s="445">
        <v>612000</v>
      </c>
      <c r="AN34" s="445">
        <v>646000</v>
      </c>
      <c r="AO34" s="445">
        <v>646000</v>
      </c>
      <c r="AP34" s="445">
        <v>612000</v>
      </c>
      <c r="AQ34" s="445">
        <v>612000</v>
      </c>
      <c r="AR34" s="445">
        <v>612000</v>
      </c>
      <c r="AS34" s="445">
        <v>612000</v>
      </c>
      <c r="AT34" s="445">
        <v>612000</v>
      </c>
      <c r="AU34" s="445">
        <v>612000</v>
      </c>
      <c r="AV34" s="445">
        <v>612000</v>
      </c>
      <c r="AW34" s="445">
        <v>1</v>
      </c>
    </row>
    <row r="35" spans="2:49" ht="21.75" customHeight="1">
      <c r="B35" s="440">
        <v>31</v>
      </c>
      <c r="C35" s="441" t="s">
        <v>1936</v>
      </c>
      <c r="D35" s="440">
        <v>31</v>
      </c>
      <c r="E35" s="430" t="s">
        <v>659</v>
      </c>
      <c r="F35" s="430">
        <f t="shared" si="1"/>
        <v>3040</v>
      </c>
      <c r="G35" s="430" t="s">
        <v>660</v>
      </c>
      <c r="H35" s="430" t="s">
        <v>660</v>
      </c>
      <c r="I35" s="431" t="str">
        <f t="shared" si="0"/>
        <v>OK</v>
      </c>
      <c r="J35" s="431" t="str">
        <f t="shared" si="2"/>
        <v>OK</v>
      </c>
      <c r="L35" s="442">
        <v>1047672</v>
      </c>
      <c r="M35" s="443" t="s">
        <v>1525</v>
      </c>
      <c r="N35" s="441" t="s">
        <v>2262</v>
      </c>
      <c r="O35" s="444" t="s">
        <v>652</v>
      </c>
      <c r="P35" s="444" t="s">
        <v>1526</v>
      </c>
      <c r="Q35" s="430" t="s">
        <v>1513</v>
      </c>
      <c r="R35" s="441" t="s">
        <v>2262</v>
      </c>
      <c r="S35" s="444" t="s">
        <v>652</v>
      </c>
      <c r="T35" s="444" t="s">
        <v>1526</v>
      </c>
      <c r="U35" s="445">
        <v>0</v>
      </c>
      <c r="V35" s="446"/>
      <c r="W35" s="445">
        <v>10</v>
      </c>
      <c r="X35" s="445">
        <v>31</v>
      </c>
      <c r="Y35" s="445">
        <v>15</v>
      </c>
      <c r="Z35" s="445">
        <v>15</v>
      </c>
      <c r="AA35" s="445">
        <v>15</v>
      </c>
      <c r="AB35" s="445">
        <v>15</v>
      </c>
      <c r="AC35" s="445">
        <v>14</v>
      </c>
      <c r="AD35" s="445">
        <v>14</v>
      </c>
      <c r="AE35" s="445">
        <v>14</v>
      </c>
      <c r="AF35" s="445">
        <v>14</v>
      </c>
      <c r="AG35" s="445">
        <v>14</v>
      </c>
      <c r="AH35" s="445">
        <v>14</v>
      </c>
      <c r="AI35" s="445">
        <v>14</v>
      </c>
      <c r="AJ35" s="445">
        <v>14</v>
      </c>
      <c r="AK35" s="445">
        <v>510000</v>
      </c>
      <c r="AL35" s="445">
        <v>510000</v>
      </c>
      <c r="AM35" s="445">
        <v>510000</v>
      </c>
      <c r="AN35" s="445">
        <v>510000</v>
      </c>
      <c r="AO35" s="445">
        <v>476000</v>
      </c>
      <c r="AP35" s="445">
        <v>476000</v>
      </c>
      <c r="AQ35" s="445">
        <v>476000</v>
      </c>
      <c r="AR35" s="445">
        <v>476000</v>
      </c>
      <c r="AS35" s="445">
        <v>476000</v>
      </c>
      <c r="AT35" s="445">
        <v>476000</v>
      </c>
      <c r="AU35" s="445">
        <v>476000</v>
      </c>
      <c r="AV35" s="445">
        <v>476000</v>
      </c>
      <c r="AW35" s="445">
        <v>1</v>
      </c>
    </row>
    <row r="36" spans="2:49" ht="21.75" customHeight="1">
      <c r="B36" s="440">
        <v>32</v>
      </c>
      <c r="C36" s="441" t="s">
        <v>1937</v>
      </c>
      <c r="D36" s="440">
        <v>32</v>
      </c>
      <c r="E36" s="430" t="s">
        <v>661</v>
      </c>
      <c r="F36" s="430">
        <f t="shared" si="1"/>
        <v>3041</v>
      </c>
      <c r="G36" s="430" t="s">
        <v>662</v>
      </c>
      <c r="H36" s="430" t="s">
        <v>662</v>
      </c>
      <c r="I36" s="431" t="str">
        <f t="shared" si="0"/>
        <v>OK</v>
      </c>
      <c r="J36" s="431" t="str">
        <f t="shared" si="2"/>
        <v>OK</v>
      </c>
      <c r="L36" s="442">
        <v>1050138</v>
      </c>
      <c r="M36" s="443" t="s">
        <v>663</v>
      </c>
      <c r="N36" s="441" t="s">
        <v>664</v>
      </c>
      <c r="O36" s="444" t="s">
        <v>517</v>
      </c>
      <c r="P36" s="444" t="s">
        <v>665</v>
      </c>
      <c r="Q36" s="430" t="s">
        <v>1513</v>
      </c>
      <c r="R36" s="441" t="s">
        <v>664</v>
      </c>
      <c r="S36" s="444" t="s">
        <v>517</v>
      </c>
      <c r="T36" s="444" t="s">
        <v>665</v>
      </c>
      <c r="U36" s="445">
        <v>4480000</v>
      </c>
      <c r="V36" s="446">
        <v>45838</v>
      </c>
      <c r="W36" s="445">
        <v>10</v>
      </c>
      <c r="X36" s="445">
        <v>32</v>
      </c>
      <c r="Y36" s="445">
        <v>14</v>
      </c>
      <c r="Z36" s="445">
        <v>13</v>
      </c>
      <c r="AA36" s="445">
        <v>14</v>
      </c>
      <c r="AB36" s="445">
        <v>14</v>
      </c>
      <c r="AC36" s="445">
        <v>12</v>
      </c>
      <c r="AD36" s="445">
        <v>13</v>
      </c>
      <c r="AE36" s="445">
        <v>13</v>
      </c>
      <c r="AF36" s="445">
        <v>13</v>
      </c>
      <c r="AG36" s="445">
        <v>13</v>
      </c>
      <c r="AH36" s="445">
        <v>13</v>
      </c>
      <c r="AI36" s="445">
        <v>13</v>
      </c>
      <c r="AJ36" s="445">
        <v>13</v>
      </c>
      <c r="AK36" s="445">
        <v>490000</v>
      </c>
      <c r="AL36" s="445">
        <v>455000</v>
      </c>
      <c r="AM36" s="445">
        <v>490000</v>
      </c>
      <c r="AN36" s="445">
        <v>490000</v>
      </c>
      <c r="AO36" s="445">
        <v>420000</v>
      </c>
      <c r="AP36" s="445">
        <v>455000</v>
      </c>
      <c r="AQ36" s="445">
        <v>455000</v>
      </c>
      <c r="AR36" s="445">
        <v>455000</v>
      </c>
      <c r="AS36" s="445">
        <v>455000</v>
      </c>
      <c r="AT36" s="445">
        <v>455000</v>
      </c>
      <c r="AU36" s="445">
        <v>455000</v>
      </c>
      <c r="AV36" s="445">
        <v>455000</v>
      </c>
      <c r="AW36" s="445">
        <v>1</v>
      </c>
    </row>
    <row r="37" spans="2:49" ht="21.75" customHeight="1">
      <c r="B37" s="440">
        <v>33</v>
      </c>
      <c r="C37" s="447" t="s">
        <v>1938</v>
      </c>
      <c r="D37" s="440">
        <v>33</v>
      </c>
      <c r="E37" s="430" t="s">
        <v>666</v>
      </c>
      <c r="F37" s="430">
        <f t="shared" si="1"/>
        <v>3042</v>
      </c>
      <c r="G37" s="430" t="s">
        <v>667</v>
      </c>
      <c r="H37" s="430" t="s">
        <v>667</v>
      </c>
      <c r="I37" s="431" t="str">
        <f t="shared" ref="I37:I68" si="3">IF(COUNTIF($G$5:$G$336,G37)=1,"OK","重複あり！")</f>
        <v>OK</v>
      </c>
      <c r="J37" s="431" t="str">
        <f t="shared" si="2"/>
        <v>OK</v>
      </c>
      <c r="L37" s="442">
        <v>1050139</v>
      </c>
      <c r="M37" s="443" t="s">
        <v>668</v>
      </c>
      <c r="N37" s="441" t="s">
        <v>669</v>
      </c>
      <c r="O37" s="444" t="s">
        <v>517</v>
      </c>
      <c r="P37" s="444" t="s">
        <v>670</v>
      </c>
      <c r="Q37" s="430" t="s">
        <v>1513</v>
      </c>
      <c r="R37" s="441" t="s">
        <v>669</v>
      </c>
      <c r="S37" s="444" t="s">
        <v>517</v>
      </c>
      <c r="T37" s="444" t="s">
        <v>670</v>
      </c>
      <c r="U37" s="445">
        <v>7200000</v>
      </c>
      <c r="V37" s="446">
        <v>45838</v>
      </c>
      <c r="W37" s="445">
        <v>10</v>
      </c>
      <c r="X37" s="445">
        <v>33</v>
      </c>
      <c r="Y37" s="445">
        <v>27</v>
      </c>
      <c r="Z37" s="445">
        <v>25</v>
      </c>
      <c r="AA37" s="445">
        <v>24</v>
      </c>
      <c r="AB37" s="445">
        <v>24</v>
      </c>
      <c r="AC37" s="445">
        <v>24</v>
      </c>
      <c r="AD37" s="445">
        <v>26</v>
      </c>
      <c r="AE37" s="445">
        <v>27</v>
      </c>
      <c r="AF37" s="445">
        <v>27</v>
      </c>
      <c r="AG37" s="445">
        <v>27</v>
      </c>
      <c r="AH37" s="445">
        <v>27</v>
      </c>
      <c r="AI37" s="445">
        <v>27</v>
      </c>
      <c r="AJ37" s="445">
        <v>27</v>
      </c>
      <c r="AK37" s="445">
        <v>918000</v>
      </c>
      <c r="AL37" s="445">
        <v>850000</v>
      </c>
      <c r="AM37" s="445">
        <v>816000</v>
      </c>
      <c r="AN37" s="445">
        <v>816000</v>
      </c>
      <c r="AO37" s="445">
        <v>816000</v>
      </c>
      <c r="AP37" s="445">
        <v>884000</v>
      </c>
      <c r="AQ37" s="445">
        <v>918000</v>
      </c>
      <c r="AR37" s="445">
        <v>918000</v>
      </c>
      <c r="AS37" s="445">
        <v>918000</v>
      </c>
      <c r="AT37" s="445">
        <v>918000</v>
      </c>
      <c r="AU37" s="445">
        <v>918000</v>
      </c>
      <c r="AV37" s="445">
        <v>918000</v>
      </c>
      <c r="AW37" s="445">
        <v>1</v>
      </c>
    </row>
    <row r="38" spans="2:49" ht="21.75" customHeight="1">
      <c r="B38" s="440">
        <v>34</v>
      </c>
      <c r="C38" s="441" t="s">
        <v>1939</v>
      </c>
      <c r="D38" s="440">
        <v>34</v>
      </c>
      <c r="E38" s="430" t="s">
        <v>671</v>
      </c>
      <c r="F38" s="430">
        <f t="shared" si="1"/>
        <v>3043</v>
      </c>
      <c r="G38" s="430" t="s">
        <v>672</v>
      </c>
      <c r="H38" s="430" t="s">
        <v>672</v>
      </c>
      <c r="I38" s="431" t="str">
        <f t="shared" si="3"/>
        <v>OK</v>
      </c>
      <c r="J38" s="431" t="str">
        <f t="shared" si="2"/>
        <v>OK</v>
      </c>
      <c r="L38" s="442">
        <v>1050133</v>
      </c>
      <c r="M38" s="443" t="s">
        <v>673</v>
      </c>
      <c r="N38" s="441" t="s">
        <v>674</v>
      </c>
      <c r="O38" s="444" t="s">
        <v>652</v>
      </c>
      <c r="P38" s="444" t="s">
        <v>1796</v>
      </c>
      <c r="Q38" s="430" t="s">
        <v>1513</v>
      </c>
      <c r="R38" s="441" t="s">
        <v>674</v>
      </c>
      <c r="S38" s="444" t="s">
        <v>652</v>
      </c>
      <c r="T38" s="444" t="s">
        <v>1796</v>
      </c>
      <c r="U38" s="445">
        <v>4680000</v>
      </c>
      <c r="V38" s="446">
        <v>45838</v>
      </c>
      <c r="W38" s="445">
        <v>10</v>
      </c>
      <c r="X38" s="445">
        <v>34</v>
      </c>
      <c r="Y38" s="445">
        <v>13</v>
      </c>
      <c r="Z38" s="445">
        <v>14</v>
      </c>
      <c r="AA38" s="445">
        <v>15</v>
      </c>
      <c r="AB38" s="445">
        <v>15</v>
      </c>
      <c r="AC38" s="445">
        <v>15</v>
      </c>
      <c r="AD38" s="445">
        <v>14</v>
      </c>
      <c r="AE38" s="445">
        <v>14</v>
      </c>
      <c r="AF38" s="445">
        <v>14</v>
      </c>
      <c r="AG38" s="445">
        <v>14</v>
      </c>
      <c r="AH38" s="445">
        <v>14</v>
      </c>
      <c r="AI38" s="445">
        <v>14</v>
      </c>
      <c r="AJ38" s="445">
        <v>14</v>
      </c>
      <c r="AK38" s="445">
        <v>520000</v>
      </c>
      <c r="AL38" s="445">
        <v>560000</v>
      </c>
      <c r="AM38" s="445">
        <v>600000</v>
      </c>
      <c r="AN38" s="445">
        <v>600000</v>
      </c>
      <c r="AO38" s="445">
        <v>600000</v>
      </c>
      <c r="AP38" s="445">
        <v>560000</v>
      </c>
      <c r="AQ38" s="445">
        <v>560000</v>
      </c>
      <c r="AR38" s="445">
        <v>560000</v>
      </c>
      <c r="AS38" s="445">
        <v>560000</v>
      </c>
      <c r="AT38" s="445">
        <v>560000</v>
      </c>
      <c r="AU38" s="445">
        <v>560000</v>
      </c>
      <c r="AV38" s="445">
        <v>560000</v>
      </c>
      <c r="AW38" s="445">
        <v>1</v>
      </c>
    </row>
    <row r="39" spans="2:49" ht="21.75" customHeight="1">
      <c r="B39" s="440">
        <v>35</v>
      </c>
      <c r="C39" s="441" t="s">
        <v>1940</v>
      </c>
      <c r="D39" s="440">
        <v>35</v>
      </c>
      <c r="E39" s="430" t="s">
        <v>675</v>
      </c>
      <c r="F39" s="430">
        <f t="shared" si="1"/>
        <v>3044</v>
      </c>
      <c r="G39" s="430" t="s">
        <v>676</v>
      </c>
      <c r="H39" s="430" t="s">
        <v>676</v>
      </c>
      <c r="I39" s="431" t="str">
        <f t="shared" si="3"/>
        <v>OK</v>
      </c>
      <c r="J39" s="431" t="str">
        <f t="shared" si="2"/>
        <v>OK</v>
      </c>
      <c r="L39" s="442">
        <v>1048990</v>
      </c>
      <c r="M39" s="443" t="s">
        <v>677</v>
      </c>
      <c r="N39" s="441" t="s">
        <v>678</v>
      </c>
      <c r="O39" s="444" t="s">
        <v>517</v>
      </c>
      <c r="P39" s="444" t="s">
        <v>679</v>
      </c>
      <c r="Q39" s="430" t="s">
        <v>1513</v>
      </c>
      <c r="R39" s="441" t="s">
        <v>678</v>
      </c>
      <c r="S39" s="444" t="s">
        <v>517</v>
      </c>
      <c r="T39" s="444" t="s">
        <v>679</v>
      </c>
      <c r="U39" s="445">
        <v>1760000</v>
      </c>
      <c r="V39" s="446">
        <v>45838</v>
      </c>
      <c r="W39" s="445">
        <v>10</v>
      </c>
      <c r="X39" s="445">
        <v>35</v>
      </c>
      <c r="Y39" s="445">
        <v>10</v>
      </c>
      <c r="Z39" s="445">
        <v>10</v>
      </c>
      <c r="AA39" s="445">
        <v>10</v>
      </c>
      <c r="AB39" s="445">
        <v>11</v>
      </c>
      <c r="AC39" s="445">
        <v>11</v>
      </c>
      <c r="AD39" s="445">
        <v>11</v>
      </c>
      <c r="AE39" s="445">
        <v>11</v>
      </c>
      <c r="AF39" s="445">
        <v>11</v>
      </c>
      <c r="AG39" s="445">
        <v>11</v>
      </c>
      <c r="AH39" s="445">
        <v>11</v>
      </c>
      <c r="AI39" s="445">
        <v>11</v>
      </c>
      <c r="AJ39" s="445">
        <v>11</v>
      </c>
      <c r="AK39" s="445">
        <v>360000</v>
      </c>
      <c r="AL39" s="445">
        <v>360000</v>
      </c>
      <c r="AM39" s="445">
        <v>360000</v>
      </c>
      <c r="AN39" s="445">
        <v>396000</v>
      </c>
      <c r="AO39" s="445">
        <v>396000</v>
      </c>
      <c r="AP39" s="445">
        <v>396000</v>
      </c>
      <c r="AQ39" s="445">
        <v>396000</v>
      </c>
      <c r="AR39" s="445">
        <v>396000</v>
      </c>
      <c r="AS39" s="445">
        <v>396000</v>
      </c>
      <c r="AT39" s="445">
        <v>396000</v>
      </c>
      <c r="AU39" s="445">
        <v>396000</v>
      </c>
      <c r="AV39" s="445">
        <v>396000</v>
      </c>
      <c r="AW39" s="445">
        <v>1</v>
      </c>
    </row>
    <row r="40" spans="2:49" ht="21.75" customHeight="1">
      <c r="B40" s="440">
        <v>36</v>
      </c>
      <c r="C40" s="441" t="s">
        <v>1941</v>
      </c>
      <c r="D40" s="440">
        <v>36</v>
      </c>
      <c r="E40" s="430" t="s">
        <v>680</v>
      </c>
      <c r="F40" s="430">
        <f t="shared" si="1"/>
        <v>3045</v>
      </c>
      <c r="G40" s="430" t="s">
        <v>681</v>
      </c>
      <c r="H40" s="430" t="s">
        <v>681</v>
      </c>
      <c r="I40" s="431" t="str">
        <f t="shared" si="3"/>
        <v>OK</v>
      </c>
      <c r="J40" s="431" t="str">
        <f t="shared" si="2"/>
        <v>OK</v>
      </c>
      <c r="L40" s="442">
        <v>1050134</v>
      </c>
      <c r="M40" s="443" t="s">
        <v>620</v>
      </c>
      <c r="N40" s="441" t="s">
        <v>1699</v>
      </c>
      <c r="O40" s="444" t="s">
        <v>1924</v>
      </c>
      <c r="P40" s="444" t="s">
        <v>1925</v>
      </c>
      <c r="Q40" s="430" t="s">
        <v>1696</v>
      </c>
      <c r="R40" s="441" t="s">
        <v>682</v>
      </c>
      <c r="S40" s="444" t="s">
        <v>1511</v>
      </c>
      <c r="T40" s="444" t="s">
        <v>1527</v>
      </c>
      <c r="U40" s="445">
        <v>8800000</v>
      </c>
      <c r="V40" s="446">
        <v>45838</v>
      </c>
      <c r="W40" s="445">
        <v>10</v>
      </c>
      <c r="X40" s="445">
        <v>36</v>
      </c>
      <c r="Y40" s="445">
        <v>20</v>
      </c>
      <c r="Z40" s="445">
        <v>21</v>
      </c>
      <c r="AA40" s="445">
        <v>20</v>
      </c>
      <c r="AB40" s="445">
        <v>20</v>
      </c>
      <c r="AC40" s="445">
        <v>20</v>
      </c>
      <c r="AD40" s="445">
        <v>21</v>
      </c>
      <c r="AE40" s="445">
        <v>21</v>
      </c>
      <c r="AF40" s="445">
        <v>21</v>
      </c>
      <c r="AG40" s="445">
        <v>21</v>
      </c>
      <c r="AH40" s="445">
        <v>21</v>
      </c>
      <c r="AI40" s="445">
        <v>21</v>
      </c>
      <c r="AJ40" s="445">
        <v>21</v>
      </c>
      <c r="AK40" s="445">
        <v>690000</v>
      </c>
      <c r="AL40" s="445">
        <v>724500</v>
      </c>
      <c r="AM40" s="445">
        <v>690000</v>
      </c>
      <c r="AN40" s="445">
        <v>690000</v>
      </c>
      <c r="AO40" s="445">
        <v>690000</v>
      </c>
      <c r="AP40" s="445">
        <v>724500</v>
      </c>
      <c r="AQ40" s="445">
        <v>724500</v>
      </c>
      <c r="AR40" s="445">
        <v>724500</v>
      </c>
      <c r="AS40" s="445">
        <v>724500</v>
      </c>
      <c r="AT40" s="445">
        <v>724500</v>
      </c>
      <c r="AU40" s="445">
        <v>724500</v>
      </c>
      <c r="AV40" s="445">
        <v>724500</v>
      </c>
      <c r="AW40" s="445">
        <v>1</v>
      </c>
    </row>
    <row r="41" spans="2:49" ht="21.75" customHeight="1">
      <c r="B41" s="440">
        <v>37</v>
      </c>
      <c r="C41" s="441" t="s">
        <v>1942</v>
      </c>
      <c r="D41" s="440">
        <v>37</v>
      </c>
      <c r="E41" s="430" t="s">
        <v>683</v>
      </c>
      <c r="F41" s="430">
        <f t="shared" si="1"/>
        <v>3046</v>
      </c>
      <c r="G41" s="430" t="s">
        <v>684</v>
      </c>
      <c r="H41" s="430" t="s">
        <v>684</v>
      </c>
      <c r="I41" s="431" t="str">
        <f t="shared" si="3"/>
        <v>OK</v>
      </c>
      <c r="J41" s="431" t="str">
        <f t="shared" si="2"/>
        <v>OK</v>
      </c>
      <c r="L41" s="442">
        <v>1050140</v>
      </c>
      <c r="M41" s="443" t="s">
        <v>685</v>
      </c>
      <c r="N41" s="441" t="s">
        <v>686</v>
      </c>
      <c r="O41" s="444" t="s">
        <v>652</v>
      </c>
      <c r="P41" s="444" t="s">
        <v>1943</v>
      </c>
      <c r="Q41" s="430" t="s">
        <v>1513</v>
      </c>
      <c r="R41" s="441" t="s">
        <v>686</v>
      </c>
      <c r="S41" s="444" t="s">
        <v>652</v>
      </c>
      <c r="T41" s="444" t="s">
        <v>1944</v>
      </c>
      <c r="U41" s="445">
        <v>0</v>
      </c>
      <c r="V41" s="446"/>
      <c r="W41" s="445">
        <v>10</v>
      </c>
      <c r="X41" s="445">
        <v>37</v>
      </c>
      <c r="Y41" s="445">
        <v>10</v>
      </c>
      <c r="Z41" s="445">
        <v>10</v>
      </c>
      <c r="AA41" s="445">
        <v>10</v>
      </c>
      <c r="AB41" s="445">
        <v>11</v>
      </c>
      <c r="AC41" s="445">
        <v>10</v>
      </c>
      <c r="AD41" s="445">
        <v>11</v>
      </c>
      <c r="AE41" s="445">
        <v>11</v>
      </c>
      <c r="AF41" s="445">
        <v>11</v>
      </c>
      <c r="AG41" s="445">
        <v>11</v>
      </c>
      <c r="AH41" s="445">
        <v>11</v>
      </c>
      <c r="AI41" s="445">
        <v>11</v>
      </c>
      <c r="AJ41" s="445">
        <v>11</v>
      </c>
      <c r="AK41" s="445">
        <v>350000</v>
      </c>
      <c r="AL41" s="445">
        <v>350000</v>
      </c>
      <c r="AM41" s="445">
        <v>350000</v>
      </c>
      <c r="AN41" s="445">
        <v>385000</v>
      </c>
      <c r="AO41" s="445">
        <v>350000</v>
      </c>
      <c r="AP41" s="445">
        <v>385000</v>
      </c>
      <c r="AQ41" s="445">
        <v>385000</v>
      </c>
      <c r="AR41" s="445">
        <v>385000</v>
      </c>
      <c r="AS41" s="445">
        <v>385000</v>
      </c>
      <c r="AT41" s="445">
        <v>385000</v>
      </c>
      <c r="AU41" s="445">
        <v>385000</v>
      </c>
      <c r="AV41" s="445">
        <v>385000</v>
      </c>
      <c r="AW41" s="445">
        <v>1</v>
      </c>
    </row>
    <row r="42" spans="2:49" ht="21.75" customHeight="1">
      <c r="B42" s="440">
        <v>38</v>
      </c>
      <c r="C42" s="441" t="s">
        <v>482</v>
      </c>
      <c r="D42" s="440">
        <v>38</v>
      </c>
      <c r="E42" s="430" t="s">
        <v>687</v>
      </c>
      <c r="F42" s="430">
        <f t="shared" si="1"/>
        <v>3047</v>
      </c>
      <c r="G42" s="430" t="s">
        <v>688</v>
      </c>
      <c r="H42" s="430" t="s">
        <v>688</v>
      </c>
      <c r="I42" s="431" t="str">
        <f t="shared" si="3"/>
        <v>OK</v>
      </c>
      <c r="J42" s="431" t="str">
        <f t="shared" si="2"/>
        <v>OK</v>
      </c>
      <c r="L42" s="442">
        <v>1054641</v>
      </c>
      <c r="M42" s="443" t="s">
        <v>1945</v>
      </c>
      <c r="N42" s="441" t="s">
        <v>1429</v>
      </c>
      <c r="O42" s="444" t="s">
        <v>652</v>
      </c>
      <c r="P42" s="444" t="s">
        <v>1797</v>
      </c>
      <c r="Q42" s="430" t="s">
        <v>1513</v>
      </c>
      <c r="R42" s="441" t="s">
        <v>1429</v>
      </c>
      <c r="S42" s="444" t="s">
        <v>652</v>
      </c>
      <c r="T42" s="444" t="s">
        <v>1797</v>
      </c>
      <c r="U42" s="445">
        <v>0</v>
      </c>
      <c r="V42" s="446"/>
      <c r="W42" s="445">
        <v>10</v>
      </c>
      <c r="X42" s="445">
        <v>38</v>
      </c>
      <c r="Y42" s="445">
        <v>7</v>
      </c>
      <c r="Z42" s="445">
        <v>7</v>
      </c>
      <c r="AA42" s="445">
        <v>8</v>
      </c>
      <c r="AB42" s="445">
        <v>9</v>
      </c>
      <c r="AC42" s="445">
        <v>8</v>
      </c>
      <c r="AD42" s="445">
        <v>8</v>
      </c>
      <c r="AE42" s="445">
        <v>8</v>
      </c>
      <c r="AF42" s="445">
        <v>8</v>
      </c>
      <c r="AG42" s="445">
        <v>8</v>
      </c>
      <c r="AH42" s="445">
        <v>8</v>
      </c>
      <c r="AI42" s="445">
        <v>8</v>
      </c>
      <c r="AJ42" s="445">
        <v>8</v>
      </c>
      <c r="AK42" s="445">
        <v>235970</v>
      </c>
      <c r="AL42" s="445">
        <v>235970</v>
      </c>
      <c r="AM42" s="445">
        <v>269680</v>
      </c>
      <c r="AN42" s="445">
        <v>303390</v>
      </c>
      <c r="AO42" s="445">
        <v>269680</v>
      </c>
      <c r="AP42" s="445">
        <v>269680</v>
      </c>
      <c r="AQ42" s="445">
        <v>269680</v>
      </c>
      <c r="AR42" s="445">
        <v>269680</v>
      </c>
      <c r="AS42" s="445">
        <v>269680</v>
      </c>
      <c r="AT42" s="445">
        <v>269680</v>
      </c>
      <c r="AU42" s="445">
        <v>269680</v>
      </c>
      <c r="AV42" s="445">
        <v>269680</v>
      </c>
      <c r="AW42" s="445">
        <v>1</v>
      </c>
    </row>
    <row r="43" spans="2:49" ht="21.75" customHeight="1">
      <c r="B43" s="440">
        <v>39</v>
      </c>
      <c r="C43" s="441" t="s">
        <v>1946</v>
      </c>
      <c r="D43" s="440">
        <v>39</v>
      </c>
      <c r="E43" s="430" t="s">
        <v>689</v>
      </c>
      <c r="F43" s="430">
        <f t="shared" si="1"/>
        <v>3048</v>
      </c>
      <c r="G43" s="430" t="s">
        <v>690</v>
      </c>
      <c r="H43" s="430" t="s">
        <v>690</v>
      </c>
      <c r="I43" s="431" t="str">
        <f t="shared" si="3"/>
        <v>OK</v>
      </c>
      <c r="J43" s="431" t="str">
        <f t="shared" si="2"/>
        <v>OK</v>
      </c>
      <c r="L43" s="442">
        <v>1051634</v>
      </c>
      <c r="M43" s="443" t="s">
        <v>691</v>
      </c>
      <c r="N43" s="441" t="s">
        <v>1786</v>
      </c>
      <c r="O43" s="444" t="s">
        <v>517</v>
      </c>
      <c r="P43" s="444" t="s">
        <v>692</v>
      </c>
      <c r="Q43" s="430" t="s">
        <v>1513</v>
      </c>
      <c r="R43" s="441" t="s">
        <v>1786</v>
      </c>
      <c r="S43" s="444" t="s">
        <v>517</v>
      </c>
      <c r="T43" s="444" t="s">
        <v>692</v>
      </c>
      <c r="U43" s="445">
        <v>3840000</v>
      </c>
      <c r="V43" s="446">
        <v>45838</v>
      </c>
      <c r="W43" s="445">
        <v>10</v>
      </c>
      <c r="X43" s="445">
        <v>39</v>
      </c>
      <c r="Y43" s="445">
        <v>12</v>
      </c>
      <c r="Z43" s="445">
        <v>12</v>
      </c>
      <c r="AA43" s="445">
        <v>12</v>
      </c>
      <c r="AB43" s="445">
        <v>11</v>
      </c>
      <c r="AC43" s="445">
        <v>11</v>
      </c>
      <c r="AD43" s="445">
        <v>11</v>
      </c>
      <c r="AE43" s="445">
        <v>13</v>
      </c>
      <c r="AF43" s="445">
        <v>14</v>
      </c>
      <c r="AG43" s="445">
        <v>14</v>
      </c>
      <c r="AH43" s="445">
        <v>14</v>
      </c>
      <c r="AI43" s="445">
        <v>14</v>
      </c>
      <c r="AJ43" s="445">
        <v>14</v>
      </c>
      <c r="AK43" s="445">
        <v>420000</v>
      </c>
      <c r="AL43" s="445">
        <v>420000</v>
      </c>
      <c r="AM43" s="445">
        <v>420000</v>
      </c>
      <c r="AN43" s="445">
        <v>385000</v>
      </c>
      <c r="AO43" s="445">
        <v>385000</v>
      </c>
      <c r="AP43" s="445">
        <v>385000</v>
      </c>
      <c r="AQ43" s="445">
        <v>455000</v>
      </c>
      <c r="AR43" s="445">
        <v>490000</v>
      </c>
      <c r="AS43" s="445">
        <v>490000</v>
      </c>
      <c r="AT43" s="445">
        <v>490000</v>
      </c>
      <c r="AU43" s="445">
        <v>490000</v>
      </c>
      <c r="AV43" s="445">
        <v>490000</v>
      </c>
      <c r="AW43" s="445">
        <v>1</v>
      </c>
    </row>
    <row r="44" spans="2:49" ht="21.75" customHeight="1">
      <c r="B44" s="440">
        <v>40</v>
      </c>
      <c r="C44" s="441" t="s">
        <v>1947</v>
      </c>
      <c r="D44" s="440">
        <v>40</v>
      </c>
      <c r="E44" s="430" t="s">
        <v>693</v>
      </c>
      <c r="F44" s="430">
        <f t="shared" si="1"/>
        <v>3049</v>
      </c>
      <c r="G44" s="430" t="s">
        <v>694</v>
      </c>
      <c r="H44" s="430" t="s">
        <v>694</v>
      </c>
      <c r="I44" s="431" t="str">
        <f t="shared" si="3"/>
        <v>OK</v>
      </c>
      <c r="J44" s="431" t="str">
        <f t="shared" si="2"/>
        <v>OK</v>
      </c>
      <c r="L44" s="442">
        <v>1051899</v>
      </c>
      <c r="M44" s="443" t="s">
        <v>525</v>
      </c>
      <c r="N44" s="441" t="s">
        <v>1700</v>
      </c>
      <c r="O44" s="444" t="s">
        <v>1924</v>
      </c>
      <c r="P44" s="444" t="s">
        <v>1948</v>
      </c>
      <c r="Q44" s="430" t="s">
        <v>1696</v>
      </c>
      <c r="R44" s="441" t="s">
        <v>696</v>
      </c>
      <c r="S44" s="444" t="s">
        <v>1511</v>
      </c>
      <c r="T44" s="444" t="s">
        <v>695</v>
      </c>
      <c r="U44" s="445">
        <v>2640000</v>
      </c>
      <c r="V44" s="446">
        <v>45838</v>
      </c>
      <c r="W44" s="445">
        <v>10</v>
      </c>
      <c r="X44" s="445">
        <v>40</v>
      </c>
      <c r="Y44" s="445">
        <v>11</v>
      </c>
      <c r="Z44" s="445">
        <v>11</v>
      </c>
      <c r="AA44" s="445">
        <v>12</v>
      </c>
      <c r="AB44" s="445">
        <v>12</v>
      </c>
      <c r="AC44" s="445">
        <v>12</v>
      </c>
      <c r="AD44" s="445">
        <v>12</v>
      </c>
      <c r="AE44" s="445">
        <v>12</v>
      </c>
      <c r="AF44" s="445">
        <v>12</v>
      </c>
      <c r="AG44" s="445">
        <v>12</v>
      </c>
      <c r="AH44" s="445">
        <v>12</v>
      </c>
      <c r="AI44" s="445">
        <v>12</v>
      </c>
      <c r="AJ44" s="445">
        <v>12</v>
      </c>
      <c r="AK44" s="445">
        <v>374000</v>
      </c>
      <c r="AL44" s="445">
        <v>374000</v>
      </c>
      <c r="AM44" s="445">
        <v>408000</v>
      </c>
      <c r="AN44" s="445">
        <v>408000</v>
      </c>
      <c r="AO44" s="445">
        <v>408000</v>
      </c>
      <c r="AP44" s="445">
        <v>408000</v>
      </c>
      <c r="AQ44" s="445">
        <v>408000</v>
      </c>
      <c r="AR44" s="445">
        <v>408000</v>
      </c>
      <c r="AS44" s="445">
        <v>408000</v>
      </c>
      <c r="AT44" s="445">
        <v>408000</v>
      </c>
      <c r="AU44" s="445">
        <v>408000</v>
      </c>
      <c r="AV44" s="445">
        <v>408000</v>
      </c>
      <c r="AW44" s="445">
        <v>1</v>
      </c>
    </row>
    <row r="45" spans="2:49" ht="21.75" customHeight="1">
      <c r="B45" s="440">
        <v>41</v>
      </c>
      <c r="C45" s="441" t="s">
        <v>1949</v>
      </c>
      <c r="D45" s="440">
        <v>41</v>
      </c>
      <c r="E45" s="430" t="s">
        <v>697</v>
      </c>
      <c r="F45" s="430">
        <f t="shared" si="1"/>
        <v>3051</v>
      </c>
      <c r="G45" s="430" t="s">
        <v>698</v>
      </c>
      <c r="H45" s="430" t="s">
        <v>698</v>
      </c>
      <c r="I45" s="431" t="str">
        <f t="shared" si="3"/>
        <v>OK</v>
      </c>
      <c r="J45" s="431" t="str">
        <f t="shared" si="2"/>
        <v>OK</v>
      </c>
      <c r="L45" s="442">
        <v>1054106</v>
      </c>
      <c r="M45" s="443" t="s">
        <v>1528</v>
      </c>
      <c r="N45" s="441" t="s">
        <v>1701</v>
      </c>
      <c r="O45" s="444" t="s">
        <v>1924</v>
      </c>
      <c r="P45" s="444" t="s">
        <v>1950</v>
      </c>
      <c r="Q45" s="430" t="s">
        <v>1696</v>
      </c>
      <c r="R45" s="441" t="s">
        <v>699</v>
      </c>
      <c r="S45" s="444" t="s">
        <v>1511</v>
      </c>
      <c r="T45" s="444" t="s">
        <v>1529</v>
      </c>
      <c r="U45" s="445">
        <v>4480000</v>
      </c>
      <c r="V45" s="446">
        <v>45838</v>
      </c>
      <c r="W45" s="445">
        <v>10</v>
      </c>
      <c r="X45" s="445">
        <v>41</v>
      </c>
      <c r="Y45" s="445">
        <v>12</v>
      </c>
      <c r="Z45" s="445">
        <v>13</v>
      </c>
      <c r="AA45" s="445">
        <v>13</v>
      </c>
      <c r="AB45" s="445">
        <v>14</v>
      </c>
      <c r="AC45" s="445">
        <v>14</v>
      </c>
      <c r="AD45" s="445">
        <v>14</v>
      </c>
      <c r="AE45" s="445">
        <v>12</v>
      </c>
      <c r="AF45" s="445">
        <v>13</v>
      </c>
      <c r="AG45" s="445">
        <v>13</v>
      </c>
      <c r="AH45" s="445">
        <v>13</v>
      </c>
      <c r="AI45" s="445">
        <v>14</v>
      </c>
      <c r="AJ45" s="445">
        <v>14</v>
      </c>
      <c r="AK45" s="445">
        <v>415206</v>
      </c>
      <c r="AL45" s="445">
        <v>449829</v>
      </c>
      <c r="AM45" s="445">
        <v>449829</v>
      </c>
      <c r="AN45" s="445">
        <v>484452</v>
      </c>
      <c r="AO45" s="445">
        <v>484452</v>
      </c>
      <c r="AP45" s="445">
        <v>484452</v>
      </c>
      <c r="AQ45" s="445">
        <v>415206</v>
      </c>
      <c r="AR45" s="445">
        <v>449829</v>
      </c>
      <c r="AS45" s="445">
        <v>449829</v>
      </c>
      <c r="AT45" s="445">
        <v>449829</v>
      </c>
      <c r="AU45" s="445">
        <v>484452</v>
      </c>
      <c r="AV45" s="445">
        <v>484452</v>
      </c>
      <c r="AW45" s="445">
        <v>1</v>
      </c>
    </row>
    <row r="46" spans="2:49" ht="21.75" customHeight="1">
      <c r="B46" s="440">
        <v>42</v>
      </c>
      <c r="C46" s="441" t="s">
        <v>484</v>
      </c>
      <c r="D46" s="440">
        <v>42</v>
      </c>
      <c r="E46" s="430" t="s">
        <v>700</v>
      </c>
      <c r="F46" s="430">
        <f t="shared" si="1"/>
        <v>3052</v>
      </c>
      <c r="G46" s="430" t="s">
        <v>701</v>
      </c>
      <c r="H46" s="430" t="s">
        <v>701</v>
      </c>
      <c r="I46" s="431" t="str">
        <f t="shared" si="3"/>
        <v>OK</v>
      </c>
      <c r="J46" s="431" t="str">
        <f t="shared" si="2"/>
        <v>OK</v>
      </c>
      <c r="L46" s="442">
        <v>1054641</v>
      </c>
      <c r="M46" s="443" t="s">
        <v>1945</v>
      </c>
      <c r="N46" s="441" t="s">
        <v>1429</v>
      </c>
      <c r="O46" s="444" t="s">
        <v>652</v>
      </c>
      <c r="P46" s="444" t="s">
        <v>1797</v>
      </c>
      <c r="Q46" s="430" t="s">
        <v>1513</v>
      </c>
      <c r="R46" s="441" t="s">
        <v>1429</v>
      </c>
      <c r="S46" s="444" t="s">
        <v>652</v>
      </c>
      <c r="T46" s="444" t="s">
        <v>1797</v>
      </c>
      <c r="U46" s="445">
        <v>0</v>
      </c>
      <c r="V46" s="446"/>
      <c r="W46" s="445">
        <v>10</v>
      </c>
      <c r="X46" s="445">
        <v>42</v>
      </c>
      <c r="Y46" s="445">
        <v>17</v>
      </c>
      <c r="Z46" s="445">
        <v>12</v>
      </c>
      <c r="AA46" s="445">
        <v>11</v>
      </c>
      <c r="AB46" s="445">
        <v>11</v>
      </c>
      <c r="AC46" s="445">
        <v>14</v>
      </c>
      <c r="AD46" s="445">
        <v>15</v>
      </c>
      <c r="AE46" s="445">
        <v>16</v>
      </c>
      <c r="AF46" s="445">
        <v>16</v>
      </c>
      <c r="AG46" s="445">
        <v>16</v>
      </c>
      <c r="AH46" s="445">
        <v>16</v>
      </c>
      <c r="AI46" s="445">
        <v>16</v>
      </c>
      <c r="AJ46" s="445">
        <v>16</v>
      </c>
      <c r="AK46" s="445">
        <v>573070</v>
      </c>
      <c r="AL46" s="445">
        <v>404520</v>
      </c>
      <c r="AM46" s="445">
        <v>370810</v>
      </c>
      <c r="AN46" s="445">
        <v>370810</v>
      </c>
      <c r="AO46" s="445">
        <v>471940</v>
      </c>
      <c r="AP46" s="445">
        <v>505650</v>
      </c>
      <c r="AQ46" s="445">
        <v>539360</v>
      </c>
      <c r="AR46" s="445">
        <v>539360</v>
      </c>
      <c r="AS46" s="445">
        <v>539360</v>
      </c>
      <c r="AT46" s="445">
        <v>539360</v>
      </c>
      <c r="AU46" s="445">
        <v>539360</v>
      </c>
      <c r="AV46" s="445">
        <v>539360</v>
      </c>
      <c r="AW46" s="445">
        <v>1</v>
      </c>
    </row>
    <row r="47" spans="2:49" ht="21.75" customHeight="1">
      <c r="B47" s="440">
        <v>43</v>
      </c>
      <c r="C47" s="441" t="s">
        <v>1951</v>
      </c>
      <c r="D47" s="440">
        <v>43</v>
      </c>
      <c r="E47" s="430" t="s">
        <v>702</v>
      </c>
      <c r="F47" s="430">
        <f t="shared" si="1"/>
        <v>3054</v>
      </c>
      <c r="G47" s="430" t="s">
        <v>703</v>
      </c>
      <c r="H47" s="430" t="s">
        <v>703</v>
      </c>
      <c r="I47" s="431" t="str">
        <f t="shared" si="3"/>
        <v>OK</v>
      </c>
      <c r="J47" s="431" t="str">
        <f t="shared" si="2"/>
        <v>OK</v>
      </c>
      <c r="L47" s="442">
        <v>1052981</v>
      </c>
      <c r="M47" s="443" t="s">
        <v>1530</v>
      </c>
      <c r="N47" s="441" t="s">
        <v>704</v>
      </c>
      <c r="O47" s="444" t="s">
        <v>652</v>
      </c>
      <c r="P47" s="444" t="s">
        <v>1430</v>
      </c>
      <c r="Q47" s="430" t="s">
        <v>1513</v>
      </c>
      <c r="R47" s="441" t="s">
        <v>704</v>
      </c>
      <c r="S47" s="444" t="s">
        <v>652</v>
      </c>
      <c r="T47" s="444" t="s">
        <v>1430</v>
      </c>
      <c r="U47" s="445">
        <v>7040000</v>
      </c>
      <c r="V47" s="446">
        <v>45838</v>
      </c>
      <c r="W47" s="445">
        <v>10</v>
      </c>
      <c r="X47" s="445">
        <v>43</v>
      </c>
      <c r="Y47" s="445">
        <v>16</v>
      </c>
      <c r="Z47" s="445">
        <v>15</v>
      </c>
      <c r="AA47" s="445">
        <v>14</v>
      </c>
      <c r="AB47" s="445">
        <v>14</v>
      </c>
      <c r="AC47" s="445">
        <v>14</v>
      </c>
      <c r="AD47" s="445">
        <v>14</v>
      </c>
      <c r="AE47" s="445">
        <v>14</v>
      </c>
      <c r="AF47" s="445">
        <v>14</v>
      </c>
      <c r="AG47" s="445">
        <v>14</v>
      </c>
      <c r="AH47" s="445">
        <v>14</v>
      </c>
      <c r="AI47" s="445">
        <v>14</v>
      </c>
      <c r="AJ47" s="445">
        <v>14</v>
      </c>
      <c r="AK47" s="445">
        <v>552000</v>
      </c>
      <c r="AL47" s="445">
        <v>517500</v>
      </c>
      <c r="AM47" s="445">
        <v>483000</v>
      </c>
      <c r="AN47" s="445">
        <v>483000</v>
      </c>
      <c r="AO47" s="445">
        <v>483000</v>
      </c>
      <c r="AP47" s="445">
        <v>483000</v>
      </c>
      <c r="AQ47" s="445">
        <v>483000</v>
      </c>
      <c r="AR47" s="445">
        <v>483000</v>
      </c>
      <c r="AS47" s="445">
        <v>483000</v>
      </c>
      <c r="AT47" s="445">
        <v>483000</v>
      </c>
      <c r="AU47" s="445">
        <v>483000</v>
      </c>
      <c r="AV47" s="445">
        <v>483000</v>
      </c>
      <c r="AW47" s="445">
        <v>1</v>
      </c>
    </row>
    <row r="48" spans="2:49" ht="21.75" customHeight="1">
      <c r="B48" s="440">
        <v>44</v>
      </c>
      <c r="C48" s="441" t="s">
        <v>1952</v>
      </c>
      <c r="D48" s="440">
        <v>44</v>
      </c>
      <c r="E48" s="430" t="s">
        <v>705</v>
      </c>
      <c r="F48" s="430">
        <f t="shared" si="1"/>
        <v>3055</v>
      </c>
      <c r="G48" s="430" t="s">
        <v>706</v>
      </c>
      <c r="H48" s="430" t="s">
        <v>706</v>
      </c>
      <c r="I48" s="431" t="str">
        <f t="shared" si="3"/>
        <v>OK</v>
      </c>
      <c r="J48" s="431" t="str">
        <f t="shared" si="2"/>
        <v>OK</v>
      </c>
      <c r="L48" s="442">
        <v>1053355</v>
      </c>
      <c r="M48" s="443" t="s">
        <v>673</v>
      </c>
      <c r="N48" s="441" t="s">
        <v>674</v>
      </c>
      <c r="O48" s="444" t="s">
        <v>652</v>
      </c>
      <c r="P48" s="444" t="s">
        <v>1796</v>
      </c>
      <c r="Q48" s="430" t="s">
        <v>1513</v>
      </c>
      <c r="R48" s="441" t="s">
        <v>674</v>
      </c>
      <c r="S48" s="444" t="s">
        <v>652</v>
      </c>
      <c r="T48" s="444" t="s">
        <v>1796</v>
      </c>
      <c r="U48" s="445">
        <v>5760000</v>
      </c>
      <c r="V48" s="446">
        <v>45838</v>
      </c>
      <c r="W48" s="445">
        <v>10</v>
      </c>
      <c r="X48" s="445">
        <v>44</v>
      </c>
      <c r="Y48" s="445">
        <v>18</v>
      </c>
      <c r="Z48" s="445">
        <v>17</v>
      </c>
      <c r="AA48" s="445">
        <v>16</v>
      </c>
      <c r="AB48" s="445">
        <v>15</v>
      </c>
      <c r="AC48" s="445">
        <v>15</v>
      </c>
      <c r="AD48" s="445">
        <v>15</v>
      </c>
      <c r="AE48" s="445">
        <v>15</v>
      </c>
      <c r="AF48" s="445">
        <v>16</v>
      </c>
      <c r="AG48" s="445">
        <v>16</v>
      </c>
      <c r="AH48" s="445">
        <v>16</v>
      </c>
      <c r="AI48" s="445">
        <v>16</v>
      </c>
      <c r="AJ48" s="445">
        <v>16</v>
      </c>
      <c r="AK48" s="445">
        <v>720000</v>
      </c>
      <c r="AL48" s="445">
        <v>680000</v>
      </c>
      <c r="AM48" s="445">
        <v>640000</v>
      </c>
      <c r="AN48" s="445">
        <v>600000</v>
      </c>
      <c r="AO48" s="445">
        <v>600000</v>
      </c>
      <c r="AP48" s="445">
        <v>600000</v>
      </c>
      <c r="AQ48" s="445">
        <v>600000</v>
      </c>
      <c r="AR48" s="445">
        <v>640000</v>
      </c>
      <c r="AS48" s="445">
        <v>640000</v>
      </c>
      <c r="AT48" s="445">
        <v>640000</v>
      </c>
      <c r="AU48" s="445">
        <v>640000</v>
      </c>
      <c r="AV48" s="445">
        <v>640000</v>
      </c>
      <c r="AW48" s="445">
        <v>1</v>
      </c>
    </row>
    <row r="49" spans="2:49" ht="21.75" customHeight="1">
      <c r="B49" s="440">
        <v>45</v>
      </c>
      <c r="C49" s="441" t="s">
        <v>1953</v>
      </c>
      <c r="D49" s="440">
        <v>45</v>
      </c>
      <c r="E49" s="430" t="s">
        <v>707</v>
      </c>
      <c r="F49" s="430">
        <f t="shared" si="1"/>
        <v>3056</v>
      </c>
      <c r="G49" s="430" t="s">
        <v>708</v>
      </c>
      <c r="H49" s="430" t="s">
        <v>708</v>
      </c>
      <c r="I49" s="431" t="str">
        <f t="shared" si="3"/>
        <v>OK</v>
      </c>
      <c r="J49" s="431" t="str">
        <f t="shared" si="2"/>
        <v>OK</v>
      </c>
      <c r="L49" s="442">
        <v>1052720</v>
      </c>
      <c r="M49" s="443" t="s">
        <v>709</v>
      </c>
      <c r="N49" s="441" t="s">
        <v>1702</v>
      </c>
      <c r="O49" s="444" t="s">
        <v>521</v>
      </c>
      <c r="P49" s="444" t="s">
        <v>2265</v>
      </c>
      <c r="Q49" s="430" t="s">
        <v>1696</v>
      </c>
      <c r="R49" s="441" t="s">
        <v>1653</v>
      </c>
      <c r="S49" s="444" t="s">
        <v>1511</v>
      </c>
      <c r="T49" s="444" t="s">
        <v>1654</v>
      </c>
      <c r="U49" s="445">
        <v>2160000</v>
      </c>
      <c r="V49" s="446">
        <v>45838</v>
      </c>
      <c r="W49" s="445">
        <v>10</v>
      </c>
      <c r="X49" s="445">
        <v>45</v>
      </c>
      <c r="Y49" s="445">
        <v>9</v>
      </c>
      <c r="Z49" s="445">
        <v>10</v>
      </c>
      <c r="AA49" s="445">
        <v>10</v>
      </c>
      <c r="AB49" s="445">
        <v>10</v>
      </c>
      <c r="AC49" s="445">
        <v>10</v>
      </c>
      <c r="AD49" s="445">
        <v>10</v>
      </c>
      <c r="AE49" s="445">
        <v>10</v>
      </c>
      <c r="AF49" s="445">
        <v>10</v>
      </c>
      <c r="AG49" s="445">
        <v>10</v>
      </c>
      <c r="AH49" s="445">
        <v>10</v>
      </c>
      <c r="AI49" s="445">
        <v>10</v>
      </c>
      <c r="AJ49" s="445">
        <v>10</v>
      </c>
      <c r="AK49" s="445">
        <v>313047</v>
      </c>
      <c r="AL49" s="445">
        <v>347830</v>
      </c>
      <c r="AM49" s="445">
        <v>347830</v>
      </c>
      <c r="AN49" s="445">
        <v>347830</v>
      </c>
      <c r="AO49" s="445">
        <v>347830</v>
      </c>
      <c r="AP49" s="445">
        <v>347830</v>
      </c>
      <c r="AQ49" s="445">
        <v>347830</v>
      </c>
      <c r="AR49" s="445">
        <v>347830</v>
      </c>
      <c r="AS49" s="445">
        <v>347830</v>
      </c>
      <c r="AT49" s="445">
        <v>346030</v>
      </c>
      <c r="AU49" s="445">
        <v>346030</v>
      </c>
      <c r="AV49" s="445">
        <v>346030</v>
      </c>
      <c r="AW49" s="445">
        <v>1</v>
      </c>
    </row>
    <row r="50" spans="2:49" ht="21.75" customHeight="1">
      <c r="B50" s="440">
        <v>46</v>
      </c>
      <c r="C50" s="441" t="s">
        <v>1954</v>
      </c>
      <c r="D50" s="440">
        <v>46</v>
      </c>
      <c r="E50" s="430" t="s">
        <v>710</v>
      </c>
      <c r="F50" s="430">
        <f t="shared" si="1"/>
        <v>3058</v>
      </c>
      <c r="G50" s="430" t="s">
        <v>711</v>
      </c>
      <c r="H50" s="430" t="s">
        <v>711</v>
      </c>
      <c r="I50" s="431" t="str">
        <f t="shared" si="3"/>
        <v>OK</v>
      </c>
      <c r="J50" s="431" t="str">
        <f t="shared" si="2"/>
        <v>OK</v>
      </c>
      <c r="L50" s="442">
        <v>1055123</v>
      </c>
      <c r="M50" s="443" t="s">
        <v>1531</v>
      </c>
      <c r="N50" s="441" t="s">
        <v>1787</v>
      </c>
      <c r="O50" s="444" t="s">
        <v>657</v>
      </c>
      <c r="P50" s="444" t="s">
        <v>1798</v>
      </c>
      <c r="Q50" s="430" t="s">
        <v>1513</v>
      </c>
      <c r="R50" s="441" t="s">
        <v>1787</v>
      </c>
      <c r="S50" s="444" t="s">
        <v>657</v>
      </c>
      <c r="T50" s="444" t="s">
        <v>1798</v>
      </c>
      <c r="U50" s="445">
        <v>6160000</v>
      </c>
      <c r="V50" s="446">
        <v>45838</v>
      </c>
      <c r="W50" s="445">
        <v>10</v>
      </c>
      <c r="X50" s="445">
        <v>46</v>
      </c>
      <c r="Y50" s="445">
        <v>14</v>
      </c>
      <c r="Z50" s="445">
        <v>14</v>
      </c>
      <c r="AA50" s="445">
        <v>14</v>
      </c>
      <c r="AB50" s="445">
        <v>15</v>
      </c>
      <c r="AC50" s="445">
        <v>15</v>
      </c>
      <c r="AD50" s="445">
        <v>15</v>
      </c>
      <c r="AE50" s="445">
        <v>14</v>
      </c>
      <c r="AF50" s="445">
        <v>14</v>
      </c>
      <c r="AG50" s="445">
        <v>14</v>
      </c>
      <c r="AH50" s="445">
        <v>14</v>
      </c>
      <c r="AI50" s="445">
        <v>14</v>
      </c>
      <c r="AJ50" s="445">
        <v>14</v>
      </c>
      <c r="AK50" s="445">
        <v>560000</v>
      </c>
      <c r="AL50" s="445">
        <v>560000</v>
      </c>
      <c r="AM50" s="445">
        <v>560000</v>
      </c>
      <c r="AN50" s="445">
        <v>600000</v>
      </c>
      <c r="AO50" s="445">
        <v>600000</v>
      </c>
      <c r="AP50" s="445">
        <v>600000</v>
      </c>
      <c r="AQ50" s="445">
        <v>560000</v>
      </c>
      <c r="AR50" s="445">
        <v>560000</v>
      </c>
      <c r="AS50" s="445">
        <v>560000</v>
      </c>
      <c r="AT50" s="445">
        <v>560000</v>
      </c>
      <c r="AU50" s="445">
        <v>560000</v>
      </c>
      <c r="AV50" s="445">
        <v>560000</v>
      </c>
      <c r="AW50" s="445">
        <v>1</v>
      </c>
    </row>
    <row r="51" spans="2:49" ht="21.75" customHeight="1">
      <c r="B51" s="440">
        <v>47</v>
      </c>
      <c r="C51" s="441" t="s">
        <v>303</v>
      </c>
      <c r="D51" s="440">
        <v>47</v>
      </c>
      <c r="E51" s="430" t="s">
        <v>712</v>
      </c>
      <c r="F51" s="430">
        <f t="shared" si="1"/>
        <v>3059</v>
      </c>
      <c r="G51" s="430" t="s">
        <v>713</v>
      </c>
      <c r="H51" s="430" t="s">
        <v>713</v>
      </c>
      <c r="I51" s="431" t="str">
        <f t="shared" si="3"/>
        <v>OK</v>
      </c>
      <c r="J51" s="431" t="str">
        <f t="shared" si="2"/>
        <v>OK</v>
      </c>
      <c r="L51" s="442">
        <v>1053585</v>
      </c>
      <c r="M51" s="443" t="s">
        <v>1655</v>
      </c>
      <c r="N51" s="441" t="s">
        <v>714</v>
      </c>
      <c r="O51" s="444" t="s">
        <v>517</v>
      </c>
      <c r="P51" s="444" t="s">
        <v>715</v>
      </c>
      <c r="Q51" s="430" t="s">
        <v>1513</v>
      </c>
      <c r="R51" s="441" t="s">
        <v>714</v>
      </c>
      <c r="S51" s="444" t="s">
        <v>517</v>
      </c>
      <c r="T51" s="444" t="s">
        <v>715</v>
      </c>
      <c r="U51" s="445">
        <v>2640000</v>
      </c>
      <c r="V51" s="446">
        <v>45838</v>
      </c>
      <c r="W51" s="445">
        <v>10</v>
      </c>
      <c r="X51" s="445">
        <v>47</v>
      </c>
      <c r="Y51" s="445">
        <v>12</v>
      </c>
      <c r="Z51" s="445">
        <v>13</v>
      </c>
      <c r="AA51" s="445">
        <v>13</v>
      </c>
      <c r="AB51" s="445">
        <v>13</v>
      </c>
      <c r="AC51" s="445">
        <v>13</v>
      </c>
      <c r="AD51" s="445">
        <v>13</v>
      </c>
      <c r="AE51" s="445">
        <v>14</v>
      </c>
      <c r="AF51" s="445">
        <v>14</v>
      </c>
      <c r="AG51" s="445">
        <v>14</v>
      </c>
      <c r="AH51" s="445">
        <v>14</v>
      </c>
      <c r="AI51" s="445">
        <v>14</v>
      </c>
      <c r="AJ51" s="445">
        <v>14</v>
      </c>
      <c r="AK51" s="445">
        <v>420000</v>
      </c>
      <c r="AL51" s="445">
        <v>455000</v>
      </c>
      <c r="AM51" s="445">
        <v>455000</v>
      </c>
      <c r="AN51" s="445">
        <v>455000</v>
      </c>
      <c r="AO51" s="445">
        <v>455000</v>
      </c>
      <c r="AP51" s="445">
        <v>455000</v>
      </c>
      <c r="AQ51" s="445">
        <v>490000</v>
      </c>
      <c r="AR51" s="445">
        <v>490000</v>
      </c>
      <c r="AS51" s="445">
        <v>490000</v>
      </c>
      <c r="AT51" s="445">
        <v>490000</v>
      </c>
      <c r="AU51" s="445">
        <v>490000</v>
      </c>
      <c r="AV51" s="445">
        <v>490000</v>
      </c>
      <c r="AW51" s="445">
        <v>1</v>
      </c>
    </row>
    <row r="52" spans="2:49" ht="21.75" customHeight="1">
      <c r="B52" s="440">
        <v>48</v>
      </c>
      <c r="C52" s="441" t="s">
        <v>1517</v>
      </c>
      <c r="D52" s="440">
        <v>48</v>
      </c>
      <c r="E52" s="430" t="s">
        <v>716</v>
      </c>
      <c r="F52" s="430">
        <f t="shared" si="1"/>
        <v>3060</v>
      </c>
      <c r="G52" s="430" t="s">
        <v>717</v>
      </c>
      <c r="H52" s="430" t="s">
        <v>717</v>
      </c>
      <c r="I52" s="431" t="str">
        <f t="shared" si="3"/>
        <v>OK</v>
      </c>
      <c r="J52" s="431" t="str">
        <f t="shared" si="2"/>
        <v>OK</v>
      </c>
      <c r="L52" s="442">
        <v>1055175</v>
      </c>
      <c r="M52" s="443" t="s">
        <v>1530</v>
      </c>
      <c r="N52" s="441" t="s">
        <v>704</v>
      </c>
      <c r="O52" s="444" t="s">
        <v>652</v>
      </c>
      <c r="P52" s="444" t="s">
        <v>1430</v>
      </c>
      <c r="Q52" s="430" t="s">
        <v>1513</v>
      </c>
      <c r="R52" s="441" t="s">
        <v>704</v>
      </c>
      <c r="S52" s="444" t="s">
        <v>652</v>
      </c>
      <c r="T52" s="444" t="s">
        <v>1430</v>
      </c>
      <c r="U52" s="445">
        <v>4480000</v>
      </c>
      <c r="V52" s="446">
        <v>45838</v>
      </c>
      <c r="W52" s="445">
        <v>10</v>
      </c>
      <c r="X52" s="445">
        <v>48</v>
      </c>
      <c r="Y52" s="445">
        <v>15</v>
      </c>
      <c r="Z52" s="445">
        <v>15</v>
      </c>
      <c r="AA52" s="445">
        <v>15</v>
      </c>
      <c r="AB52" s="445">
        <v>13</v>
      </c>
      <c r="AC52" s="445">
        <v>13</v>
      </c>
      <c r="AD52" s="445">
        <v>12</v>
      </c>
      <c r="AE52" s="445">
        <v>13</v>
      </c>
      <c r="AF52" s="445">
        <v>12</v>
      </c>
      <c r="AG52" s="445">
        <v>13</v>
      </c>
      <c r="AH52" s="445">
        <v>13</v>
      </c>
      <c r="AI52" s="445">
        <v>13</v>
      </c>
      <c r="AJ52" s="445">
        <v>13</v>
      </c>
      <c r="AK52" s="445">
        <v>517500</v>
      </c>
      <c r="AL52" s="445">
        <v>517500</v>
      </c>
      <c r="AM52" s="445">
        <v>517500</v>
      </c>
      <c r="AN52" s="445">
        <v>448500</v>
      </c>
      <c r="AO52" s="445">
        <v>448500</v>
      </c>
      <c r="AP52" s="445">
        <v>414000</v>
      </c>
      <c r="AQ52" s="445">
        <v>448500</v>
      </c>
      <c r="AR52" s="445">
        <v>414000</v>
      </c>
      <c r="AS52" s="445">
        <v>448500</v>
      </c>
      <c r="AT52" s="445">
        <v>448500</v>
      </c>
      <c r="AU52" s="445">
        <v>448500</v>
      </c>
      <c r="AV52" s="445">
        <v>448500</v>
      </c>
      <c r="AW52" s="445">
        <v>1</v>
      </c>
    </row>
    <row r="53" spans="2:49" ht="21.75" customHeight="1">
      <c r="B53" s="440">
        <v>49</v>
      </c>
      <c r="C53" s="441" t="s">
        <v>718</v>
      </c>
      <c r="D53" s="440">
        <v>49</v>
      </c>
      <c r="E53" s="430" t="s">
        <v>719</v>
      </c>
      <c r="F53" s="430">
        <f t="shared" si="1"/>
        <v>3061</v>
      </c>
      <c r="G53" s="430" t="s">
        <v>1955</v>
      </c>
      <c r="H53" s="430" t="s">
        <v>1955</v>
      </c>
      <c r="I53" s="431" t="str">
        <f t="shared" si="3"/>
        <v>OK</v>
      </c>
      <c r="J53" s="431" t="str">
        <f t="shared" si="2"/>
        <v>OK</v>
      </c>
      <c r="L53" s="442">
        <v>1053646</v>
      </c>
      <c r="M53" s="443" t="s">
        <v>720</v>
      </c>
      <c r="N53" s="441" t="s">
        <v>721</v>
      </c>
      <c r="O53" s="444" t="s">
        <v>517</v>
      </c>
      <c r="P53" s="444" t="s">
        <v>722</v>
      </c>
      <c r="Q53" s="430" t="s">
        <v>1513</v>
      </c>
      <c r="R53" s="441" t="s">
        <v>721</v>
      </c>
      <c r="S53" s="444" t="s">
        <v>517</v>
      </c>
      <c r="T53" s="444" t="s">
        <v>722</v>
      </c>
      <c r="U53" s="445">
        <v>5440000</v>
      </c>
      <c r="V53" s="446">
        <v>45838</v>
      </c>
      <c r="W53" s="445">
        <v>10</v>
      </c>
      <c r="X53" s="445">
        <v>49</v>
      </c>
      <c r="Y53" s="445">
        <v>17</v>
      </c>
      <c r="Z53" s="445">
        <v>18</v>
      </c>
      <c r="AA53" s="445">
        <v>19</v>
      </c>
      <c r="AB53" s="445">
        <v>17</v>
      </c>
      <c r="AC53" s="445">
        <v>17</v>
      </c>
      <c r="AD53" s="445">
        <v>17</v>
      </c>
      <c r="AE53" s="445">
        <v>19</v>
      </c>
      <c r="AF53" s="445">
        <v>20</v>
      </c>
      <c r="AG53" s="445">
        <v>20</v>
      </c>
      <c r="AH53" s="445">
        <v>20</v>
      </c>
      <c r="AI53" s="445">
        <v>20</v>
      </c>
      <c r="AJ53" s="445">
        <v>20</v>
      </c>
      <c r="AK53" s="445">
        <v>584800</v>
      </c>
      <c r="AL53" s="445">
        <v>619200</v>
      </c>
      <c r="AM53" s="445">
        <v>653600</v>
      </c>
      <c r="AN53" s="445">
        <v>584800</v>
      </c>
      <c r="AO53" s="445">
        <v>584800</v>
      </c>
      <c r="AP53" s="445">
        <v>584800</v>
      </c>
      <c r="AQ53" s="445">
        <v>653600</v>
      </c>
      <c r="AR53" s="445">
        <v>688000</v>
      </c>
      <c r="AS53" s="445">
        <v>688000</v>
      </c>
      <c r="AT53" s="445">
        <v>688000</v>
      </c>
      <c r="AU53" s="445">
        <v>688000</v>
      </c>
      <c r="AV53" s="445">
        <v>688000</v>
      </c>
      <c r="AW53" s="445">
        <v>1</v>
      </c>
    </row>
    <row r="54" spans="2:49" ht="21.75" customHeight="1">
      <c r="B54" s="440">
        <v>50</v>
      </c>
      <c r="C54" s="441" t="s">
        <v>1898</v>
      </c>
      <c r="D54" s="440">
        <v>50</v>
      </c>
      <c r="E54" s="430" t="s">
        <v>723</v>
      </c>
      <c r="F54" s="430">
        <f t="shared" si="1"/>
        <v>3062</v>
      </c>
      <c r="G54" s="430" t="s">
        <v>724</v>
      </c>
      <c r="H54" s="430" t="s">
        <v>724</v>
      </c>
      <c r="I54" s="431" t="str">
        <f t="shared" si="3"/>
        <v>OK</v>
      </c>
      <c r="J54" s="431" t="str">
        <f t="shared" si="2"/>
        <v>OK</v>
      </c>
      <c r="L54" s="442">
        <v>1055122</v>
      </c>
      <c r="M54" s="443" t="s">
        <v>1532</v>
      </c>
      <c r="N54" s="441" t="s">
        <v>1533</v>
      </c>
      <c r="O54" s="444" t="s">
        <v>652</v>
      </c>
      <c r="P54" s="444" t="s">
        <v>1956</v>
      </c>
      <c r="Q54" s="430" t="s">
        <v>1513</v>
      </c>
      <c r="R54" s="441" t="s">
        <v>1533</v>
      </c>
      <c r="S54" s="444" t="s">
        <v>652</v>
      </c>
      <c r="T54" s="444" t="s">
        <v>1957</v>
      </c>
      <c r="U54" s="445">
        <v>0</v>
      </c>
      <c r="V54" s="446"/>
      <c r="W54" s="445">
        <v>10</v>
      </c>
      <c r="X54" s="445">
        <v>50</v>
      </c>
      <c r="Y54" s="445">
        <v>15</v>
      </c>
      <c r="Z54" s="445">
        <v>15</v>
      </c>
      <c r="AA54" s="445">
        <v>16</v>
      </c>
      <c r="AB54" s="445">
        <v>15</v>
      </c>
      <c r="AC54" s="445">
        <v>16</v>
      </c>
      <c r="AD54" s="445">
        <v>17</v>
      </c>
      <c r="AE54" s="445">
        <v>17</v>
      </c>
      <c r="AF54" s="445">
        <v>17</v>
      </c>
      <c r="AG54" s="445">
        <v>17</v>
      </c>
      <c r="AH54" s="445">
        <v>17</v>
      </c>
      <c r="AI54" s="445">
        <v>17</v>
      </c>
      <c r="AJ54" s="445">
        <v>17</v>
      </c>
      <c r="AK54" s="445">
        <v>600000</v>
      </c>
      <c r="AL54" s="445">
        <v>600000</v>
      </c>
      <c r="AM54" s="445">
        <v>640000</v>
      </c>
      <c r="AN54" s="445">
        <v>600000</v>
      </c>
      <c r="AO54" s="445">
        <v>640000</v>
      </c>
      <c r="AP54" s="445">
        <v>680000</v>
      </c>
      <c r="AQ54" s="445">
        <v>680000</v>
      </c>
      <c r="AR54" s="445">
        <v>680000</v>
      </c>
      <c r="AS54" s="445">
        <v>680000</v>
      </c>
      <c r="AT54" s="445">
        <v>680000</v>
      </c>
      <c r="AU54" s="445">
        <v>680000</v>
      </c>
      <c r="AV54" s="445">
        <v>680000</v>
      </c>
      <c r="AW54" s="445">
        <v>1</v>
      </c>
    </row>
    <row r="55" spans="2:49" ht="21.75" customHeight="1">
      <c r="B55" s="440">
        <v>51</v>
      </c>
      <c r="C55" s="441" t="s">
        <v>725</v>
      </c>
      <c r="D55" s="440">
        <v>51</v>
      </c>
      <c r="E55" s="430" t="s">
        <v>726</v>
      </c>
      <c r="F55" s="430">
        <f t="shared" si="1"/>
        <v>3063</v>
      </c>
      <c r="G55" s="430" t="s">
        <v>727</v>
      </c>
      <c r="H55" s="430" t="s">
        <v>727</v>
      </c>
      <c r="I55" s="431" t="str">
        <f t="shared" si="3"/>
        <v>OK</v>
      </c>
      <c r="J55" s="431" t="str">
        <f t="shared" si="2"/>
        <v>OK</v>
      </c>
      <c r="L55" s="442">
        <v>1055131</v>
      </c>
      <c r="M55" s="443" t="s">
        <v>620</v>
      </c>
      <c r="N55" s="441" t="s">
        <v>1699</v>
      </c>
      <c r="O55" s="444" t="s">
        <v>1924</v>
      </c>
      <c r="P55" s="444" t="s">
        <v>1958</v>
      </c>
      <c r="Q55" s="430" t="s">
        <v>1696</v>
      </c>
      <c r="R55" s="441" t="s">
        <v>728</v>
      </c>
      <c r="S55" s="444" t="s">
        <v>1511</v>
      </c>
      <c r="T55" s="444" t="s">
        <v>1534</v>
      </c>
      <c r="U55" s="445">
        <v>7040000</v>
      </c>
      <c r="V55" s="446">
        <v>45838</v>
      </c>
      <c r="W55" s="445">
        <v>10</v>
      </c>
      <c r="X55" s="445">
        <v>51</v>
      </c>
      <c r="Y55" s="445">
        <v>22</v>
      </c>
      <c r="Z55" s="445">
        <v>23</v>
      </c>
      <c r="AA55" s="445">
        <v>23</v>
      </c>
      <c r="AB55" s="445">
        <v>23</v>
      </c>
      <c r="AC55" s="445">
        <v>23</v>
      </c>
      <c r="AD55" s="445">
        <v>23</v>
      </c>
      <c r="AE55" s="445">
        <v>22</v>
      </c>
      <c r="AF55" s="445">
        <v>22</v>
      </c>
      <c r="AG55" s="445">
        <v>22</v>
      </c>
      <c r="AH55" s="445">
        <v>23</v>
      </c>
      <c r="AI55" s="445">
        <v>23</v>
      </c>
      <c r="AJ55" s="445">
        <v>23</v>
      </c>
      <c r="AK55" s="445">
        <v>759000</v>
      </c>
      <c r="AL55" s="445">
        <v>793500</v>
      </c>
      <c r="AM55" s="445">
        <v>793500</v>
      </c>
      <c r="AN55" s="445">
        <v>793500</v>
      </c>
      <c r="AO55" s="445">
        <v>793500</v>
      </c>
      <c r="AP55" s="445">
        <v>793500</v>
      </c>
      <c r="AQ55" s="445">
        <v>759000</v>
      </c>
      <c r="AR55" s="445">
        <v>759000</v>
      </c>
      <c r="AS55" s="445">
        <v>759000</v>
      </c>
      <c r="AT55" s="445">
        <v>793500</v>
      </c>
      <c r="AU55" s="445">
        <v>793500</v>
      </c>
      <c r="AV55" s="445">
        <v>793500</v>
      </c>
      <c r="AW55" s="445">
        <v>1</v>
      </c>
    </row>
    <row r="56" spans="2:49" ht="21.75" customHeight="1">
      <c r="B56" s="440">
        <v>52</v>
      </c>
      <c r="C56" s="441" t="s">
        <v>729</v>
      </c>
      <c r="D56" s="440">
        <v>52</v>
      </c>
      <c r="E56" s="430" t="s">
        <v>730</v>
      </c>
      <c r="F56" s="430">
        <f t="shared" si="1"/>
        <v>3064</v>
      </c>
      <c r="G56" s="430" t="s">
        <v>731</v>
      </c>
      <c r="H56" s="430" t="s">
        <v>731</v>
      </c>
      <c r="I56" s="431" t="str">
        <f t="shared" si="3"/>
        <v>OK</v>
      </c>
      <c r="J56" s="431" t="str">
        <f t="shared" si="2"/>
        <v>OK</v>
      </c>
      <c r="L56" s="442">
        <v>1055105</v>
      </c>
      <c r="M56" s="443" t="s">
        <v>732</v>
      </c>
      <c r="N56" s="441" t="s">
        <v>733</v>
      </c>
      <c r="O56" s="444" t="s">
        <v>517</v>
      </c>
      <c r="P56" s="444" t="s">
        <v>734</v>
      </c>
      <c r="Q56" s="430" t="s">
        <v>1513</v>
      </c>
      <c r="R56" s="441" t="s">
        <v>733</v>
      </c>
      <c r="S56" s="444" t="s">
        <v>517</v>
      </c>
      <c r="T56" s="444" t="s">
        <v>734</v>
      </c>
      <c r="U56" s="445">
        <v>2640000</v>
      </c>
      <c r="V56" s="446">
        <v>45838</v>
      </c>
      <c r="W56" s="445">
        <v>10</v>
      </c>
      <c r="X56" s="445">
        <v>52</v>
      </c>
      <c r="Y56" s="445">
        <v>11</v>
      </c>
      <c r="Z56" s="445">
        <v>11</v>
      </c>
      <c r="AA56" s="445">
        <v>11</v>
      </c>
      <c r="AB56" s="445">
        <v>11</v>
      </c>
      <c r="AC56" s="445">
        <v>11</v>
      </c>
      <c r="AD56" s="445">
        <v>11</v>
      </c>
      <c r="AE56" s="445">
        <v>11</v>
      </c>
      <c r="AF56" s="445">
        <v>11</v>
      </c>
      <c r="AG56" s="445">
        <v>11</v>
      </c>
      <c r="AH56" s="445">
        <v>11</v>
      </c>
      <c r="AI56" s="445">
        <v>11</v>
      </c>
      <c r="AJ56" s="445">
        <v>11</v>
      </c>
      <c r="AK56" s="445">
        <v>377850</v>
      </c>
      <c r="AL56" s="445">
        <v>377850</v>
      </c>
      <c r="AM56" s="445">
        <v>377850</v>
      </c>
      <c r="AN56" s="445">
        <v>377850</v>
      </c>
      <c r="AO56" s="445">
        <v>377850</v>
      </c>
      <c r="AP56" s="445">
        <v>377850</v>
      </c>
      <c r="AQ56" s="445">
        <v>377850</v>
      </c>
      <c r="AR56" s="445">
        <v>377850</v>
      </c>
      <c r="AS56" s="445">
        <v>377850</v>
      </c>
      <c r="AT56" s="445">
        <v>377850</v>
      </c>
      <c r="AU56" s="445">
        <v>377850</v>
      </c>
      <c r="AV56" s="445">
        <v>377850</v>
      </c>
      <c r="AW56" s="445">
        <v>1</v>
      </c>
    </row>
    <row r="57" spans="2:49" ht="21.75" customHeight="1">
      <c r="B57" s="440">
        <v>53</v>
      </c>
      <c r="C57" s="441" t="s">
        <v>735</v>
      </c>
      <c r="D57" s="440">
        <v>53</v>
      </c>
      <c r="E57" s="430" t="s">
        <v>736</v>
      </c>
      <c r="F57" s="430">
        <f t="shared" si="1"/>
        <v>3065</v>
      </c>
      <c r="G57" s="430" t="s">
        <v>737</v>
      </c>
      <c r="H57" s="430" t="s">
        <v>737</v>
      </c>
      <c r="I57" s="431" t="str">
        <f t="shared" si="3"/>
        <v>OK</v>
      </c>
      <c r="J57" s="431" t="str">
        <f t="shared" si="2"/>
        <v>OK</v>
      </c>
      <c r="L57" s="442">
        <v>1054572</v>
      </c>
      <c r="M57" s="443" t="s">
        <v>1535</v>
      </c>
      <c r="N57" s="441" t="s">
        <v>1959</v>
      </c>
      <c r="O57" s="444" t="s">
        <v>1960</v>
      </c>
      <c r="P57" s="444" t="s">
        <v>1961</v>
      </c>
      <c r="Q57" s="430" t="s">
        <v>1696</v>
      </c>
      <c r="R57" s="441" t="s">
        <v>738</v>
      </c>
      <c r="S57" s="444" t="s">
        <v>1536</v>
      </c>
      <c r="T57" s="444" t="s">
        <v>1537</v>
      </c>
      <c r="U57" s="445">
        <v>6600000</v>
      </c>
      <c r="V57" s="446">
        <v>45838</v>
      </c>
      <c r="W57" s="445">
        <v>10</v>
      </c>
      <c r="X57" s="445">
        <v>53</v>
      </c>
      <c r="Y57" s="445">
        <v>15</v>
      </c>
      <c r="Z57" s="445">
        <v>15</v>
      </c>
      <c r="AA57" s="445">
        <v>15</v>
      </c>
      <c r="AB57" s="445">
        <v>15</v>
      </c>
      <c r="AC57" s="445">
        <v>15</v>
      </c>
      <c r="AD57" s="445">
        <v>14</v>
      </c>
      <c r="AE57" s="445">
        <v>15</v>
      </c>
      <c r="AF57" s="445">
        <v>15</v>
      </c>
      <c r="AG57" s="445">
        <v>15</v>
      </c>
      <c r="AH57" s="445">
        <v>15</v>
      </c>
      <c r="AI57" s="445">
        <v>15</v>
      </c>
      <c r="AJ57" s="445">
        <v>15</v>
      </c>
      <c r="AK57" s="445">
        <v>510000</v>
      </c>
      <c r="AL57" s="445">
        <v>510000</v>
      </c>
      <c r="AM57" s="445">
        <v>510000</v>
      </c>
      <c r="AN57" s="445">
        <v>510000</v>
      </c>
      <c r="AO57" s="445">
        <v>510000</v>
      </c>
      <c r="AP57" s="445">
        <v>476000</v>
      </c>
      <c r="AQ57" s="445">
        <v>510000</v>
      </c>
      <c r="AR57" s="445">
        <v>510000</v>
      </c>
      <c r="AS57" s="445">
        <v>510000</v>
      </c>
      <c r="AT57" s="445">
        <v>510000</v>
      </c>
      <c r="AU57" s="445">
        <v>510000</v>
      </c>
      <c r="AV57" s="445">
        <v>510000</v>
      </c>
      <c r="AW57" s="445">
        <v>1</v>
      </c>
    </row>
    <row r="58" spans="2:49" ht="21.75" customHeight="1">
      <c r="B58" s="440">
        <v>54</v>
      </c>
      <c r="C58" s="441" t="s">
        <v>739</v>
      </c>
      <c r="D58" s="440">
        <v>54</v>
      </c>
      <c r="E58" s="430" t="s">
        <v>740</v>
      </c>
      <c r="F58" s="430">
        <f t="shared" si="1"/>
        <v>3066</v>
      </c>
      <c r="G58" s="430" t="s">
        <v>741</v>
      </c>
      <c r="H58" s="430" t="s">
        <v>741</v>
      </c>
      <c r="I58" s="431" t="str">
        <f t="shared" si="3"/>
        <v>OK</v>
      </c>
      <c r="J58" s="431" t="str">
        <f t="shared" si="2"/>
        <v>OK</v>
      </c>
      <c r="L58" s="442">
        <v>1057808</v>
      </c>
      <c r="M58" s="443" t="s">
        <v>1538</v>
      </c>
      <c r="N58" s="441" t="s">
        <v>742</v>
      </c>
      <c r="O58" s="444" t="s">
        <v>652</v>
      </c>
      <c r="P58" s="444" t="s">
        <v>743</v>
      </c>
      <c r="Q58" s="430" t="s">
        <v>1513</v>
      </c>
      <c r="R58" s="441" t="s">
        <v>742</v>
      </c>
      <c r="S58" s="444" t="s">
        <v>652</v>
      </c>
      <c r="T58" s="444" t="s">
        <v>743</v>
      </c>
      <c r="U58" s="445">
        <v>0</v>
      </c>
      <c r="V58" s="446"/>
      <c r="W58" s="445">
        <v>10</v>
      </c>
      <c r="X58" s="445">
        <v>54</v>
      </c>
      <c r="Y58" s="445">
        <v>15</v>
      </c>
      <c r="Z58" s="445">
        <v>15</v>
      </c>
      <c r="AA58" s="445">
        <v>15</v>
      </c>
      <c r="AB58" s="445">
        <v>15</v>
      </c>
      <c r="AC58" s="445">
        <v>15</v>
      </c>
      <c r="AD58" s="445">
        <v>15</v>
      </c>
      <c r="AE58" s="445">
        <v>15</v>
      </c>
      <c r="AF58" s="445">
        <v>15</v>
      </c>
      <c r="AG58" s="445">
        <v>15</v>
      </c>
      <c r="AH58" s="445">
        <v>15</v>
      </c>
      <c r="AI58" s="445">
        <v>15</v>
      </c>
      <c r="AJ58" s="445">
        <v>15</v>
      </c>
      <c r="AK58" s="445">
        <v>507000</v>
      </c>
      <c r="AL58" s="445">
        <v>507000</v>
      </c>
      <c r="AM58" s="445">
        <v>507000</v>
      </c>
      <c r="AN58" s="445">
        <v>507000</v>
      </c>
      <c r="AO58" s="445">
        <v>507000</v>
      </c>
      <c r="AP58" s="445">
        <v>507000</v>
      </c>
      <c r="AQ58" s="445">
        <v>507000</v>
      </c>
      <c r="AR58" s="445">
        <v>507000</v>
      </c>
      <c r="AS58" s="445">
        <v>507000</v>
      </c>
      <c r="AT58" s="445">
        <v>507000</v>
      </c>
      <c r="AU58" s="445">
        <v>507000</v>
      </c>
      <c r="AV58" s="445">
        <v>507000</v>
      </c>
      <c r="AW58" s="445">
        <v>1</v>
      </c>
    </row>
    <row r="59" spans="2:49" ht="21.75" customHeight="1">
      <c r="B59" s="440">
        <v>55</v>
      </c>
      <c r="C59" s="441" t="s">
        <v>375</v>
      </c>
      <c r="D59" s="440">
        <v>55</v>
      </c>
      <c r="E59" s="430" t="s">
        <v>744</v>
      </c>
      <c r="F59" s="430">
        <f t="shared" si="1"/>
        <v>3067</v>
      </c>
      <c r="G59" s="430" t="s">
        <v>745</v>
      </c>
      <c r="H59" s="430" t="s">
        <v>745</v>
      </c>
      <c r="I59" s="431" t="str">
        <f t="shared" si="3"/>
        <v>OK</v>
      </c>
      <c r="J59" s="431" t="str">
        <f t="shared" si="2"/>
        <v>OK</v>
      </c>
      <c r="L59" s="442">
        <v>1056375</v>
      </c>
      <c r="M59" s="443" t="s">
        <v>1962</v>
      </c>
      <c r="N59" s="441" t="s">
        <v>1788</v>
      </c>
      <c r="O59" s="444" t="s">
        <v>652</v>
      </c>
      <c r="P59" s="444" t="s">
        <v>746</v>
      </c>
      <c r="Q59" s="430" t="s">
        <v>1513</v>
      </c>
      <c r="R59" s="441" t="s">
        <v>1788</v>
      </c>
      <c r="S59" s="444" t="s">
        <v>652</v>
      </c>
      <c r="T59" s="444" t="s">
        <v>746</v>
      </c>
      <c r="U59" s="445">
        <v>6400000</v>
      </c>
      <c r="V59" s="446">
        <v>45838</v>
      </c>
      <c r="W59" s="445">
        <v>10</v>
      </c>
      <c r="X59" s="445">
        <v>55</v>
      </c>
      <c r="Y59" s="445">
        <v>16</v>
      </c>
      <c r="Z59" s="445">
        <v>16</v>
      </c>
      <c r="AA59" s="445">
        <v>16</v>
      </c>
      <c r="AB59" s="445">
        <v>16</v>
      </c>
      <c r="AC59" s="445">
        <v>16</v>
      </c>
      <c r="AD59" s="445">
        <v>16</v>
      </c>
      <c r="AE59" s="445">
        <v>16</v>
      </c>
      <c r="AF59" s="445">
        <v>16</v>
      </c>
      <c r="AG59" s="445">
        <v>16</v>
      </c>
      <c r="AH59" s="445">
        <v>15</v>
      </c>
      <c r="AI59" s="445">
        <v>15</v>
      </c>
      <c r="AJ59" s="445">
        <v>15</v>
      </c>
      <c r="AK59" s="445">
        <v>556528</v>
      </c>
      <c r="AL59" s="445">
        <v>556528</v>
      </c>
      <c r="AM59" s="445">
        <v>556528</v>
      </c>
      <c r="AN59" s="445">
        <v>556528</v>
      </c>
      <c r="AO59" s="445">
        <v>556528</v>
      </c>
      <c r="AP59" s="445">
        <v>556528</v>
      </c>
      <c r="AQ59" s="445">
        <v>556528</v>
      </c>
      <c r="AR59" s="445">
        <v>556528</v>
      </c>
      <c r="AS59" s="445">
        <v>556528</v>
      </c>
      <c r="AT59" s="445">
        <v>521745</v>
      </c>
      <c r="AU59" s="445">
        <v>521745</v>
      </c>
      <c r="AV59" s="445">
        <v>521745</v>
      </c>
      <c r="AW59" s="445">
        <v>1</v>
      </c>
    </row>
    <row r="60" spans="2:49" ht="21.75" customHeight="1">
      <c r="B60" s="440">
        <v>56</v>
      </c>
      <c r="C60" s="441" t="s">
        <v>747</v>
      </c>
      <c r="D60" s="440">
        <v>56</v>
      </c>
      <c r="E60" s="430" t="s">
        <v>748</v>
      </c>
      <c r="F60" s="430">
        <f t="shared" si="1"/>
        <v>3068</v>
      </c>
      <c r="G60" s="430" t="s">
        <v>749</v>
      </c>
      <c r="H60" s="430" t="s">
        <v>749</v>
      </c>
      <c r="I60" s="431" t="str">
        <f t="shared" si="3"/>
        <v>OK</v>
      </c>
      <c r="J60" s="431" t="str">
        <f t="shared" si="2"/>
        <v>OK</v>
      </c>
      <c r="L60" s="442">
        <v>1057770</v>
      </c>
      <c r="M60" s="443" t="s">
        <v>673</v>
      </c>
      <c r="N60" s="441" t="s">
        <v>674</v>
      </c>
      <c r="O60" s="444" t="s">
        <v>652</v>
      </c>
      <c r="P60" s="444" t="s">
        <v>1796</v>
      </c>
      <c r="Q60" s="430" t="s">
        <v>1513</v>
      </c>
      <c r="R60" s="441" t="s">
        <v>674</v>
      </c>
      <c r="S60" s="444" t="s">
        <v>652</v>
      </c>
      <c r="T60" s="444" t="s">
        <v>1796</v>
      </c>
      <c r="U60" s="445">
        <v>5760000</v>
      </c>
      <c r="V60" s="446">
        <v>45838</v>
      </c>
      <c r="W60" s="445">
        <v>10</v>
      </c>
      <c r="X60" s="445">
        <v>56</v>
      </c>
      <c r="Y60" s="445">
        <v>16</v>
      </c>
      <c r="Z60" s="445">
        <v>17</v>
      </c>
      <c r="AA60" s="445">
        <v>17</v>
      </c>
      <c r="AB60" s="445">
        <v>16</v>
      </c>
      <c r="AC60" s="445">
        <v>17</v>
      </c>
      <c r="AD60" s="445">
        <v>17</v>
      </c>
      <c r="AE60" s="445">
        <v>16</v>
      </c>
      <c r="AF60" s="445">
        <v>16</v>
      </c>
      <c r="AG60" s="445">
        <v>16</v>
      </c>
      <c r="AH60" s="445">
        <v>16</v>
      </c>
      <c r="AI60" s="445">
        <v>16</v>
      </c>
      <c r="AJ60" s="445">
        <v>16</v>
      </c>
      <c r="AK60" s="445">
        <v>640000</v>
      </c>
      <c r="AL60" s="445">
        <v>680000</v>
      </c>
      <c r="AM60" s="445">
        <v>680000</v>
      </c>
      <c r="AN60" s="445">
        <v>640000</v>
      </c>
      <c r="AO60" s="445">
        <v>680000</v>
      </c>
      <c r="AP60" s="445">
        <v>680000</v>
      </c>
      <c r="AQ60" s="445">
        <v>640000</v>
      </c>
      <c r="AR60" s="445">
        <v>640000</v>
      </c>
      <c r="AS60" s="445">
        <v>640000</v>
      </c>
      <c r="AT60" s="445">
        <v>640000</v>
      </c>
      <c r="AU60" s="445">
        <v>640000</v>
      </c>
      <c r="AV60" s="445">
        <v>640000</v>
      </c>
      <c r="AW60" s="445">
        <v>1</v>
      </c>
    </row>
    <row r="61" spans="2:49" ht="21.75" customHeight="1">
      <c r="B61" s="440">
        <v>57</v>
      </c>
      <c r="C61" s="441" t="s">
        <v>750</v>
      </c>
      <c r="D61" s="440">
        <v>57</v>
      </c>
      <c r="E61" s="430" t="s">
        <v>751</v>
      </c>
      <c r="F61" s="430">
        <f t="shared" si="1"/>
        <v>3069</v>
      </c>
      <c r="G61" s="430" t="s">
        <v>752</v>
      </c>
      <c r="H61" s="430" t="s">
        <v>752</v>
      </c>
      <c r="I61" s="431" t="str">
        <f t="shared" si="3"/>
        <v>OK</v>
      </c>
      <c r="J61" s="431" t="str">
        <f t="shared" si="2"/>
        <v>OK</v>
      </c>
      <c r="L61" s="442">
        <v>1057809</v>
      </c>
      <c r="M61" s="443" t="s">
        <v>1539</v>
      </c>
      <c r="N61" s="441" t="s">
        <v>753</v>
      </c>
      <c r="O61" s="444" t="s">
        <v>517</v>
      </c>
      <c r="P61" s="444" t="s">
        <v>754</v>
      </c>
      <c r="Q61" s="430" t="s">
        <v>1513</v>
      </c>
      <c r="R61" s="441" t="s">
        <v>753</v>
      </c>
      <c r="S61" s="444" t="s">
        <v>517</v>
      </c>
      <c r="T61" s="444" t="s">
        <v>754</v>
      </c>
      <c r="U61" s="445">
        <v>0</v>
      </c>
      <c r="V61" s="446"/>
      <c r="W61" s="445">
        <v>10</v>
      </c>
      <c r="X61" s="445">
        <v>57</v>
      </c>
      <c r="Y61" s="445">
        <v>15</v>
      </c>
      <c r="Z61" s="445">
        <v>14</v>
      </c>
      <c r="AA61" s="445">
        <v>14</v>
      </c>
      <c r="AB61" s="445">
        <v>15</v>
      </c>
      <c r="AC61" s="445">
        <v>15</v>
      </c>
      <c r="AD61" s="445">
        <v>15</v>
      </c>
      <c r="AE61" s="445">
        <v>15</v>
      </c>
      <c r="AF61" s="445">
        <v>15</v>
      </c>
      <c r="AG61" s="445">
        <v>15</v>
      </c>
      <c r="AH61" s="445">
        <v>15</v>
      </c>
      <c r="AI61" s="445">
        <v>15</v>
      </c>
      <c r="AJ61" s="445">
        <v>15</v>
      </c>
      <c r="AK61" s="445">
        <v>510000</v>
      </c>
      <c r="AL61" s="445">
        <v>476000</v>
      </c>
      <c r="AM61" s="445">
        <v>476000</v>
      </c>
      <c r="AN61" s="445">
        <v>510000</v>
      </c>
      <c r="AO61" s="445">
        <v>510000</v>
      </c>
      <c r="AP61" s="445">
        <v>510000</v>
      </c>
      <c r="AQ61" s="445">
        <v>510000</v>
      </c>
      <c r="AR61" s="445">
        <v>510000</v>
      </c>
      <c r="AS61" s="445">
        <v>510000</v>
      </c>
      <c r="AT61" s="445">
        <v>510000</v>
      </c>
      <c r="AU61" s="445">
        <v>510000</v>
      </c>
      <c r="AV61" s="445">
        <v>510000</v>
      </c>
      <c r="AW61" s="445">
        <v>1</v>
      </c>
    </row>
    <row r="62" spans="2:49" ht="21.75" customHeight="1">
      <c r="B62" s="440">
        <v>58</v>
      </c>
      <c r="C62" s="441" t="s">
        <v>755</v>
      </c>
      <c r="D62" s="440">
        <v>58</v>
      </c>
      <c r="E62" s="430" t="s">
        <v>756</v>
      </c>
      <c r="F62" s="430">
        <f t="shared" si="1"/>
        <v>3070</v>
      </c>
      <c r="G62" s="430" t="s">
        <v>757</v>
      </c>
      <c r="H62" s="430" t="s">
        <v>757</v>
      </c>
      <c r="I62" s="431" t="str">
        <f t="shared" si="3"/>
        <v>OK</v>
      </c>
      <c r="J62" s="431" t="str">
        <f t="shared" si="2"/>
        <v>OK</v>
      </c>
      <c r="L62" s="442">
        <v>1080184</v>
      </c>
      <c r="M62" s="443" t="s">
        <v>1963</v>
      </c>
      <c r="N62" s="441" t="s">
        <v>1964</v>
      </c>
      <c r="O62" s="444" t="s">
        <v>652</v>
      </c>
      <c r="P62" s="444" t="s">
        <v>1965</v>
      </c>
      <c r="Q62" s="430" t="s">
        <v>1513</v>
      </c>
      <c r="R62" s="441" t="s">
        <v>1966</v>
      </c>
      <c r="S62" s="444" t="s">
        <v>652</v>
      </c>
      <c r="T62" s="444" t="s">
        <v>1010</v>
      </c>
      <c r="U62" s="445">
        <v>4400000</v>
      </c>
      <c r="V62" s="446">
        <v>45838</v>
      </c>
      <c r="W62" s="445">
        <v>10</v>
      </c>
      <c r="X62" s="445">
        <v>58</v>
      </c>
      <c r="Y62" s="445">
        <v>12</v>
      </c>
      <c r="Z62" s="445">
        <v>13</v>
      </c>
      <c r="AA62" s="445">
        <v>13</v>
      </c>
      <c r="AB62" s="445">
        <v>13</v>
      </c>
      <c r="AC62" s="445">
        <v>13</v>
      </c>
      <c r="AD62" s="445">
        <v>13</v>
      </c>
      <c r="AE62" s="445">
        <v>13</v>
      </c>
      <c r="AF62" s="445">
        <v>14</v>
      </c>
      <c r="AG62" s="445">
        <v>14</v>
      </c>
      <c r="AH62" s="445">
        <v>14</v>
      </c>
      <c r="AI62" s="445">
        <v>14</v>
      </c>
      <c r="AJ62" s="445">
        <v>14</v>
      </c>
      <c r="AK62" s="445">
        <v>408000</v>
      </c>
      <c r="AL62" s="445">
        <v>442000</v>
      </c>
      <c r="AM62" s="445">
        <v>442000</v>
      </c>
      <c r="AN62" s="445">
        <v>442000</v>
      </c>
      <c r="AO62" s="445">
        <v>442000</v>
      </c>
      <c r="AP62" s="445">
        <v>442000</v>
      </c>
      <c r="AQ62" s="445">
        <v>442000</v>
      </c>
      <c r="AR62" s="445">
        <v>476000</v>
      </c>
      <c r="AS62" s="445">
        <v>476000</v>
      </c>
      <c r="AT62" s="445">
        <v>476000</v>
      </c>
      <c r="AU62" s="445">
        <v>476000</v>
      </c>
      <c r="AV62" s="445">
        <v>476000</v>
      </c>
      <c r="AW62" s="445">
        <v>1</v>
      </c>
    </row>
    <row r="63" spans="2:49" ht="21.75" customHeight="1">
      <c r="B63" s="440">
        <v>59</v>
      </c>
      <c r="C63" s="441" t="s">
        <v>758</v>
      </c>
      <c r="D63" s="440">
        <v>59</v>
      </c>
      <c r="E63" s="430" t="s">
        <v>759</v>
      </c>
      <c r="F63" s="430">
        <f t="shared" si="1"/>
        <v>3071</v>
      </c>
      <c r="G63" s="430" t="s">
        <v>760</v>
      </c>
      <c r="H63" s="430" t="s">
        <v>760</v>
      </c>
      <c r="I63" s="431" t="str">
        <f t="shared" si="3"/>
        <v>OK</v>
      </c>
      <c r="J63" s="431" t="str">
        <f t="shared" si="2"/>
        <v>OK</v>
      </c>
      <c r="L63" s="442">
        <v>1060106</v>
      </c>
      <c r="M63" s="443" t="s">
        <v>761</v>
      </c>
      <c r="N63" s="441" t="s">
        <v>762</v>
      </c>
      <c r="O63" s="444" t="s">
        <v>517</v>
      </c>
      <c r="P63" s="444" t="s">
        <v>763</v>
      </c>
      <c r="Q63" s="430" t="s">
        <v>1513</v>
      </c>
      <c r="R63" s="441" t="s">
        <v>762</v>
      </c>
      <c r="S63" s="444" t="s">
        <v>517</v>
      </c>
      <c r="T63" s="444" t="s">
        <v>763</v>
      </c>
      <c r="U63" s="445">
        <v>3840000</v>
      </c>
      <c r="V63" s="446">
        <v>45838</v>
      </c>
      <c r="W63" s="445">
        <v>10</v>
      </c>
      <c r="X63" s="445">
        <v>59</v>
      </c>
      <c r="Y63" s="445">
        <v>12</v>
      </c>
      <c r="Z63" s="445">
        <v>13</v>
      </c>
      <c r="AA63" s="445">
        <v>13</v>
      </c>
      <c r="AB63" s="445">
        <v>12</v>
      </c>
      <c r="AC63" s="445">
        <v>12</v>
      </c>
      <c r="AD63" s="445">
        <v>12</v>
      </c>
      <c r="AE63" s="445">
        <v>12</v>
      </c>
      <c r="AF63" s="445">
        <v>12</v>
      </c>
      <c r="AG63" s="445">
        <v>12</v>
      </c>
      <c r="AH63" s="445">
        <v>12</v>
      </c>
      <c r="AI63" s="445">
        <v>12</v>
      </c>
      <c r="AJ63" s="445">
        <v>12</v>
      </c>
      <c r="AK63" s="445">
        <v>432000</v>
      </c>
      <c r="AL63" s="445">
        <v>468000</v>
      </c>
      <c r="AM63" s="445">
        <v>468000</v>
      </c>
      <c r="AN63" s="445">
        <v>432000</v>
      </c>
      <c r="AO63" s="445">
        <v>432000</v>
      </c>
      <c r="AP63" s="445">
        <v>432000</v>
      </c>
      <c r="AQ63" s="445">
        <v>432000</v>
      </c>
      <c r="AR63" s="445">
        <v>432000</v>
      </c>
      <c r="AS63" s="445">
        <v>432000</v>
      </c>
      <c r="AT63" s="445">
        <v>432000</v>
      </c>
      <c r="AU63" s="445">
        <v>432000</v>
      </c>
      <c r="AV63" s="445">
        <v>432000</v>
      </c>
      <c r="AW63" s="445">
        <v>1</v>
      </c>
    </row>
    <row r="64" spans="2:49" ht="21.75" customHeight="1">
      <c r="B64" s="440">
        <v>60</v>
      </c>
      <c r="C64" s="441" t="s">
        <v>1967</v>
      </c>
      <c r="D64" s="440">
        <v>60</v>
      </c>
      <c r="E64" s="430" t="s">
        <v>764</v>
      </c>
      <c r="F64" s="430">
        <f t="shared" si="1"/>
        <v>1210012</v>
      </c>
      <c r="G64" s="430" t="s">
        <v>765</v>
      </c>
      <c r="H64" s="430" t="s">
        <v>765</v>
      </c>
      <c r="I64" s="431" t="str">
        <f t="shared" si="3"/>
        <v>OK</v>
      </c>
      <c r="J64" s="431" t="str">
        <f t="shared" si="2"/>
        <v>OK</v>
      </c>
      <c r="L64" s="442">
        <v>1060100</v>
      </c>
      <c r="M64" s="443" t="s">
        <v>1530</v>
      </c>
      <c r="N64" s="441" t="s">
        <v>704</v>
      </c>
      <c r="O64" s="444" t="s">
        <v>652</v>
      </c>
      <c r="P64" s="444" t="s">
        <v>1430</v>
      </c>
      <c r="Q64" s="430" t="s">
        <v>1513</v>
      </c>
      <c r="R64" s="441" t="s">
        <v>704</v>
      </c>
      <c r="S64" s="444" t="s">
        <v>652</v>
      </c>
      <c r="T64" s="444" t="s">
        <v>1430</v>
      </c>
      <c r="U64" s="445">
        <v>4480000</v>
      </c>
      <c r="V64" s="446">
        <v>45838</v>
      </c>
      <c r="W64" s="445">
        <v>10</v>
      </c>
      <c r="X64" s="445">
        <v>60</v>
      </c>
      <c r="Y64" s="445">
        <v>14</v>
      </c>
      <c r="Z64" s="445">
        <v>14</v>
      </c>
      <c r="AA64" s="445">
        <v>13</v>
      </c>
      <c r="AB64" s="445">
        <v>13</v>
      </c>
      <c r="AC64" s="445">
        <v>13</v>
      </c>
      <c r="AD64" s="445">
        <v>13</v>
      </c>
      <c r="AE64" s="445">
        <v>13</v>
      </c>
      <c r="AF64" s="445">
        <v>14</v>
      </c>
      <c r="AG64" s="445">
        <v>14</v>
      </c>
      <c r="AH64" s="445">
        <v>14</v>
      </c>
      <c r="AI64" s="445">
        <v>14</v>
      </c>
      <c r="AJ64" s="445">
        <v>14</v>
      </c>
      <c r="AK64" s="445">
        <v>483000</v>
      </c>
      <c r="AL64" s="445">
        <v>483000</v>
      </c>
      <c r="AM64" s="445">
        <v>448500</v>
      </c>
      <c r="AN64" s="445">
        <v>448500</v>
      </c>
      <c r="AO64" s="445">
        <v>448500</v>
      </c>
      <c r="AP64" s="445">
        <v>448500</v>
      </c>
      <c r="AQ64" s="445">
        <v>448500</v>
      </c>
      <c r="AR64" s="445">
        <v>483000</v>
      </c>
      <c r="AS64" s="445">
        <v>483000</v>
      </c>
      <c r="AT64" s="445">
        <v>483000</v>
      </c>
      <c r="AU64" s="445">
        <v>483000</v>
      </c>
      <c r="AV64" s="445">
        <v>483000</v>
      </c>
      <c r="AW64" s="445">
        <v>1</v>
      </c>
    </row>
    <row r="65" spans="2:49" ht="21.75" customHeight="1">
      <c r="B65" s="440">
        <v>61</v>
      </c>
      <c r="C65" s="441" t="s">
        <v>766</v>
      </c>
      <c r="D65" s="440">
        <v>61</v>
      </c>
      <c r="E65" s="430" t="s">
        <v>767</v>
      </c>
      <c r="F65" s="430">
        <f t="shared" si="1"/>
        <v>1210013</v>
      </c>
      <c r="G65" s="430" t="s">
        <v>768</v>
      </c>
      <c r="H65" s="430" t="s">
        <v>768</v>
      </c>
      <c r="I65" s="431" t="str">
        <f t="shared" si="3"/>
        <v>OK</v>
      </c>
      <c r="J65" s="431" t="str">
        <f t="shared" si="2"/>
        <v>OK</v>
      </c>
      <c r="L65" s="442">
        <v>1059375</v>
      </c>
      <c r="M65" s="443" t="s">
        <v>761</v>
      </c>
      <c r="N65" s="441" t="s">
        <v>762</v>
      </c>
      <c r="O65" s="444" t="s">
        <v>517</v>
      </c>
      <c r="P65" s="444" t="s">
        <v>763</v>
      </c>
      <c r="Q65" s="430" t="s">
        <v>1513</v>
      </c>
      <c r="R65" s="441" t="s">
        <v>762</v>
      </c>
      <c r="S65" s="444" t="s">
        <v>517</v>
      </c>
      <c r="T65" s="444" t="s">
        <v>763</v>
      </c>
      <c r="U65" s="445">
        <v>4160000</v>
      </c>
      <c r="V65" s="446">
        <v>45838</v>
      </c>
      <c r="W65" s="445">
        <v>10</v>
      </c>
      <c r="X65" s="445">
        <v>61</v>
      </c>
      <c r="Y65" s="445">
        <v>13</v>
      </c>
      <c r="Z65" s="445">
        <v>14</v>
      </c>
      <c r="AA65" s="445">
        <v>14</v>
      </c>
      <c r="AB65" s="445">
        <v>13</v>
      </c>
      <c r="AC65" s="445">
        <v>13</v>
      </c>
      <c r="AD65" s="445">
        <v>13</v>
      </c>
      <c r="AE65" s="445">
        <v>14</v>
      </c>
      <c r="AF65" s="445">
        <v>14</v>
      </c>
      <c r="AG65" s="445">
        <v>14</v>
      </c>
      <c r="AH65" s="445">
        <v>14</v>
      </c>
      <c r="AI65" s="445">
        <v>14</v>
      </c>
      <c r="AJ65" s="445">
        <v>14</v>
      </c>
      <c r="AK65" s="445">
        <v>468000</v>
      </c>
      <c r="AL65" s="445">
        <v>504000</v>
      </c>
      <c r="AM65" s="445">
        <v>504000</v>
      </c>
      <c r="AN65" s="445">
        <v>468000</v>
      </c>
      <c r="AO65" s="445">
        <v>468000</v>
      </c>
      <c r="AP65" s="445">
        <v>468000</v>
      </c>
      <c r="AQ65" s="445">
        <v>504000</v>
      </c>
      <c r="AR65" s="445">
        <v>504000</v>
      </c>
      <c r="AS65" s="445">
        <v>504000</v>
      </c>
      <c r="AT65" s="445">
        <v>504000</v>
      </c>
      <c r="AU65" s="445">
        <v>504000</v>
      </c>
      <c r="AV65" s="445">
        <v>504000</v>
      </c>
      <c r="AW65" s="445">
        <v>1</v>
      </c>
    </row>
    <row r="66" spans="2:49" ht="21.75" customHeight="1">
      <c r="B66" s="440">
        <v>62</v>
      </c>
      <c r="C66" s="441" t="s">
        <v>1968</v>
      </c>
      <c r="D66" s="440">
        <v>62</v>
      </c>
      <c r="E66" s="430" t="s">
        <v>769</v>
      </c>
      <c r="F66" s="430">
        <f t="shared" si="1"/>
        <v>1210014</v>
      </c>
      <c r="G66" s="430" t="s">
        <v>770</v>
      </c>
      <c r="H66" s="430" t="s">
        <v>770</v>
      </c>
      <c r="I66" s="431" t="str">
        <f t="shared" si="3"/>
        <v>OK</v>
      </c>
      <c r="J66" s="431" t="str">
        <f t="shared" si="2"/>
        <v>OK</v>
      </c>
      <c r="L66" s="442">
        <v>1059626</v>
      </c>
      <c r="M66" s="443" t="s">
        <v>1540</v>
      </c>
      <c r="N66" s="441" t="s">
        <v>771</v>
      </c>
      <c r="O66" s="444" t="s">
        <v>517</v>
      </c>
      <c r="P66" s="444" t="s">
        <v>772</v>
      </c>
      <c r="Q66" s="430" t="s">
        <v>1513</v>
      </c>
      <c r="R66" s="441" t="s">
        <v>771</v>
      </c>
      <c r="S66" s="444" t="s">
        <v>517</v>
      </c>
      <c r="T66" s="444" t="s">
        <v>772</v>
      </c>
      <c r="U66" s="445">
        <v>0</v>
      </c>
      <c r="V66" s="446"/>
      <c r="W66" s="445">
        <v>10</v>
      </c>
      <c r="X66" s="445">
        <v>62</v>
      </c>
      <c r="Y66" s="445">
        <v>9</v>
      </c>
      <c r="Z66" s="445">
        <v>10</v>
      </c>
      <c r="AA66" s="445">
        <v>10</v>
      </c>
      <c r="AB66" s="445">
        <v>10</v>
      </c>
      <c r="AC66" s="445">
        <v>10</v>
      </c>
      <c r="AD66" s="445">
        <v>10</v>
      </c>
      <c r="AE66" s="445">
        <v>10</v>
      </c>
      <c r="AF66" s="445">
        <v>10</v>
      </c>
      <c r="AG66" s="445">
        <v>10</v>
      </c>
      <c r="AH66" s="445">
        <v>10</v>
      </c>
      <c r="AI66" s="445">
        <v>10</v>
      </c>
      <c r="AJ66" s="445">
        <v>10</v>
      </c>
      <c r="AK66" s="445">
        <v>306000</v>
      </c>
      <c r="AL66" s="445">
        <v>340000</v>
      </c>
      <c r="AM66" s="445">
        <v>340000</v>
      </c>
      <c r="AN66" s="445">
        <v>340000</v>
      </c>
      <c r="AO66" s="445">
        <v>340000</v>
      </c>
      <c r="AP66" s="445">
        <v>340000</v>
      </c>
      <c r="AQ66" s="445">
        <v>340000</v>
      </c>
      <c r="AR66" s="445">
        <v>340000</v>
      </c>
      <c r="AS66" s="445">
        <v>340000</v>
      </c>
      <c r="AT66" s="445">
        <v>340000</v>
      </c>
      <c r="AU66" s="445">
        <v>340000</v>
      </c>
      <c r="AV66" s="445">
        <v>340000</v>
      </c>
      <c r="AW66" s="445">
        <v>1</v>
      </c>
    </row>
    <row r="67" spans="2:49" ht="21.75" customHeight="1">
      <c r="B67" s="440">
        <v>63</v>
      </c>
      <c r="C67" s="441" t="s">
        <v>773</v>
      </c>
      <c r="D67" s="440">
        <v>63</v>
      </c>
      <c r="E67" s="430" t="s">
        <v>774</v>
      </c>
      <c r="F67" s="430">
        <f t="shared" si="1"/>
        <v>1210015</v>
      </c>
      <c r="G67" s="430" t="s">
        <v>775</v>
      </c>
      <c r="H67" s="430" t="s">
        <v>775</v>
      </c>
      <c r="I67" s="431" t="str">
        <f t="shared" si="3"/>
        <v>OK</v>
      </c>
      <c r="J67" s="431" t="str">
        <f t="shared" si="2"/>
        <v>OK</v>
      </c>
      <c r="L67" s="442">
        <v>1060118</v>
      </c>
      <c r="M67" s="443" t="s">
        <v>1541</v>
      </c>
      <c r="N67" s="441" t="s">
        <v>1631</v>
      </c>
      <c r="O67" s="444" t="s">
        <v>652</v>
      </c>
      <c r="P67" s="444" t="s">
        <v>776</v>
      </c>
      <c r="Q67" s="430" t="s">
        <v>1513</v>
      </c>
      <c r="R67" s="441" t="s">
        <v>1631</v>
      </c>
      <c r="S67" s="444" t="s">
        <v>652</v>
      </c>
      <c r="T67" s="444" t="s">
        <v>776</v>
      </c>
      <c r="U67" s="445">
        <v>4160000</v>
      </c>
      <c r="V67" s="446">
        <v>45838</v>
      </c>
      <c r="W67" s="445">
        <v>10</v>
      </c>
      <c r="X67" s="445">
        <v>63</v>
      </c>
      <c r="Y67" s="445">
        <v>12</v>
      </c>
      <c r="Z67" s="445">
        <v>13</v>
      </c>
      <c r="AA67" s="445">
        <v>13</v>
      </c>
      <c r="AB67" s="445">
        <v>14</v>
      </c>
      <c r="AC67" s="445">
        <v>14</v>
      </c>
      <c r="AD67" s="445">
        <v>14</v>
      </c>
      <c r="AE67" s="445">
        <v>13</v>
      </c>
      <c r="AF67" s="445">
        <v>12</v>
      </c>
      <c r="AG67" s="445">
        <v>12</v>
      </c>
      <c r="AH67" s="445">
        <v>12</v>
      </c>
      <c r="AI67" s="445">
        <v>12</v>
      </c>
      <c r="AJ67" s="445">
        <v>12</v>
      </c>
      <c r="AK67" s="445">
        <v>420000</v>
      </c>
      <c r="AL67" s="445">
        <v>455000</v>
      </c>
      <c r="AM67" s="445">
        <v>455000</v>
      </c>
      <c r="AN67" s="445">
        <v>490000</v>
      </c>
      <c r="AO67" s="445">
        <v>490000</v>
      </c>
      <c r="AP67" s="445">
        <v>490000</v>
      </c>
      <c r="AQ67" s="445">
        <v>455000</v>
      </c>
      <c r="AR67" s="445">
        <v>420000</v>
      </c>
      <c r="AS67" s="445">
        <v>420000</v>
      </c>
      <c r="AT67" s="445">
        <v>420000</v>
      </c>
      <c r="AU67" s="445">
        <v>420000</v>
      </c>
      <c r="AV67" s="445">
        <v>420000</v>
      </c>
      <c r="AW67" s="445">
        <v>1</v>
      </c>
    </row>
    <row r="68" spans="2:49" ht="21.75" customHeight="1">
      <c r="B68" s="440">
        <v>64</v>
      </c>
      <c r="C68" s="441" t="s">
        <v>777</v>
      </c>
      <c r="D68" s="440">
        <v>64</v>
      </c>
      <c r="E68" s="430" t="s">
        <v>778</v>
      </c>
      <c r="F68" s="430">
        <f t="shared" si="1"/>
        <v>1210016</v>
      </c>
      <c r="G68" s="430" t="s">
        <v>779</v>
      </c>
      <c r="H68" s="430" t="s">
        <v>779</v>
      </c>
      <c r="I68" s="431" t="str">
        <f t="shared" si="3"/>
        <v>OK</v>
      </c>
      <c r="J68" s="431" t="str">
        <f t="shared" si="2"/>
        <v>OK</v>
      </c>
      <c r="L68" s="442">
        <v>1060185</v>
      </c>
      <c r="M68" s="443" t="s">
        <v>780</v>
      </c>
      <c r="N68" s="441" t="s">
        <v>1789</v>
      </c>
      <c r="O68" s="444" t="s">
        <v>517</v>
      </c>
      <c r="P68" s="444" t="s">
        <v>1431</v>
      </c>
      <c r="Q68" s="430" t="s">
        <v>1513</v>
      </c>
      <c r="R68" s="441" t="s">
        <v>1789</v>
      </c>
      <c r="S68" s="444" t="s">
        <v>517</v>
      </c>
      <c r="T68" s="444" t="s">
        <v>1431</v>
      </c>
      <c r="U68" s="445">
        <v>7360000</v>
      </c>
      <c r="V68" s="446">
        <v>45838</v>
      </c>
      <c r="W68" s="445">
        <v>10</v>
      </c>
      <c r="X68" s="445">
        <v>64</v>
      </c>
      <c r="Y68" s="445">
        <v>23</v>
      </c>
      <c r="Z68" s="445">
        <v>23</v>
      </c>
      <c r="AA68" s="445">
        <v>23</v>
      </c>
      <c r="AB68" s="445">
        <v>23</v>
      </c>
      <c r="AC68" s="445">
        <v>23</v>
      </c>
      <c r="AD68" s="445">
        <v>24</v>
      </c>
      <c r="AE68" s="445">
        <v>24</v>
      </c>
      <c r="AF68" s="445">
        <v>24</v>
      </c>
      <c r="AG68" s="445">
        <v>23</v>
      </c>
      <c r="AH68" s="445">
        <v>23</v>
      </c>
      <c r="AI68" s="445">
        <v>23</v>
      </c>
      <c r="AJ68" s="445">
        <v>23</v>
      </c>
      <c r="AK68" s="445">
        <v>920000</v>
      </c>
      <c r="AL68" s="445">
        <v>920000</v>
      </c>
      <c r="AM68" s="445">
        <v>920000</v>
      </c>
      <c r="AN68" s="445">
        <v>920000</v>
      </c>
      <c r="AO68" s="445">
        <v>920000</v>
      </c>
      <c r="AP68" s="445">
        <v>960000</v>
      </c>
      <c r="AQ68" s="445">
        <v>960000</v>
      </c>
      <c r="AR68" s="445">
        <v>960000</v>
      </c>
      <c r="AS68" s="445">
        <v>920000</v>
      </c>
      <c r="AT68" s="445">
        <v>920000</v>
      </c>
      <c r="AU68" s="445">
        <v>920000</v>
      </c>
      <c r="AV68" s="445">
        <v>920000</v>
      </c>
      <c r="AW68" s="445">
        <v>1</v>
      </c>
    </row>
    <row r="69" spans="2:49" ht="21.75" customHeight="1">
      <c r="B69" s="440">
        <v>65</v>
      </c>
      <c r="C69" s="441" t="s">
        <v>334</v>
      </c>
      <c r="D69" s="440">
        <v>65</v>
      </c>
      <c r="E69" s="430" t="s">
        <v>781</v>
      </c>
      <c r="F69" s="430">
        <f t="shared" si="1"/>
        <v>1210017</v>
      </c>
      <c r="G69" s="430" t="s">
        <v>782</v>
      </c>
      <c r="H69" s="430" t="s">
        <v>782</v>
      </c>
      <c r="I69" s="431" t="str">
        <f t="shared" ref="I69:I100" si="4">IF(COUNTIF($G$5:$G$336,G69)=1,"OK","重複あり！")</f>
        <v>OK</v>
      </c>
      <c r="J69" s="431" t="str">
        <f t="shared" si="2"/>
        <v>OK</v>
      </c>
      <c r="L69" s="442">
        <v>1059151</v>
      </c>
      <c r="M69" s="443" t="s">
        <v>783</v>
      </c>
      <c r="N69" s="441" t="s">
        <v>784</v>
      </c>
      <c r="O69" s="444" t="s">
        <v>517</v>
      </c>
      <c r="P69" s="444" t="s">
        <v>785</v>
      </c>
      <c r="Q69" s="430" t="s">
        <v>1513</v>
      </c>
      <c r="R69" s="441" t="s">
        <v>784</v>
      </c>
      <c r="S69" s="444" t="s">
        <v>517</v>
      </c>
      <c r="T69" s="444" t="s">
        <v>785</v>
      </c>
      <c r="U69" s="445">
        <v>0</v>
      </c>
      <c r="V69" s="446"/>
      <c r="W69" s="445">
        <v>10</v>
      </c>
      <c r="X69" s="445">
        <v>65</v>
      </c>
      <c r="Y69" s="445">
        <v>13</v>
      </c>
      <c r="Z69" s="445">
        <v>14</v>
      </c>
      <c r="AA69" s="445">
        <v>14</v>
      </c>
      <c r="AB69" s="445">
        <v>14</v>
      </c>
      <c r="AC69" s="445">
        <v>14</v>
      </c>
      <c r="AD69" s="445">
        <v>14</v>
      </c>
      <c r="AE69" s="445">
        <v>15</v>
      </c>
      <c r="AF69" s="445">
        <v>15</v>
      </c>
      <c r="AG69" s="445">
        <v>15</v>
      </c>
      <c r="AH69" s="445">
        <v>15</v>
      </c>
      <c r="AI69" s="445">
        <v>15</v>
      </c>
      <c r="AJ69" s="445">
        <v>15</v>
      </c>
      <c r="AK69" s="445">
        <v>454000</v>
      </c>
      <c r="AL69" s="445">
        <v>494000</v>
      </c>
      <c r="AM69" s="445">
        <v>494000</v>
      </c>
      <c r="AN69" s="445">
        <v>494000</v>
      </c>
      <c r="AO69" s="445">
        <v>494000</v>
      </c>
      <c r="AP69" s="445">
        <v>494000</v>
      </c>
      <c r="AQ69" s="445">
        <v>534000</v>
      </c>
      <c r="AR69" s="445">
        <v>534000</v>
      </c>
      <c r="AS69" s="445">
        <v>534000</v>
      </c>
      <c r="AT69" s="445">
        <v>534000</v>
      </c>
      <c r="AU69" s="445">
        <v>534000</v>
      </c>
      <c r="AV69" s="445">
        <v>534000</v>
      </c>
      <c r="AW69" s="445">
        <v>1</v>
      </c>
    </row>
    <row r="70" spans="2:49" ht="21.75" customHeight="1">
      <c r="B70" s="440">
        <v>66</v>
      </c>
      <c r="C70" s="441" t="s">
        <v>1969</v>
      </c>
      <c r="D70" s="440">
        <v>66</v>
      </c>
      <c r="E70" s="430" t="s">
        <v>786</v>
      </c>
      <c r="F70" s="430">
        <f t="shared" ref="F70:F133" si="5">VALUE(E70)</f>
        <v>1210018</v>
      </c>
      <c r="G70" s="430" t="s">
        <v>787</v>
      </c>
      <c r="H70" s="430" t="s">
        <v>787</v>
      </c>
      <c r="I70" s="431" t="str">
        <f t="shared" si="4"/>
        <v>OK</v>
      </c>
      <c r="J70" s="431" t="str">
        <f t="shared" ref="J70:J133" si="6">IF(EXACT(G70,H70),"OK","変更あり！")</f>
        <v>OK</v>
      </c>
      <c r="L70" s="442">
        <v>1059288</v>
      </c>
      <c r="M70" s="443" t="s">
        <v>1962</v>
      </c>
      <c r="N70" s="441" t="s">
        <v>1790</v>
      </c>
      <c r="O70" s="444" t="s">
        <v>652</v>
      </c>
      <c r="P70" s="444" t="s">
        <v>2260</v>
      </c>
      <c r="Q70" s="430" t="s">
        <v>1513</v>
      </c>
      <c r="R70" s="441" t="s">
        <v>1790</v>
      </c>
      <c r="S70" s="444" t="s">
        <v>652</v>
      </c>
      <c r="T70" s="444" t="s">
        <v>2260</v>
      </c>
      <c r="U70" s="445">
        <v>1680000</v>
      </c>
      <c r="V70" s="446">
        <v>45838</v>
      </c>
      <c r="W70" s="445">
        <v>10</v>
      </c>
      <c r="X70" s="445">
        <v>66</v>
      </c>
      <c r="Y70" s="445">
        <v>6</v>
      </c>
      <c r="Z70" s="445">
        <v>6</v>
      </c>
      <c r="AA70" s="445">
        <v>6</v>
      </c>
      <c r="AB70" s="445">
        <v>7</v>
      </c>
      <c r="AC70" s="445">
        <v>8</v>
      </c>
      <c r="AD70" s="445">
        <v>8</v>
      </c>
      <c r="AE70" s="445">
        <v>8</v>
      </c>
      <c r="AF70" s="445">
        <v>8</v>
      </c>
      <c r="AG70" s="445">
        <v>8</v>
      </c>
      <c r="AH70" s="445">
        <v>8</v>
      </c>
      <c r="AI70" s="445">
        <v>8</v>
      </c>
      <c r="AJ70" s="445">
        <v>8</v>
      </c>
      <c r="AK70" s="445">
        <v>207000</v>
      </c>
      <c r="AL70" s="445">
        <v>207000</v>
      </c>
      <c r="AM70" s="445">
        <v>207000</v>
      </c>
      <c r="AN70" s="445">
        <v>241500</v>
      </c>
      <c r="AO70" s="445">
        <v>276000</v>
      </c>
      <c r="AP70" s="445">
        <v>276000</v>
      </c>
      <c r="AQ70" s="445">
        <v>276000</v>
      </c>
      <c r="AR70" s="445">
        <v>276000</v>
      </c>
      <c r="AS70" s="445">
        <v>276000</v>
      </c>
      <c r="AT70" s="445">
        <v>276000</v>
      </c>
      <c r="AU70" s="445">
        <v>276000</v>
      </c>
      <c r="AV70" s="445">
        <v>276000</v>
      </c>
      <c r="AW70" s="445">
        <v>1</v>
      </c>
    </row>
    <row r="71" spans="2:49" ht="21.75" customHeight="1">
      <c r="B71" s="440">
        <v>67</v>
      </c>
      <c r="C71" s="441" t="s">
        <v>1970</v>
      </c>
      <c r="D71" s="440">
        <v>67</v>
      </c>
      <c r="E71" s="430" t="s">
        <v>788</v>
      </c>
      <c r="F71" s="430">
        <f t="shared" si="5"/>
        <v>1210019</v>
      </c>
      <c r="G71" s="430" t="s">
        <v>789</v>
      </c>
      <c r="H71" s="430" t="s">
        <v>789</v>
      </c>
      <c r="I71" s="431" t="str">
        <f t="shared" si="4"/>
        <v>OK</v>
      </c>
      <c r="J71" s="431" t="str">
        <f t="shared" si="6"/>
        <v>OK</v>
      </c>
      <c r="L71" s="442">
        <v>1053771</v>
      </c>
      <c r="M71" s="443" t="s">
        <v>1542</v>
      </c>
      <c r="N71" s="441" t="s">
        <v>790</v>
      </c>
      <c r="O71" s="444" t="s">
        <v>652</v>
      </c>
      <c r="P71" s="444" t="s">
        <v>791</v>
      </c>
      <c r="Q71" s="430" t="s">
        <v>1513</v>
      </c>
      <c r="R71" s="441" t="s">
        <v>790</v>
      </c>
      <c r="S71" s="444" t="s">
        <v>652</v>
      </c>
      <c r="T71" s="444" t="s">
        <v>791</v>
      </c>
      <c r="U71" s="445">
        <v>2160000</v>
      </c>
      <c r="V71" s="446">
        <v>45838</v>
      </c>
      <c r="W71" s="445">
        <v>10</v>
      </c>
      <c r="X71" s="445">
        <v>67</v>
      </c>
      <c r="Y71" s="445">
        <v>9</v>
      </c>
      <c r="Z71" s="445">
        <v>9</v>
      </c>
      <c r="AA71" s="445">
        <v>9</v>
      </c>
      <c r="AB71" s="445">
        <v>9</v>
      </c>
      <c r="AC71" s="445">
        <v>9</v>
      </c>
      <c r="AD71" s="445">
        <v>9</v>
      </c>
      <c r="AE71" s="445">
        <v>9</v>
      </c>
      <c r="AF71" s="445">
        <v>9</v>
      </c>
      <c r="AG71" s="445">
        <v>9</v>
      </c>
      <c r="AH71" s="445">
        <v>9</v>
      </c>
      <c r="AI71" s="445">
        <v>9</v>
      </c>
      <c r="AJ71" s="445">
        <v>9</v>
      </c>
      <c r="AK71" s="445">
        <v>360000</v>
      </c>
      <c r="AL71" s="445">
        <v>360000</v>
      </c>
      <c r="AM71" s="445">
        <v>360000</v>
      </c>
      <c r="AN71" s="445">
        <v>360000</v>
      </c>
      <c r="AO71" s="445">
        <v>360000</v>
      </c>
      <c r="AP71" s="445">
        <v>360000</v>
      </c>
      <c r="AQ71" s="445">
        <v>360000</v>
      </c>
      <c r="AR71" s="445">
        <v>360000</v>
      </c>
      <c r="AS71" s="445">
        <v>360000</v>
      </c>
      <c r="AT71" s="445">
        <v>360000</v>
      </c>
      <c r="AU71" s="445">
        <v>360000</v>
      </c>
      <c r="AV71" s="445">
        <v>360000</v>
      </c>
      <c r="AW71" s="445">
        <v>1</v>
      </c>
    </row>
    <row r="72" spans="2:49" ht="21.75" customHeight="1">
      <c r="B72" s="440">
        <v>68</v>
      </c>
      <c r="C72" s="441" t="s">
        <v>1971</v>
      </c>
      <c r="D72" s="440">
        <v>68</v>
      </c>
      <c r="E72" s="430" t="s">
        <v>792</v>
      </c>
      <c r="F72" s="430">
        <f t="shared" si="5"/>
        <v>1210020</v>
      </c>
      <c r="G72" s="430" t="s">
        <v>793</v>
      </c>
      <c r="H72" s="430" t="s">
        <v>793</v>
      </c>
      <c r="I72" s="431" t="str">
        <f t="shared" si="4"/>
        <v>OK</v>
      </c>
      <c r="J72" s="431" t="str">
        <f t="shared" si="6"/>
        <v>OK</v>
      </c>
      <c r="L72" s="442">
        <v>1060131</v>
      </c>
      <c r="M72" s="443" t="s">
        <v>794</v>
      </c>
      <c r="N72" s="441" t="s">
        <v>795</v>
      </c>
      <c r="O72" s="444" t="s">
        <v>517</v>
      </c>
      <c r="P72" s="444" t="s">
        <v>1694</v>
      </c>
      <c r="Q72" s="430" t="s">
        <v>1513</v>
      </c>
      <c r="R72" s="441" t="s">
        <v>795</v>
      </c>
      <c r="S72" s="444" t="s">
        <v>517</v>
      </c>
      <c r="T72" s="444" t="s">
        <v>1694</v>
      </c>
      <c r="U72" s="445">
        <v>2880000</v>
      </c>
      <c r="V72" s="446">
        <v>45838</v>
      </c>
      <c r="W72" s="445">
        <v>10</v>
      </c>
      <c r="X72" s="445">
        <v>68</v>
      </c>
      <c r="Y72" s="445">
        <v>9</v>
      </c>
      <c r="Z72" s="445">
        <v>9</v>
      </c>
      <c r="AA72" s="445">
        <v>9</v>
      </c>
      <c r="AB72" s="445">
        <v>9</v>
      </c>
      <c r="AC72" s="445">
        <v>9</v>
      </c>
      <c r="AD72" s="445">
        <v>9</v>
      </c>
      <c r="AE72" s="445">
        <v>9</v>
      </c>
      <c r="AF72" s="445">
        <v>9</v>
      </c>
      <c r="AG72" s="445">
        <v>8</v>
      </c>
      <c r="AH72" s="445">
        <v>8</v>
      </c>
      <c r="AI72" s="445">
        <v>8</v>
      </c>
      <c r="AJ72" s="445">
        <v>8</v>
      </c>
      <c r="AK72" s="445">
        <v>308700</v>
      </c>
      <c r="AL72" s="445">
        <v>308700</v>
      </c>
      <c r="AM72" s="445">
        <v>308700</v>
      </c>
      <c r="AN72" s="445">
        <v>308700</v>
      </c>
      <c r="AO72" s="445">
        <v>308700</v>
      </c>
      <c r="AP72" s="445">
        <v>308700</v>
      </c>
      <c r="AQ72" s="445">
        <v>308700</v>
      </c>
      <c r="AR72" s="445">
        <v>308700</v>
      </c>
      <c r="AS72" s="445">
        <v>274400</v>
      </c>
      <c r="AT72" s="445">
        <v>274400</v>
      </c>
      <c r="AU72" s="445">
        <v>274400</v>
      </c>
      <c r="AV72" s="445">
        <v>274400</v>
      </c>
      <c r="AW72" s="445">
        <v>1</v>
      </c>
    </row>
    <row r="73" spans="2:49" ht="21.75" customHeight="1">
      <c r="B73" s="440">
        <v>69</v>
      </c>
      <c r="C73" s="441" t="s">
        <v>1972</v>
      </c>
      <c r="D73" s="440">
        <v>69</v>
      </c>
      <c r="E73" s="430" t="s">
        <v>796</v>
      </c>
      <c r="F73" s="430">
        <f t="shared" si="5"/>
        <v>1210021</v>
      </c>
      <c r="G73" s="430" t="s">
        <v>797</v>
      </c>
      <c r="H73" s="430" t="s">
        <v>797</v>
      </c>
      <c r="I73" s="431" t="str">
        <f t="shared" si="4"/>
        <v>OK</v>
      </c>
      <c r="J73" s="431" t="str">
        <f t="shared" si="6"/>
        <v>OK</v>
      </c>
      <c r="L73" s="442">
        <v>1058141</v>
      </c>
      <c r="M73" s="443" t="s">
        <v>1656</v>
      </c>
      <c r="N73" s="441" t="s">
        <v>798</v>
      </c>
      <c r="O73" s="444" t="s">
        <v>799</v>
      </c>
      <c r="P73" s="444" t="s">
        <v>800</v>
      </c>
      <c r="Q73" s="430" t="s">
        <v>1513</v>
      </c>
      <c r="R73" s="441" t="s">
        <v>798</v>
      </c>
      <c r="S73" s="444" t="s">
        <v>799</v>
      </c>
      <c r="T73" s="444" t="s">
        <v>800</v>
      </c>
      <c r="U73" s="445">
        <v>4480000</v>
      </c>
      <c r="V73" s="446">
        <v>45838</v>
      </c>
      <c r="W73" s="445">
        <v>10</v>
      </c>
      <c r="X73" s="445">
        <v>69</v>
      </c>
      <c r="Y73" s="445">
        <v>14</v>
      </c>
      <c r="Z73" s="445">
        <v>14</v>
      </c>
      <c r="AA73" s="445">
        <v>14</v>
      </c>
      <c r="AB73" s="445">
        <v>15</v>
      </c>
      <c r="AC73" s="445">
        <v>15</v>
      </c>
      <c r="AD73" s="445">
        <v>16</v>
      </c>
      <c r="AE73" s="445">
        <v>16</v>
      </c>
      <c r="AF73" s="445">
        <v>15</v>
      </c>
      <c r="AG73" s="445">
        <v>15</v>
      </c>
      <c r="AH73" s="445">
        <v>15</v>
      </c>
      <c r="AI73" s="445">
        <v>15</v>
      </c>
      <c r="AJ73" s="445">
        <v>15</v>
      </c>
      <c r="AK73" s="445">
        <v>476000</v>
      </c>
      <c r="AL73" s="445">
        <v>476000</v>
      </c>
      <c r="AM73" s="445">
        <v>476000</v>
      </c>
      <c r="AN73" s="445">
        <v>510000</v>
      </c>
      <c r="AO73" s="445">
        <v>510000</v>
      </c>
      <c r="AP73" s="445">
        <v>544000</v>
      </c>
      <c r="AQ73" s="445">
        <v>544000</v>
      </c>
      <c r="AR73" s="445">
        <v>510000</v>
      </c>
      <c r="AS73" s="445">
        <v>510000</v>
      </c>
      <c r="AT73" s="445">
        <v>510000</v>
      </c>
      <c r="AU73" s="445">
        <v>510000</v>
      </c>
      <c r="AV73" s="445">
        <v>510000</v>
      </c>
      <c r="AW73" s="445">
        <v>1</v>
      </c>
    </row>
    <row r="74" spans="2:49" ht="21.75" customHeight="1">
      <c r="B74" s="440">
        <v>70</v>
      </c>
      <c r="C74" s="441" t="s">
        <v>1973</v>
      </c>
      <c r="D74" s="440">
        <v>70</v>
      </c>
      <c r="E74" s="430" t="s">
        <v>801</v>
      </c>
      <c r="F74" s="430">
        <f t="shared" si="5"/>
        <v>1210022</v>
      </c>
      <c r="G74" s="430" t="s">
        <v>802</v>
      </c>
      <c r="H74" s="430" t="s">
        <v>802</v>
      </c>
      <c r="I74" s="431" t="str">
        <f t="shared" si="4"/>
        <v>OK</v>
      </c>
      <c r="J74" s="431" t="str">
        <f t="shared" si="6"/>
        <v>OK</v>
      </c>
      <c r="L74" s="442">
        <v>1060099</v>
      </c>
      <c r="M74" s="443" t="s">
        <v>803</v>
      </c>
      <c r="N74" s="441" t="s">
        <v>1657</v>
      </c>
      <c r="O74" s="444" t="s">
        <v>652</v>
      </c>
      <c r="P74" s="444" t="s">
        <v>1635</v>
      </c>
      <c r="Q74" s="430" t="s">
        <v>1513</v>
      </c>
      <c r="R74" s="441" t="s">
        <v>1657</v>
      </c>
      <c r="S74" s="444" t="s">
        <v>652</v>
      </c>
      <c r="T74" s="444" t="s">
        <v>1635</v>
      </c>
      <c r="U74" s="445">
        <v>520000</v>
      </c>
      <c r="V74" s="446">
        <v>45838</v>
      </c>
      <c r="W74" s="445">
        <v>10</v>
      </c>
      <c r="X74" s="445">
        <v>70</v>
      </c>
      <c r="Y74" s="445">
        <v>13</v>
      </c>
      <c r="Z74" s="445">
        <v>13</v>
      </c>
      <c r="AA74" s="445">
        <v>13</v>
      </c>
      <c r="AB74" s="445">
        <v>13</v>
      </c>
      <c r="AC74" s="445">
        <v>13</v>
      </c>
      <c r="AD74" s="445">
        <v>13</v>
      </c>
      <c r="AE74" s="445">
        <v>13</v>
      </c>
      <c r="AF74" s="445">
        <v>13</v>
      </c>
      <c r="AG74" s="445">
        <v>13</v>
      </c>
      <c r="AH74" s="445">
        <v>13</v>
      </c>
      <c r="AI74" s="445">
        <v>13</v>
      </c>
      <c r="AJ74" s="445">
        <v>13</v>
      </c>
      <c r="AK74" s="445">
        <v>442000</v>
      </c>
      <c r="AL74" s="445">
        <v>442000</v>
      </c>
      <c r="AM74" s="445">
        <v>442000</v>
      </c>
      <c r="AN74" s="445">
        <v>442000</v>
      </c>
      <c r="AO74" s="445">
        <v>442000</v>
      </c>
      <c r="AP74" s="445">
        <v>442000</v>
      </c>
      <c r="AQ74" s="445">
        <v>442000</v>
      </c>
      <c r="AR74" s="445">
        <v>442000</v>
      </c>
      <c r="AS74" s="445">
        <v>442000</v>
      </c>
      <c r="AT74" s="445">
        <v>442000</v>
      </c>
      <c r="AU74" s="445">
        <v>442000</v>
      </c>
      <c r="AV74" s="445">
        <v>442000</v>
      </c>
      <c r="AW74" s="445">
        <v>1</v>
      </c>
    </row>
    <row r="75" spans="2:49" ht="21.75" customHeight="1">
      <c r="B75" s="440">
        <v>71</v>
      </c>
      <c r="C75" s="441" t="s">
        <v>1974</v>
      </c>
      <c r="D75" s="440">
        <v>71</v>
      </c>
      <c r="E75" s="430" t="s">
        <v>804</v>
      </c>
      <c r="F75" s="430">
        <f t="shared" si="5"/>
        <v>1210031</v>
      </c>
      <c r="G75" s="430" t="s">
        <v>805</v>
      </c>
      <c r="H75" s="430" t="s">
        <v>805</v>
      </c>
      <c r="I75" s="431" t="str">
        <f t="shared" si="4"/>
        <v>OK</v>
      </c>
      <c r="J75" s="431" t="str">
        <f t="shared" si="6"/>
        <v>OK</v>
      </c>
      <c r="L75" s="442">
        <v>1060115</v>
      </c>
      <c r="M75" s="443" t="s">
        <v>584</v>
      </c>
      <c r="N75" s="441" t="s">
        <v>585</v>
      </c>
      <c r="O75" s="444" t="s">
        <v>517</v>
      </c>
      <c r="P75" s="444" t="s">
        <v>586</v>
      </c>
      <c r="Q75" s="430" t="s">
        <v>1513</v>
      </c>
      <c r="R75" s="441" t="s">
        <v>585</v>
      </c>
      <c r="S75" s="444" t="s">
        <v>517</v>
      </c>
      <c r="T75" s="444" t="s">
        <v>586</v>
      </c>
      <c r="U75" s="445">
        <v>8000000</v>
      </c>
      <c r="V75" s="446">
        <v>45838</v>
      </c>
      <c r="W75" s="445">
        <v>10</v>
      </c>
      <c r="X75" s="445">
        <v>71</v>
      </c>
      <c r="Y75" s="445">
        <v>20</v>
      </c>
      <c r="Z75" s="445">
        <v>19</v>
      </c>
      <c r="AA75" s="445">
        <v>19</v>
      </c>
      <c r="AB75" s="445">
        <v>19</v>
      </c>
      <c r="AC75" s="445">
        <v>19</v>
      </c>
      <c r="AD75" s="445">
        <v>19</v>
      </c>
      <c r="AE75" s="445">
        <v>19</v>
      </c>
      <c r="AF75" s="445">
        <v>19</v>
      </c>
      <c r="AG75" s="445">
        <v>19</v>
      </c>
      <c r="AH75" s="445">
        <v>19</v>
      </c>
      <c r="AI75" s="445">
        <v>19</v>
      </c>
      <c r="AJ75" s="445">
        <v>19</v>
      </c>
      <c r="AK75" s="445">
        <v>680000</v>
      </c>
      <c r="AL75" s="445">
        <v>646000</v>
      </c>
      <c r="AM75" s="445">
        <v>646000</v>
      </c>
      <c r="AN75" s="445">
        <v>646000</v>
      </c>
      <c r="AO75" s="445">
        <v>646000</v>
      </c>
      <c r="AP75" s="445">
        <v>646000</v>
      </c>
      <c r="AQ75" s="445">
        <v>646000</v>
      </c>
      <c r="AR75" s="445">
        <v>646000</v>
      </c>
      <c r="AS75" s="445">
        <v>646000</v>
      </c>
      <c r="AT75" s="445">
        <v>646000</v>
      </c>
      <c r="AU75" s="445">
        <v>646000</v>
      </c>
      <c r="AV75" s="445">
        <v>646000</v>
      </c>
      <c r="AW75" s="445">
        <v>1</v>
      </c>
    </row>
    <row r="76" spans="2:49" ht="21.75" customHeight="1">
      <c r="B76" s="440">
        <v>72</v>
      </c>
      <c r="C76" s="441" t="s">
        <v>1975</v>
      </c>
      <c r="D76" s="440">
        <v>72</v>
      </c>
      <c r="E76" s="430" t="s">
        <v>806</v>
      </c>
      <c r="F76" s="430">
        <f t="shared" si="5"/>
        <v>1210035</v>
      </c>
      <c r="G76" s="430" t="s">
        <v>807</v>
      </c>
      <c r="H76" s="430" t="s">
        <v>807</v>
      </c>
      <c r="I76" s="431" t="str">
        <f t="shared" si="4"/>
        <v>OK</v>
      </c>
      <c r="J76" s="431" t="str">
        <f t="shared" si="6"/>
        <v>OK</v>
      </c>
      <c r="L76" s="442">
        <v>1060102</v>
      </c>
      <c r="M76" s="443" t="s">
        <v>1543</v>
      </c>
      <c r="N76" s="441" t="s">
        <v>808</v>
      </c>
      <c r="O76" s="444" t="s">
        <v>652</v>
      </c>
      <c r="P76" s="444" t="s">
        <v>809</v>
      </c>
      <c r="Q76" s="430" t="s">
        <v>1513</v>
      </c>
      <c r="R76" s="441" t="s">
        <v>808</v>
      </c>
      <c r="S76" s="444" t="s">
        <v>652</v>
      </c>
      <c r="T76" s="444" t="s">
        <v>809</v>
      </c>
      <c r="U76" s="445">
        <v>4840000</v>
      </c>
      <c r="V76" s="446">
        <v>45838</v>
      </c>
      <c r="W76" s="445">
        <v>10</v>
      </c>
      <c r="X76" s="445">
        <v>72</v>
      </c>
      <c r="Y76" s="445">
        <v>11</v>
      </c>
      <c r="Z76" s="445">
        <v>11</v>
      </c>
      <c r="AA76" s="445">
        <v>11</v>
      </c>
      <c r="AB76" s="445">
        <v>11</v>
      </c>
      <c r="AC76" s="445">
        <v>11</v>
      </c>
      <c r="AD76" s="445">
        <v>10</v>
      </c>
      <c r="AE76" s="445">
        <v>10</v>
      </c>
      <c r="AF76" s="445">
        <v>10</v>
      </c>
      <c r="AG76" s="445">
        <v>10</v>
      </c>
      <c r="AH76" s="445">
        <v>10</v>
      </c>
      <c r="AI76" s="445">
        <v>10</v>
      </c>
      <c r="AJ76" s="445">
        <v>10</v>
      </c>
      <c r="AK76" s="445">
        <v>373494</v>
      </c>
      <c r="AL76" s="445">
        <v>373494</v>
      </c>
      <c r="AM76" s="445">
        <v>373494</v>
      </c>
      <c r="AN76" s="445">
        <v>373494</v>
      </c>
      <c r="AO76" s="445">
        <v>373494</v>
      </c>
      <c r="AP76" s="445">
        <v>339540</v>
      </c>
      <c r="AQ76" s="445">
        <v>339540</v>
      </c>
      <c r="AR76" s="445">
        <v>339540</v>
      </c>
      <c r="AS76" s="445">
        <v>339540</v>
      </c>
      <c r="AT76" s="445">
        <v>339540</v>
      </c>
      <c r="AU76" s="445">
        <v>339540</v>
      </c>
      <c r="AV76" s="445">
        <v>339540</v>
      </c>
      <c r="AW76" s="445">
        <v>1</v>
      </c>
    </row>
    <row r="77" spans="2:49" ht="21.75" customHeight="1">
      <c r="B77" s="440">
        <v>73</v>
      </c>
      <c r="C77" s="441" t="s">
        <v>1976</v>
      </c>
      <c r="D77" s="440">
        <v>73</v>
      </c>
      <c r="E77" s="430" t="s">
        <v>810</v>
      </c>
      <c r="F77" s="430">
        <f t="shared" si="5"/>
        <v>1210109</v>
      </c>
      <c r="G77" s="430" t="s">
        <v>811</v>
      </c>
      <c r="H77" s="430" t="s">
        <v>811</v>
      </c>
      <c r="I77" s="431" t="str">
        <f t="shared" si="4"/>
        <v>OK</v>
      </c>
      <c r="J77" s="431" t="str">
        <f t="shared" si="6"/>
        <v>OK</v>
      </c>
      <c r="L77" s="442">
        <v>1061838</v>
      </c>
      <c r="M77" s="443" t="s">
        <v>1544</v>
      </c>
      <c r="N77" s="441" t="s">
        <v>812</v>
      </c>
      <c r="O77" s="444" t="s">
        <v>652</v>
      </c>
      <c r="P77" s="444" t="s">
        <v>813</v>
      </c>
      <c r="Q77" s="430" t="s">
        <v>1513</v>
      </c>
      <c r="R77" s="441" t="s">
        <v>812</v>
      </c>
      <c r="S77" s="444" t="s">
        <v>652</v>
      </c>
      <c r="T77" s="444" t="s">
        <v>813</v>
      </c>
      <c r="U77" s="445">
        <v>3520000</v>
      </c>
      <c r="V77" s="446">
        <v>45838</v>
      </c>
      <c r="W77" s="445">
        <v>10</v>
      </c>
      <c r="X77" s="445">
        <v>73</v>
      </c>
      <c r="Y77" s="445">
        <v>11</v>
      </c>
      <c r="Z77" s="445">
        <v>11</v>
      </c>
      <c r="AA77" s="445">
        <v>11</v>
      </c>
      <c r="AB77" s="445">
        <v>12</v>
      </c>
      <c r="AC77" s="445">
        <v>12</v>
      </c>
      <c r="AD77" s="445">
        <v>12</v>
      </c>
      <c r="AE77" s="445">
        <v>12</v>
      </c>
      <c r="AF77" s="445">
        <v>12</v>
      </c>
      <c r="AG77" s="445">
        <v>12</v>
      </c>
      <c r="AH77" s="445">
        <v>12</v>
      </c>
      <c r="AI77" s="445">
        <v>12</v>
      </c>
      <c r="AJ77" s="445">
        <v>12</v>
      </c>
      <c r="AK77" s="445">
        <v>440000</v>
      </c>
      <c r="AL77" s="445">
        <v>440000</v>
      </c>
      <c r="AM77" s="445">
        <v>440000</v>
      </c>
      <c r="AN77" s="445">
        <v>480000</v>
      </c>
      <c r="AO77" s="445">
        <v>480000</v>
      </c>
      <c r="AP77" s="445">
        <v>480000</v>
      </c>
      <c r="AQ77" s="445">
        <v>480000</v>
      </c>
      <c r="AR77" s="445">
        <v>480000</v>
      </c>
      <c r="AS77" s="445">
        <v>480000</v>
      </c>
      <c r="AT77" s="445">
        <v>480000</v>
      </c>
      <c r="AU77" s="445">
        <v>480000</v>
      </c>
      <c r="AV77" s="445">
        <v>480000</v>
      </c>
      <c r="AW77" s="445">
        <v>1</v>
      </c>
    </row>
    <row r="78" spans="2:49" ht="21.75" customHeight="1">
      <c r="B78" s="440">
        <v>74</v>
      </c>
      <c r="C78" s="441" t="s">
        <v>1977</v>
      </c>
      <c r="D78" s="440">
        <v>74</v>
      </c>
      <c r="E78" s="430" t="s">
        <v>814</v>
      </c>
      <c r="F78" s="430">
        <f t="shared" si="5"/>
        <v>1210110</v>
      </c>
      <c r="G78" s="430" t="s">
        <v>815</v>
      </c>
      <c r="H78" s="430" t="s">
        <v>815</v>
      </c>
      <c r="I78" s="431" t="str">
        <f t="shared" si="4"/>
        <v>OK</v>
      </c>
      <c r="J78" s="431" t="str">
        <f t="shared" si="6"/>
        <v>OK</v>
      </c>
      <c r="L78" s="442">
        <v>1061839</v>
      </c>
      <c r="M78" s="443" t="s">
        <v>816</v>
      </c>
      <c r="N78" s="441" t="s">
        <v>1432</v>
      </c>
      <c r="O78" s="444" t="s">
        <v>652</v>
      </c>
      <c r="P78" s="444" t="s">
        <v>817</v>
      </c>
      <c r="Q78" s="430" t="s">
        <v>1513</v>
      </c>
      <c r="R78" s="441" t="s">
        <v>1432</v>
      </c>
      <c r="S78" s="444" t="s">
        <v>652</v>
      </c>
      <c r="T78" s="444" t="s">
        <v>817</v>
      </c>
      <c r="U78" s="445">
        <v>4480000</v>
      </c>
      <c r="V78" s="446">
        <v>45838</v>
      </c>
      <c r="W78" s="445">
        <v>10</v>
      </c>
      <c r="X78" s="445">
        <v>74</v>
      </c>
      <c r="Y78" s="445">
        <v>14</v>
      </c>
      <c r="Z78" s="445">
        <v>14</v>
      </c>
      <c r="AA78" s="445">
        <v>13</v>
      </c>
      <c r="AB78" s="445">
        <v>13</v>
      </c>
      <c r="AC78" s="445">
        <v>12</v>
      </c>
      <c r="AD78" s="445">
        <v>14</v>
      </c>
      <c r="AE78" s="445">
        <v>13</v>
      </c>
      <c r="AF78" s="445">
        <v>13</v>
      </c>
      <c r="AG78" s="445">
        <v>13</v>
      </c>
      <c r="AH78" s="445">
        <v>13</v>
      </c>
      <c r="AI78" s="445">
        <v>13</v>
      </c>
      <c r="AJ78" s="445">
        <v>13</v>
      </c>
      <c r="AK78" s="445">
        <v>476000</v>
      </c>
      <c r="AL78" s="445">
        <v>476000</v>
      </c>
      <c r="AM78" s="445">
        <v>442000</v>
      </c>
      <c r="AN78" s="445">
        <v>442000</v>
      </c>
      <c r="AO78" s="445">
        <v>408000</v>
      </c>
      <c r="AP78" s="445">
        <v>476000</v>
      </c>
      <c r="AQ78" s="445">
        <v>442000</v>
      </c>
      <c r="AR78" s="445">
        <v>442000</v>
      </c>
      <c r="AS78" s="445">
        <v>442000</v>
      </c>
      <c r="AT78" s="445">
        <v>442000</v>
      </c>
      <c r="AU78" s="445">
        <v>442000</v>
      </c>
      <c r="AV78" s="445">
        <v>442000</v>
      </c>
      <c r="AW78" s="445">
        <v>1</v>
      </c>
    </row>
    <row r="79" spans="2:49" ht="21.75" customHeight="1">
      <c r="B79" s="440">
        <v>75</v>
      </c>
      <c r="C79" s="441" t="s">
        <v>1978</v>
      </c>
      <c r="D79" s="440">
        <v>75</v>
      </c>
      <c r="E79" s="430" t="s">
        <v>818</v>
      </c>
      <c r="F79" s="430">
        <f t="shared" si="5"/>
        <v>1210111</v>
      </c>
      <c r="G79" s="430" t="s">
        <v>819</v>
      </c>
      <c r="H79" s="430" t="s">
        <v>819</v>
      </c>
      <c r="I79" s="431" t="str">
        <f t="shared" si="4"/>
        <v>OK</v>
      </c>
      <c r="J79" s="431" t="str">
        <f t="shared" si="6"/>
        <v>OK</v>
      </c>
      <c r="L79" s="442">
        <v>1061821</v>
      </c>
      <c r="M79" s="443" t="s">
        <v>1658</v>
      </c>
      <c r="N79" s="441" t="s">
        <v>820</v>
      </c>
      <c r="O79" s="444" t="s">
        <v>652</v>
      </c>
      <c r="P79" s="444" t="s">
        <v>821</v>
      </c>
      <c r="Q79" s="430" t="s">
        <v>1513</v>
      </c>
      <c r="R79" s="441" t="s">
        <v>820</v>
      </c>
      <c r="S79" s="444" t="s">
        <v>652</v>
      </c>
      <c r="T79" s="444" t="s">
        <v>821</v>
      </c>
      <c r="U79" s="445">
        <v>2400000</v>
      </c>
      <c r="V79" s="446">
        <v>45838</v>
      </c>
      <c r="W79" s="445">
        <v>10</v>
      </c>
      <c r="X79" s="445">
        <v>75</v>
      </c>
      <c r="Y79" s="445">
        <v>10</v>
      </c>
      <c r="Z79" s="445">
        <v>9</v>
      </c>
      <c r="AA79" s="445">
        <v>9</v>
      </c>
      <c r="AB79" s="445">
        <v>10</v>
      </c>
      <c r="AC79" s="445">
        <v>10</v>
      </c>
      <c r="AD79" s="445">
        <v>11</v>
      </c>
      <c r="AE79" s="445">
        <v>11</v>
      </c>
      <c r="AF79" s="445">
        <v>11</v>
      </c>
      <c r="AG79" s="445">
        <v>11</v>
      </c>
      <c r="AH79" s="445">
        <v>11</v>
      </c>
      <c r="AI79" s="445">
        <v>11</v>
      </c>
      <c r="AJ79" s="445">
        <v>11</v>
      </c>
      <c r="AK79" s="445">
        <v>350000</v>
      </c>
      <c r="AL79" s="445">
        <v>315000</v>
      </c>
      <c r="AM79" s="445">
        <v>315000</v>
      </c>
      <c r="AN79" s="445">
        <v>350000</v>
      </c>
      <c r="AO79" s="445">
        <v>350000</v>
      </c>
      <c r="AP79" s="445">
        <v>385000</v>
      </c>
      <c r="AQ79" s="445">
        <v>385000</v>
      </c>
      <c r="AR79" s="445">
        <v>385000</v>
      </c>
      <c r="AS79" s="445">
        <v>385000</v>
      </c>
      <c r="AT79" s="445">
        <v>385000</v>
      </c>
      <c r="AU79" s="445">
        <v>385000</v>
      </c>
      <c r="AV79" s="445">
        <v>385000</v>
      </c>
      <c r="AW79" s="445">
        <v>1</v>
      </c>
    </row>
    <row r="80" spans="2:49" ht="21.75" customHeight="1">
      <c r="B80" s="440">
        <v>76</v>
      </c>
      <c r="C80" s="441" t="s">
        <v>1979</v>
      </c>
      <c r="D80" s="440">
        <v>76</v>
      </c>
      <c r="E80" s="430" t="s">
        <v>822</v>
      </c>
      <c r="F80" s="430">
        <f t="shared" si="5"/>
        <v>1210112</v>
      </c>
      <c r="G80" s="430" t="s">
        <v>823</v>
      </c>
      <c r="H80" s="430" t="s">
        <v>823</v>
      </c>
      <c r="I80" s="431" t="str">
        <f t="shared" si="4"/>
        <v>OK</v>
      </c>
      <c r="J80" s="431" t="str">
        <f t="shared" si="6"/>
        <v>OK</v>
      </c>
      <c r="L80" s="442">
        <v>1061842</v>
      </c>
      <c r="M80" s="443" t="s">
        <v>1545</v>
      </c>
      <c r="N80" s="441" t="s">
        <v>824</v>
      </c>
      <c r="O80" s="444" t="s">
        <v>652</v>
      </c>
      <c r="P80" s="444" t="s">
        <v>825</v>
      </c>
      <c r="Q80" s="430" t="s">
        <v>1513</v>
      </c>
      <c r="R80" s="441" t="s">
        <v>824</v>
      </c>
      <c r="S80" s="444" t="s">
        <v>652</v>
      </c>
      <c r="T80" s="444" t="s">
        <v>825</v>
      </c>
      <c r="U80" s="445">
        <v>4480000</v>
      </c>
      <c r="V80" s="446">
        <v>45838</v>
      </c>
      <c r="W80" s="445">
        <v>10</v>
      </c>
      <c r="X80" s="445">
        <v>76</v>
      </c>
      <c r="Y80" s="445">
        <v>14</v>
      </c>
      <c r="Z80" s="445">
        <v>14</v>
      </c>
      <c r="AA80" s="445">
        <v>15</v>
      </c>
      <c r="AB80" s="445">
        <v>14</v>
      </c>
      <c r="AC80" s="445">
        <v>14</v>
      </c>
      <c r="AD80" s="445">
        <v>14</v>
      </c>
      <c r="AE80" s="445">
        <v>13</v>
      </c>
      <c r="AF80" s="445">
        <v>13</v>
      </c>
      <c r="AG80" s="445">
        <v>13</v>
      </c>
      <c r="AH80" s="445">
        <v>13</v>
      </c>
      <c r="AI80" s="445">
        <v>13</v>
      </c>
      <c r="AJ80" s="445">
        <v>13</v>
      </c>
      <c r="AK80" s="445">
        <v>476000</v>
      </c>
      <c r="AL80" s="445">
        <v>476000</v>
      </c>
      <c r="AM80" s="445">
        <v>510000</v>
      </c>
      <c r="AN80" s="445">
        <v>476000</v>
      </c>
      <c r="AO80" s="445">
        <v>476000</v>
      </c>
      <c r="AP80" s="445">
        <v>476000</v>
      </c>
      <c r="AQ80" s="445">
        <v>442000</v>
      </c>
      <c r="AR80" s="445">
        <v>442000</v>
      </c>
      <c r="AS80" s="445">
        <v>442000</v>
      </c>
      <c r="AT80" s="445">
        <v>442000</v>
      </c>
      <c r="AU80" s="445">
        <v>442000</v>
      </c>
      <c r="AV80" s="445">
        <v>442000</v>
      </c>
      <c r="AW80" s="445">
        <v>1</v>
      </c>
    </row>
    <row r="81" spans="2:51" ht="21.75" customHeight="1">
      <c r="B81" s="440">
        <v>77</v>
      </c>
      <c r="C81" s="441" t="s">
        <v>1980</v>
      </c>
      <c r="D81" s="440">
        <v>77</v>
      </c>
      <c r="E81" s="430" t="s">
        <v>826</v>
      </c>
      <c r="F81" s="430">
        <f t="shared" si="5"/>
        <v>1210114</v>
      </c>
      <c r="G81" s="430" t="s">
        <v>827</v>
      </c>
      <c r="H81" s="430" t="s">
        <v>827</v>
      </c>
      <c r="I81" s="431" t="str">
        <f t="shared" si="4"/>
        <v>OK</v>
      </c>
      <c r="J81" s="431" t="str">
        <f t="shared" si="6"/>
        <v>OK</v>
      </c>
      <c r="L81" s="442">
        <v>1061822</v>
      </c>
      <c r="M81" s="443" t="s">
        <v>828</v>
      </c>
      <c r="N81" s="441" t="s">
        <v>829</v>
      </c>
      <c r="O81" s="444" t="s">
        <v>652</v>
      </c>
      <c r="P81" s="444" t="s">
        <v>830</v>
      </c>
      <c r="Q81" s="430" t="s">
        <v>1513</v>
      </c>
      <c r="R81" s="441" t="s">
        <v>829</v>
      </c>
      <c r="S81" s="444" t="s">
        <v>652</v>
      </c>
      <c r="T81" s="444" t="s">
        <v>830</v>
      </c>
      <c r="U81" s="445">
        <v>2400000</v>
      </c>
      <c r="V81" s="446">
        <v>45838</v>
      </c>
      <c r="W81" s="445">
        <v>10</v>
      </c>
      <c r="X81" s="445">
        <v>77</v>
      </c>
      <c r="Y81" s="445">
        <v>10</v>
      </c>
      <c r="Z81" s="445">
        <v>9</v>
      </c>
      <c r="AA81" s="445">
        <v>9</v>
      </c>
      <c r="AB81" s="445">
        <v>9</v>
      </c>
      <c r="AC81" s="445">
        <v>9</v>
      </c>
      <c r="AD81" s="445">
        <v>9</v>
      </c>
      <c r="AE81" s="445">
        <v>9</v>
      </c>
      <c r="AF81" s="445">
        <v>9</v>
      </c>
      <c r="AG81" s="445">
        <v>9</v>
      </c>
      <c r="AH81" s="445">
        <v>9</v>
      </c>
      <c r="AI81" s="445">
        <v>9</v>
      </c>
      <c r="AJ81" s="445">
        <v>9</v>
      </c>
      <c r="AK81" s="445">
        <v>350000</v>
      </c>
      <c r="AL81" s="445">
        <v>315000</v>
      </c>
      <c r="AM81" s="445">
        <v>315000</v>
      </c>
      <c r="AN81" s="445">
        <v>315000</v>
      </c>
      <c r="AO81" s="445">
        <v>315000</v>
      </c>
      <c r="AP81" s="445">
        <v>315000</v>
      </c>
      <c r="AQ81" s="445">
        <v>315000</v>
      </c>
      <c r="AR81" s="445">
        <v>315000</v>
      </c>
      <c r="AS81" s="445">
        <v>315000</v>
      </c>
      <c r="AT81" s="445">
        <v>315000</v>
      </c>
      <c r="AU81" s="445">
        <v>315000</v>
      </c>
      <c r="AV81" s="445">
        <v>315000</v>
      </c>
      <c r="AW81" s="445">
        <v>2</v>
      </c>
      <c r="AY81" s="430" t="s">
        <v>2268</v>
      </c>
    </row>
    <row r="82" spans="2:51" ht="21.75" customHeight="1">
      <c r="B82" s="440">
        <v>78</v>
      </c>
      <c r="C82" s="441" t="s">
        <v>1981</v>
      </c>
      <c r="D82" s="440">
        <v>78</v>
      </c>
      <c r="E82" s="430" t="s">
        <v>831</v>
      </c>
      <c r="F82" s="430">
        <f t="shared" si="5"/>
        <v>1210115</v>
      </c>
      <c r="G82" s="430" t="s">
        <v>832</v>
      </c>
      <c r="H82" s="430" t="s">
        <v>832</v>
      </c>
      <c r="I82" s="431" t="str">
        <f t="shared" si="4"/>
        <v>OK</v>
      </c>
      <c r="J82" s="431" t="str">
        <f t="shared" si="6"/>
        <v>OK</v>
      </c>
      <c r="L82" s="442">
        <v>1061094</v>
      </c>
      <c r="M82" s="443" t="s">
        <v>833</v>
      </c>
      <c r="N82" s="441" t="s">
        <v>834</v>
      </c>
      <c r="O82" s="444" t="s">
        <v>652</v>
      </c>
      <c r="P82" s="444" t="s">
        <v>835</v>
      </c>
      <c r="Q82" s="430" t="s">
        <v>1513</v>
      </c>
      <c r="R82" s="441" t="s">
        <v>834</v>
      </c>
      <c r="S82" s="444" t="s">
        <v>652</v>
      </c>
      <c r="T82" s="444" t="s">
        <v>835</v>
      </c>
      <c r="U82" s="445">
        <v>7480000</v>
      </c>
      <c r="V82" s="446">
        <v>45838</v>
      </c>
      <c r="W82" s="445">
        <v>10</v>
      </c>
      <c r="X82" s="445">
        <v>78</v>
      </c>
      <c r="Y82" s="445">
        <v>17</v>
      </c>
      <c r="Z82" s="445">
        <v>18</v>
      </c>
      <c r="AA82" s="445">
        <v>17</v>
      </c>
      <c r="AB82" s="445">
        <v>18</v>
      </c>
      <c r="AC82" s="445">
        <v>17</v>
      </c>
      <c r="AD82" s="445">
        <v>17</v>
      </c>
      <c r="AE82" s="445">
        <v>17</v>
      </c>
      <c r="AF82" s="445">
        <v>17</v>
      </c>
      <c r="AG82" s="445">
        <v>17</v>
      </c>
      <c r="AH82" s="445">
        <v>17</v>
      </c>
      <c r="AI82" s="445">
        <v>17</v>
      </c>
      <c r="AJ82" s="445">
        <v>17</v>
      </c>
      <c r="AK82" s="445">
        <v>612000</v>
      </c>
      <c r="AL82" s="445">
        <v>648000</v>
      </c>
      <c r="AM82" s="445">
        <v>612000</v>
      </c>
      <c r="AN82" s="445">
        <v>648000</v>
      </c>
      <c r="AO82" s="445">
        <v>612000</v>
      </c>
      <c r="AP82" s="445">
        <v>612000</v>
      </c>
      <c r="AQ82" s="445">
        <v>612000</v>
      </c>
      <c r="AR82" s="445">
        <v>612000</v>
      </c>
      <c r="AS82" s="445">
        <v>612000</v>
      </c>
      <c r="AT82" s="445">
        <v>612000</v>
      </c>
      <c r="AU82" s="445">
        <v>612000</v>
      </c>
      <c r="AV82" s="445">
        <v>612000</v>
      </c>
      <c r="AW82" s="445">
        <v>1</v>
      </c>
    </row>
    <row r="83" spans="2:51" ht="21.75" customHeight="1">
      <c r="B83" s="440">
        <v>79</v>
      </c>
      <c r="C83" s="441" t="s">
        <v>1982</v>
      </c>
      <c r="D83" s="440">
        <v>79</v>
      </c>
      <c r="E83" s="430" t="s">
        <v>836</v>
      </c>
      <c r="F83" s="430">
        <f t="shared" si="5"/>
        <v>1210120</v>
      </c>
      <c r="G83" s="430" t="s">
        <v>837</v>
      </c>
      <c r="H83" s="430" t="s">
        <v>837</v>
      </c>
      <c r="I83" s="431" t="str">
        <f t="shared" si="4"/>
        <v>OK</v>
      </c>
      <c r="J83" s="431" t="str">
        <f t="shared" si="6"/>
        <v>OK</v>
      </c>
      <c r="L83" s="442">
        <v>1061849</v>
      </c>
      <c r="M83" s="443" t="s">
        <v>1542</v>
      </c>
      <c r="N83" s="441" t="s">
        <v>790</v>
      </c>
      <c r="O83" s="444" t="s">
        <v>652</v>
      </c>
      <c r="P83" s="444" t="s">
        <v>791</v>
      </c>
      <c r="Q83" s="430" t="s">
        <v>1513</v>
      </c>
      <c r="R83" s="441" t="s">
        <v>790</v>
      </c>
      <c r="S83" s="444" t="s">
        <v>652</v>
      </c>
      <c r="T83" s="444" t="s">
        <v>791</v>
      </c>
      <c r="U83" s="445">
        <v>3840000</v>
      </c>
      <c r="V83" s="446">
        <v>45838</v>
      </c>
      <c r="W83" s="445">
        <v>10</v>
      </c>
      <c r="X83" s="445">
        <v>79</v>
      </c>
      <c r="Y83" s="445">
        <v>16</v>
      </c>
      <c r="Z83" s="445">
        <v>14</v>
      </c>
      <c r="AA83" s="445">
        <v>11</v>
      </c>
      <c r="AB83" s="445">
        <v>12</v>
      </c>
      <c r="AC83" s="445">
        <v>13</v>
      </c>
      <c r="AD83" s="445">
        <v>13</v>
      </c>
      <c r="AE83" s="445">
        <v>13</v>
      </c>
      <c r="AF83" s="445">
        <v>13</v>
      </c>
      <c r="AG83" s="445">
        <v>13</v>
      </c>
      <c r="AH83" s="445">
        <v>13</v>
      </c>
      <c r="AI83" s="445">
        <v>13</v>
      </c>
      <c r="AJ83" s="445">
        <v>13</v>
      </c>
      <c r="AK83" s="445">
        <v>640000</v>
      </c>
      <c r="AL83" s="445">
        <v>560000</v>
      </c>
      <c r="AM83" s="445">
        <v>440000</v>
      </c>
      <c r="AN83" s="445">
        <v>480000</v>
      </c>
      <c r="AO83" s="445">
        <v>520000</v>
      </c>
      <c r="AP83" s="445">
        <v>520000</v>
      </c>
      <c r="AQ83" s="445">
        <v>520000</v>
      </c>
      <c r="AR83" s="445">
        <v>520000</v>
      </c>
      <c r="AS83" s="445">
        <v>520000</v>
      </c>
      <c r="AT83" s="445">
        <v>520000</v>
      </c>
      <c r="AU83" s="445">
        <v>520000</v>
      </c>
      <c r="AV83" s="445">
        <v>520000</v>
      </c>
      <c r="AW83" s="445">
        <v>1</v>
      </c>
    </row>
    <row r="84" spans="2:51" ht="21.75" customHeight="1">
      <c r="B84" s="440">
        <v>80</v>
      </c>
      <c r="C84" s="441" t="s">
        <v>1983</v>
      </c>
      <c r="D84" s="440">
        <v>80</v>
      </c>
      <c r="E84" s="430" t="s">
        <v>838</v>
      </c>
      <c r="F84" s="430">
        <f t="shared" si="5"/>
        <v>1210121</v>
      </c>
      <c r="G84" s="430" t="s">
        <v>839</v>
      </c>
      <c r="H84" s="430" t="s">
        <v>839</v>
      </c>
      <c r="I84" s="431" t="str">
        <f t="shared" si="4"/>
        <v>OK</v>
      </c>
      <c r="J84" s="431" t="str">
        <f t="shared" si="6"/>
        <v>OK</v>
      </c>
      <c r="L84" s="442">
        <v>1061825</v>
      </c>
      <c r="M84" s="443" t="s">
        <v>1546</v>
      </c>
      <c r="N84" s="441" t="s">
        <v>840</v>
      </c>
      <c r="O84" s="444" t="s">
        <v>652</v>
      </c>
      <c r="P84" s="444" t="s">
        <v>841</v>
      </c>
      <c r="Q84" s="430" t="s">
        <v>1513</v>
      </c>
      <c r="R84" s="441" t="s">
        <v>840</v>
      </c>
      <c r="S84" s="444" t="s">
        <v>652</v>
      </c>
      <c r="T84" s="444" t="s">
        <v>841</v>
      </c>
      <c r="U84" s="445">
        <v>3360000</v>
      </c>
      <c r="V84" s="446">
        <v>45838</v>
      </c>
      <c r="W84" s="445">
        <v>10</v>
      </c>
      <c r="X84" s="445">
        <v>80</v>
      </c>
      <c r="Y84" s="445">
        <v>15</v>
      </c>
      <c r="Z84" s="445">
        <v>14</v>
      </c>
      <c r="AA84" s="445">
        <v>14</v>
      </c>
      <c r="AB84" s="445">
        <v>14</v>
      </c>
      <c r="AC84" s="445">
        <v>14</v>
      </c>
      <c r="AD84" s="445">
        <v>12</v>
      </c>
      <c r="AE84" s="445">
        <v>12</v>
      </c>
      <c r="AF84" s="445">
        <v>12</v>
      </c>
      <c r="AG84" s="445">
        <v>12</v>
      </c>
      <c r="AH84" s="445">
        <v>12</v>
      </c>
      <c r="AI84" s="445">
        <v>12</v>
      </c>
      <c r="AJ84" s="445">
        <v>12</v>
      </c>
      <c r="AK84" s="445">
        <v>471000</v>
      </c>
      <c r="AL84" s="445">
        <v>438000</v>
      </c>
      <c r="AM84" s="445">
        <v>438000</v>
      </c>
      <c r="AN84" s="445">
        <v>438000</v>
      </c>
      <c r="AO84" s="445">
        <v>438000</v>
      </c>
      <c r="AP84" s="445">
        <v>380000</v>
      </c>
      <c r="AQ84" s="445">
        <v>380000</v>
      </c>
      <c r="AR84" s="445">
        <v>380000</v>
      </c>
      <c r="AS84" s="445">
        <v>380000</v>
      </c>
      <c r="AT84" s="445">
        <v>380000</v>
      </c>
      <c r="AU84" s="445">
        <v>380000</v>
      </c>
      <c r="AV84" s="445">
        <v>380000</v>
      </c>
      <c r="AW84" s="445">
        <v>1</v>
      </c>
    </row>
    <row r="85" spans="2:51" ht="21.75" customHeight="1">
      <c r="B85" s="440">
        <v>81</v>
      </c>
      <c r="C85" s="441" t="s">
        <v>1984</v>
      </c>
      <c r="D85" s="440">
        <v>81</v>
      </c>
      <c r="E85" s="430" t="s">
        <v>842</v>
      </c>
      <c r="F85" s="430">
        <f t="shared" si="5"/>
        <v>1210133</v>
      </c>
      <c r="G85" s="430" t="s">
        <v>843</v>
      </c>
      <c r="H85" s="430" t="s">
        <v>843</v>
      </c>
      <c r="I85" s="431" t="str">
        <f t="shared" si="4"/>
        <v>OK</v>
      </c>
      <c r="J85" s="431" t="str">
        <f t="shared" si="6"/>
        <v>OK</v>
      </c>
      <c r="L85" s="442">
        <v>1061820</v>
      </c>
      <c r="M85" s="443" t="s">
        <v>803</v>
      </c>
      <c r="N85" s="441" t="s">
        <v>1657</v>
      </c>
      <c r="O85" s="444" t="s">
        <v>652</v>
      </c>
      <c r="P85" s="444" t="s">
        <v>1635</v>
      </c>
      <c r="Q85" s="430" t="s">
        <v>1513</v>
      </c>
      <c r="R85" s="441" t="s">
        <v>1657</v>
      </c>
      <c r="S85" s="444" t="s">
        <v>652</v>
      </c>
      <c r="T85" s="444" t="s">
        <v>1635</v>
      </c>
      <c r="U85" s="445">
        <v>440000</v>
      </c>
      <c r="V85" s="446">
        <v>45838</v>
      </c>
      <c r="W85" s="445">
        <v>10</v>
      </c>
      <c r="X85" s="445">
        <v>81</v>
      </c>
      <c r="Y85" s="445">
        <v>11</v>
      </c>
      <c r="Z85" s="445">
        <v>10</v>
      </c>
      <c r="AA85" s="445">
        <v>10</v>
      </c>
      <c r="AB85" s="445">
        <v>11</v>
      </c>
      <c r="AC85" s="445">
        <v>11</v>
      </c>
      <c r="AD85" s="445">
        <v>12</v>
      </c>
      <c r="AE85" s="445">
        <v>9</v>
      </c>
      <c r="AF85" s="445">
        <v>10</v>
      </c>
      <c r="AG85" s="445">
        <v>10</v>
      </c>
      <c r="AH85" s="445">
        <v>10</v>
      </c>
      <c r="AI85" s="445">
        <v>10</v>
      </c>
      <c r="AJ85" s="445">
        <v>10</v>
      </c>
      <c r="AK85" s="445">
        <v>386000</v>
      </c>
      <c r="AL85" s="445">
        <v>352000</v>
      </c>
      <c r="AM85" s="445">
        <v>352000</v>
      </c>
      <c r="AN85" s="445">
        <v>386000</v>
      </c>
      <c r="AO85" s="445">
        <v>386000</v>
      </c>
      <c r="AP85" s="445">
        <v>420000</v>
      </c>
      <c r="AQ85" s="445">
        <v>306000</v>
      </c>
      <c r="AR85" s="445">
        <v>346000</v>
      </c>
      <c r="AS85" s="445">
        <v>346000</v>
      </c>
      <c r="AT85" s="445">
        <v>346000</v>
      </c>
      <c r="AU85" s="445">
        <v>346000</v>
      </c>
      <c r="AV85" s="445">
        <v>346000</v>
      </c>
      <c r="AW85" s="445">
        <v>2</v>
      </c>
      <c r="AY85" s="430" t="s">
        <v>2269</v>
      </c>
    </row>
    <row r="86" spans="2:51" ht="21.75" customHeight="1">
      <c r="B86" s="440">
        <v>82</v>
      </c>
      <c r="C86" s="441" t="s">
        <v>1985</v>
      </c>
      <c r="D86" s="440">
        <v>82</v>
      </c>
      <c r="E86" s="430" t="s">
        <v>844</v>
      </c>
      <c r="F86" s="430">
        <f t="shared" si="5"/>
        <v>1210136</v>
      </c>
      <c r="G86" s="430" t="s">
        <v>845</v>
      </c>
      <c r="H86" s="430" t="s">
        <v>845</v>
      </c>
      <c r="I86" s="431" t="str">
        <f t="shared" si="4"/>
        <v>OK</v>
      </c>
      <c r="J86" s="431" t="str">
        <f t="shared" si="6"/>
        <v>OK</v>
      </c>
      <c r="L86" s="442">
        <v>1061840</v>
      </c>
      <c r="M86" s="443" t="s">
        <v>673</v>
      </c>
      <c r="N86" s="441" t="s">
        <v>674</v>
      </c>
      <c r="O86" s="444" t="s">
        <v>652</v>
      </c>
      <c r="P86" s="444" t="s">
        <v>1796</v>
      </c>
      <c r="Q86" s="430" t="s">
        <v>1513</v>
      </c>
      <c r="R86" s="441" t="s">
        <v>674</v>
      </c>
      <c r="S86" s="444" t="s">
        <v>652</v>
      </c>
      <c r="T86" s="444" t="s">
        <v>1796</v>
      </c>
      <c r="U86" s="445">
        <v>5400000</v>
      </c>
      <c r="V86" s="446">
        <v>45838</v>
      </c>
      <c r="W86" s="445">
        <v>10</v>
      </c>
      <c r="X86" s="445">
        <v>82</v>
      </c>
      <c r="Y86" s="445">
        <v>15</v>
      </c>
      <c r="Z86" s="445">
        <v>15</v>
      </c>
      <c r="AA86" s="445">
        <v>15</v>
      </c>
      <c r="AB86" s="445">
        <v>13</v>
      </c>
      <c r="AC86" s="445">
        <v>15</v>
      </c>
      <c r="AD86" s="445">
        <v>14</v>
      </c>
      <c r="AE86" s="445">
        <v>15</v>
      </c>
      <c r="AF86" s="445">
        <v>15</v>
      </c>
      <c r="AG86" s="445">
        <v>15</v>
      </c>
      <c r="AH86" s="445">
        <v>15</v>
      </c>
      <c r="AI86" s="445">
        <v>15</v>
      </c>
      <c r="AJ86" s="445">
        <v>15</v>
      </c>
      <c r="AK86" s="445">
        <v>600000</v>
      </c>
      <c r="AL86" s="445">
        <v>600000</v>
      </c>
      <c r="AM86" s="445">
        <v>600000</v>
      </c>
      <c r="AN86" s="445">
        <v>520000</v>
      </c>
      <c r="AO86" s="445">
        <v>600000</v>
      </c>
      <c r="AP86" s="445">
        <v>560000</v>
      </c>
      <c r="AQ86" s="445">
        <v>600000</v>
      </c>
      <c r="AR86" s="445">
        <v>600000</v>
      </c>
      <c r="AS86" s="445">
        <v>600000</v>
      </c>
      <c r="AT86" s="445">
        <v>600000</v>
      </c>
      <c r="AU86" s="445">
        <v>600000</v>
      </c>
      <c r="AV86" s="445">
        <v>600000</v>
      </c>
      <c r="AW86" s="445">
        <v>1</v>
      </c>
    </row>
    <row r="87" spans="2:51" ht="21.75" customHeight="1">
      <c r="B87" s="440">
        <v>83</v>
      </c>
      <c r="C87" s="441" t="s">
        <v>1986</v>
      </c>
      <c r="D87" s="440">
        <v>83</v>
      </c>
      <c r="E87" s="430" t="s">
        <v>846</v>
      </c>
      <c r="F87" s="430">
        <f t="shared" si="5"/>
        <v>1210162</v>
      </c>
      <c r="G87" s="430" t="s">
        <v>847</v>
      </c>
      <c r="H87" s="430" t="s">
        <v>847</v>
      </c>
      <c r="I87" s="431" t="str">
        <f t="shared" si="4"/>
        <v>OK</v>
      </c>
      <c r="J87" s="431" t="str">
        <f t="shared" si="6"/>
        <v>OK</v>
      </c>
      <c r="L87" s="442">
        <v>1061843</v>
      </c>
      <c r="M87" s="443" t="s">
        <v>1547</v>
      </c>
      <c r="N87" s="441" t="s">
        <v>848</v>
      </c>
      <c r="O87" s="444" t="s">
        <v>652</v>
      </c>
      <c r="P87" s="444" t="s">
        <v>849</v>
      </c>
      <c r="Q87" s="430" t="s">
        <v>1513</v>
      </c>
      <c r="R87" s="441" t="s">
        <v>848</v>
      </c>
      <c r="S87" s="444" t="s">
        <v>652</v>
      </c>
      <c r="T87" s="444" t="s">
        <v>849</v>
      </c>
      <c r="U87" s="445">
        <v>7040000</v>
      </c>
      <c r="V87" s="446">
        <v>45838</v>
      </c>
      <c r="W87" s="445">
        <v>10</v>
      </c>
      <c r="X87" s="445">
        <v>83</v>
      </c>
      <c r="Y87" s="445">
        <v>15</v>
      </c>
      <c r="Z87" s="445">
        <v>17</v>
      </c>
      <c r="AA87" s="445">
        <v>17</v>
      </c>
      <c r="AB87" s="445">
        <v>17</v>
      </c>
      <c r="AC87" s="445">
        <v>17</v>
      </c>
      <c r="AD87" s="445">
        <v>17</v>
      </c>
      <c r="AE87" s="445">
        <v>17</v>
      </c>
      <c r="AF87" s="445">
        <v>17</v>
      </c>
      <c r="AG87" s="445">
        <v>17</v>
      </c>
      <c r="AH87" s="445">
        <v>17</v>
      </c>
      <c r="AI87" s="445">
        <v>17</v>
      </c>
      <c r="AJ87" s="445">
        <v>17</v>
      </c>
      <c r="AK87" s="445">
        <v>510000</v>
      </c>
      <c r="AL87" s="445">
        <v>578000</v>
      </c>
      <c r="AM87" s="445">
        <v>578000</v>
      </c>
      <c r="AN87" s="445">
        <v>578000</v>
      </c>
      <c r="AO87" s="445">
        <v>578000</v>
      </c>
      <c r="AP87" s="445">
        <v>578000</v>
      </c>
      <c r="AQ87" s="445">
        <v>578000</v>
      </c>
      <c r="AR87" s="445">
        <v>578000</v>
      </c>
      <c r="AS87" s="445">
        <v>578000</v>
      </c>
      <c r="AT87" s="445">
        <v>578000</v>
      </c>
      <c r="AU87" s="445">
        <v>578000</v>
      </c>
      <c r="AV87" s="445">
        <v>578000</v>
      </c>
      <c r="AW87" s="445">
        <v>1</v>
      </c>
    </row>
    <row r="88" spans="2:51" ht="21.75" customHeight="1">
      <c r="B88" s="440">
        <v>84</v>
      </c>
      <c r="C88" s="441" t="s">
        <v>1900</v>
      </c>
      <c r="D88" s="440">
        <v>84</v>
      </c>
      <c r="E88" s="430" t="s">
        <v>850</v>
      </c>
      <c r="F88" s="430">
        <f t="shared" si="5"/>
        <v>1210201</v>
      </c>
      <c r="G88" s="430" t="s">
        <v>851</v>
      </c>
      <c r="H88" s="430" t="s">
        <v>851</v>
      </c>
      <c r="I88" s="431" t="str">
        <f t="shared" si="4"/>
        <v>OK</v>
      </c>
      <c r="J88" s="431" t="str">
        <f t="shared" si="6"/>
        <v>OK</v>
      </c>
      <c r="L88" s="442">
        <v>1063818</v>
      </c>
      <c r="M88" s="443" t="s">
        <v>852</v>
      </c>
      <c r="N88" s="441" t="s">
        <v>853</v>
      </c>
      <c r="O88" s="444" t="s">
        <v>517</v>
      </c>
      <c r="P88" s="444" t="s">
        <v>854</v>
      </c>
      <c r="Q88" s="430" t="s">
        <v>1513</v>
      </c>
      <c r="R88" s="441" t="s">
        <v>853</v>
      </c>
      <c r="S88" s="444" t="s">
        <v>517</v>
      </c>
      <c r="T88" s="444" t="s">
        <v>854</v>
      </c>
      <c r="U88" s="445">
        <v>0</v>
      </c>
      <c r="V88" s="446"/>
      <c r="W88" s="445">
        <v>10</v>
      </c>
      <c r="X88" s="445">
        <v>84</v>
      </c>
      <c r="Y88" s="445">
        <v>15</v>
      </c>
      <c r="Z88" s="445">
        <v>15</v>
      </c>
      <c r="AA88" s="445">
        <v>15</v>
      </c>
      <c r="AB88" s="445">
        <v>15</v>
      </c>
      <c r="AC88" s="445">
        <v>15</v>
      </c>
      <c r="AD88" s="445">
        <v>15</v>
      </c>
      <c r="AE88" s="445">
        <v>15</v>
      </c>
      <c r="AF88" s="445">
        <v>15</v>
      </c>
      <c r="AG88" s="445">
        <v>15</v>
      </c>
      <c r="AH88" s="445">
        <v>15</v>
      </c>
      <c r="AI88" s="445">
        <v>15</v>
      </c>
      <c r="AJ88" s="445">
        <v>15</v>
      </c>
      <c r="AK88" s="445">
        <v>540000</v>
      </c>
      <c r="AL88" s="445">
        <v>540000</v>
      </c>
      <c r="AM88" s="445">
        <v>540000</v>
      </c>
      <c r="AN88" s="445">
        <v>540000</v>
      </c>
      <c r="AO88" s="445">
        <v>540000</v>
      </c>
      <c r="AP88" s="445">
        <v>540000</v>
      </c>
      <c r="AQ88" s="445">
        <v>540000</v>
      </c>
      <c r="AR88" s="445">
        <v>540000</v>
      </c>
      <c r="AS88" s="445">
        <v>540000</v>
      </c>
      <c r="AT88" s="445">
        <v>540000</v>
      </c>
      <c r="AU88" s="445">
        <v>540000</v>
      </c>
      <c r="AV88" s="445">
        <v>540000</v>
      </c>
      <c r="AW88" s="445">
        <v>1</v>
      </c>
    </row>
    <row r="89" spans="2:51" ht="21.75" customHeight="1">
      <c r="B89" s="440">
        <v>85</v>
      </c>
      <c r="C89" s="441" t="s">
        <v>407</v>
      </c>
      <c r="D89" s="440">
        <v>85</v>
      </c>
      <c r="E89" s="430" t="s">
        <v>855</v>
      </c>
      <c r="F89" s="430">
        <f t="shared" si="5"/>
        <v>1210224</v>
      </c>
      <c r="G89" s="430" t="s">
        <v>856</v>
      </c>
      <c r="H89" s="430" t="s">
        <v>856</v>
      </c>
      <c r="I89" s="431" t="str">
        <f t="shared" si="4"/>
        <v>OK</v>
      </c>
      <c r="J89" s="431" t="str">
        <f t="shared" si="6"/>
        <v>OK</v>
      </c>
      <c r="L89" s="442">
        <v>1063271</v>
      </c>
      <c r="M89" s="443" t="s">
        <v>548</v>
      </c>
      <c r="N89" s="441" t="s">
        <v>549</v>
      </c>
      <c r="O89" s="444" t="s">
        <v>517</v>
      </c>
      <c r="P89" s="444" t="s">
        <v>1795</v>
      </c>
      <c r="Q89" s="430" t="s">
        <v>1513</v>
      </c>
      <c r="R89" s="441" t="s">
        <v>549</v>
      </c>
      <c r="S89" s="444" t="s">
        <v>517</v>
      </c>
      <c r="T89" s="444" t="s">
        <v>1795</v>
      </c>
      <c r="U89" s="445">
        <v>0</v>
      </c>
      <c r="V89" s="446"/>
      <c r="W89" s="445">
        <v>10</v>
      </c>
      <c r="X89" s="445">
        <v>85</v>
      </c>
      <c r="Y89" s="445">
        <v>15</v>
      </c>
      <c r="Z89" s="445">
        <v>15</v>
      </c>
      <c r="AA89" s="445">
        <v>15</v>
      </c>
      <c r="AB89" s="445">
        <v>15</v>
      </c>
      <c r="AC89" s="445">
        <v>15</v>
      </c>
      <c r="AD89" s="445">
        <v>15</v>
      </c>
      <c r="AE89" s="445">
        <v>15</v>
      </c>
      <c r="AF89" s="445">
        <v>15</v>
      </c>
      <c r="AG89" s="445">
        <v>15</v>
      </c>
      <c r="AH89" s="445">
        <v>15</v>
      </c>
      <c r="AI89" s="445">
        <v>15</v>
      </c>
      <c r="AJ89" s="445">
        <v>15</v>
      </c>
      <c r="AK89" s="445">
        <v>525000</v>
      </c>
      <c r="AL89" s="445">
        <v>525000</v>
      </c>
      <c r="AM89" s="445">
        <v>525000</v>
      </c>
      <c r="AN89" s="445">
        <v>525000</v>
      </c>
      <c r="AO89" s="445">
        <v>525000</v>
      </c>
      <c r="AP89" s="445">
        <v>525000</v>
      </c>
      <c r="AQ89" s="445">
        <v>525000</v>
      </c>
      <c r="AR89" s="445">
        <v>525000</v>
      </c>
      <c r="AS89" s="445">
        <v>525000</v>
      </c>
      <c r="AT89" s="445">
        <v>525000</v>
      </c>
      <c r="AU89" s="445">
        <v>525000</v>
      </c>
      <c r="AV89" s="445">
        <v>525000</v>
      </c>
      <c r="AW89" s="445">
        <v>1</v>
      </c>
    </row>
    <row r="90" spans="2:51" ht="21.75" customHeight="1">
      <c r="B90" s="440">
        <v>86</v>
      </c>
      <c r="C90" s="441" t="s">
        <v>411</v>
      </c>
      <c r="D90" s="440">
        <v>86</v>
      </c>
      <c r="E90" s="430" t="s">
        <v>857</v>
      </c>
      <c r="F90" s="430">
        <f t="shared" si="5"/>
        <v>1210225</v>
      </c>
      <c r="G90" s="430" t="s">
        <v>858</v>
      </c>
      <c r="H90" s="430" t="s">
        <v>858</v>
      </c>
      <c r="I90" s="431" t="str">
        <f t="shared" si="4"/>
        <v>OK</v>
      </c>
      <c r="J90" s="431" t="str">
        <f t="shared" si="6"/>
        <v>OK</v>
      </c>
      <c r="L90" s="442">
        <v>1064017</v>
      </c>
      <c r="M90" s="443" t="s">
        <v>859</v>
      </c>
      <c r="N90" s="441" t="s">
        <v>860</v>
      </c>
      <c r="O90" s="444" t="s">
        <v>517</v>
      </c>
      <c r="P90" s="444" t="s">
        <v>861</v>
      </c>
      <c r="Q90" s="430" t="s">
        <v>1513</v>
      </c>
      <c r="R90" s="441" t="s">
        <v>860</v>
      </c>
      <c r="S90" s="444" t="s">
        <v>517</v>
      </c>
      <c r="T90" s="444" t="s">
        <v>861</v>
      </c>
      <c r="U90" s="445">
        <v>0</v>
      </c>
      <c r="V90" s="446"/>
      <c r="W90" s="445">
        <v>10</v>
      </c>
      <c r="X90" s="445">
        <v>86</v>
      </c>
      <c r="Y90" s="445">
        <v>19</v>
      </c>
      <c r="Z90" s="445">
        <v>19</v>
      </c>
      <c r="AA90" s="445">
        <v>19</v>
      </c>
      <c r="AB90" s="445">
        <v>18</v>
      </c>
      <c r="AC90" s="445">
        <v>17</v>
      </c>
      <c r="AD90" s="445">
        <v>17</v>
      </c>
      <c r="AE90" s="445">
        <v>17</v>
      </c>
      <c r="AF90" s="445">
        <v>18</v>
      </c>
      <c r="AG90" s="445">
        <v>18</v>
      </c>
      <c r="AH90" s="445">
        <v>18</v>
      </c>
      <c r="AI90" s="445">
        <v>18</v>
      </c>
      <c r="AJ90" s="445">
        <v>18</v>
      </c>
      <c r="AK90" s="445">
        <v>494000</v>
      </c>
      <c r="AL90" s="445">
        <v>494000</v>
      </c>
      <c r="AM90" s="445">
        <v>494000</v>
      </c>
      <c r="AN90" s="445">
        <v>468000</v>
      </c>
      <c r="AO90" s="445">
        <v>442000</v>
      </c>
      <c r="AP90" s="445">
        <v>442000</v>
      </c>
      <c r="AQ90" s="445">
        <v>442000</v>
      </c>
      <c r="AR90" s="445">
        <v>468000</v>
      </c>
      <c r="AS90" s="445">
        <v>468000</v>
      </c>
      <c r="AT90" s="445">
        <v>468000</v>
      </c>
      <c r="AU90" s="445">
        <v>468000</v>
      </c>
      <c r="AV90" s="445">
        <v>468000</v>
      </c>
      <c r="AW90" s="445">
        <v>1</v>
      </c>
    </row>
    <row r="91" spans="2:51" ht="21.75" customHeight="1">
      <c r="B91" s="440">
        <v>87</v>
      </c>
      <c r="C91" s="441" t="s">
        <v>415</v>
      </c>
      <c r="D91" s="440">
        <v>87</v>
      </c>
      <c r="E91" s="430" t="s">
        <v>862</v>
      </c>
      <c r="F91" s="430">
        <f t="shared" si="5"/>
        <v>1210226</v>
      </c>
      <c r="G91" s="430" t="s">
        <v>863</v>
      </c>
      <c r="H91" s="430" t="s">
        <v>863</v>
      </c>
      <c r="I91" s="431" t="str">
        <f t="shared" si="4"/>
        <v>OK</v>
      </c>
      <c r="J91" s="431" t="str">
        <f t="shared" si="6"/>
        <v>OK</v>
      </c>
      <c r="L91" s="442">
        <v>1064192</v>
      </c>
      <c r="M91" s="443" t="s">
        <v>864</v>
      </c>
      <c r="N91" s="441" t="s">
        <v>865</v>
      </c>
      <c r="O91" s="444" t="s">
        <v>517</v>
      </c>
      <c r="P91" s="444" t="s">
        <v>1799</v>
      </c>
      <c r="Q91" s="430" t="s">
        <v>1513</v>
      </c>
      <c r="R91" s="441" t="s">
        <v>865</v>
      </c>
      <c r="S91" s="444" t="s">
        <v>517</v>
      </c>
      <c r="T91" s="444" t="s">
        <v>1799</v>
      </c>
      <c r="U91" s="445">
        <v>0</v>
      </c>
      <c r="V91" s="446"/>
      <c r="W91" s="445">
        <v>10</v>
      </c>
      <c r="X91" s="445">
        <v>87</v>
      </c>
      <c r="Y91" s="445">
        <v>14</v>
      </c>
      <c r="Z91" s="445">
        <v>13</v>
      </c>
      <c r="AA91" s="445">
        <v>13</v>
      </c>
      <c r="AB91" s="445">
        <v>13</v>
      </c>
      <c r="AC91" s="445">
        <v>13</v>
      </c>
      <c r="AD91" s="445">
        <v>13</v>
      </c>
      <c r="AE91" s="445">
        <v>13</v>
      </c>
      <c r="AF91" s="445">
        <v>13</v>
      </c>
      <c r="AG91" s="445">
        <v>13</v>
      </c>
      <c r="AH91" s="445">
        <v>13</v>
      </c>
      <c r="AI91" s="445">
        <v>13</v>
      </c>
      <c r="AJ91" s="445">
        <v>13</v>
      </c>
      <c r="AK91" s="445">
        <v>560000</v>
      </c>
      <c r="AL91" s="445">
        <v>520000</v>
      </c>
      <c r="AM91" s="445">
        <v>520000</v>
      </c>
      <c r="AN91" s="445">
        <v>520000</v>
      </c>
      <c r="AO91" s="445">
        <v>520000</v>
      </c>
      <c r="AP91" s="445">
        <v>520000</v>
      </c>
      <c r="AQ91" s="445">
        <v>520000</v>
      </c>
      <c r="AR91" s="445">
        <v>520000</v>
      </c>
      <c r="AS91" s="445">
        <v>520000</v>
      </c>
      <c r="AT91" s="445">
        <v>520000</v>
      </c>
      <c r="AU91" s="445">
        <v>520000</v>
      </c>
      <c r="AV91" s="445">
        <v>520000</v>
      </c>
      <c r="AW91" s="445">
        <v>1</v>
      </c>
    </row>
    <row r="92" spans="2:51" ht="21.75" customHeight="1">
      <c r="B92" s="440">
        <v>88</v>
      </c>
      <c r="C92" s="441" t="s">
        <v>420</v>
      </c>
      <c r="D92" s="440">
        <v>88</v>
      </c>
      <c r="E92" s="430" t="s">
        <v>866</v>
      </c>
      <c r="F92" s="430">
        <f t="shared" si="5"/>
        <v>1210227</v>
      </c>
      <c r="G92" s="430" t="s">
        <v>867</v>
      </c>
      <c r="H92" s="430" t="s">
        <v>867</v>
      </c>
      <c r="I92" s="431" t="str">
        <f t="shared" si="4"/>
        <v>OK</v>
      </c>
      <c r="J92" s="431" t="str">
        <f t="shared" si="6"/>
        <v>OK</v>
      </c>
      <c r="L92" s="442">
        <v>1064046</v>
      </c>
      <c r="M92" s="443" t="s">
        <v>868</v>
      </c>
      <c r="N92" s="441" t="s">
        <v>869</v>
      </c>
      <c r="O92" s="444" t="s">
        <v>652</v>
      </c>
      <c r="P92" s="444" t="s">
        <v>1800</v>
      </c>
      <c r="Q92" s="430" t="s">
        <v>1513</v>
      </c>
      <c r="R92" s="441" t="s">
        <v>869</v>
      </c>
      <c r="S92" s="444" t="s">
        <v>652</v>
      </c>
      <c r="T92" s="444" t="s">
        <v>1800</v>
      </c>
      <c r="U92" s="445">
        <v>2400000</v>
      </c>
      <c r="V92" s="446">
        <v>45838</v>
      </c>
      <c r="W92" s="445">
        <v>10</v>
      </c>
      <c r="X92" s="445">
        <v>88</v>
      </c>
      <c r="Y92" s="445">
        <v>15</v>
      </c>
      <c r="Z92" s="445">
        <v>15</v>
      </c>
      <c r="AA92" s="445">
        <v>14</v>
      </c>
      <c r="AB92" s="445">
        <v>14</v>
      </c>
      <c r="AC92" s="445">
        <v>14</v>
      </c>
      <c r="AD92" s="445">
        <v>14</v>
      </c>
      <c r="AE92" s="445">
        <v>14</v>
      </c>
      <c r="AF92" s="445">
        <v>14</v>
      </c>
      <c r="AG92" s="445">
        <v>14</v>
      </c>
      <c r="AH92" s="445">
        <v>14</v>
      </c>
      <c r="AI92" s="445">
        <v>14</v>
      </c>
      <c r="AJ92" s="445">
        <v>14</v>
      </c>
      <c r="AK92" s="445">
        <v>504000</v>
      </c>
      <c r="AL92" s="445">
        <v>504000</v>
      </c>
      <c r="AM92" s="445">
        <v>470400</v>
      </c>
      <c r="AN92" s="445">
        <v>470400</v>
      </c>
      <c r="AO92" s="445">
        <v>470400</v>
      </c>
      <c r="AP92" s="445">
        <v>470400</v>
      </c>
      <c r="AQ92" s="445">
        <v>470400</v>
      </c>
      <c r="AR92" s="445">
        <v>470400</v>
      </c>
      <c r="AS92" s="445">
        <v>470400</v>
      </c>
      <c r="AT92" s="445">
        <v>470400</v>
      </c>
      <c r="AU92" s="445">
        <v>470400</v>
      </c>
      <c r="AV92" s="445">
        <v>470400</v>
      </c>
      <c r="AW92" s="445">
        <v>1</v>
      </c>
    </row>
    <row r="93" spans="2:51" ht="21.75" customHeight="1">
      <c r="B93" s="440">
        <v>89</v>
      </c>
      <c r="C93" s="441" t="s">
        <v>370</v>
      </c>
      <c r="D93" s="440">
        <v>89</v>
      </c>
      <c r="E93" s="430" t="s">
        <v>870</v>
      </c>
      <c r="F93" s="430">
        <f t="shared" si="5"/>
        <v>1210228</v>
      </c>
      <c r="G93" s="430" t="s">
        <v>871</v>
      </c>
      <c r="H93" s="430" t="s">
        <v>871</v>
      </c>
      <c r="I93" s="431" t="str">
        <f t="shared" si="4"/>
        <v>OK</v>
      </c>
      <c r="J93" s="431" t="str">
        <f t="shared" si="6"/>
        <v>OK</v>
      </c>
      <c r="L93" s="442">
        <v>1064040</v>
      </c>
      <c r="M93" s="443" t="s">
        <v>872</v>
      </c>
      <c r="N93" s="441" t="s">
        <v>873</v>
      </c>
      <c r="O93" s="444" t="s">
        <v>874</v>
      </c>
      <c r="P93" s="444" t="s">
        <v>875</v>
      </c>
      <c r="Q93" s="430" t="s">
        <v>1513</v>
      </c>
      <c r="R93" s="441" t="s">
        <v>873</v>
      </c>
      <c r="S93" s="444" t="s">
        <v>874</v>
      </c>
      <c r="T93" s="444" t="s">
        <v>875</v>
      </c>
      <c r="U93" s="445">
        <v>0</v>
      </c>
      <c r="V93" s="446"/>
      <c r="W93" s="445">
        <v>10</v>
      </c>
      <c r="X93" s="445">
        <v>89</v>
      </c>
      <c r="Y93" s="445">
        <v>8</v>
      </c>
      <c r="Z93" s="445">
        <v>8</v>
      </c>
      <c r="AA93" s="445">
        <v>8</v>
      </c>
      <c r="AB93" s="445">
        <v>8</v>
      </c>
      <c r="AC93" s="445">
        <v>8</v>
      </c>
      <c r="AD93" s="445">
        <v>8</v>
      </c>
      <c r="AE93" s="445">
        <v>8</v>
      </c>
      <c r="AF93" s="445">
        <v>8</v>
      </c>
      <c r="AG93" s="445">
        <v>8</v>
      </c>
      <c r="AH93" s="445">
        <v>8</v>
      </c>
      <c r="AI93" s="445">
        <v>8</v>
      </c>
      <c r="AJ93" s="445">
        <v>8</v>
      </c>
      <c r="AK93" s="445">
        <v>272000</v>
      </c>
      <c r="AL93" s="445">
        <v>272000</v>
      </c>
      <c r="AM93" s="445">
        <v>272000</v>
      </c>
      <c r="AN93" s="445">
        <v>272000</v>
      </c>
      <c r="AO93" s="445">
        <v>272000</v>
      </c>
      <c r="AP93" s="445">
        <v>272000</v>
      </c>
      <c r="AQ93" s="445">
        <v>272000</v>
      </c>
      <c r="AR93" s="445">
        <v>272000</v>
      </c>
      <c r="AS93" s="445">
        <v>272000</v>
      </c>
      <c r="AT93" s="445">
        <v>272000</v>
      </c>
      <c r="AU93" s="445">
        <v>272000</v>
      </c>
      <c r="AV93" s="445">
        <v>272000</v>
      </c>
      <c r="AW93" s="445">
        <v>1</v>
      </c>
    </row>
    <row r="94" spans="2:51" ht="21.75" customHeight="1">
      <c r="B94" s="440">
        <v>90</v>
      </c>
      <c r="C94" s="441" t="s">
        <v>372</v>
      </c>
      <c r="D94" s="440">
        <v>90</v>
      </c>
      <c r="E94" s="430" t="s">
        <v>876</v>
      </c>
      <c r="F94" s="430">
        <f t="shared" si="5"/>
        <v>1210229</v>
      </c>
      <c r="G94" s="430" t="s">
        <v>877</v>
      </c>
      <c r="H94" s="430" t="s">
        <v>877</v>
      </c>
      <c r="I94" s="431" t="str">
        <f t="shared" si="4"/>
        <v>OK</v>
      </c>
      <c r="J94" s="431" t="str">
        <f t="shared" si="6"/>
        <v>OK</v>
      </c>
      <c r="L94" s="442">
        <v>1059288</v>
      </c>
      <c r="M94" s="443" t="s">
        <v>1962</v>
      </c>
      <c r="N94" s="441" t="s">
        <v>1790</v>
      </c>
      <c r="O94" s="444" t="s">
        <v>652</v>
      </c>
      <c r="P94" s="444" t="s">
        <v>2260</v>
      </c>
      <c r="Q94" s="430" t="s">
        <v>1513</v>
      </c>
      <c r="R94" s="441" t="s">
        <v>1790</v>
      </c>
      <c r="S94" s="444" t="s">
        <v>652</v>
      </c>
      <c r="T94" s="444" t="s">
        <v>2260</v>
      </c>
      <c r="U94" s="445">
        <v>1680000</v>
      </c>
      <c r="V94" s="446">
        <v>45838</v>
      </c>
      <c r="W94" s="445">
        <v>10</v>
      </c>
      <c r="X94" s="445">
        <v>90</v>
      </c>
      <c r="Y94" s="445">
        <v>7</v>
      </c>
      <c r="Z94" s="445">
        <v>7</v>
      </c>
      <c r="AA94" s="445">
        <v>7</v>
      </c>
      <c r="AB94" s="445">
        <v>7</v>
      </c>
      <c r="AC94" s="445">
        <v>7</v>
      </c>
      <c r="AD94" s="445">
        <v>8</v>
      </c>
      <c r="AE94" s="445">
        <v>7</v>
      </c>
      <c r="AF94" s="445">
        <v>7</v>
      </c>
      <c r="AG94" s="445">
        <v>7</v>
      </c>
      <c r="AH94" s="445">
        <v>7</v>
      </c>
      <c r="AI94" s="445">
        <v>7</v>
      </c>
      <c r="AJ94" s="445">
        <v>7</v>
      </c>
      <c r="AK94" s="445">
        <v>241500</v>
      </c>
      <c r="AL94" s="445">
        <v>241500</v>
      </c>
      <c r="AM94" s="445">
        <v>241500</v>
      </c>
      <c r="AN94" s="445">
        <v>241500</v>
      </c>
      <c r="AO94" s="445">
        <v>241500</v>
      </c>
      <c r="AP94" s="445">
        <v>276000</v>
      </c>
      <c r="AQ94" s="445">
        <v>241500</v>
      </c>
      <c r="AR94" s="445">
        <v>241500</v>
      </c>
      <c r="AS94" s="445">
        <v>241500</v>
      </c>
      <c r="AT94" s="445">
        <v>241500</v>
      </c>
      <c r="AU94" s="445">
        <v>241500</v>
      </c>
      <c r="AV94" s="445">
        <v>241500</v>
      </c>
      <c r="AW94" s="445">
        <v>1</v>
      </c>
    </row>
    <row r="95" spans="2:51" ht="21.75" customHeight="1">
      <c r="B95" s="440">
        <v>91</v>
      </c>
      <c r="C95" s="441" t="s">
        <v>379</v>
      </c>
      <c r="D95" s="440">
        <v>91</v>
      </c>
      <c r="E95" s="430" t="s">
        <v>878</v>
      </c>
      <c r="F95" s="430">
        <f t="shared" si="5"/>
        <v>1210230</v>
      </c>
      <c r="G95" s="430" t="s">
        <v>879</v>
      </c>
      <c r="H95" s="430" t="s">
        <v>879</v>
      </c>
      <c r="I95" s="431" t="str">
        <f t="shared" si="4"/>
        <v>OK</v>
      </c>
      <c r="J95" s="431" t="str">
        <f t="shared" si="6"/>
        <v>OK</v>
      </c>
      <c r="L95" s="442">
        <v>1063848</v>
      </c>
      <c r="M95" s="443" t="s">
        <v>880</v>
      </c>
      <c r="N95" s="441" t="s">
        <v>881</v>
      </c>
      <c r="O95" s="444" t="s">
        <v>652</v>
      </c>
      <c r="P95" s="444" t="s">
        <v>882</v>
      </c>
      <c r="Q95" s="430" t="s">
        <v>1513</v>
      </c>
      <c r="R95" s="441" t="s">
        <v>881</v>
      </c>
      <c r="S95" s="444" t="s">
        <v>652</v>
      </c>
      <c r="T95" s="444" t="s">
        <v>882</v>
      </c>
      <c r="U95" s="445">
        <v>0</v>
      </c>
      <c r="V95" s="446"/>
      <c r="W95" s="445">
        <v>11</v>
      </c>
      <c r="X95" s="445"/>
      <c r="Y95" s="445">
        <v>11</v>
      </c>
      <c r="Z95" s="445">
        <v>11</v>
      </c>
      <c r="AA95" s="445">
        <v>12</v>
      </c>
      <c r="AB95" s="445">
        <v>12</v>
      </c>
      <c r="AC95" s="445">
        <v>12</v>
      </c>
      <c r="AD95" s="445">
        <v>12</v>
      </c>
      <c r="AE95" s="445">
        <v>12</v>
      </c>
      <c r="AF95" s="445">
        <v>12</v>
      </c>
      <c r="AG95" s="445">
        <v>11</v>
      </c>
      <c r="AH95" s="445">
        <v>11</v>
      </c>
      <c r="AI95" s="445">
        <v>11</v>
      </c>
      <c r="AJ95" s="445">
        <v>11</v>
      </c>
      <c r="AK95" s="445">
        <v>387200</v>
      </c>
      <c r="AL95" s="445">
        <v>387200</v>
      </c>
      <c r="AM95" s="445">
        <v>422400</v>
      </c>
      <c r="AN95" s="445">
        <v>422400</v>
      </c>
      <c r="AO95" s="445">
        <v>422400</v>
      </c>
      <c r="AP95" s="445">
        <v>422400</v>
      </c>
      <c r="AQ95" s="445">
        <v>422400</v>
      </c>
      <c r="AR95" s="445">
        <v>422400</v>
      </c>
      <c r="AS95" s="445">
        <v>387200</v>
      </c>
      <c r="AT95" s="445">
        <v>387200</v>
      </c>
      <c r="AU95" s="445">
        <v>387200</v>
      </c>
      <c r="AV95" s="445">
        <v>387200</v>
      </c>
      <c r="AW95" s="445">
        <v>1</v>
      </c>
    </row>
    <row r="96" spans="2:51" ht="21.75" customHeight="1">
      <c r="B96" s="440">
        <v>92</v>
      </c>
      <c r="C96" s="441" t="s">
        <v>365</v>
      </c>
      <c r="D96" s="440">
        <v>92</v>
      </c>
      <c r="E96" s="430" t="s">
        <v>883</v>
      </c>
      <c r="F96" s="430">
        <f t="shared" si="5"/>
        <v>1210231</v>
      </c>
      <c r="G96" s="430" t="s">
        <v>884</v>
      </c>
      <c r="H96" s="430" t="s">
        <v>884</v>
      </c>
      <c r="I96" s="431" t="str">
        <f t="shared" si="4"/>
        <v>OK</v>
      </c>
      <c r="J96" s="431" t="str">
        <f t="shared" si="6"/>
        <v>OK</v>
      </c>
      <c r="L96" s="442">
        <v>1064193</v>
      </c>
      <c r="M96" s="443" t="s">
        <v>885</v>
      </c>
      <c r="N96" s="441" t="s">
        <v>886</v>
      </c>
      <c r="O96" s="444" t="s">
        <v>652</v>
      </c>
      <c r="P96" s="444" t="s">
        <v>887</v>
      </c>
      <c r="Q96" s="430" t="s">
        <v>1513</v>
      </c>
      <c r="R96" s="441" t="s">
        <v>886</v>
      </c>
      <c r="S96" s="444" t="s">
        <v>652</v>
      </c>
      <c r="T96" s="444" t="s">
        <v>887</v>
      </c>
      <c r="U96" s="445">
        <v>1680000</v>
      </c>
      <c r="V96" s="446">
        <v>45838</v>
      </c>
      <c r="W96" s="445">
        <v>11</v>
      </c>
      <c r="X96" s="445">
        <v>2</v>
      </c>
      <c r="Y96" s="445">
        <v>7</v>
      </c>
      <c r="Z96" s="445">
        <v>9</v>
      </c>
      <c r="AA96" s="445">
        <v>9</v>
      </c>
      <c r="AB96" s="445">
        <v>9</v>
      </c>
      <c r="AC96" s="445">
        <v>9</v>
      </c>
      <c r="AD96" s="445">
        <v>9</v>
      </c>
      <c r="AE96" s="445">
        <v>9</v>
      </c>
      <c r="AF96" s="445">
        <v>10</v>
      </c>
      <c r="AG96" s="445">
        <v>10</v>
      </c>
      <c r="AH96" s="445">
        <v>8</v>
      </c>
      <c r="AI96" s="445">
        <v>8</v>
      </c>
      <c r="AJ96" s="445">
        <v>8</v>
      </c>
      <c r="AK96" s="445">
        <v>238000</v>
      </c>
      <c r="AL96" s="445">
        <v>306000</v>
      </c>
      <c r="AM96" s="445">
        <v>304335</v>
      </c>
      <c r="AN96" s="445">
        <v>294345</v>
      </c>
      <c r="AO96" s="445">
        <v>305011</v>
      </c>
      <c r="AP96" s="445">
        <v>304335</v>
      </c>
      <c r="AQ96" s="445">
        <v>306000</v>
      </c>
      <c r="AR96" s="445">
        <v>340000</v>
      </c>
      <c r="AS96" s="445">
        <v>317611</v>
      </c>
      <c r="AT96" s="445">
        <v>0</v>
      </c>
      <c r="AU96" s="445">
        <v>0</v>
      </c>
      <c r="AV96" s="445">
        <v>0</v>
      </c>
      <c r="AW96" s="445">
        <v>1</v>
      </c>
    </row>
    <row r="97" spans="2:51" ht="21.75" customHeight="1">
      <c r="B97" s="440">
        <v>93</v>
      </c>
      <c r="C97" s="441" t="s">
        <v>373</v>
      </c>
      <c r="D97" s="440">
        <v>93</v>
      </c>
      <c r="E97" s="430" t="s">
        <v>888</v>
      </c>
      <c r="F97" s="430">
        <f t="shared" si="5"/>
        <v>1210232</v>
      </c>
      <c r="G97" s="430" t="s">
        <v>889</v>
      </c>
      <c r="H97" s="430" t="s">
        <v>889</v>
      </c>
      <c r="I97" s="431" t="str">
        <f t="shared" si="4"/>
        <v>OK</v>
      </c>
      <c r="J97" s="431" t="str">
        <f t="shared" si="6"/>
        <v>OK</v>
      </c>
      <c r="L97" s="442">
        <v>1063669</v>
      </c>
      <c r="M97" s="443" t="s">
        <v>1547</v>
      </c>
      <c r="N97" s="441" t="s">
        <v>890</v>
      </c>
      <c r="O97" s="444" t="s">
        <v>652</v>
      </c>
      <c r="P97" s="444" t="s">
        <v>849</v>
      </c>
      <c r="Q97" s="430" t="s">
        <v>1513</v>
      </c>
      <c r="R97" s="441" t="s">
        <v>890</v>
      </c>
      <c r="S97" s="444" t="s">
        <v>652</v>
      </c>
      <c r="T97" s="444" t="s">
        <v>849</v>
      </c>
      <c r="U97" s="445">
        <v>5440000</v>
      </c>
      <c r="V97" s="446">
        <v>45838</v>
      </c>
      <c r="W97" s="445">
        <v>11</v>
      </c>
      <c r="X97" s="445">
        <v>3</v>
      </c>
      <c r="Y97" s="445">
        <v>18</v>
      </c>
      <c r="Z97" s="445">
        <v>18</v>
      </c>
      <c r="AA97" s="445">
        <v>17</v>
      </c>
      <c r="AB97" s="445">
        <v>15</v>
      </c>
      <c r="AC97" s="445">
        <v>15</v>
      </c>
      <c r="AD97" s="445">
        <v>13</v>
      </c>
      <c r="AE97" s="445">
        <v>14</v>
      </c>
      <c r="AF97" s="445">
        <v>16</v>
      </c>
      <c r="AG97" s="445">
        <v>16</v>
      </c>
      <c r="AH97" s="445">
        <v>16</v>
      </c>
      <c r="AI97" s="445">
        <v>16</v>
      </c>
      <c r="AJ97" s="445">
        <v>16</v>
      </c>
      <c r="AK97" s="445">
        <v>612000</v>
      </c>
      <c r="AL97" s="445">
        <v>612000</v>
      </c>
      <c r="AM97" s="445">
        <v>578000</v>
      </c>
      <c r="AN97" s="445">
        <v>510000</v>
      </c>
      <c r="AO97" s="445">
        <v>510000</v>
      </c>
      <c r="AP97" s="445">
        <v>442000</v>
      </c>
      <c r="AQ97" s="445">
        <v>476000</v>
      </c>
      <c r="AR97" s="445">
        <v>544000</v>
      </c>
      <c r="AS97" s="445">
        <v>544000</v>
      </c>
      <c r="AT97" s="445">
        <v>544000</v>
      </c>
      <c r="AU97" s="445">
        <v>544000</v>
      </c>
      <c r="AV97" s="445">
        <v>544000</v>
      </c>
      <c r="AW97" s="445">
        <v>1</v>
      </c>
    </row>
    <row r="98" spans="2:51" ht="21.75" customHeight="1">
      <c r="B98" s="440">
        <v>94</v>
      </c>
      <c r="C98" s="441" t="s">
        <v>380</v>
      </c>
      <c r="D98" s="440">
        <v>94</v>
      </c>
      <c r="E98" s="430" t="s">
        <v>891</v>
      </c>
      <c r="F98" s="430">
        <f t="shared" si="5"/>
        <v>1210233</v>
      </c>
      <c r="G98" s="430" t="s">
        <v>892</v>
      </c>
      <c r="H98" s="430" t="s">
        <v>892</v>
      </c>
      <c r="I98" s="431" t="str">
        <f t="shared" si="4"/>
        <v>OK</v>
      </c>
      <c r="J98" s="431" t="str">
        <f t="shared" si="6"/>
        <v>OK</v>
      </c>
      <c r="L98" s="442">
        <v>1064016</v>
      </c>
      <c r="M98" s="443" t="s">
        <v>677</v>
      </c>
      <c r="N98" s="441" t="s">
        <v>678</v>
      </c>
      <c r="O98" s="444" t="s">
        <v>517</v>
      </c>
      <c r="P98" s="444" t="s">
        <v>679</v>
      </c>
      <c r="Q98" s="430" t="s">
        <v>1513</v>
      </c>
      <c r="R98" s="441" t="s">
        <v>678</v>
      </c>
      <c r="S98" s="444" t="s">
        <v>517</v>
      </c>
      <c r="T98" s="444" t="s">
        <v>679</v>
      </c>
      <c r="U98" s="445">
        <v>800000</v>
      </c>
      <c r="V98" s="446">
        <v>45838</v>
      </c>
      <c r="W98" s="445">
        <v>11</v>
      </c>
      <c r="X98" s="445">
        <v>4</v>
      </c>
      <c r="Y98" s="445">
        <v>4</v>
      </c>
      <c r="Z98" s="445">
        <v>4</v>
      </c>
      <c r="AA98" s="445">
        <v>4</v>
      </c>
      <c r="AB98" s="445">
        <v>4</v>
      </c>
      <c r="AC98" s="445">
        <v>4</v>
      </c>
      <c r="AD98" s="445">
        <v>4</v>
      </c>
      <c r="AE98" s="445">
        <v>4</v>
      </c>
      <c r="AF98" s="445">
        <v>4</v>
      </c>
      <c r="AG98" s="445">
        <v>4</v>
      </c>
      <c r="AH98" s="445">
        <v>5</v>
      </c>
      <c r="AI98" s="445">
        <v>5</v>
      </c>
      <c r="AJ98" s="445">
        <v>5</v>
      </c>
      <c r="AK98" s="445">
        <v>144000</v>
      </c>
      <c r="AL98" s="445">
        <v>144000</v>
      </c>
      <c r="AM98" s="445">
        <v>144000</v>
      </c>
      <c r="AN98" s="445">
        <v>144000</v>
      </c>
      <c r="AO98" s="445">
        <v>144000</v>
      </c>
      <c r="AP98" s="445">
        <v>144000</v>
      </c>
      <c r="AQ98" s="445">
        <v>144000</v>
      </c>
      <c r="AR98" s="445">
        <v>144000</v>
      </c>
      <c r="AS98" s="445">
        <v>144000</v>
      </c>
      <c r="AT98" s="445">
        <v>180000</v>
      </c>
      <c r="AU98" s="445">
        <v>180000</v>
      </c>
      <c r="AV98" s="445">
        <v>180000</v>
      </c>
      <c r="AW98" s="445">
        <v>1</v>
      </c>
    </row>
    <row r="99" spans="2:51" ht="21.75" customHeight="1">
      <c r="B99" s="440">
        <v>95</v>
      </c>
      <c r="C99" s="441" t="s">
        <v>387</v>
      </c>
      <c r="D99" s="440">
        <v>95</v>
      </c>
      <c r="E99" s="430" t="s">
        <v>893</v>
      </c>
      <c r="F99" s="430">
        <f t="shared" si="5"/>
        <v>1210234</v>
      </c>
      <c r="G99" s="430" t="s">
        <v>894</v>
      </c>
      <c r="H99" s="430" t="s">
        <v>894</v>
      </c>
      <c r="I99" s="431" t="str">
        <f t="shared" si="4"/>
        <v>OK</v>
      </c>
      <c r="J99" s="431" t="str">
        <f t="shared" si="6"/>
        <v>OK</v>
      </c>
      <c r="L99" s="442">
        <v>1064250</v>
      </c>
      <c r="M99" s="443" t="s">
        <v>895</v>
      </c>
      <c r="N99" s="441" t="s">
        <v>1791</v>
      </c>
      <c r="O99" s="444" t="s">
        <v>652</v>
      </c>
      <c r="P99" s="444" t="s">
        <v>1801</v>
      </c>
      <c r="Q99" s="430" t="s">
        <v>1513</v>
      </c>
      <c r="R99" s="441" t="s">
        <v>1791</v>
      </c>
      <c r="S99" s="444" t="s">
        <v>652</v>
      </c>
      <c r="T99" s="444" t="s">
        <v>1801</v>
      </c>
      <c r="U99" s="445">
        <v>5280000</v>
      </c>
      <c r="V99" s="446">
        <v>45838</v>
      </c>
      <c r="W99" s="445">
        <v>11</v>
      </c>
      <c r="X99" s="445">
        <v>5</v>
      </c>
      <c r="Y99" s="445">
        <v>12</v>
      </c>
      <c r="Z99" s="445">
        <v>12</v>
      </c>
      <c r="AA99" s="445">
        <v>12</v>
      </c>
      <c r="AB99" s="445">
        <v>13</v>
      </c>
      <c r="AC99" s="445">
        <v>12</v>
      </c>
      <c r="AD99" s="445">
        <v>13</v>
      </c>
      <c r="AE99" s="445">
        <v>13</v>
      </c>
      <c r="AF99" s="445">
        <v>13</v>
      </c>
      <c r="AG99" s="445">
        <v>13</v>
      </c>
      <c r="AH99" s="445">
        <v>13</v>
      </c>
      <c r="AI99" s="445">
        <v>13</v>
      </c>
      <c r="AJ99" s="445">
        <v>13</v>
      </c>
      <c r="AK99" s="445">
        <v>420000</v>
      </c>
      <c r="AL99" s="445">
        <v>420000</v>
      </c>
      <c r="AM99" s="445">
        <v>420000</v>
      </c>
      <c r="AN99" s="445">
        <v>455000</v>
      </c>
      <c r="AO99" s="445">
        <v>420000</v>
      </c>
      <c r="AP99" s="445">
        <v>455000</v>
      </c>
      <c r="AQ99" s="445">
        <v>455000</v>
      </c>
      <c r="AR99" s="445">
        <v>455000</v>
      </c>
      <c r="AS99" s="445">
        <v>455000</v>
      </c>
      <c r="AT99" s="445">
        <v>455000</v>
      </c>
      <c r="AU99" s="445">
        <v>455000</v>
      </c>
      <c r="AV99" s="445">
        <v>455000</v>
      </c>
      <c r="AW99" s="445">
        <v>1</v>
      </c>
    </row>
    <row r="100" spans="2:51" ht="21.75" customHeight="1">
      <c r="B100" s="440">
        <v>96</v>
      </c>
      <c r="C100" s="441" t="s">
        <v>410</v>
      </c>
      <c r="D100" s="440">
        <v>96</v>
      </c>
      <c r="E100" s="430" t="s">
        <v>896</v>
      </c>
      <c r="F100" s="430">
        <f t="shared" si="5"/>
        <v>1210235</v>
      </c>
      <c r="G100" s="430" t="s">
        <v>897</v>
      </c>
      <c r="H100" s="430" t="s">
        <v>897</v>
      </c>
      <c r="I100" s="431" t="str">
        <f t="shared" si="4"/>
        <v>OK</v>
      </c>
      <c r="J100" s="431" t="str">
        <f t="shared" si="6"/>
        <v>OK</v>
      </c>
      <c r="L100" s="442">
        <v>1074833</v>
      </c>
      <c r="M100" s="443" t="s">
        <v>1987</v>
      </c>
      <c r="N100" s="441" t="s">
        <v>1548</v>
      </c>
      <c r="O100" s="444" t="s">
        <v>652</v>
      </c>
      <c r="P100" s="444" t="s">
        <v>1549</v>
      </c>
      <c r="Q100" s="430" t="s">
        <v>1513</v>
      </c>
      <c r="R100" s="441" t="s">
        <v>1548</v>
      </c>
      <c r="S100" s="444" t="s">
        <v>652</v>
      </c>
      <c r="T100" s="444" t="s">
        <v>1549</v>
      </c>
      <c r="U100" s="445">
        <v>0</v>
      </c>
      <c r="V100" s="446"/>
      <c r="W100" s="445">
        <v>11</v>
      </c>
      <c r="X100" s="445">
        <v>6</v>
      </c>
      <c r="Y100" s="445">
        <v>7</v>
      </c>
      <c r="Z100" s="445">
        <v>8</v>
      </c>
      <c r="AA100" s="445">
        <v>8</v>
      </c>
      <c r="AB100" s="445">
        <v>8</v>
      </c>
      <c r="AC100" s="445">
        <v>8</v>
      </c>
      <c r="AD100" s="445">
        <v>7</v>
      </c>
      <c r="AE100" s="445">
        <v>7</v>
      </c>
      <c r="AF100" s="445">
        <v>8</v>
      </c>
      <c r="AG100" s="445">
        <v>8</v>
      </c>
      <c r="AH100" s="445">
        <v>8</v>
      </c>
      <c r="AI100" s="445">
        <v>8</v>
      </c>
      <c r="AJ100" s="445">
        <v>8</v>
      </c>
      <c r="AK100" s="445">
        <v>280000</v>
      </c>
      <c r="AL100" s="445">
        <v>320000</v>
      </c>
      <c r="AM100" s="445">
        <v>320000</v>
      </c>
      <c r="AN100" s="445">
        <v>320000</v>
      </c>
      <c r="AO100" s="445">
        <v>320000</v>
      </c>
      <c r="AP100" s="445">
        <v>280000</v>
      </c>
      <c r="AQ100" s="445">
        <v>280000</v>
      </c>
      <c r="AR100" s="445">
        <v>320000</v>
      </c>
      <c r="AS100" s="445">
        <v>320000</v>
      </c>
      <c r="AT100" s="445">
        <v>320000</v>
      </c>
      <c r="AU100" s="445">
        <v>320000</v>
      </c>
      <c r="AV100" s="445">
        <v>320000</v>
      </c>
      <c r="AW100" s="445">
        <v>1</v>
      </c>
    </row>
    <row r="101" spans="2:51" ht="21.75" customHeight="1">
      <c r="B101" s="440">
        <v>97</v>
      </c>
      <c r="C101" s="441" t="s">
        <v>367</v>
      </c>
      <c r="D101" s="440">
        <v>97</v>
      </c>
      <c r="E101" s="430" t="s">
        <v>898</v>
      </c>
      <c r="F101" s="430">
        <f t="shared" si="5"/>
        <v>1210236</v>
      </c>
      <c r="G101" s="430" t="s">
        <v>899</v>
      </c>
      <c r="H101" s="430" t="s">
        <v>899</v>
      </c>
      <c r="I101" s="431" t="str">
        <f t="shared" ref="I101:I112" si="7">IF(COUNTIF($G$5:$G$336,G101)=1,"OK","重複あり！")</f>
        <v>OK</v>
      </c>
      <c r="J101" s="431" t="str">
        <f t="shared" si="6"/>
        <v>OK</v>
      </c>
      <c r="L101" s="442">
        <v>1059436</v>
      </c>
      <c r="M101" s="443" t="s">
        <v>900</v>
      </c>
      <c r="N101" s="441" t="s">
        <v>2263</v>
      </c>
      <c r="O101" s="444" t="s">
        <v>652</v>
      </c>
      <c r="P101" s="444" t="s">
        <v>901</v>
      </c>
      <c r="Q101" s="430" t="s">
        <v>1513</v>
      </c>
      <c r="R101" s="441" t="s">
        <v>2263</v>
      </c>
      <c r="S101" s="444" t="s">
        <v>652</v>
      </c>
      <c r="T101" s="444" t="s">
        <v>901</v>
      </c>
      <c r="U101" s="445">
        <v>3600000</v>
      </c>
      <c r="V101" s="446">
        <v>45838</v>
      </c>
      <c r="W101" s="445">
        <v>11</v>
      </c>
      <c r="X101" s="445">
        <v>7</v>
      </c>
      <c r="Y101" s="445">
        <v>10</v>
      </c>
      <c r="Z101" s="445">
        <v>10</v>
      </c>
      <c r="AA101" s="445">
        <v>10</v>
      </c>
      <c r="AB101" s="445">
        <v>10</v>
      </c>
      <c r="AC101" s="445">
        <v>10</v>
      </c>
      <c r="AD101" s="445">
        <v>10</v>
      </c>
      <c r="AE101" s="445">
        <v>9</v>
      </c>
      <c r="AF101" s="445">
        <v>10</v>
      </c>
      <c r="AG101" s="445">
        <v>10</v>
      </c>
      <c r="AH101" s="445">
        <v>10</v>
      </c>
      <c r="AI101" s="445">
        <v>10</v>
      </c>
      <c r="AJ101" s="445">
        <v>10</v>
      </c>
      <c r="AK101" s="445">
        <v>320000</v>
      </c>
      <c r="AL101" s="445">
        <v>320000</v>
      </c>
      <c r="AM101" s="445">
        <v>320000</v>
      </c>
      <c r="AN101" s="445">
        <v>320000</v>
      </c>
      <c r="AO101" s="445">
        <v>320000</v>
      </c>
      <c r="AP101" s="445">
        <v>320000</v>
      </c>
      <c r="AQ101" s="445">
        <v>288000</v>
      </c>
      <c r="AR101" s="445">
        <v>320000</v>
      </c>
      <c r="AS101" s="445">
        <v>320000</v>
      </c>
      <c r="AT101" s="445">
        <v>320000</v>
      </c>
      <c r="AU101" s="445">
        <v>320000</v>
      </c>
      <c r="AV101" s="445">
        <v>320000</v>
      </c>
      <c r="AW101" s="445">
        <v>1</v>
      </c>
    </row>
    <row r="102" spans="2:51" ht="21.75" customHeight="1">
      <c r="B102" s="440">
        <v>98</v>
      </c>
      <c r="C102" s="441" t="s">
        <v>1988</v>
      </c>
      <c r="D102" s="440">
        <v>98</v>
      </c>
      <c r="E102" s="430" t="s">
        <v>902</v>
      </c>
      <c r="F102" s="430">
        <f t="shared" si="5"/>
        <v>1210542</v>
      </c>
      <c r="G102" s="430" t="s">
        <v>903</v>
      </c>
      <c r="H102" s="430" t="s">
        <v>903</v>
      </c>
      <c r="I102" s="431" t="str">
        <f t="shared" si="7"/>
        <v>OK</v>
      </c>
      <c r="J102" s="431" t="str">
        <f t="shared" si="6"/>
        <v>OK</v>
      </c>
      <c r="L102" s="442">
        <v>1065968</v>
      </c>
      <c r="M102" s="443" t="s">
        <v>904</v>
      </c>
      <c r="N102" s="441" t="s">
        <v>905</v>
      </c>
      <c r="O102" s="444" t="s">
        <v>799</v>
      </c>
      <c r="P102" s="444" t="s">
        <v>906</v>
      </c>
      <c r="Q102" s="430" t="s">
        <v>1513</v>
      </c>
      <c r="R102" s="441" t="s">
        <v>905</v>
      </c>
      <c r="S102" s="444" t="s">
        <v>799</v>
      </c>
      <c r="T102" s="444" t="s">
        <v>906</v>
      </c>
      <c r="U102" s="445">
        <v>0</v>
      </c>
      <c r="V102" s="446"/>
      <c r="W102" s="445">
        <v>11</v>
      </c>
      <c r="X102" s="445">
        <v>8</v>
      </c>
      <c r="Y102" s="445">
        <v>13</v>
      </c>
      <c r="Z102" s="445">
        <v>12</v>
      </c>
      <c r="AA102" s="445">
        <v>12</v>
      </c>
      <c r="AB102" s="445">
        <v>12</v>
      </c>
      <c r="AC102" s="445">
        <v>13</v>
      </c>
      <c r="AD102" s="445">
        <v>13</v>
      </c>
      <c r="AE102" s="445">
        <v>12</v>
      </c>
      <c r="AF102" s="445">
        <v>12</v>
      </c>
      <c r="AG102" s="445">
        <v>13</v>
      </c>
      <c r="AH102" s="445">
        <v>13</v>
      </c>
      <c r="AI102" s="445">
        <v>13</v>
      </c>
      <c r="AJ102" s="445">
        <v>13</v>
      </c>
      <c r="AK102" s="445">
        <v>442000</v>
      </c>
      <c r="AL102" s="445">
        <v>408000</v>
      </c>
      <c r="AM102" s="445">
        <v>408000</v>
      </c>
      <c r="AN102" s="445">
        <v>408000</v>
      </c>
      <c r="AO102" s="445">
        <v>442000</v>
      </c>
      <c r="AP102" s="445">
        <v>442000</v>
      </c>
      <c r="AQ102" s="445">
        <v>408000</v>
      </c>
      <c r="AR102" s="445">
        <v>408000</v>
      </c>
      <c r="AS102" s="445">
        <v>442000</v>
      </c>
      <c r="AT102" s="445">
        <v>442000</v>
      </c>
      <c r="AU102" s="445">
        <v>442000</v>
      </c>
      <c r="AV102" s="445">
        <v>442000</v>
      </c>
      <c r="AW102" s="445">
        <v>1</v>
      </c>
    </row>
    <row r="103" spans="2:51" ht="21.75" customHeight="1">
      <c r="B103" s="440">
        <v>99</v>
      </c>
      <c r="C103" s="448" t="s">
        <v>1989</v>
      </c>
      <c r="D103" s="440">
        <v>99</v>
      </c>
      <c r="E103" s="430" t="s">
        <v>907</v>
      </c>
      <c r="F103" s="430">
        <f t="shared" si="5"/>
        <v>1210328</v>
      </c>
      <c r="G103" s="430" t="s">
        <v>908</v>
      </c>
      <c r="H103" s="430" t="s">
        <v>908</v>
      </c>
      <c r="I103" s="431" t="str">
        <f t="shared" si="7"/>
        <v>OK</v>
      </c>
      <c r="J103" s="431" t="str">
        <f t="shared" si="6"/>
        <v>OK</v>
      </c>
      <c r="L103" s="442">
        <v>1066600</v>
      </c>
      <c r="M103" s="443" t="s">
        <v>909</v>
      </c>
      <c r="N103" s="441" t="s">
        <v>910</v>
      </c>
      <c r="O103" s="444" t="s">
        <v>517</v>
      </c>
      <c r="P103" s="444" t="s">
        <v>911</v>
      </c>
      <c r="Q103" s="430" t="s">
        <v>1513</v>
      </c>
      <c r="R103" s="441" t="s">
        <v>910</v>
      </c>
      <c r="S103" s="444" t="s">
        <v>517</v>
      </c>
      <c r="T103" s="444" t="s">
        <v>911</v>
      </c>
      <c r="U103" s="445">
        <v>0</v>
      </c>
      <c r="V103" s="446"/>
      <c r="W103" s="445">
        <v>11</v>
      </c>
      <c r="X103" s="445">
        <v>9</v>
      </c>
      <c r="Y103" s="445">
        <v>13</v>
      </c>
      <c r="Z103" s="445">
        <v>13</v>
      </c>
      <c r="AA103" s="445">
        <v>14</v>
      </c>
      <c r="AB103" s="445">
        <v>14</v>
      </c>
      <c r="AC103" s="445">
        <v>15</v>
      </c>
      <c r="AD103" s="445">
        <v>14</v>
      </c>
      <c r="AE103" s="445">
        <v>15</v>
      </c>
      <c r="AF103" s="445">
        <v>15</v>
      </c>
      <c r="AG103" s="445">
        <v>15</v>
      </c>
      <c r="AH103" s="445">
        <v>15</v>
      </c>
      <c r="AI103" s="445">
        <v>15</v>
      </c>
      <c r="AJ103" s="445">
        <v>15</v>
      </c>
      <c r="AK103" s="445">
        <v>461500</v>
      </c>
      <c r="AL103" s="445">
        <v>461500</v>
      </c>
      <c r="AM103" s="445">
        <v>497000</v>
      </c>
      <c r="AN103" s="445">
        <v>497000</v>
      </c>
      <c r="AO103" s="445">
        <v>532500</v>
      </c>
      <c r="AP103" s="445">
        <v>497000</v>
      </c>
      <c r="AQ103" s="445">
        <v>532500</v>
      </c>
      <c r="AR103" s="445">
        <v>532500</v>
      </c>
      <c r="AS103" s="445">
        <v>532500</v>
      </c>
      <c r="AT103" s="445">
        <v>532500</v>
      </c>
      <c r="AU103" s="445">
        <v>532500</v>
      </c>
      <c r="AV103" s="445">
        <v>532500</v>
      </c>
      <c r="AW103" s="445">
        <v>1</v>
      </c>
    </row>
    <row r="104" spans="2:51" ht="21.75" customHeight="1">
      <c r="B104" s="440">
        <v>100</v>
      </c>
      <c r="C104" s="448" t="s">
        <v>1990</v>
      </c>
      <c r="D104" s="440">
        <v>100</v>
      </c>
      <c r="E104" s="430" t="s">
        <v>912</v>
      </c>
      <c r="F104" s="430">
        <f t="shared" si="5"/>
        <v>1210332</v>
      </c>
      <c r="G104" s="430" t="s">
        <v>913</v>
      </c>
      <c r="H104" s="430" t="s">
        <v>913</v>
      </c>
      <c r="I104" s="431" t="str">
        <f t="shared" si="7"/>
        <v>OK</v>
      </c>
      <c r="J104" s="431" t="str">
        <f t="shared" si="6"/>
        <v>OK</v>
      </c>
      <c r="L104" s="442">
        <v>1061825</v>
      </c>
      <c r="M104" s="443" t="s">
        <v>1546</v>
      </c>
      <c r="N104" s="441" t="s">
        <v>840</v>
      </c>
      <c r="O104" s="444" t="s">
        <v>652</v>
      </c>
      <c r="P104" s="444" t="s">
        <v>841</v>
      </c>
      <c r="Q104" s="430" t="s">
        <v>1513</v>
      </c>
      <c r="R104" s="441" t="s">
        <v>840</v>
      </c>
      <c r="S104" s="444" t="s">
        <v>652</v>
      </c>
      <c r="T104" s="444" t="s">
        <v>841</v>
      </c>
      <c r="U104" s="445">
        <v>3600000</v>
      </c>
      <c r="V104" s="446">
        <v>45838</v>
      </c>
      <c r="W104" s="445">
        <v>11</v>
      </c>
      <c r="X104" s="445">
        <v>10</v>
      </c>
      <c r="Y104" s="445">
        <v>15</v>
      </c>
      <c r="Z104" s="445">
        <v>14</v>
      </c>
      <c r="AA104" s="445">
        <v>15</v>
      </c>
      <c r="AB104" s="445">
        <v>15</v>
      </c>
      <c r="AC104" s="445">
        <v>14</v>
      </c>
      <c r="AD104" s="445">
        <v>15</v>
      </c>
      <c r="AE104" s="445">
        <v>14</v>
      </c>
      <c r="AF104" s="445">
        <v>15</v>
      </c>
      <c r="AG104" s="445">
        <v>15</v>
      </c>
      <c r="AH104" s="445">
        <v>15</v>
      </c>
      <c r="AI104" s="445">
        <v>15</v>
      </c>
      <c r="AJ104" s="445">
        <v>15</v>
      </c>
      <c r="AK104" s="445">
        <v>471000</v>
      </c>
      <c r="AL104" s="445">
        <v>438000</v>
      </c>
      <c r="AM104" s="445">
        <v>471000</v>
      </c>
      <c r="AN104" s="445">
        <v>471000</v>
      </c>
      <c r="AO104" s="445">
        <v>438000</v>
      </c>
      <c r="AP104" s="445">
        <v>471000</v>
      </c>
      <c r="AQ104" s="445">
        <v>438000</v>
      </c>
      <c r="AR104" s="445">
        <v>471000</v>
      </c>
      <c r="AS104" s="445">
        <v>471000</v>
      </c>
      <c r="AT104" s="445">
        <v>471000</v>
      </c>
      <c r="AU104" s="445">
        <v>471000</v>
      </c>
      <c r="AV104" s="445">
        <v>471000</v>
      </c>
      <c r="AW104" s="445">
        <v>1</v>
      </c>
    </row>
    <row r="105" spans="2:51" ht="21.75" customHeight="1">
      <c r="B105" s="440">
        <v>101</v>
      </c>
      <c r="C105" s="448" t="s">
        <v>1991</v>
      </c>
      <c r="D105" s="440">
        <v>101</v>
      </c>
      <c r="E105" s="430" t="s">
        <v>914</v>
      </c>
      <c r="F105" s="430">
        <f t="shared" si="5"/>
        <v>1210333</v>
      </c>
      <c r="G105" s="430" t="s">
        <v>915</v>
      </c>
      <c r="H105" s="430" t="s">
        <v>915</v>
      </c>
      <c r="I105" s="431" t="str">
        <f t="shared" si="7"/>
        <v>OK</v>
      </c>
      <c r="J105" s="431" t="str">
        <f t="shared" si="6"/>
        <v>OK</v>
      </c>
      <c r="L105" s="442">
        <v>1065085</v>
      </c>
      <c r="M105" s="443" t="s">
        <v>916</v>
      </c>
      <c r="N105" s="441" t="s">
        <v>1027</v>
      </c>
      <c r="O105" s="444" t="s">
        <v>652</v>
      </c>
      <c r="P105" s="444" t="s">
        <v>994</v>
      </c>
      <c r="Q105" s="430" t="s">
        <v>1513</v>
      </c>
      <c r="R105" s="441" t="s">
        <v>1027</v>
      </c>
      <c r="S105" s="444" t="s">
        <v>652</v>
      </c>
      <c r="T105" s="444" t="s">
        <v>994</v>
      </c>
      <c r="U105" s="445">
        <v>2880000</v>
      </c>
      <c r="V105" s="446">
        <v>45838</v>
      </c>
      <c r="W105" s="445">
        <v>11</v>
      </c>
      <c r="X105" s="445">
        <v>11</v>
      </c>
      <c r="Y105" s="445">
        <v>11</v>
      </c>
      <c r="Z105" s="445">
        <v>11</v>
      </c>
      <c r="AA105" s="445">
        <v>10</v>
      </c>
      <c r="AB105" s="445">
        <v>11</v>
      </c>
      <c r="AC105" s="445">
        <v>11</v>
      </c>
      <c r="AD105" s="445">
        <v>11</v>
      </c>
      <c r="AE105" s="445">
        <v>11</v>
      </c>
      <c r="AF105" s="445">
        <v>11</v>
      </c>
      <c r="AG105" s="445">
        <v>11</v>
      </c>
      <c r="AH105" s="445">
        <v>11</v>
      </c>
      <c r="AI105" s="445">
        <v>11</v>
      </c>
      <c r="AJ105" s="445">
        <v>11</v>
      </c>
      <c r="AK105" s="445">
        <v>440000</v>
      </c>
      <c r="AL105" s="445">
        <v>440000</v>
      </c>
      <c r="AM105" s="445">
        <v>400000</v>
      </c>
      <c r="AN105" s="445">
        <v>440000</v>
      </c>
      <c r="AO105" s="445">
        <v>440000</v>
      </c>
      <c r="AP105" s="445">
        <v>440000</v>
      </c>
      <c r="AQ105" s="445">
        <v>440000</v>
      </c>
      <c r="AR105" s="445">
        <v>440000</v>
      </c>
      <c r="AS105" s="445">
        <v>440000</v>
      </c>
      <c r="AT105" s="445">
        <v>440000</v>
      </c>
      <c r="AU105" s="445">
        <v>440000</v>
      </c>
      <c r="AV105" s="445">
        <v>440000</v>
      </c>
      <c r="AW105" s="445">
        <v>1</v>
      </c>
    </row>
    <row r="106" spans="2:51" ht="21.75" customHeight="1">
      <c r="B106" s="440">
        <v>102</v>
      </c>
      <c r="C106" s="448" t="s">
        <v>1992</v>
      </c>
      <c r="D106" s="440">
        <v>102</v>
      </c>
      <c r="E106" s="430" t="s">
        <v>917</v>
      </c>
      <c r="F106" s="430">
        <f t="shared" si="5"/>
        <v>1210334</v>
      </c>
      <c r="G106" s="430" t="s">
        <v>918</v>
      </c>
      <c r="H106" s="430" t="s">
        <v>918</v>
      </c>
      <c r="I106" s="431" t="str">
        <f t="shared" si="7"/>
        <v>OK</v>
      </c>
      <c r="J106" s="431" t="str">
        <f t="shared" si="6"/>
        <v>OK</v>
      </c>
      <c r="L106" s="442">
        <v>1065085</v>
      </c>
      <c r="M106" s="443" t="s">
        <v>916</v>
      </c>
      <c r="N106" s="441" t="s">
        <v>1027</v>
      </c>
      <c r="O106" s="444" t="s">
        <v>652</v>
      </c>
      <c r="P106" s="444" t="s">
        <v>994</v>
      </c>
      <c r="Q106" s="430" t="s">
        <v>1513</v>
      </c>
      <c r="R106" s="441" t="s">
        <v>1027</v>
      </c>
      <c r="S106" s="444" t="s">
        <v>652</v>
      </c>
      <c r="T106" s="444" t="s">
        <v>994</v>
      </c>
      <c r="U106" s="445">
        <v>2560000</v>
      </c>
      <c r="V106" s="446">
        <v>45838</v>
      </c>
      <c r="W106" s="445">
        <v>11</v>
      </c>
      <c r="X106" s="445">
        <v>12</v>
      </c>
      <c r="Y106" s="445">
        <v>10</v>
      </c>
      <c r="Z106" s="445">
        <v>10</v>
      </c>
      <c r="AA106" s="445">
        <v>11</v>
      </c>
      <c r="AB106" s="445">
        <v>9</v>
      </c>
      <c r="AC106" s="445">
        <v>9</v>
      </c>
      <c r="AD106" s="445">
        <v>9</v>
      </c>
      <c r="AE106" s="445">
        <v>8</v>
      </c>
      <c r="AF106" s="445">
        <v>8</v>
      </c>
      <c r="AG106" s="445">
        <v>8</v>
      </c>
      <c r="AH106" s="445">
        <v>8</v>
      </c>
      <c r="AI106" s="445">
        <v>8</v>
      </c>
      <c r="AJ106" s="445">
        <v>8</v>
      </c>
      <c r="AK106" s="445">
        <v>400000</v>
      </c>
      <c r="AL106" s="445">
        <v>400000</v>
      </c>
      <c r="AM106" s="445">
        <v>440000</v>
      </c>
      <c r="AN106" s="445">
        <v>360000</v>
      </c>
      <c r="AO106" s="445">
        <v>360000</v>
      </c>
      <c r="AP106" s="445">
        <v>360000</v>
      </c>
      <c r="AQ106" s="445">
        <v>320000</v>
      </c>
      <c r="AR106" s="445">
        <v>320000</v>
      </c>
      <c r="AS106" s="445">
        <v>320000</v>
      </c>
      <c r="AT106" s="445">
        <v>320000</v>
      </c>
      <c r="AU106" s="445">
        <v>320000</v>
      </c>
      <c r="AV106" s="445">
        <v>320000</v>
      </c>
      <c r="AW106" s="445">
        <v>1</v>
      </c>
    </row>
    <row r="107" spans="2:51" ht="21.75" customHeight="1">
      <c r="B107" s="440">
        <v>103</v>
      </c>
      <c r="C107" s="448" t="s">
        <v>1993</v>
      </c>
      <c r="D107" s="440">
        <v>103</v>
      </c>
      <c r="E107" s="430" t="s">
        <v>919</v>
      </c>
      <c r="F107" s="430">
        <f t="shared" si="5"/>
        <v>1210335</v>
      </c>
      <c r="G107" s="430" t="s">
        <v>920</v>
      </c>
      <c r="H107" s="430" t="s">
        <v>920</v>
      </c>
      <c r="I107" s="431" t="str">
        <f t="shared" si="7"/>
        <v>OK</v>
      </c>
      <c r="J107" s="431" t="str">
        <f t="shared" si="6"/>
        <v>OK</v>
      </c>
      <c r="L107" s="442">
        <v>1066516</v>
      </c>
      <c r="M107" s="443" t="s">
        <v>1551</v>
      </c>
      <c r="N107" s="441" t="s">
        <v>921</v>
      </c>
      <c r="O107" s="444" t="s">
        <v>652</v>
      </c>
      <c r="P107" s="444" t="s">
        <v>922</v>
      </c>
      <c r="Q107" s="430" t="s">
        <v>1513</v>
      </c>
      <c r="R107" s="441" t="s">
        <v>921</v>
      </c>
      <c r="S107" s="444" t="s">
        <v>652</v>
      </c>
      <c r="T107" s="444" t="s">
        <v>922</v>
      </c>
      <c r="U107" s="445">
        <v>3360000</v>
      </c>
      <c r="V107" s="446">
        <v>45838</v>
      </c>
      <c r="W107" s="445">
        <v>11</v>
      </c>
      <c r="X107" s="445">
        <v>13</v>
      </c>
      <c r="Y107" s="445">
        <v>14</v>
      </c>
      <c r="Z107" s="445">
        <v>14</v>
      </c>
      <c r="AA107" s="445">
        <v>14</v>
      </c>
      <c r="AB107" s="445">
        <v>14</v>
      </c>
      <c r="AC107" s="445">
        <v>14</v>
      </c>
      <c r="AD107" s="445">
        <v>14</v>
      </c>
      <c r="AE107" s="445">
        <v>14</v>
      </c>
      <c r="AF107" s="445">
        <v>13</v>
      </c>
      <c r="AG107" s="445">
        <v>13</v>
      </c>
      <c r="AH107" s="445">
        <v>13</v>
      </c>
      <c r="AI107" s="445">
        <v>13</v>
      </c>
      <c r="AJ107" s="445">
        <v>13</v>
      </c>
      <c r="AK107" s="445">
        <v>490000</v>
      </c>
      <c r="AL107" s="445">
        <v>490000</v>
      </c>
      <c r="AM107" s="445">
        <v>490000</v>
      </c>
      <c r="AN107" s="445">
        <v>490000</v>
      </c>
      <c r="AO107" s="445">
        <v>490000</v>
      </c>
      <c r="AP107" s="445">
        <v>490000</v>
      </c>
      <c r="AQ107" s="445">
        <v>490000</v>
      </c>
      <c r="AR107" s="445">
        <v>455000</v>
      </c>
      <c r="AS107" s="445">
        <v>455000</v>
      </c>
      <c r="AT107" s="445">
        <v>455000</v>
      </c>
      <c r="AU107" s="445">
        <v>455000</v>
      </c>
      <c r="AV107" s="445">
        <v>455000</v>
      </c>
      <c r="AW107" s="445">
        <v>1</v>
      </c>
    </row>
    <row r="108" spans="2:51" ht="21.75" customHeight="1">
      <c r="B108" s="440">
        <v>104</v>
      </c>
      <c r="C108" s="448" t="s">
        <v>1994</v>
      </c>
      <c r="D108" s="440">
        <v>104</v>
      </c>
      <c r="E108" s="430" t="s">
        <v>923</v>
      </c>
      <c r="F108" s="430">
        <f t="shared" si="5"/>
        <v>1210336</v>
      </c>
      <c r="G108" s="430" t="s">
        <v>924</v>
      </c>
      <c r="H108" s="430" t="s">
        <v>924</v>
      </c>
      <c r="I108" s="431" t="str">
        <f t="shared" si="7"/>
        <v>OK</v>
      </c>
      <c r="J108" s="431" t="str">
        <f t="shared" si="6"/>
        <v>OK</v>
      </c>
      <c r="L108" s="442">
        <v>1059654</v>
      </c>
      <c r="M108" s="443" t="s">
        <v>925</v>
      </c>
      <c r="N108" s="441" t="s">
        <v>926</v>
      </c>
      <c r="O108" s="444" t="s">
        <v>652</v>
      </c>
      <c r="P108" s="444" t="s">
        <v>1995</v>
      </c>
      <c r="Q108" s="430" t="s">
        <v>1513</v>
      </c>
      <c r="R108" s="441" t="s">
        <v>926</v>
      </c>
      <c r="S108" s="444" t="s">
        <v>652</v>
      </c>
      <c r="T108" s="444" t="s">
        <v>1803</v>
      </c>
      <c r="U108" s="445">
        <v>4320000</v>
      </c>
      <c r="V108" s="446">
        <v>45838</v>
      </c>
      <c r="W108" s="445">
        <v>11</v>
      </c>
      <c r="X108" s="445">
        <v>14</v>
      </c>
      <c r="Y108" s="445">
        <v>18</v>
      </c>
      <c r="Z108" s="445">
        <v>18</v>
      </c>
      <c r="AA108" s="445">
        <v>18</v>
      </c>
      <c r="AB108" s="445">
        <v>18</v>
      </c>
      <c r="AC108" s="445">
        <v>18</v>
      </c>
      <c r="AD108" s="445">
        <v>18</v>
      </c>
      <c r="AE108" s="445">
        <v>18</v>
      </c>
      <c r="AF108" s="445">
        <v>18</v>
      </c>
      <c r="AG108" s="445">
        <v>18</v>
      </c>
      <c r="AH108" s="445">
        <v>18</v>
      </c>
      <c r="AI108" s="445">
        <v>18</v>
      </c>
      <c r="AJ108" s="445">
        <v>18</v>
      </c>
      <c r="AK108" s="445">
        <v>621000</v>
      </c>
      <c r="AL108" s="445">
        <v>621000</v>
      </c>
      <c r="AM108" s="445">
        <v>621000</v>
      </c>
      <c r="AN108" s="445">
        <v>621000</v>
      </c>
      <c r="AO108" s="445">
        <v>621000</v>
      </c>
      <c r="AP108" s="445">
        <v>621000</v>
      </c>
      <c r="AQ108" s="445">
        <v>621000</v>
      </c>
      <c r="AR108" s="445">
        <v>621000</v>
      </c>
      <c r="AS108" s="445">
        <v>621000</v>
      </c>
      <c r="AT108" s="445">
        <v>621000</v>
      </c>
      <c r="AU108" s="445">
        <v>621000</v>
      </c>
      <c r="AV108" s="445">
        <v>621000</v>
      </c>
      <c r="AW108" s="445">
        <v>1</v>
      </c>
    </row>
    <row r="109" spans="2:51" ht="21.75" customHeight="1">
      <c r="B109" s="440">
        <v>105</v>
      </c>
      <c r="C109" s="448" t="s">
        <v>1996</v>
      </c>
      <c r="D109" s="440">
        <v>105</v>
      </c>
      <c r="E109" s="430" t="s">
        <v>927</v>
      </c>
      <c r="F109" s="430">
        <f t="shared" si="5"/>
        <v>1210400</v>
      </c>
      <c r="G109" s="430" t="s">
        <v>928</v>
      </c>
      <c r="H109" s="430" t="s">
        <v>928</v>
      </c>
      <c r="I109" s="431" t="str">
        <f t="shared" si="7"/>
        <v>OK</v>
      </c>
      <c r="J109" s="431" t="str">
        <f t="shared" si="6"/>
        <v>OK</v>
      </c>
      <c r="L109" s="442">
        <v>1063849</v>
      </c>
      <c r="M109" s="443" t="s">
        <v>1550</v>
      </c>
      <c r="N109" s="441" t="s">
        <v>929</v>
      </c>
      <c r="O109" s="444" t="s">
        <v>652</v>
      </c>
      <c r="P109" s="444" t="s">
        <v>1802</v>
      </c>
      <c r="Q109" s="430" t="s">
        <v>1513</v>
      </c>
      <c r="R109" s="441" t="s">
        <v>929</v>
      </c>
      <c r="S109" s="444" t="s">
        <v>652</v>
      </c>
      <c r="T109" s="444" t="s">
        <v>1802</v>
      </c>
      <c r="U109" s="445">
        <v>0</v>
      </c>
      <c r="V109" s="446"/>
      <c r="W109" s="445">
        <v>11</v>
      </c>
      <c r="X109" s="445">
        <v>15</v>
      </c>
      <c r="Y109" s="445">
        <v>8</v>
      </c>
      <c r="Z109" s="445">
        <v>9</v>
      </c>
      <c r="AA109" s="445">
        <v>9</v>
      </c>
      <c r="AB109" s="445">
        <v>9</v>
      </c>
      <c r="AC109" s="445">
        <v>9</v>
      </c>
      <c r="AD109" s="445">
        <v>9</v>
      </c>
      <c r="AE109" s="445">
        <v>9</v>
      </c>
      <c r="AF109" s="445">
        <v>9</v>
      </c>
      <c r="AG109" s="445">
        <v>9</v>
      </c>
      <c r="AH109" s="445">
        <v>9</v>
      </c>
      <c r="AI109" s="445">
        <v>9</v>
      </c>
      <c r="AJ109" s="445">
        <v>9</v>
      </c>
      <c r="AK109" s="445">
        <v>269081</v>
      </c>
      <c r="AL109" s="445">
        <v>316299</v>
      </c>
      <c r="AM109" s="445">
        <v>309990</v>
      </c>
      <c r="AN109" s="445">
        <v>309990</v>
      </c>
      <c r="AO109" s="445">
        <v>309990</v>
      </c>
      <c r="AP109" s="445">
        <v>309990</v>
      </c>
      <c r="AQ109" s="445">
        <v>309990</v>
      </c>
      <c r="AR109" s="445">
        <v>309755</v>
      </c>
      <c r="AS109" s="445">
        <v>0</v>
      </c>
      <c r="AT109" s="445">
        <v>0</v>
      </c>
      <c r="AU109" s="445">
        <v>0</v>
      </c>
      <c r="AV109" s="445">
        <v>0</v>
      </c>
      <c r="AW109" s="445">
        <v>1</v>
      </c>
    </row>
    <row r="110" spans="2:51" ht="21.75" customHeight="1">
      <c r="B110" s="440">
        <v>106</v>
      </c>
      <c r="C110" s="448" t="s">
        <v>1997</v>
      </c>
      <c r="D110" s="440">
        <v>106</v>
      </c>
      <c r="E110" s="430" t="s">
        <v>930</v>
      </c>
      <c r="F110" s="430">
        <f t="shared" si="5"/>
        <v>1210344</v>
      </c>
      <c r="G110" s="430" t="s">
        <v>931</v>
      </c>
      <c r="H110" s="430" t="s">
        <v>931</v>
      </c>
      <c r="I110" s="431" t="str">
        <f t="shared" si="7"/>
        <v>OK</v>
      </c>
      <c r="J110" s="431" t="str">
        <f t="shared" si="6"/>
        <v>OK</v>
      </c>
      <c r="L110" s="442">
        <v>1054939</v>
      </c>
      <c r="M110" s="443" t="s">
        <v>1524</v>
      </c>
      <c r="N110" s="441" t="s">
        <v>932</v>
      </c>
      <c r="O110" s="444" t="s">
        <v>657</v>
      </c>
      <c r="P110" s="444" t="s">
        <v>658</v>
      </c>
      <c r="Q110" s="430" t="s">
        <v>1513</v>
      </c>
      <c r="R110" s="441" t="s">
        <v>932</v>
      </c>
      <c r="S110" s="444" t="s">
        <v>657</v>
      </c>
      <c r="T110" s="444" t="s">
        <v>658</v>
      </c>
      <c r="U110" s="445">
        <v>5600000</v>
      </c>
      <c r="V110" s="446">
        <v>45838</v>
      </c>
      <c r="W110" s="445">
        <v>11</v>
      </c>
      <c r="X110" s="445">
        <v>16</v>
      </c>
      <c r="Y110" s="445">
        <v>14</v>
      </c>
      <c r="Z110" s="445">
        <v>14</v>
      </c>
      <c r="AA110" s="445">
        <v>14</v>
      </c>
      <c r="AB110" s="445">
        <v>14</v>
      </c>
      <c r="AC110" s="445">
        <v>14</v>
      </c>
      <c r="AD110" s="445">
        <v>14</v>
      </c>
      <c r="AE110" s="445">
        <v>14</v>
      </c>
      <c r="AF110" s="445">
        <v>14</v>
      </c>
      <c r="AG110" s="445">
        <v>14</v>
      </c>
      <c r="AH110" s="445">
        <v>14</v>
      </c>
      <c r="AI110" s="445">
        <v>14</v>
      </c>
      <c r="AJ110" s="445">
        <v>14</v>
      </c>
      <c r="AK110" s="445">
        <v>476000</v>
      </c>
      <c r="AL110" s="445">
        <v>476000</v>
      </c>
      <c r="AM110" s="445">
        <v>476000</v>
      </c>
      <c r="AN110" s="445">
        <v>476000</v>
      </c>
      <c r="AO110" s="445">
        <v>476000</v>
      </c>
      <c r="AP110" s="445">
        <v>476000</v>
      </c>
      <c r="AQ110" s="445">
        <v>476000</v>
      </c>
      <c r="AR110" s="445">
        <v>476000</v>
      </c>
      <c r="AS110" s="445">
        <v>476000</v>
      </c>
      <c r="AT110" s="445">
        <v>476000</v>
      </c>
      <c r="AU110" s="445">
        <v>476000</v>
      </c>
      <c r="AV110" s="445">
        <v>476000</v>
      </c>
      <c r="AW110" s="445">
        <v>1</v>
      </c>
    </row>
    <row r="111" spans="2:51" ht="21.75" customHeight="1">
      <c r="B111" s="440">
        <v>107</v>
      </c>
      <c r="C111" s="448" t="s">
        <v>1998</v>
      </c>
      <c r="D111" s="440">
        <v>107</v>
      </c>
      <c r="E111" s="430" t="s">
        <v>933</v>
      </c>
      <c r="F111" s="430">
        <f t="shared" si="5"/>
        <v>1210346</v>
      </c>
      <c r="G111" s="430" t="s">
        <v>934</v>
      </c>
      <c r="H111" s="430" t="s">
        <v>934</v>
      </c>
      <c r="I111" s="431" t="str">
        <f t="shared" si="7"/>
        <v>OK</v>
      </c>
      <c r="J111" s="431" t="str">
        <f t="shared" si="6"/>
        <v>OK</v>
      </c>
      <c r="L111" s="442">
        <v>1061825</v>
      </c>
      <c r="M111" s="443" t="s">
        <v>1546</v>
      </c>
      <c r="N111" s="441" t="s">
        <v>840</v>
      </c>
      <c r="O111" s="444" t="s">
        <v>652</v>
      </c>
      <c r="P111" s="444" t="s">
        <v>841</v>
      </c>
      <c r="Q111" s="430" t="s">
        <v>1513</v>
      </c>
      <c r="R111" s="441" t="s">
        <v>840</v>
      </c>
      <c r="S111" s="444" t="s">
        <v>652</v>
      </c>
      <c r="T111" s="444" t="s">
        <v>841</v>
      </c>
      <c r="U111" s="445">
        <v>3360000</v>
      </c>
      <c r="V111" s="446">
        <v>45838</v>
      </c>
      <c r="W111" s="445">
        <v>11</v>
      </c>
      <c r="X111" s="445">
        <v>17</v>
      </c>
      <c r="Y111" s="445">
        <v>15</v>
      </c>
      <c r="Z111" s="445">
        <v>15</v>
      </c>
      <c r="AA111" s="445">
        <v>14</v>
      </c>
      <c r="AB111" s="445">
        <v>15</v>
      </c>
      <c r="AC111" s="445">
        <v>13</v>
      </c>
      <c r="AD111" s="445">
        <v>12</v>
      </c>
      <c r="AE111" s="445">
        <v>13</v>
      </c>
      <c r="AF111" s="445">
        <v>14</v>
      </c>
      <c r="AG111" s="445">
        <v>14</v>
      </c>
      <c r="AH111" s="445">
        <v>14</v>
      </c>
      <c r="AI111" s="445">
        <v>14</v>
      </c>
      <c r="AJ111" s="445">
        <v>14</v>
      </c>
      <c r="AK111" s="445">
        <v>471000</v>
      </c>
      <c r="AL111" s="445">
        <v>479000</v>
      </c>
      <c r="AM111" s="445">
        <v>446000</v>
      </c>
      <c r="AN111" s="445">
        <v>479000</v>
      </c>
      <c r="AO111" s="445">
        <v>413000</v>
      </c>
      <c r="AP111" s="445">
        <v>380000</v>
      </c>
      <c r="AQ111" s="445">
        <v>413000</v>
      </c>
      <c r="AR111" s="445">
        <v>438000</v>
      </c>
      <c r="AS111" s="445">
        <v>438000</v>
      </c>
      <c r="AT111" s="445">
        <v>438000</v>
      </c>
      <c r="AU111" s="445">
        <v>438000</v>
      </c>
      <c r="AV111" s="445">
        <v>438000</v>
      </c>
      <c r="AW111" s="445">
        <v>1</v>
      </c>
      <c r="AY111" s="430" t="s">
        <v>2268</v>
      </c>
    </row>
    <row r="112" spans="2:51" ht="21.75" customHeight="1">
      <c r="B112" s="440">
        <v>108</v>
      </c>
      <c r="C112" s="448" t="s">
        <v>1999</v>
      </c>
      <c r="D112" s="440">
        <v>108</v>
      </c>
      <c r="E112" s="430" t="s">
        <v>935</v>
      </c>
      <c r="F112" s="430">
        <f t="shared" si="5"/>
        <v>1210347</v>
      </c>
      <c r="G112" s="430" t="s">
        <v>936</v>
      </c>
      <c r="H112" s="430" t="s">
        <v>936</v>
      </c>
      <c r="I112" s="431" t="str">
        <f t="shared" si="7"/>
        <v>OK</v>
      </c>
      <c r="J112" s="431" t="str">
        <f t="shared" si="6"/>
        <v>OK</v>
      </c>
      <c r="L112" s="442">
        <v>1066516</v>
      </c>
      <c r="M112" s="443" t="s">
        <v>1551</v>
      </c>
      <c r="N112" s="441" t="s">
        <v>921</v>
      </c>
      <c r="O112" s="444" t="s">
        <v>652</v>
      </c>
      <c r="P112" s="444" t="s">
        <v>922</v>
      </c>
      <c r="Q112" s="430" t="s">
        <v>1513</v>
      </c>
      <c r="R112" s="441" t="s">
        <v>921</v>
      </c>
      <c r="S112" s="444" t="s">
        <v>652</v>
      </c>
      <c r="T112" s="444" t="s">
        <v>922</v>
      </c>
      <c r="U112" s="445">
        <v>3600000</v>
      </c>
      <c r="V112" s="446">
        <v>45838</v>
      </c>
      <c r="W112" s="445">
        <v>11</v>
      </c>
      <c r="X112" s="445">
        <v>18</v>
      </c>
      <c r="Y112" s="445">
        <v>15</v>
      </c>
      <c r="Z112" s="445">
        <v>15</v>
      </c>
      <c r="AA112" s="445">
        <v>15</v>
      </c>
      <c r="AB112" s="445">
        <v>15</v>
      </c>
      <c r="AC112" s="445">
        <v>15</v>
      </c>
      <c r="AD112" s="445">
        <v>15</v>
      </c>
      <c r="AE112" s="445">
        <v>16</v>
      </c>
      <c r="AF112" s="445">
        <v>16</v>
      </c>
      <c r="AG112" s="445">
        <v>16</v>
      </c>
      <c r="AH112" s="445">
        <v>16</v>
      </c>
      <c r="AI112" s="445">
        <v>16</v>
      </c>
      <c r="AJ112" s="445">
        <v>16</v>
      </c>
      <c r="AK112" s="445">
        <v>525000</v>
      </c>
      <c r="AL112" s="445">
        <v>525000</v>
      </c>
      <c r="AM112" s="445">
        <v>525000</v>
      </c>
      <c r="AN112" s="445">
        <v>525000</v>
      </c>
      <c r="AO112" s="445">
        <v>525000</v>
      </c>
      <c r="AP112" s="445">
        <v>525000</v>
      </c>
      <c r="AQ112" s="445">
        <v>560000</v>
      </c>
      <c r="AR112" s="445">
        <v>560000</v>
      </c>
      <c r="AS112" s="445">
        <v>560000</v>
      </c>
      <c r="AT112" s="445">
        <v>560000</v>
      </c>
      <c r="AU112" s="445">
        <v>560000</v>
      </c>
      <c r="AV112" s="445">
        <v>560000</v>
      </c>
      <c r="AW112" s="445">
        <v>1</v>
      </c>
    </row>
    <row r="113" spans="2:49" ht="21.75" customHeight="1">
      <c r="B113" s="440">
        <v>109</v>
      </c>
      <c r="C113" s="448" t="s">
        <v>2000</v>
      </c>
      <c r="D113" s="440">
        <v>109</v>
      </c>
      <c r="E113" s="430">
        <v>1220046</v>
      </c>
      <c r="F113" s="430">
        <v>1220046</v>
      </c>
      <c r="G113" s="430" t="s">
        <v>2001</v>
      </c>
      <c r="H113" s="430" t="s">
        <v>2001</v>
      </c>
      <c r="I113" s="431" t="s">
        <v>1771</v>
      </c>
      <c r="J113" s="431" t="s">
        <v>1771</v>
      </c>
      <c r="L113" s="442">
        <v>1080507</v>
      </c>
      <c r="M113" s="443" t="s">
        <v>2002</v>
      </c>
      <c r="N113" s="441" t="s">
        <v>2003</v>
      </c>
      <c r="O113" s="444" t="s">
        <v>652</v>
      </c>
      <c r="P113" s="444" t="s">
        <v>791</v>
      </c>
      <c r="Q113" s="430" t="s">
        <v>1513</v>
      </c>
      <c r="R113" s="441" t="s">
        <v>2003</v>
      </c>
      <c r="S113" s="444" t="s">
        <v>652</v>
      </c>
      <c r="T113" s="444" t="s">
        <v>791</v>
      </c>
      <c r="U113" s="445">
        <v>2160000</v>
      </c>
      <c r="V113" s="446">
        <v>45838</v>
      </c>
      <c r="W113" s="445">
        <v>12</v>
      </c>
      <c r="X113" s="445"/>
      <c r="Y113" s="445">
        <v>0</v>
      </c>
      <c r="Z113" s="445">
        <v>9</v>
      </c>
      <c r="AA113" s="445">
        <v>9</v>
      </c>
      <c r="AB113" s="445">
        <v>10</v>
      </c>
      <c r="AC113" s="445">
        <v>10</v>
      </c>
      <c r="AD113" s="445">
        <v>10</v>
      </c>
      <c r="AE113" s="445">
        <v>11</v>
      </c>
      <c r="AF113" s="445">
        <v>11</v>
      </c>
      <c r="AG113" s="445">
        <v>11</v>
      </c>
      <c r="AH113" s="445">
        <v>11</v>
      </c>
      <c r="AI113" s="445">
        <v>11</v>
      </c>
      <c r="AJ113" s="445">
        <v>11</v>
      </c>
      <c r="AK113" s="445">
        <v>0</v>
      </c>
      <c r="AL113" s="445">
        <v>360000</v>
      </c>
      <c r="AM113" s="445">
        <v>360000</v>
      </c>
      <c r="AN113" s="445">
        <v>400000</v>
      </c>
      <c r="AO113" s="445">
        <v>400000</v>
      </c>
      <c r="AP113" s="445">
        <v>400000</v>
      </c>
      <c r="AQ113" s="445">
        <v>440000</v>
      </c>
      <c r="AR113" s="445">
        <v>440000</v>
      </c>
      <c r="AS113" s="445">
        <v>440000</v>
      </c>
      <c r="AT113" s="445">
        <v>440000</v>
      </c>
      <c r="AU113" s="445">
        <v>440000</v>
      </c>
      <c r="AV113" s="445">
        <v>440000</v>
      </c>
      <c r="AW113" s="445">
        <v>1</v>
      </c>
    </row>
    <row r="114" spans="2:49" ht="21.75" customHeight="1">
      <c r="B114" s="440">
        <v>110</v>
      </c>
      <c r="C114" s="448" t="s">
        <v>2004</v>
      </c>
      <c r="D114" s="440">
        <v>110</v>
      </c>
      <c r="E114" s="430" t="s">
        <v>937</v>
      </c>
      <c r="F114" s="430">
        <f t="shared" si="5"/>
        <v>1210352</v>
      </c>
      <c r="G114" s="430" t="s">
        <v>938</v>
      </c>
      <c r="H114" s="430" t="s">
        <v>938</v>
      </c>
      <c r="I114" s="431" t="str">
        <f t="shared" ref="I114:I124" si="8">IF(COUNTIF($G$5:$G$336,G114)=1,"OK","重複あり！")</f>
        <v>OK</v>
      </c>
      <c r="J114" s="431" t="str">
        <f t="shared" si="6"/>
        <v>OK</v>
      </c>
      <c r="L114" s="442">
        <v>1049868</v>
      </c>
      <c r="M114" s="443" t="s">
        <v>939</v>
      </c>
      <c r="N114" s="441" t="s">
        <v>940</v>
      </c>
      <c r="O114" s="444" t="s">
        <v>652</v>
      </c>
      <c r="P114" s="444" t="s">
        <v>941</v>
      </c>
      <c r="Q114" s="430" t="s">
        <v>1513</v>
      </c>
      <c r="R114" s="441" t="s">
        <v>940</v>
      </c>
      <c r="S114" s="444" t="s">
        <v>652</v>
      </c>
      <c r="T114" s="444" t="s">
        <v>941</v>
      </c>
      <c r="U114" s="445">
        <v>2240000</v>
      </c>
      <c r="V114" s="446">
        <v>45838</v>
      </c>
      <c r="W114" s="445">
        <v>11</v>
      </c>
      <c r="X114" s="445">
        <v>19</v>
      </c>
      <c r="Y114" s="445">
        <v>8</v>
      </c>
      <c r="Z114" s="445">
        <v>8</v>
      </c>
      <c r="AA114" s="445">
        <v>9</v>
      </c>
      <c r="AB114" s="445">
        <v>10</v>
      </c>
      <c r="AC114" s="445">
        <v>10</v>
      </c>
      <c r="AD114" s="445">
        <v>10</v>
      </c>
      <c r="AE114" s="445">
        <v>9</v>
      </c>
      <c r="AF114" s="445">
        <v>9</v>
      </c>
      <c r="AG114" s="445">
        <v>9</v>
      </c>
      <c r="AH114" s="445">
        <v>9</v>
      </c>
      <c r="AI114" s="445">
        <v>9</v>
      </c>
      <c r="AJ114" s="445">
        <v>9</v>
      </c>
      <c r="AK114" s="445">
        <v>260313</v>
      </c>
      <c r="AL114" s="445">
        <v>275625</v>
      </c>
      <c r="AM114" s="445">
        <v>310625</v>
      </c>
      <c r="AN114" s="445">
        <v>328125</v>
      </c>
      <c r="AO114" s="445">
        <v>345625</v>
      </c>
      <c r="AP114" s="445">
        <v>345625</v>
      </c>
      <c r="AQ114" s="445">
        <v>315000</v>
      </c>
      <c r="AR114" s="445">
        <v>315000</v>
      </c>
      <c r="AS114" s="445">
        <v>315000</v>
      </c>
      <c r="AT114" s="445">
        <v>315000</v>
      </c>
      <c r="AU114" s="445">
        <v>315000</v>
      </c>
      <c r="AV114" s="445">
        <v>315000</v>
      </c>
      <c r="AW114" s="445">
        <v>1</v>
      </c>
    </row>
    <row r="115" spans="2:49" ht="21.75" customHeight="1">
      <c r="B115" s="440">
        <v>111</v>
      </c>
      <c r="C115" s="448" t="s">
        <v>419</v>
      </c>
      <c r="D115" s="440">
        <v>111</v>
      </c>
      <c r="E115" s="430" t="s">
        <v>942</v>
      </c>
      <c r="F115" s="430">
        <f t="shared" si="5"/>
        <v>1210353</v>
      </c>
      <c r="G115" s="430" t="s">
        <v>943</v>
      </c>
      <c r="H115" s="430" t="s">
        <v>943</v>
      </c>
      <c r="I115" s="431" t="str">
        <f t="shared" si="8"/>
        <v>OK</v>
      </c>
      <c r="J115" s="431" t="str">
        <f t="shared" si="6"/>
        <v>OK</v>
      </c>
      <c r="L115" s="442">
        <v>1064766</v>
      </c>
      <c r="M115" s="443" t="s">
        <v>1552</v>
      </c>
      <c r="N115" s="441" t="s">
        <v>944</v>
      </c>
      <c r="O115" s="444" t="s">
        <v>652</v>
      </c>
      <c r="P115" s="444" t="s">
        <v>945</v>
      </c>
      <c r="Q115" s="430" t="s">
        <v>1513</v>
      </c>
      <c r="R115" s="441" t="s">
        <v>944</v>
      </c>
      <c r="S115" s="444" t="s">
        <v>652</v>
      </c>
      <c r="T115" s="444" t="s">
        <v>945</v>
      </c>
      <c r="U115" s="445">
        <v>2640000</v>
      </c>
      <c r="V115" s="446">
        <v>45838</v>
      </c>
      <c r="W115" s="445">
        <v>11</v>
      </c>
      <c r="X115" s="445">
        <v>20</v>
      </c>
      <c r="Y115" s="445">
        <v>11</v>
      </c>
      <c r="Z115" s="445">
        <v>12</v>
      </c>
      <c r="AA115" s="445">
        <v>13</v>
      </c>
      <c r="AB115" s="445">
        <v>13</v>
      </c>
      <c r="AC115" s="445">
        <v>13</v>
      </c>
      <c r="AD115" s="445">
        <v>11</v>
      </c>
      <c r="AE115" s="445">
        <v>11</v>
      </c>
      <c r="AF115" s="445">
        <v>11</v>
      </c>
      <c r="AG115" s="445">
        <v>11</v>
      </c>
      <c r="AH115" s="445">
        <v>11</v>
      </c>
      <c r="AI115" s="445">
        <v>11</v>
      </c>
      <c r="AJ115" s="445">
        <v>11</v>
      </c>
      <c r="AK115" s="445">
        <v>368000</v>
      </c>
      <c r="AL115" s="445">
        <v>401600</v>
      </c>
      <c r="AM115" s="445">
        <v>433600</v>
      </c>
      <c r="AN115" s="445">
        <v>433600</v>
      </c>
      <c r="AO115" s="445">
        <v>433600</v>
      </c>
      <c r="AP115" s="445">
        <v>369600</v>
      </c>
      <c r="AQ115" s="445">
        <v>369600</v>
      </c>
      <c r="AR115" s="445">
        <v>369600</v>
      </c>
      <c r="AS115" s="445">
        <v>369600</v>
      </c>
      <c r="AT115" s="445">
        <v>369600</v>
      </c>
      <c r="AU115" s="445">
        <v>369600</v>
      </c>
      <c r="AV115" s="445">
        <v>369600</v>
      </c>
      <c r="AW115" s="445">
        <v>1</v>
      </c>
    </row>
    <row r="116" spans="2:49" ht="21.75" customHeight="1">
      <c r="B116" s="440">
        <v>112</v>
      </c>
      <c r="C116" s="448" t="s">
        <v>2005</v>
      </c>
      <c r="D116" s="440">
        <v>112</v>
      </c>
      <c r="E116" s="430" t="s">
        <v>946</v>
      </c>
      <c r="F116" s="430">
        <f t="shared" si="5"/>
        <v>1210401</v>
      </c>
      <c r="G116" s="430" t="s">
        <v>947</v>
      </c>
      <c r="H116" s="430" t="s">
        <v>947</v>
      </c>
      <c r="I116" s="431" t="str">
        <f t="shared" si="8"/>
        <v>OK</v>
      </c>
      <c r="J116" s="431" t="str">
        <f t="shared" si="6"/>
        <v>OK</v>
      </c>
      <c r="L116" s="442">
        <v>1075222</v>
      </c>
      <c r="M116" s="443" t="s">
        <v>2006</v>
      </c>
      <c r="N116" s="441" t="s">
        <v>1792</v>
      </c>
      <c r="O116" s="444" t="s">
        <v>652</v>
      </c>
      <c r="P116" s="444" t="s">
        <v>2007</v>
      </c>
      <c r="Q116" s="430" t="s">
        <v>1513</v>
      </c>
      <c r="R116" s="441" t="s">
        <v>1792</v>
      </c>
      <c r="S116" s="444" t="s">
        <v>652</v>
      </c>
      <c r="T116" s="444" t="s">
        <v>2007</v>
      </c>
      <c r="U116" s="445">
        <v>1920000</v>
      </c>
      <c r="V116" s="446">
        <v>45838</v>
      </c>
      <c r="W116" s="445">
        <v>11</v>
      </c>
      <c r="X116" s="445">
        <v>21</v>
      </c>
      <c r="Y116" s="445">
        <v>6</v>
      </c>
      <c r="Z116" s="445">
        <v>6</v>
      </c>
      <c r="AA116" s="445">
        <v>6</v>
      </c>
      <c r="AB116" s="445">
        <v>6</v>
      </c>
      <c r="AC116" s="445">
        <v>6</v>
      </c>
      <c r="AD116" s="445">
        <v>6</v>
      </c>
      <c r="AE116" s="445">
        <v>6</v>
      </c>
      <c r="AF116" s="445">
        <v>6</v>
      </c>
      <c r="AG116" s="445">
        <v>6</v>
      </c>
      <c r="AH116" s="445">
        <v>6</v>
      </c>
      <c r="AI116" s="445">
        <v>6</v>
      </c>
      <c r="AJ116" s="445">
        <v>6</v>
      </c>
      <c r="AK116" s="445">
        <v>210000</v>
      </c>
      <c r="AL116" s="445">
        <v>210000</v>
      </c>
      <c r="AM116" s="445">
        <v>210000</v>
      </c>
      <c r="AN116" s="445">
        <v>210000</v>
      </c>
      <c r="AO116" s="445">
        <v>210000</v>
      </c>
      <c r="AP116" s="445">
        <v>210000</v>
      </c>
      <c r="AQ116" s="445">
        <v>210000</v>
      </c>
      <c r="AR116" s="445">
        <v>210000</v>
      </c>
      <c r="AS116" s="445">
        <v>210000</v>
      </c>
      <c r="AT116" s="445">
        <v>210000</v>
      </c>
      <c r="AU116" s="445">
        <v>210000</v>
      </c>
      <c r="AV116" s="445">
        <v>210000</v>
      </c>
      <c r="AW116" s="445">
        <v>1</v>
      </c>
    </row>
    <row r="117" spans="2:49" ht="21.75" customHeight="1">
      <c r="B117" s="440">
        <v>113</v>
      </c>
      <c r="C117" s="448" t="s">
        <v>413</v>
      </c>
      <c r="D117" s="440">
        <v>113</v>
      </c>
      <c r="E117" s="430" t="s">
        <v>948</v>
      </c>
      <c r="F117" s="430">
        <f t="shared" si="5"/>
        <v>1210355</v>
      </c>
      <c r="G117" s="430" t="s">
        <v>949</v>
      </c>
      <c r="H117" s="430" t="s">
        <v>949</v>
      </c>
      <c r="I117" s="431" t="str">
        <f t="shared" si="8"/>
        <v>OK</v>
      </c>
      <c r="J117" s="431" t="str">
        <f t="shared" si="6"/>
        <v>OK</v>
      </c>
      <c r="L117" s="442">
        <v>1041410</v>
      </c>
      <c r="M117" s="443" t="s">
        <v>634</v>
      </c>
      <c r="N117" s="441" t="s">
        <v>635</v>
      </c>
      <c r="O117" s="444" t="s">
        <v>517</v>
      </c>
      <c r="P117" s="444" t="s">
        <v>636</v>
      </c>
      <c r="Q117" s="430" t="s">
        <v>1513</v>
      </c>
      <c r="R117" s="441" t="s">
        <v>635</v>
      </c>
      <c r="S117" s="444" t="s">
        <v>517</v>
      </c>
      <c r="T117" s="444" t="s">
        <v>636</v>
      </c>
      <c r="U117" s="445">
        <v>6400000</v>
      </c>
      <c r="V117" s="446">
        <v>45838</v>
      </c>
      <c r="W117" s="445">
        <v>11</v>
      </c>
      <c r="X117" s="445">
        <v>22</v>
      </c>
      <c r="Y117" s="445">
        <v>16</v>
      </c>
      <c r="Z117" s="445">
        <v>17</v>
      </c>
      <c r="AA117" s="445">
        <v>16</v>
      </c>
      <c r="AB117" s="445">
        <v>18</v>
      </c>
      <c r="AC117" s="445">
        <v>17</v>
      </c>
      <c r="AD117" s="445">
        <v>18</v>
      </c>
      <c r="AE117" s="445">
        <v>18</v>
      </c>
      <c r="AF117" s="445">
        <v>17</v>
      </c>
      <c r="AG117" s="445">
        <v>17</v>
      </c>
      <c r="AH117" s="445">
        <v>17</v>
      </c>
      <c r="AI117" s="445">
        <v>17</v>
      </c>
      <c r="AJ117" s="445">
        <v>17</v>
      </c>
      <c r="AK117" s="445">
        <v>550400</v>
      </c>
      <c r="AL117" s="445">
        <v>584800</v>
      </c>
      <c r="AM117" s="445">
        <v>550400</v>
      </c>
      <c r="AN117" s="445">
        <v>619200</v>
      </c>
      <c r="AO117" s="445">
        <v>584800</v>
      </c>
      <c r="AP117" s="445">
        <v>619200</v>
      </c>
      <c r="AQ117" s="445">
        <v>619200</v>
      </c>
      <c r="AR117" s="445">
        <v>584800</v>
      </c>
      <c r="AS117" s="445">
        <v>584800</v>
      </c>
      <c r="AT117" s="445">
        <v>584800</v>
      </c>
      <c r="AU117" s="445">
        <v>584800</v>
      </c>
      <c r="AV117" s="445">
        <v>584800</v>
      </c>
      <c r="AW117" s="445">
        <v>1</v>
      </c>
    </row>
    <row r="118" spans="2:49" ht="21.75" customHeight="1">
      <c r="B118" s="440">
        <v>114</v>
      </c>
      <c r="C118" s="448" t="s">
        <v>2008</v>
      </c>
      <c r="D118" s="440">
        <v>114</v>
      </c>
      <c r="E118" s="430" t="s">
        <v>950</v>
      </c>
      <c r="F118" s="430">
        <f t="shared" si="5"/>
        <v>1210494</v>
      </c>
      <c r="G118" s="430" t="s">
        <v>951</v>
      </c>
      <c r="H118" s="430" t="s">
        <v>951</v>
      </c>
      <c r="I118" s="431" t="str">
        <f t="shared" si="8"/>
        <v>OK</v>
      </c>
      <c r="J118" s="431" t="str">
        <f t="shared" si="6"/>
        <v>OK</v>
      </c>
      <c r="L118" s="442">
        <v>1017501</v>
      </c>
      <c r="M118" s="443" t="s">
        <v>607</v>
      </c>
      <c r="N118" s="441" t="s">
        <v>952</v>
      </c>
      <c r="O118" s="444" t="s">
        <v>517</v>
      </c>
      <c r="P118" s="444" t="s">
        <v>609</v>
      </c>
      <c r="Q118" s="430" t="s">
        <v>1513</v>
      </c>
      <c r="R118" s="441" t="s">
        <v>952</v>
      </c>
      <c r="S118" s="444" t="s">
        <v>517</v>
      </c>
      <c r="T118" s="444" t="s">
        <v>609</v>
      </c>
      <c r="U118" s="445">
        <v>4840000</v>
      </c>
      <c r="V118" s="446">
        <v>45838</v>
      </c>
      <c r="W118" s="445">
        <v>11</v>
      </c>
      <c r="X118" s="445">
        <v>23</v>
      </c>
      <c r="Y118" s="445">
        <v>11</v>
      </c>
      <c r="Z118" s="445">
        <v>11</v>
      </c>
      <c r="AA118" s="445">
        <v>12</v>
      </c>
      <c r="AB118" s="445">
        <v>12</v>
      </c>
      <c r="AC118" s="445">
        <v>12</v>
      </c>
      <c r="AD118" s="445">
        <v>12</v>
      </c>
      <c r="AE118" s="445">
        <v>12</v>
      </c>
      <c r="AF118" s="445">
        <v>12</v>
      </c>
      <c r="AG118" s="445">
        <v>12</v>
      </c>
      <c r="AH118" s="445">
        <v>12</v>
      </c>
      <c r="AI118" s="445">
        <v>12</v>
      </c>
      <c r="AJ118" s="445">
        <v>12</v>
      </c>
      <c r="AK118" s="445">
        <v>385000</v>
      </c>
      <c r="AL118" s="445">
        <v>385000</v>
      </c>
      <c r="AM118" s="445">
        <v>420000</v>
      </c>
      <c r="AN118" s="445">
        <v>420000</v>
      </c>
      <c r="AO118" s="445">
        <v>420000</v>
      </c>
      <c r="AP118" s="445">
        <v>420000</v>
      </c>
      <c r="AQ118" s="445">
        <v>420000</v>
      </c>
      <c r="AR118" s="445">
        <v>420000</v>
      </c>
      <c r="AS118" s="445">
        <v>420000</v>
      </c>
      <c r="AT118" s="445">
        <v>420000</v>
      </c>
      <c r="AU118" s="445">
        <v>420000</v>
      </c>
      <c r="AV118" s="445">
        <v>420000</v>
      </c>
      <c r="AW118" s="445">
        <v>1</v>
      </c>
    </row>
    <row r="119" spans="2:49" ht="21.75" customHeight="1">
      <c r="B119" s="440">
        <v>115</v>
      </c>
      <c r="C119" s="448" t="s">
        <v>2009</v>
      </c>
      <c r="D119" s="440">
        <v>115</v>
      </c>
      <c r="E119" s="430" t="s">
        <v>953</v>
      </c>
      <c r="F119" s="430">
        <f t="shared" si="5"/>
        <v>1210495</v>
      </c>
      <c r="G119" s="430" t="s">
        <v>954</v>
      </c>
      <c r="H119" s="430" t="s">
        <v>954</v>
      </c>
      <c r="I119" s="431" t="str">
        <f t="shared" si="8"/>
        <v>OK</v>
      </c>
      <c r="J119" s="431" t="str">
        <f t="shared" si="6"/>
        <v>OK</v>
      </c>
      <c r="L119" s="444">
        <v>1066516</v>
      </c>
      <c r="M119" s="443" t="s">
        <v>1551</v>
      </c>
      <c r="N119" s="441" t="s">
        <v>921</v>
      </c>
      <c r="O119" s="444" t="s">
        <v>652</v>
      </c>
      <c r="P119" s="444" t="s">
        <v>922</v>
      </c>
      <c r="Q119" s="430" t="s">
        <v>1513</v>
      </c>
      <c r="R119" s="441" t="s">
        <v>921</v>
      </c>
      <c r="S119" s="444" t="s">
        <v>652</v>
      </c>
      <c r="T119" s="444" t="s">
        <v>922</v>
      </c>
      <c r="U119" s="445">
        <v>3360000</v>
      </c>
      <c r="V119" s="446">
        <v>45838</v>
      </c>
      <c r="W119" s="445">
        <v>11</v>
      </c>
      <c r="X119" s="445">
        <v>24</v>
      </c>
      <c r="Y119" s="445">
        <v>14</v>
      </c>
      <c r="Z119" s="445">
        <v>13</v>
      </c>
      <c r="AA119" s="445">
        <v>14</v>
      </c>
      <c r="AB119" s="445">
        <v>13</v>
      </c>
      <c r="AC119" s="445">
        <v>13</v>
      </c>
      <c r="AD119" s="445">
        <v>13</v>
      </c>
      <c r="AE119" s="445">
        <v>13</v>
      </c>
      <c r="AF119" s="445">
        <v>12</v>
      </c>
      <c r="AG119" s="445">
        <v>12</v>
      </c>
      <c r="AH119" s="445">
        <v>12</v>
      </c>
      <c r="AI119" s="445">
        <v>12</v>
      </c>
      <c r="AJ119" s="445">
        <v>12</v>
      </c>
      <c r="AK119" s="445">
        <v>490000</v>
      </c>
      <c r="AL119" s="445">
        <v>455000</v>
      </c>
      <c r="AM119" s="445">
        <v>490000</v>
      </c>
      <c r="AN119" s="445">
        <v>455000</v>
      </c>
      <c r="AO119" s="445">
        <v>455000</v>
      </c>
      <c r="AP119" s="445">
        <v>455000</v>
      </c>
      <c r="AQ119" s="445">
        <v>455000</v>
      </c>
      <c r="AR119" s="445">
        <v>420000</v>
      </c>
      <c r="AS119" s="445">
        <v>420000</v>
      </c>
      <c r="AT119" s="445">
        <v>420000</v>
      </c>
      <c r="AU119" s="445">
        <v>420000</v>
      </c>
      <c r="AV119" s="445">
        <v>420000</v>
      </c>
      <c r="AW119" s="445">
        <v>1</v>
      </c>
    </row>
    <row r="120" spans="2:49" ht="21.75" customHeight="1">
      <c r="B120" s="440">
        <v>116</v>
      </c>
      <c r="C120" s="448" t="s">
        <v>2010</v>
      </c>
      <c r="D120" s="440">
        <v>116</v>
      </c>
      <c r="E120" s="430" t="s">
        <v>955</v>
      </c>
      <c r="F120" s="430">
        <f t="shared" si="5"/>
        <v>1210496</v>
      </c>
      <c r="G120" s="430" t="s">
        <v>956</v>
      </c>
      <c r="H120" s="430" t="s">
        <v>956</v>
      </c>
      <c r="I120" s="431" t="str">
        <f t="shared" si="8"/>
        <v>OK</v>
      </c>
      <c r="J120" s="431" t="str">
        <f t="shared" si="6"/>
        <v>OK</v>
      </c>
      <c r="L120" s="444">
        <v>1069378</v>
      </c>
      <c r="M120" s="443" t="s">
        <v>957</v>
      </c>
      <c r="N120" s="441" t="s">
        <v>1806</v>
      </c>
      <c r="O120" s="444" t="s">
        <v>2011</v>
      </c>
      <c r="P120" s="444" t="s">
        <v>2012</v>
      </c>
      <c r="Q120" s="430" t="s">
        <v>1696</v>
      </c>
      <c r="R120" s="441" t="s">
        <v>958</v>
      </c>
      <c r="S120" s="444" t="s">
        <v>1511</v>
      </c>
      <c r="T120" s="444" t="s">
        <v>1553</v>
      </c>
      <c r="U120" s="445">
        <v>3120000</v>
      </c>
      <c r="V120" s="446">
        <v>45838</v>
      </c>
      <c r="W120" s="445">
        <v>11</v>
      </c>
      <c r="X120" s="445">
        <v>25</v>
      </c>
      <c r="Y120" s="445">
        <v>13</v>
      </c>
      <c r="Z120" s="445">
        <v>13</v>
      </c>
      <c r="AA120" s="445">
        <v>13</v>
      </c>
      <c r="AB120" s="445">
        <v>13</v>
      </c>
      <c r="AC120" s="445">
        <v>13</v>
      </c>
      <c r="AD120" s="445">
        <v>13</v>
      </c>
      <c r="AE120" s="445">
        <v>13</v>
      </c>
      <c r="AF120" s="445">
        <v>13</v>
      </c>
      <c r="AG120" s="445">
        <v>13</v>
      </c>
      <c r="AH120" s="445">
        <v>13</v>
      </c>
      <c r="AI120" s="445">
        <v>13</v>
      </c>
      <c r="AJ120" s="445">
        <v>13</v>
      </c>
      <c r="AK120" s="445">
        <v>451100</v>
      </c>
      <c r="AL120" s="445">
        <v>451100</v>
      </c>
      <c r="AM120" s="445">
        <v>451100</v>
      </c>
      <c r="AN120" s="445">
        <v>451100</v>
      </c>
      <c r="AO120" s="445">
        <v>451100</v>
      </c>
      <c r="AP120" s="445">
        <v>451100</v>
      </c>
      <c r="AQ120" s="445">
        <v>451100</v>
      </c>
      <c r="AR120" s="445">
        <v>451100</v>
      </c>
      <c r="AS120" s="445">
        <v>451100</v>
      </c>
      <c r="AT120" s="445">
        <v>451100</v>
      </c>
      <c r="AU120" s="445">
        <v>451100</v>
      </c>
      <c r="AV120" s="445">
        <v>451100</v>
      </c>
      <c r="AW120" s="445">
        <v>1</v>
      </c>
    </row>
    <row r="121" spans="2:49" ht="21.75" customHeight="1">
      <c r="B121" s="440">
        <v>117</v>
      </c>
      <c r="C121" s="448" t="s">
        <v>2013</v>
      </c>
      <c r="D121" s="440">
        <v>117</v>
      </c>
      <c r="E121" s="430" t="s">
        <v>959</v>
      </c>
      <c r="F121" s="430">
        <f t="shared" si="5"/>
        <v>1210497</v>
      </c>
      <c r="G121" s="430" t="s">
        <v>960</v>
      </c>
      <c r="H121" s="430" t="s">
        <v>960</v>
      </c>
      <c r="I121" s="431" t="str">
        <f t="shared" si="8"/>
        <v>OK</v>
      </c>
      <c r="J121" s="431" t="str">
        <f t="shared" si="6"/>
        <v>OK</v>
      </c>
      <c r="L121" s="442">
        <v>1059654</v>
      </c>
      <c r="M121" s="443" t="s">
        <v>925</v>
      </c>
      <c r="N121" s="441" t="s">
        <v>926</v>
      </c>
      <c r="O121" s="444" t="s">
        <v>652</v>
      </c>
      <c r="P121" s="444" t="s">
        <v>1803</v>
      </c>
      <c r="Q121" s="430" t="s">
        <v>1513</v>
      </c>
      <c r="R121" s="441" t="s">
        <v>926</v>
      </c>
      <c r="S121" s="444" t="s">
        <v>652</v>
      </c>
      <c r="T121" s="444" t="s">
        <v>1803</v>
      </c>
      <c r="U121" s="445">
        <v>2880000</v>
      </c>
      <c r="V121" s="446">
        <v>45838</v>
      </c>
      <c r="W121" s="445">
        <v>11</v>
      </c>
      <c r="X121" s="445">
        <v>26</v>
      </c>
      <c r="Y121" s="445">
        <v>12</v>
      </c>
      <c r="Z121" s="445">
        <v>12</v>
      </c>
      <c r="AA121" s="445">
        <v>12</v>
      </c>
      <c r="AB121" s="445">
        <v>12</v>
      </c>
      <c r="AC121" s="445">
        <v>12</v>
      </c>
      <c r="AD121" s="445">
        <v>12</v>
      </c>
      <c r="AE121" s="445">
        <v>12</v>
      </c>
      <c r="AF121" s="445">
        <v>12</v>
      </c>
      <c r="AG121" s="445">
        <v>12</v>
      </c>
      <c r="AH121" s="445">
        <v>12</v>
      </c>
      <c r="AI121" s="445">
        <v>12</v>
      </c>
      <c r="AJ121" s="445">
        <v>12</v>
      </c>
      <c r="AK121" s="445">
        <v>414000</v>
      </c>
      <c r="AL121" s="445">
        <v>414000</v>
      </c>
      <c r="AM121" s="445">
        <v>414000</v>
      </c>
      <c r="AN121" s="445">
        <v>414000</v>
      </c>
      <c r="AO121" s="445">
        <v>414000</v>
      </c>
      <c r="AP121" s="445">
        <v>414000</v>
      </c>
      <c r="AQ121" s="445">
        <v>414000</v>
      </c>
      <c r="AR121" s="445">
        <v>414000</v>
      </c>
      <c r="AS121" s="445">
        <v>414000</v>
      </c>
      <c r="AT121" s="445">
        <v>414000</v>
      </c>
      <c r="AU121" s="445">
        <v>414000</v>
      </c>
      <c r="AV121" s="445">
        <v>414000</v>
      </c>
      <c r="AW121" s="445">
        <v>1</v>
      </c>
    </row>
    <row r="122" spans="2:49" ht="21.75" customHeight="1">
      <c r="B122" s="440">
        <v>118</v>
      </c>
      <c r="C122" s="448" t="s">
        <v>2014</v>
      </c>
      <c r="D122" s="440">
        <v>118</v>
      </c>
      <c r="E122" s="430" t="s">
        <v>961</v>
      </c>
      <c r="F122" s="430">
        <f t="shared" si="5"/>
        <v>1210498</v>
      </c>
      <c r="G122" s="430" t="s">
        <v>962</v>
      </c>
      <c r="H122" s="430" t="s">
        <v>962</v>
      </c>
      <c r="I122" s="431" t="str">
        <f t="shared" si="8"/>
        <v>OK</v>
      </c>
      <c r="J122" s="431" t="str">
        <f t="shared" si="6"/>
        <v>OK</v>
      </c>
      <c r="L122" s="442">
        <v>1075222</v>
      </c>
      <c r="M122" s="443" t="s">
        <v>2006</v>
      </c>
      <c r="N122" s="441" t="s">
        <v>1792</v>
      </c>
      <c r="O122" s="444" t="s">
        <v>652</v>
      </c>
      <c r="P122" s="444" t="s">
        <v>2007</v>
      </c>
      <c r="Q122" s="430" t="s">
        <v>1513</v>
      </c>
      <c r="R122" s="441" t="s">
        <v>1792</v>
      </c>
      <c r="S122" s="444" t="s">
        <v>652</v>
      </c>
      <c r="T122" s="444" t="s">
        <v>2007</v>
      </c>
      <c r="U122" s="445">
        <v>1920000</v>
      </c>
      <c r="V122" s="446">
        <v>45838</v>
      </c>
      <c r="W122" s="445">
        <v>11</v>
      </c>
      <c r="X122" s="445">
        <v>27</v>
      </c>
      <c r="Y122" s="445">
        <v>7</v>
      </c>
      <c r="Z122" s="445">
        <v>7</v>
      </c>
      <c r="AA122" s="445">
        <v>7</v>
      </c>
      <c r="AB122" s="445">
        <v>7</v>
      </c>
      <c r="AC122" s="445">
        <v>7</v>
      </c>
      <c r="AD122" s="445">
        <v>7</v>
      </c>
      <c r="AE122" s="445">
        <v>7</v>
      </c>
      <c r="AF122" s="445">
        <v>7</v>
      </c>
      <c r="AG122" s="445">
        <v>7</v>
      </c>
      <c r="AH122" s="445">
        <v>7</v>
      </c>
      <c r="AI122" s="445">
        <v>7</v>
      </c>
      <c r="AJ122" s="445">
        <v>7</v>
      </c>
      <c r="AK122" s="445">
        <v>245000</v>
      </c>
      <c r="AL122" s="445">
        <v>245000</v>
      </c>
      <c r="AM122" s="445">
        <v>245000</v>
      </c>
      <c r="AN122" s="445">
        <v>245000</v>
      </c>
      <c r="AO122" s="445">
        <v>245000</v>
      </c>
      <c r="AP122" s="445">
        <v>245000</v>
      </c>
      <c r="AQ122" s="445">
        <v>245000</v>
      </c>
      <c r="AR122" s="445">
        <v>245000</v>
      </c>
      <c r="AS122" s="445">
        <v>245000</v>
      </c>
      <c r="AT122" s="445">
        <v>245000</v>
      </c>
      <c r="AU122" s="445">
        <v>245000</v>
      </c>
      <c r="AV122" s="445">
        <v>245000</v>
      </c>
      <c r="AW122" s="445">
        <v>1</v>
      </c>
    </row>
    <row r="123" spans="2:49" ht="21.75" customHeight="1">
      <c r="B123" s="440">
        <v>119</v>
      </c>
      <c r="C123" s="448" t="s">
        <v>2015</v>
      </c>
      <c r="D123" s="440">
        <v>119</v>
      </c>
      <c r="E123" s="430" t="s">
        <v>963</v>
      </c>
      <c r="F123" s="430">
        <f t="shared" si="5"/>
        <v>1210499</v>
      </c>
      <c r="G123" s="430" t="s">
        <v>964</v>
      </c>
      <c r="H123" s="430" t="s">
        <v>964</v>
      </c>
      <c r="I123" s="431" t="str">
        <f t="shared" si="8"/>
        <v>OK</v>
      </c>
      <c r="J123" s="431" t="str">
        <f t="shared" si="6"/>
        <v>OK</v>
      </c>
      <c r="L123" s="442">
        <v>1061258</v>
      </c>
      <c r="M123" s="443" t="s">
        <v>1554</v>
      </c>
      <c r="N123" s="441" t="s">
        <v>965</v>
      </c>
      <c r="O123" s="444" t="s">
        <v>517</v>
      </c>
      <c r="P123" s="444" t="s">
        <v>966</v>
      </c>
      <c r="Q123" s="430" t="s">
        <v>1513</v>
      </c>
      <c r="R123" s="441" t="s">
        <v>965</v>
      </c>
      <c r="S123" s="444" t="s">
        <v>517</v>
      </c>
      <c r="T123" s="444" t="s">
        <v>966</v>
      </c>
      <c r="U123" s="445">
        <v>3200000</v>
      </c>
      <c r="V123" s="446">
        <v>45838</v>
      </c>
      <c r="W123" s="445">
        <v>11</v>
      </c>
      <c r="X123" s="445">
        <v>28</v>
      </c>
      <c r="Y123" s="445">
        <v>8</v>
      </c>
      <c r="Z123" s="445">
        <v>8</v>
      </c>
      <c r="AA123" s="445">
        <v>8</v>
      </c>
      <c r="AB123" s="445">
        <v>8</v>
      </c>
      <c r="AC123" s="445">
        <v>8</v>
      </c>
      <c r="AD123" s="445">
        <v>8</v>
      </c>
      <c r="AE123" s="445">
        <v>8</v>
      </c>
      <c r="AF123" s="445">
        <v>8</v>
      </c>
      <c r="AG123" s="445">
        <v>8</v>
      </c>
      <c r="AH123" s="445">
        <v>8</v>
      </c>
      <c r="AI123" s="445">
        <v>8</v>
      </c>
      <c r="AJ123" s="445">
        <v>8</v>
      </c>
      <c r="AK123" s="445">
        <v>272000</v>
      </c>
      <c r="AL123" s="445">
        <v>272000</v>
      </c>
      <c r="AM123" s="445">
        <v>272000</v>
      </c>
      <c r="AN123" s="445">
        <v>272000</v>
      </c>
      <c r="AO123" s="445">
        <v>272000</v>
      </c>
      <c r="AP123" s="445">
        <v>272000</v>
      </c>
      <c r="AQ123" s="445">
        <v>272000</v>
      </c>
      <c r="AR123" s="445">
        <v>272000</v>
      </c>
      <c r="AS123" s="445">
        <v>272000</v>
      </c>
      <c r="AT123" s="445">
        <v>272000</v>
      </c>
      <c r="AU123" s="445">
        <v>272000</v>
      </c>
      <c r="AV123" s="445">
        <v>272000</v>
      </c>
      <c r="AW123" s="445">
        <v>1</v>
      </c>
    </row>
    <row r="124" spans="2:49" ht="21.75" customHeight="1">
      <c r="B124" s="440">
        <v>120</v>
      </c>
      <c r="C124" s="448" t="s">
        <v>2016</v>
      </c>
      <c r="D124" s="440">
        <v>120</v>
      </c>
      <c r="E124" s="430" t="s">
        <v>967</v>
      </c>
      <c r="F124" s="430">
        <f t="shared" si="5"/>
        <v>1210500</v>
      </c>
      <c r="G124" s="430" t="s">
        <v>968</v>
      </c>
      <c r="H124" s="430" t="s">
        <v>968</v>
      </c>
      <c r="I124" s="431" t="str">
        <f t="shared" si="8"/>
        <v>OK</v>
      </c>
      <c r="J124" s="431" t="str">
        <f t="shared" si="6"/>
        <v>OK</v>
      </c>
      <c r="L124" s="442">
        <v>1080184</v>
      </c>
      <c r="M124" s="443" t="s">
        <v>1963</v>
      </c>
      <c r="N124" s="441" t="s">
        <v>1964</v>
      </c>
      <c r="O124" s="444" t="s">
        <v>652</v>
      </c>
      <c r="P124" s="444" t="s">
        <v>1965</v>
      </c>
      <c r="Q124" s="430" t="s">
        <v>1513</v>
      </c>
      <c r="R124" s="441" t="s">
        <v>1966</v>
      </c>
      <c r="S124" s="444" t="s">
        <v>652</v>
      </c>
      <c r="T124" s="444" t="s">
        <v>1010</v>
      </c>
      <c r="U124" s="445">
        <v>3600000</v>
      </c>
      <c r="V124" s="446">
        <v>45838</v>
      </c>
      <c r="W124" s="445">
        <v>11</v>
      </c>
      <c r="X124" s="445">
        <v>29</v>
      </c>
      <c r="Y124" s="445">
        <v>9</v>
      </c>
      <c r="Z124" s="445">
        <v>9</v>
      </c>
      <c r="AA124" s="445">
        <v>9</v>
      </c>
      <c r="AB124" s="445">
        <v>10</v>
      </c>
      <c r="AC124" s="445">
        <v>10</v>
      </c>
      <c r="AD124" s="445">
        <v>9</v>
      </c>
      <c r="AE124" s="445">
        <v>9</v>
      </c>
      <c r="AF124" s="445">
        <v>9</v>
      </c>
      <c r="AG124" s="445">
        <v>9</v>
      </c>
      <c r="AH124" s="445">
        <v>9</v>
      </c>
      <c r="AI124" s="445">
        <v>9</v>
      </c>
      <c r="AJ124" s="445">
        <v>9</v>
      </c>
      <c r="AK124" s="445">
        <v>306000</v>
      </c>
      <c r="AL124" s="445">
        <v>306000</v>
      </c>
      <c r="AM124" s="445">
        <v>306000</v>
      </c>
      <c r="AN124" s="445">
        <v>340000</v>
      </c>
      <c r="AO124" s="445">
        <v>340000</v>
      </c>
      <c r="AP124" s="445">
        <v>306000</v>
      </c>
      <c r="AQ124" s="445">
        <v>306000</v>
      </c>
      <c r="AR124" s="445">
        <v>306000</v>
      </c>
      <c r="AS124" s="445">
        <v>306000</v>
      </c>
      <c r="AT124" s="445">
        <v>306000</v>
      </c>
      <c r="AU124" s="445">
        <v>306000</v>
      </c>
      <c r="AV124" s="445">
        <v>306000</v>
      </c>
      <c r="AW124" s="445">
        <v>1</v>
      </c>
    </row>
    <row r="125" spans="2:49" ht="21.75" customHeight="1">
      <c r="B125" s="440">
        <v>121</v>
      </c>
      <c r="C125" s="448" t="s">
        <v>2017</v>
      </c>
      <c r="D125" s="440">
        <v>121</v>
      </c>
      <c r="E125" s="430">
        <v>1220047</v>
      </c>
      <c r="F125" s="430">
        <v>1220047</v>
      </c>
      <c r="G125" s="430" t="s">
        <v>2018</v>
      </c>
      <c r="H125" s="430" t="s">
        <v>2018</v>
      </c>
      <c r="I125" s="431" t="s">
        <v>1771</v>
      </c>
      <c r="J125" s="431" t="s">
        <v>1771</v>
      </c>
      <c r="L125" s="442">
        <v>1080507</v>
      </c>
      <c r="M125" s="443" t="s">
        <v>2002</v>
      </c>
      <c r="N125" s="441" t="s">
        <v>2003</v>
      </c>
      <c r="O125" s="444" t="s">
        <v>652</v>
      </c>
      <c r="P125" s="444" t="s">
        <v>791</v>
      </c>
      <c r="Q125" s="430" t="s">
        <v>1513</v>
      </c>
      <c r="R125" s="441" t="s">
        <v>2003</v>
      </c>
      <c r="S125" s="444" t="s">
        <v>652</v>
      </c>
      <c r="T125" s="444" t="s">
        <v>791</v>
      </c>
      <c r="U125" s="445">
        <v>1920000</v>
      </c>
      <c r="V125" s="446">
        <v>45838</v>
      </c>
      <c r="W125" s="445">
        <v>12</v>
      </c>
      <c r="X125" s="445">
        <v>2</v>
      </c>
      <c r="Y125" s="445">
        <v>0</v>
      </c>
      <c r="Z125" s="445">
        <v>8</v>
      </c>
      <c r="AA125" s="445">
        <v>9</v>
      </c>
      <c r="AB125" s="445">
        <v>9</v>
      </c>
      <c r="AC125" s="445">
        <v>9</v>
      </c>
      <c r="AD125" s="445">
        <v>9</v>
      </c>
      <c r="AE125" s="445">
        <v>10</v>
      </c>
      <c r="AF125" s="445">
        <v>10</v>
      </c>
      <c r="AG125" s="445">
        <v>10</v>
      </c>
      <c r="AH125" s="445">
        <v>10</v>
      </c>
      <c r="AI125" s="445">
        <v>10</v>
      </c>
      <c r="AJ125" s="445">
        <v>10</v>
      </c>
      <c r="AK125" s="445">
        <v>0</v>
      </c>
      <c r="AL125" s="445">
        <v>320000</v>
      </c>
      <c r="AM125" s="445">
        <v>360000</v>
      </c>
      <c r="AN125" s="445">
        <v>360000</v>
      </c>
      <c r="AO125" s="445">
        <v>360000</v>
      </c>
      <c r="AP125" s="445">
        <v>360000</v>
      </c>
      <c r="AQ125" s="445">
        <v>400000</v>
      </c>
      <c r="AR125" s="445">
        <v>400000</v>
      </c>
      <c r="AS125" s="445">
        <v>400000</v>
      </c>
      <c r="AT125" s="445">
        <v>400000</v>
      </c>
      <c r="AU125" s="445">
        <v>400000</v>
      </c>
      <c r="AV125" s="445">
        <v>400000</v>
      </c>
      <c r="AW125" s="445">
        <v>1</v>
      </c>
    </row>
    <row r="126" spans="2:49" ht="21.75" customHeight="1">
      <c r="B126" s="440">
        <v>122</v>
      </c>
      <c r="C126" s="448" t="s">
        <v>2019</v>
      </c>
      <c r="D126" s="440">
        <v>122</v>
      </c>
      <c r="E126" s="430" t="s">
        <v>969</v>
      </c>
      <c r="F126" s="430">
        <f t="shared" si="5"/>
        <v>1210502</v>
      </c>
      <c r="G126" s="430" t="s">
        <v>970</v>
      </c>
      <c r="H126" s="430" t="s">
        <v>970</v>
      </c>
      <c r="I126" s="431" t="str">
        <f t="shared" ref="I126:I160" si="9">IF(COUNTIF($G$5:$G$336,G126)=1,"OK","重複あり！")</f>
        <v>OK</v>
      </c>
      <c r="J126" s="431" t="str">
        <f t="shared" si="6"/>
        <v>OK</v>
      </c>
      <c r="L126" s="442">
        <v>1068745</v>
      </c>
      <c r="M126" s="443" t="s">
        <v>677</v>
      </c>
      <c r="N126" s="441" t="s">
        <v>971</v>
      </c>
      <c r="O126" s="444" t="s">
        <v>517</v>
      </c>
      <c r="P126" s="444" t="s">
        <v>679</v>
      </c>
      <c r="Q126" s="430" t="s">
        <v>1513</v>
      </c>
      <c r="R126" s="441" t="s">
        <v>971</v>
      </c>
      <c r="S126" s="444" t="s">
        <v>517</v>
      </c>
      <c r="T126" s="444" t="s">
        <v>679</v>
      </c>
      <c r="U126" s="445">
        <v>1920000</v>
      </c>
      <c r="V126" s="446">
        <v>45838</v>
      </c>
      <c r="W126" s="445">
        <v>11</v>
      </c>
      <c r="X126" s="445">
        <v>30</v>
      </c>
      <c r="Y126" s="445">
        <v>10</v>
      </c>
      <c r="Z126" s="445">
        <v>9</v>
      </c>
      <c r="AA126" s="445">
        <v>9</v>
      </c>
      <c r="AB126" s="445">
        <v>9</v>
      </c>
      <c r="AC126" s="445">
        <v>9</v>
      </c>
      <c r="AD126" s="445">
        <v>9</v>
      </c>
      <c r="AE126" s="445">
        <v>9</v>
      </c>
      <c r="AF126" s="445">
        <v>8</v>
      </c>
      <c r="AG126" s="445">
        <v>8</v>
      </c>
      <c r="AH126" s="445">
        <v>8</v>
      </c>
      <c r="AI126" s="445">
        <v>8</v>
      </c>
      <c r="AJ126" s="445">
        <v>8</v>
      </c>
      <c r="AK126" s="445">
        <v>360000</v>
      </c>
      <c r="AL126" s="445">
        <v>324000</v>
      </c>
      <c r="AM126" s="445">
        <v>324000</v>
      </c>
      <c r="AN126" s="445">
        <v>324000</v>
      </c>
      <c r="AO126" s="445">
        <v>324000</v>
      </c>
      <c r="AP126" s="445">
        <v>324000</v>
      </c>
      <c r="AQ126" s="445">
        <v>324000</v>
      </c>
      <c r="AR126" s="445">
        <v>288000</v>
      </c>
      <c r="AS126" s="445">
        <v>288000</v>
      </c>
      <c r="AT126" s="445">
        <v>288000</v>
      </c>
      <c r="AU126" s="445">
        <v>288000</v>
      </c>
      <c r="AV126" s="445">
        <v>288000</v>
      </c>
      <c r="AW126" s="445">
        <v>1</v>
      </c>
    </row>
    <row r="127" spans="2:49" ht="21.75" customHeight="1">
      <c r="B127" s="440">
        <v>123</v>
      </c>
      <c r="C127" s="448" t="s">
        <v>2020</v>
      </c>
      <c r="D127" s="440">
        <v>123</v>
      </c>
      <c r="E127" s="430" t="s">
        <v>972</v>
      </c>
      <c r="F127" s="430">
        <f t="shared" si="5"/>
        <v>1210503</v>
      </c>
      <c r="G127" s="430" t="s">
        <v>973</v>
      </c>
      <c r="H127" s="430" t="s">
        <v>973</v>
      </c>
      <c r="I127" s="431" t="str">
        <f t="shared" si="9"/>
        <v>OK</v>
      </c>
      <c r="J127" s="431" t="str">
        <f t="shared" si="6"/>
        <v>OK</v>
      </c>
      <c r="L127" s="442">
        <v>1061825</v>
      </c>
      <c r="M127" s="443" t="s">
        <v>1546</v>
      </c>
      <c r="N127" s="441" t="s">
        <v>974</v>
      </c>
      <c r="O127" s="444" t="s">
        <v>652</v>
      </c>
      <c r="P127" s="444" t="s">
        <v>841</v>
      </c>
      <c r="Q127" s="430" t="s">
        <v>1513</v>
      </c>
      <c r="R127" s="441" t="s">
        <v>974</v>
      </c>
      <c r="S127" s="444" t="s">
        <v>652</v>
      </c>
      <c r="T127" s="444" t="s">
        <v>841</v>
      </c>
      <c r="U127" s="445">
        <v>3360000</v>
      </c>
      <c r="V127" s="446">
        <v>45838</v>
      </c>
      <c r="W127" s="445">
        <v>11</v>
      </c>
      <c r="X127" s="445">
        <v>31</v>
      </c>
      <c r="Y127" s="445">
        <v>12</v>
      </c>
      <c r="Z127" s="445">
        <v>14</v>
      </c>
      <c r="AA127" s="445">
        <v>14</v>
      </c>
      <c r="AB127" s="445">
        <v>14</v>
      </c>
      <c r="AC127" s="445">
        <v>11</v>
      </c>
      <c r="AD127" s="445">
        <v>12</v>
      </c>
      <c r="AE127" s="445">
        <v>13</v>
      </c>
      <c r="AF127" s="445">
        <v>13</v>
      </c>
      <c r="AG127" s="445">
        <v>13</v>
      </c>
      <c r="AH127" s="445">
        <v>13</v>
      </c>
      <c r="AI127" s="445">
        <v>13</v>
      </c>
      <c r="AJ127" s="445">
        <v>13</v>
      </c>
      <c r="AK127" s="445">
        <v>372000</v>
      </c>
      <c r="AL127" s="445">
        <v>438000</v>
      </c>
      <c r="AM127" s="445">
        <v>438000</v>
      </c>
      <c r="AN127" s="445">
        <v>438000</v>
      </c>
      <c r="AO127" s="445">
        <v>347000</v>
      </c>
      <c r="AP127" s="445">
        <v>380000</v>
      </c>
      <c r="AQ127" s="445">
        <v>413000</v>
      </c>
      <c r="AR127" s="445">
        <v>413000</v>
      </c>
      <c r="AS127" s="445">
        <v>413000</v>
      </c>
      <c r="AT127" s="445">
        <v>413000</v>
      </c>
      <c r="AU127" s="445">
        <v>413000</v>
      </c>
      <c r="AV127" s="445">
        <v>413000</v>
      </c>
      <c r="AW127" s="445">
        <v>2</v>
      </c>
    </row>
    <row r="128" spans="2:49" ht="21.75" customHeight="1">
      <c r="B128" s="440">
        <v>124</v>
      </c>
      <c r="C128" s="448" t="s">
        <v>2021</v>
      </c>
      <c r="D128" s="440">
        <v>124</v>
      </c>
      <c r="E128" s="430" t="s">
        <v>975</v>
      </c>
      <c r="F128" s="430">
        <f t="shared" si="5"/>
        <v>1210504</v>
      </c>
      <c r="G128" s="430" t="s">
        <v>976</v>
      </c>
      <c r="H128" s="430" t="s">
        <v>976</v>
      </c>
      <c r="I128" s="431" t="str">
        <f t="shared" si="9"/>
        <v>OK</v>
      </c>
      <c r="J128" s="431" t="str">
        <f t="shared" si="6"/>
        <v>OK</v>
      </c>
      <c r="L128" s="442">
        <v>1051634</v>
      </c>
      <c r="M128" s="443" t="s">
        <v>691</v>
      </c>
      <c r="N128" s="441" t="s">
        <v>1786</v>
      </c>
      <c r="O128" s="444" t="s">
        <v>517</v>
      </c>
      <c r="P128" s="444" t="s">
        <v>692</v>
      </c>
      <c r="Q128" s="430" t="s">
        <v>1513</v>
      </c>
      <c r="R128" s="441" t="s">
        <v>1786</v>
      </c>
      <c r="S128" s="444" t="s">
        <v>517</v>
      </c>
      <c r="T128" s="444" t="s">
        <v>692</v>
      </c>
      <c r="U128" s="445">
        <v>4160000</v>
      </c>
      <c r="V128" s="446">
        <v>45838</v>
      </c>
      <c r="W128" s="445">
        <v>11</v>
      </c>
      <c r="X128" s="445">
        <v>32</v>
      </c>
      <c r="Y128" s="445">
        <v>13</v>
      </c>
      <c r="Z128" s="445">
        <v>13</v>
      </c>
      <c r="AA128" s="445">
        <v>13</v>
      </c>
      <c r="AB128" s="445">
        <v>13</v>
      </c>
      <c r="AC128" s="445">
        <v>13</v>
      </c>
      <c r="AD128" s="445">
        <v>13</v>
      </c>
      <c r="AE128" s="445">
        <v>12</v>
      </c>
      <c r="AF128" s="445">
        <v>12</v>
      </c>
      <c r="AG128" s="445">
        <v>12</v>
      </c>
      <c r="AH128" s="445">
        <v>12</v>
      </c>
      <c r="AI128" s="445">
        <v>12</v>
      </c>
      <c r="AJ128" s="445">
        <v>12</v>
      </c>
      <c r="AK128" s="445">
        <v>455000</v>
      </c>
      <c r="AL128" s="445">
        <v>455000</v>
      </c>
      <c r="AM128" s="445">
        <v>455000</v>
      </c>
      <c r="AN128" s="445">
        <v>455000</v>
      </c>
      <c r="AO128" s="445">
        <v>455000</v>
      </c>
      <c r="AP128" s="445">
        <v>455000</v>
      </c>
      <c r="AQ128" s="445">
        <v>420000</v>
      </c>
      <c r="AR128" s="445">
        <v>420000</v>
      </c>
      <c r="AS128" s="445">
        <v>420000</v>
      </c>
      <c r="AT128" s="445">
        <v>420000</v>
      </c>
      <c r="AU128" s="445">
        <v>420000</v>
      </c>
      <c r="AV128" s="445">
        <v>420000</v>
      </c>
      <c r="AW128" s="445">
        <v>1</v>
      </c>
    </row>
    <row r="129" spans="2:49" ht="21.75" customHeight="1">
      <c r="B129" s="440">
        <v>125</v>
      </c>
      <c r="C129" s="448" t="s">
        <v>2022</v>
      </c>
      <c r="D129" s="440">
        <v>125</v>
      </c>
      <c r="E129" s="430" t="s">
        <v>977</v>
      </c>
      <c r="F129" s="430">
        <f t="shared" si="5"/>
        <v>1210505</v>
      </c>
      <c r="G129" s="430" t="s">
        <v>978</v>
      </c>
      <c r="H129" s="430" t="s">
        <v>978</v>
      </c>
      <c r="I129" s="431" t="str">
        <f t="shared" si="9"/>
        <v>OK</v>
      </c>
      <c r="J129" s="431" t="str">
        <f t="shared" si="6"/>
        <v>OK</v>
      </c>
      <c r="L129" s="442">
        <v>1063669</v>
      </c>
      <c r="M129" s="443" t="s">
        <v>1547</v>
      </c>
      <c r="N129" s="441" t="s">
        <v>979</v>
      </c>
      <c r="O129" s="444" t="s">
        <v>652</v>
      </c>
      <c r="P129" s="444" t="s">
        <v>849</v>
      </c>
      <c r="Q129" s="430" t="s">
        <v>1513</v>
      </c>
      <c r="R129" s="441" t="s">
        <v>979</v>
      </c>
      <c r="S129" s="444" t="s">
        <v>652</v>
      </c>
      <c r="T129" s="444" t="s">
        <v>849</v>
      </c>
      <c r="U129" s="445">
        <v>6160000</v>
      </c>
      <c r="V129" s="446">
        <v>45838</v>
      </c>
      <c r="W129" s="445">
        <v>11</v>
      </c>
      <c r="X129" s="445">
        <v>33</v>
      </c>
      <c r="Y129" s="445">
        <v>14</v>
      </c>
      <c r="Z129" s="445">
        <v>14</v>
      </c>
      <c r="AA129" s="445">
        <v>14</v>
      </c>
      <c r="AB129" s="445">
        <v>14</v>
      </c>
      <c r="AC129" s="445">
        <v>14</v>
      </c>
      <c r="AD129" s="445">
        <v>14</v>
      </c>
      <c r="AE129" s="445">
        <v>14</v>
      </c>
      <c r="AF129" s="445">
        <v>13</v>
      </c>
      <c r="AG129" s="445">
        <v>14</v>
      </c>
      <c r="AH129" s="445">
        <v>14</v>
      </c>
      <c r="AI129" s="445">
        <v>14</v>
      </c>
      <c r="AJ129" s="445">
        <v>14</v>
      </c>
      <c r="AK129" s="445">
        <v>476000</v>
      </c>
      <c r="AL129" s="445">
        <v>476000</v>
      </c>
      <c r="AM129" s="445">
        <v>476000</v>
      </c>
      <c r="AN129" s="445">
        <v>476000</v>
      </c>
      <c r="AO129" s="445">
        <v>476000</v>
      </c>
      <c r="AP129" s="445">
        <v>476000</v>
      </c>
      <c r="AQ129" s="445">
        <v>476000</v>
      </c>
      <c r="AR129" s="445">
        <v>442000</v>
      </c>
      <c r="AS129" s="445">
        <v>476000</v>
      </c>
      <c r="AT129" s="445">
        <v>476000</v>
      </c>
      <c r="AU129" s="445">
        <v>476000</v>
      </c>
      <c r="AV129" s="445">
        <v>476000</v>
      </c>
      <c r="AW129" s="445">
        <v>1</v>
      </c>
    </row>
    <row r="130" spans="2:49" ht="21.75" customHeight="1">
      <c r="B130" s="440">
        <v>126</v>
      </c>
      <c r="C130" s="448" t="s">
        <v>2023</v>
      </c>
      <c r="D130" s="440">
        <v>126</v>
      </c>
      <c r="E130" s="430" t="s">
        <v>980</v>
      </c>
      <c r="F130" s="430">
        <f t="shared" si="5"/>
        <v>1210506</v>
      </c>
      <c r="G130" s="430" t="s">
        <v>981</v>
      </c>
      <c r="H130" s="430" t="s">
        <v>981</v>
      </c>
      <c r="I130" s="431" t="str">
        <f t="shared" si="9"/>
        <v>OK</v>
      </c>
      <c r="J130" s="431" t="str">
        <f t="shared" si="6"/>
        <v>OK</v>
      </c>
      <c r="L130" s="442">
        <v>1063233</v>
      </c>
      <c r="M130" s="443" t="s">
        <v>982</v>
      </c>
      <c r="N130" s="441" t="s">
        <v>983</v>
      </c>
      <c r="O130" s="444" t="s">
        <v>652</v>
      </c>
      <c r="P130" s="444" t="s">
        <v>984</v>
      </c>
      <c r="Q130" s="430" t="s">
        <v>1513</v>
      </c>
      <c r="R130" s="441" t="s">
        <v>983</v>
      </c>
      <c r="S130" s="444" t="s">
        <v>652</v>
      </c>
      <c r="T130" s="444" t="s">
        <v>984</v>
      </c>
      <c r="U130" s="445">
        <v>3360000</v>
      </c>
      <c r="V130" s="446">
        <v>45838</v>
      </c>
      <c r="W130" s="445">
        <v>11</v>
      </c>
      <c r="X130" s="445">
        <v>34</v>
      </c>
      <c r="Y130" s="445">
        <v>14</v>
      </c>
      <c r="Z130" s="445">
        <v>13</v>
      </c>
      <c r="AA130" s="445">
        <v>13</v>
      </c>
      <c r="AB130" s="445">
        <v>13</v>
      </c>
      <c r="AC130" s="445">
        <v>13</v>
      </c>
      <c r="AD130" s="445">
        <v>13</v>
      </c>
      <c r="AE130" s="445">
        <v>13</v>
      </c>
      <c r="AF130" s="445">
        <v>14</v>
      </c>
      <c r="AG130" s="445">
        <v>14</v>
      </c>
      <c r="AH130" s="445">
        <v>14</v>
      </c>
      <c r="AI130" s="445">
        <v>14</v>
      </c>
      <c r="AJ130" s="445">
        <v>14</v>
      </c>
      <c r="AK130" s="445">
        <v>476000</v>
      </c>
      <c r="AL130" s="445">
        <v>442000</v>
      </c>
      <c r="AM130" s="445">
        <v>442000</v>
      </c>
      <c r="AN130" s="445">
        <v>442000</v>
      </c>
      <c r="AO130" s="445">
        <v>442000</v>
      </c>
      <c r="AP130" s="445">
        <v>442000</v>
      </c>
      <c r="AQ130" s="445">
        <v>442000</v>
      </c>
      <c r="AR130" s="445">
        <v>476000</v>
      </c>
      <c r="AS130" s="445">
        <v>476000</v>
      </c>
      <c r="AT130" s="445">
        <v>476000</v>
      </c>
      <c r="AU130" s="445">
        <v>476000</v>
      </c>
      <c r="AV130" s="445">
        <v>476000</v>
      </c>
      <c r="AW130" s="445">
        <v>1</v>
      </c>
    </row>
    <row r="131" spans="2:49" ht="21.75" customHeight="1">
      <c r="B131" s="440">
        <v>127</v>
      </c>
      <c r="C131" s="448" t="s">
        <v>422</v>
      </c>
      <c r="D131" s="440">
        <v>127</v>
      </c>
      <c r="E131" s="430" t="s">
        <v>985</v>
      </c>
      <c r="F131" s="430">
        <f t="shared" si="5"/>
        <v>1210507</v>
      </c>
      <c r="G131" s="430" t="s">
        <v>986</v>
      </c>
      <c r="H131" s="430" t="s">
        <v>986</v>
      </c>
      <c r="I131" s="431" t="str">
        <f t="shared" si="9"/>
        <v>OK</v>
      </c>
      <c r="J131" s="431" t="str">
        <f t="shared" si="6"/>
        <v>OK</v>
      </c>
      <c r="L131" s="442">
        <v>1064826</v>
      </c>
      <c r="M131" s="443" t="s">
        <v>987</v>
      </c>
      <c r="N131" s="441" t="s">
        <v>988</v>
      </c>
      <c r="O131" s="444" t="s">
        <v>652</v>
      </c>
      <c r="P131" s="444" t="s">
        <v>989</v>
      </c>
      <c r="Q131" s="430" t="s">
        <v>1513</v>
      </c>
      <c r="R131" s="441" t="s">
        <v>988</v>
      </c>
      <c r="S131" s="444" t="s">
        <v>652</v>
      </c>
      <c r="T131" s="444" t="s">
        <v>989</v>
      </c>
      <c r="U131" s="445">
        <v>2520000</v>
      </c>
      <c r="V131" s="446">
        <v>45838</v>
      </c>
      <c r="W131" s="445">
        <v>11</v>
      </c>
      <c r="X131" s="445">
        <v>35</v>
      </c>
      <c r="Y131" s="445">
        <v>9</v>
      </c>
      <c r="Z131" s="445">
        <v>9</v>
      </c>
      <c r="AA131" s="445">
        <v>9</v>
      </c>
      <c r="AB131" s="445">
        <v>9</v>
      </c>
      <c r="AC131" s="445">
        <v>9</v>
      </c>
      <c r="AD131" s="445">
        <v>10</v>
      </c>
      <c r="AE131" s="445">
        <v>10</v>
      </c>
      <c r="AF131" s="445">
        <v>9</v>
      </c>
      <c r="AG131" s="445">
        <v>9</v>
      </c>
      <c r="AH131" s="445">
        <v>9</v>
      </c>
      <c r="AI131" s="445">
        <v>9</v>
      </c>
      <c r="AJ131" s="445">
        <v>9</v>
      </c>
      <c r="AK131" s="445">
        <v>315000</v>
      </c>
      <c r="AL131" s="445">
        <v>315000</v>
      </c>
      <c r="AM131" s="445">
        <v>315000</v>
      </c>
      <c r="AN131" s="445">
        <v>315000</v>
      </c>
      <c r="AO131" s="445">
        <v>315000</v>
      </c>
      <c r="AP131" s="445">
        <v>350000</v>
      </c>
      <c r="AQ131" s="445">
        <v>350000</v>
      </c>
      <c r="AR131" s="445">
        <v>315000</v>
      </c>
      <c r="AS131" s="445">
        <v>315000</v>
      </c>
      <c r="AT131" s="445">
        <v>315000</v>
      </c>
      <c r="AU131" s="445">
        <v>315000</v>
      </c>
      <c r="AV131" s="445">
        <v>315000</v>
      </c>
      <c r="AW131" s="445">
        <v>1</v>
      </c>
    </row>
    <row r="132" spans="2:49" ht="21.75" customHeight="1">
      <c r="B132" s="440">
        <v>128</v>
      </c>
      <c r="C132" s="448" t="s">
        <v>2024</v>
      </c>
      <c r="D132" s="440">
        <v>128</v>
      </c>
      <c r="E132" s="430" t="s">
        <v>990</v>
      </c>
      <c r="F132" s="430">
        <f t="shared" si="5"/>
        <v>1210508</v>
      </c>
      <c r="G132" s="430" t="s">
        <v>991</v>
      </c>
      <c r="H132" s="430" t="s">
        <v>991</v>
      </c>
      <c r="I132" s="431" t="str">
        <f t="shared" si="9"/>
        <v>OK</v>
      </c>
      <c r="J132" s="431" t="str">
        <f t="shared" si="6"/>
        <v>OK</v>
      </c>
      <c r="L132" s="442">
        <v>1061825</v>
      </c>
      <c r="M132" s="443" t="s">
        <v>1546</v>
      </c>
      <c r="N132" s="441" t="s">
        <v>974</v>
      </c>
      <c r="O132" s="444" t="s">
        <v>652</v>
      </c>
      <c r="P132" s="444" t="s">
        <v>841</v>
      </c>
      <c r="Q132" s="430" t="s">
        <v>1513</v>
      </c>
      <c r="R132" s="441" t="s">
        <v>974</v>
      </c>
      <c r="S132" s="444" t="s">
        <v>652</v>
      </c>
      <c r="T132" s="444" t="s">
        <v>841</v>
      </c>
      <c r="U132" s="445">
        <v>3120000</v>
      </c>
      <c r="V132" s="446">
        <v>45838</v>
      </c>
      <c r="W132" s="445">
        <v>11</v>
      </c>
      <c r="X132" s="445">
        <v>36</v>
      </c>
      <c r="Y132" s="445">
        <v>14</v>
      </c>
      <c r="Z132" s="445">
        <v>12</v>
      </c>
      <c r="AA132" s="445">
        <v>13</v>
      </c>
      <c r="AB132" s="445">
        <v>13</v>
      </c>
      <c r="AC132" s="445">
        <v>13</v>
      </c>
      <c r="AD132" s="445">
        <v>13</v>
      </c>
      <c r="AE132" s="445">
        <v>13</v>
      </c>
      <c r="AF132" s="445">
        <v>13</v>
      </c>
      <c r="AG132" s="445">
        <v>13</v>
      </c>
      <c r="AH132" s="445">
        <v>13</v>
      </c>
      <c r="AI132" s="445">
        <v>13</v>
      </c>
      <c r="AJ132" s="445">
        <v>13</v>
      </c>
      <c r="AK132" s="445">
        <v>446000</v>
      </c>
      <c r="AL132" s="445">
        <v>388000</v>
      </c>
      <c r="AM132" s="445">
        <v>421000</v>
      </c>
      <c r="AN132" s="445">
        <v>421000</v>
      </c>
      <c r="AO132" s="445">
        <v>421000</v>
      </c>
      <c r="AP132" s="445">
        <v>421000</v>
      </c>
      <c r="AQ132" s="445">
        <v>421000</v>
      </c>
      <c r="AR132" s="445">
        <v>421000</v>
      </c>
      <c r="AS132" s="445">
        <v>421000</v>
      </c>
      <c r="AT132" s="445">
        <v>421000</v>
      </c>
      <c r="AU132" s="445">
        <v>421000</v>
      </c>
      <c r="AV132" s="445">
        <v>421000</v>
      </c>
      <c r="AW132" s="445">
        <v>1</v>
      </c>
    </row>
    <row r="133" spans="2:49" ht="21.75" customHeight="1">
      <c r="B133" s="440">
        <v>129</v>
      </c>
      <c r="C133" s="448" t="s">
        <v>2025</v>
      </c>
      <c r="D133" s="440">
        <v>129</v>
      </c>
      <c r="E133" s="430" t="s">
        <v>992</v>
      </c>
      <c r="F133" s="430">
        <f t="shared" si="5"/>
        <v>1210510</v>
      </c>
      <c r="G133" s="430" t="s">
        <v>993</v>
      </c>
      <c r="H133" s="430" t="s">
        <v>993</v>
      </c>
      <c r="I133" s="431" t="str">
        <f t="shared" si="9"/>
        <v>OK</v>
      </c>
      <c r="J133" s="431" t="str">
        <f t="shared" si="6"/>
        <v>OK</v>
      </c>
      <c r="L133" s="444">
        <v>1065085</v>
      </c>
      <c r="M133" s="443" t="s">
        <v>916</v>
      </c>
      <c r="N133" s="441" t="s">
        <v>1027</v>
      </c>
      <c r="O133" s="444" t="s">
        <v>652</v>
      </c>
      <c r="P133" s="444" t="s">
        <v>994</v>
      </c>
      <c r="Q133" s="430" t="s">
        <v>1513</v>
      </c>
      <c r="R133" s="441" t="s">
        <v>1027</v>
      </c>
      <c r="S133" s="444" t="s">
        <v>652</v>
      </c>
      <c r="T133" s="444" t="s">
        <v>994</v>
      </c>
      <c r="U133" s="445">
        <v>4480000</v>
      </c>
      <c r="V133" s="446">
        <v>45838</v>
      </c>
      <c r="W133" s="445">
        <v>11</v>
      </c>
      <c r="X133" s="445">
        <v>37</v>
      </c>
      <c r="Y133" s="445">
        <v>16</v>
      </c>
      <c r="Z133" s="445">
        <v>13</v>
      </c>
      <c r="AA133" s="445">
        <v>13</v>
      </c>
      <c r="AB133" s="445">
        <v>13</v>
      </c>
      <c r="AC133" s="445">
        <v>12</v>
      </c>
      <c r="AD133" s="445">
        <v>12</v>
      </c>
      <c r="AE133" s="445">
        <v>12</v>
      </c>
      <c r="AF133" s="445">
        <v>13</v>
      </c>
      <c r="AG133" s="445">
        <v>13</v>
      </c>
      <c r="AH133" s="445">
        <v>13</v>
      </c>
      <c r="AI133" s="445">
        <v>13</v>
      </c>
      <c r="AJ133" s="445">
        <v>13</v>
      </c>
      <c r="AK133" s="445">
        <v>640000</v>
      </c>
      <c r="AL133" s="445">
        <v>520000</v>
      </c>
      <c r="AM133" s="445">
        <v>520000</v>
      </c>
      <c r="AN133" s="445">
        <v>520000</v>
      </c>
      <c r="AO133" s="445">
        <v>480000</v>
      </c>
      <c r="AP133" s="445">
        <v>480000</v>
      </c>
      <c r="AQ133" s="445">
        <v>480000</v>
      </c>
      <c r="AR133" s="445">
        <v>520000</v>
      </c>
      <c r="AS133" s="445">
        <v>520000</v>
      </c>
      <c r="AT133" s="445">
        <v>520000</v>
      </c>
      <c r="AU133" s="445">
        <v>520000</v>
      </c>
      <c r="AV133" s="445">
        <v>520000</v>
      </c>
      <c r="AW133" s="445">
        <v>1</v>
      </c>
    </row>
    <row r="134" spans="2:49" ht="21.75" customHeight="1">
      <c r="B134" s="440">
        <v>130</v>
      </c>
      <c r="C134" s="448" t="s">
        <v>2026</v>
      </c>
      <c r="D134" s="440">
        <v>130</v>
      </c>
      <c r="E134" s="430" t="s">
        <v>995</v>
      </c>
      <c r="F134" s="430">
        <f t="shared" ref="F134:F176" si="10">VALUE(E134)</f>
        <v>1210532</v>
      </c>
      <c r="G134" s="430" t="s">
        <v>996</v>
      </c>
      <c r="H134" s="430" t="s">
        <v>996</v>
      </c>
      <c r="I134" s="431" t="str">
        <f t="shared" si="9"/>
        <v>OK</v>
      </c>
      <c r="J134" s="431" t="str">
        <f t="shared" ref="J134:J156" si="11">IF(EXACT(G134,H134),"OK","変更あり！")</f>
        <v>OK</v>
      </c>
      <c r="L134" s="442">
        <v>1069075</v>
      </c>
      <c r="M134" s="443" t="s">
        <v>1542</v>
      </c>
      <c r="N134" s="441" t="s">
        <v>790</v>
      </c>
      <c r="O134" s="444" t="s">
        <v>652</v>
      </c>
      <c r="P134" s="444" t="s">
        <v>791</v>
      </c>
      <c r="Q134" s="430" t="s">
        <v>1513</v>
      </c>
      <c r="R134" s="441" t="s">
        <v>790</v>
      </c>
      <c r="S134" s="444" t="s">
        <v>652</v>
      </c>
      <c r="T134" s="444" t="s">
        <v>791</v>
      </c>
      <c r="U134" s="445">
        <v>3120000</v>
      </c>
      <c r="V134" s="446">
        <v>45838</v>
      </c>
      <c r="W134" s="445">
        <v>11</v>
      </c>
      <c r="X134" s="445">
        <v>38</v>
      </c>
      <c r="Y134" s="445">
        <v>13</v>
      </c>
      <c r="Z134" s="445">
        <v>14</v>
      </c>
      <c r="AA134" s="445">
        <v>14</v>
      </c>
      <c r="AB134" s="445">
        <v>13</v>
      </c>
      <c r="AC134" s="445">
        <v>12</v>
      </c>
      <c r="AD134" s="445">
        <v>12</v>
      </c>
      <c r="AE134" s="445">
        <v>12</v>
      </c>
      <c r="AF134" s="445">
        <v>12</v>
      </c>
      <c r="AG134" s="445">
        <v>13</v>
      </c>
      <c r="AH134" s="445">
        <v>13</v>
      </c>
      <c r="AI134" s="445">
        <v>13</v>
      </c>
      <c r="AJ134" s="445">
        <v>13</v>
      </c>
      <c r="AK134" s="445">
        <v>530000</v>
      </c>
      <c r="AL134" s="445">
        <v>570000</v>
      </c>
      <c r="AM134" s="445">
        <v>570000</v>
      </c>
      <c r="AN134" s="445">
        <v>530000</v>
      </c>
      <c r="AO134" s="445">
        <v>490000</v>
      </c>
      <c r="AP134" s="445">
        <v>490000</v>
      </c>
      <c r="AQ134" s="445">
        <v>490000</v>
      </c>
      <c r="AR134" s="445">
        <v>490000</v>
      </c>
      <c r="AS134" s="445">
        <v>530000</v>
      </c>
      <c r="AT134" s="445">
        <v>530000</v>
      </c>
      <c r="AU134" s="445">
        <v>530000</v>
      </c>
      <c r="AV134" s="445">
        <v>530000</v>
      </c>
      <c r="AW134" s="445">
        <v>1</v>
      </c>
    </row>
    <row r="135" spans="2:49" ht="21.75" customHeight="1">
      <c r="B135" s="440">
        <v>131</v>
      </c>
      <c r="C135" s="448" t="s">
        <v>2027</v>
      </c>
      <c r="D135" s="440">
        <v>131</v>
      </c>
      <c r="E135" s="430" t="s">
        <v>997</v>
      </c>
      <c r="F135" s="430">
        <f t="shared" si="10"/>
        <v>1210512</v>
      </c>
      <c r="G135" s="430" t="s">
        <v>998</v>
      </c>
      <c r="H135" s="430" t="s">
        <v>998</v>
      </c>
      <c r="I135" s="431" t="str">
        <f t="shared" si="9"/>
        <v>OK</v>
      </c>
      <c r="J135" s="431" t="str">
        <f t="shared" si="11"/>
        <v>OK</v>
      </c>
      <c r="L135" s="442">
        <v>1068990</v>
      </c>
      <c r="M135" s="443" t="s">
        <v>1659</v>
      </c>
      <c r="N135" s="441" t="s">
        <v>1433</v>
      </c>
      <c r="O135" s="444" t="s">
        <v>652</v>
      </c>
      <c r="P135" s="444" t="s">
        <v>999</v>
      </c>
      <c r="Q135" s="430" t="s">
        <v>1513</v>
      </c>
      <c r="R135" s="441" t="s">
        <v>1433</v>
      </c>
      <c r="S135" s="444" t="s">
        <v>652</v>
      </c>
      <c r="T135" s="444" t="s">
        <v>999</v>
      </c>
      <c r="U135" s="445">
        <v>5200000</v>
      </c>
      <c r="V135" s="446">
        <v>45838</v>
      </c>
      <c r="W135" s="445">
        <v>11</v>
      </c>
      <c r="X135" s="445">
        <v>39</v>
      </c>
      <c r="Y135" s="445">
        <v>13</v>
      </c>
      <c r="Z135" s="445">
        <v>13</v>
      </c>
      <c r="AA135" s="445">
        <v>13</v>
      </c>
      <c r="AB135" s="445">
        <v>12</v>
      </c>
      <c r="AC135" s="445">
        <v>12</v>
      </c>
      <c r="AD135" s="445">
        <v>12</v>
      </c>
      <c r="AE135" s="445">
        <v>12</v>
      </c>
      <c r="AF135" s="445">
        <v>12</v>
      </c>
      <c r="AG135" s="445">
        <v>12</v>
      </c>
      <c r="AH135" s="445">
        <v>12</v>
      </c>
      <c r="AI135" s="445">
        <v>12</v>
      </c>
      <c r="AJ135" s="445">
        <v>12</v>
      </c>
      <c r="AK135" s="445">
        <v>419000</v>
      </c>
      <c r="AL135" s="445">
        <v>419000</v>
      </c>
      <c r="AM135" s="445">
        <v>419000</v>
      </c>
      <c r="AN135" s="445">
        <v>396000</v>
      </c>
      <c r="AO135" s="445">
        <v>396000</v>
      </c>
      <c r="AP135" s="445">
        <v>396000</v>
      </c>
      <c r="AQ135" s="445">
        <v>396000</v>
      </c>
      <c r="AR135" s="445">
        <v>396000</v>
      </c>
      <c r="AS135" s="445">
        <v>396000</v>
      </c>
      <c r="AT135" s="445">
        <v>396000</v>
      </c>
      <c r="AU135" s="445">
        <v>396000</v>
      </c>
      <c r="AV135" s="445">
        <v>396000</v>
      </c>
      <c r="AW135" s="445">
        <v>1</v>
      </c>
    </row>
    <row r="136" spans="2:49" ht="21.75" customHeight="1">
      <c r="B136" s="440">
        <v>132</v>
      </c>
      <c r="C136" s="448" t="s">
        <v>2028</v>
      </c>
      <c r="D136" s="440">
        <v>132</v>
      </c>
      <c r="E136" s="430" t="s">
        <v>1000</v>
      </c>
      <c r="F136" s="430">
        <f t="shared" si="10"/>
        <v>1210535</v>
      </c>
      <c r="G136" s="430" t="s">
        <v>1001</v>
      </c>
      <c r="H136" s="430" t="s">
        <v>1001</v>
      </c>
      <c r="I136" s="431" t="str">
        <f t="shared" si="9"/>
        <v>OK</v>
      </c>
      <c r="J136" s="431" t="str">
        <f t="shared" si="11"/>
        <v>OK</v>
      </c>
      <c r="L136" s="442">
        <v>1058272</v>
      </c>
      <c r="M136" s="443" t="s">
        <v>1660</v>
      </c>
      <c r="N136" s="441" t="s">
        <v>1434</v>
      </c>
      <c r="O136" s="444" t="s">
        <v>652</v>
      </c>
      <c r="P136" s="444" t="s">
        <v>1002</v>
      </c>
      <c r="Q136" s="430" t="s">
        <v>1513</v>
      </c>
      <c r="R136" s="441" t="s">
        <v>1434</v>
      </c>
      <c r="S136" s="444" t="s">
        <v>652</v>
      </c>
      <c r="T136" s="444" t="s">
        <v>1002</v>
      </c>
      <c r="U136" s="445">
        <v>1680000</v>
      </c>
      <c r="V136" s="446">
        <v>45838</v>
      </c>
      <c r="W136" s="445">
        <v>11</v>
      </c>
      <c r="X136" s="445">
        <v>40</v>
      </c>
      <c r="Y136" s="445">
        <v>7</v>
      </c>
      <c r="Z136" s="445">
        <v>7</v>
      </c>
      <c r="AA136" s="445">
        <v>7</v>
      </c>
      <c r="AB136" s="445">
        <v>7</v>
      </c>
      <c r="AC136" s="445">
        <v>7</v>
      </c>
      <c r="AD136" s="445">
        <v>7</v>
      </c>
      <c r="AE136" s="445">
        <v>7</v>
      </c>
      <c r="AF136" s="445">
        <v>7</v>
      </c>
      <c r="AG136" s="445">
        <v>7</v>
      </c>
      <c r="AH136" s="445">
        <v>7</v>
      </c>
      <c r="AI136" s="445">
        <v>7</v>
      </c>
      <c r="AJ136" s="445">
        <v>7</v>
      </c>
      <c r="AK136" s="445">
        <v>238000</v>
      </c>
      <c r="AL136" s="445">
        <v>238000</v>
      </c>
      <c r="AM136" s="445">
        <v>238000</v>
      </c>
      <c r="AN136" s="445">
        <v>238000</v>
      </c>
      <c r="AO136" s="445">
        <v>238000</v>
      </c>
      <c r="AP136" s="445">
        <v>238000</v>
      </c>
      <c r="AQ136" s="445">
        <v>238000</v>
      </c>
      <c r="AR136" s="445">
        <v>238000</v>
      </c>
      <c r="AS136" s="445">
        <v>238000</v>
      </c>
      <c r="AT136" s="445">
        <v>238000</v>
      </c>
      <c r="AU136" s="445">
        <v>238000</v>
      </c>
      <c r="AV136" s="445">
        <v>238000</v>
      </c>
      <c r="AW136" s="445">
        <v>1</v>
      </c>
    </row>
    <row r="137" spans="2:49" ht="21.75" customHeight="1">
      <c r="B137" s="440">
        <v>133</v>
      </c>
      <c r="C137" s="448" t="s">
        <v>2029</v>
      </c>
      <c r="D137" s="440">
        <v>133</v>
      </c>
      <c r="E137" s="430" t="s">
        <v>1003</v>
      </c>
      <c r="F137" s="430">
        <f t="shared" si="10"/>
        <v>1210581</v>
      </c>
      <c r="G137" s="430" t="s">
        <v>1004</v>
      </c>
      <c r="H137" s="430" t="s">
        <v>1004</v>
      </c>
      <c r="I137" s="431" t="str">
        <f t="shared" si="9"/>
        <v>OK</v>
      </c>
      <c r="J137" s="431" t="str">
        <f t="shared" si="11"/>
        <v>OK</v>
      </c>
      <c r="L137" s="442">
        <v>1060101</v>
      </c>
      <c r="M137" s="443" t="s">
        <v>1710</v>
      </c>
      <c r="N137" s="441" t="s">
        <v>1005</v>
      </c>
      <c r="O137" s="444" t="s">
        <v>652</v>
      </c>
      <c r="P137" s="444" t="s">
        <v>1006</v>
      </c>
      <c r="Q137" s="430" t="s">
        <v>1513</v>
      </c>
      <c r="R137" s="441" t="s">
        <v>1005</v>
      </c>
      <c r="S137" s="444" t="s">
        <v>652</v>
      </c>
      <c r="T137" s="444" t="s">
        <v>1006</v>
      </c>
      <c r="U137" s="445">
        <v>2640000</v>
      </c>
      <c r="V137" s="446">
        <v>45838</v>
      </c>
      <c r="W137" s="445">
        <v>11</v>
      </c>
      <c r="X137" s="445">
        <v>41</v>
      </c>
      <c r="Y137" s="445">
        <v>9</v>
      </c>
      <c r="Z137" s="445">
        <v>11</v>
      </c>
      <c r="AA137" s="445">
        <v>9</v>
      </c>
      <c r="AB137" s="445">
        <v>11</v>
      </c>
      <c r="AC137" s="445">
        <v>9</v>
      </c>
      <c r="AD137" s="445">
        <v>9</v>
      </c>
      <c r="AE137" s="445">
        <v>10</v>
      </c>
      <c r="AF137" s="445">
        <v>10</v>
      </c>
      <c r="AG137" s="445">
        <v>10</v>
      </c>
      <c r="AH137" s="445">
        <v>10</v>
      </c>
      <c r="AI137" s="445">
        <v>10</v>
      </c>
      <c r="AJ137" s="445">
        <v>10</v>
      </c>
      <c r="AK137" s="445">
        <v>283000</v>
      </c>
      <c r="AL137" s="445">
        <v>335000</v>
      </c>
      <c r="AM137" s="445">
        <v>290000</v>
      </c>
      <c r="AN137" s="445">
        <v>342000</v>
      </c>
      <c r="AO137" s="445">
        <v>290000</v>
      </c>
      <c r="AP137" s="445">
        <v>290000</v>
      </c>
      <c r="AQ137" s="445">
        <v>316000</v>
      </c>
      <c r="AR137" s="445">
        <v>0</v>
      </c>
      <c r="AS137" s="445">
        <v>0</v>
      </c>
      <c r="AT137" s="445">
        <v>0</v>
      </c>
      <c r="AU137" s="445">
        <v>0</v>
      </c>
      <c r="AV137" s="445">
        <v>0</v>
      </c>
      <c r="AW137" s="445">
        <v>1</v>
      </c>
    </row>
    <row r="138" spans="2:49" ht="21.75" customHeight="1">
      <c r="B138" s="440">
        <v>134</v>
      </c>
      <c r="C138" s="448" t="s">
        <v>2030</v>
      </c>
      <c r="D138" s="440">
        <v>134</v>
      </c>
      <c r="E138" s="430" t="s">
        <v>1007</v>
      </c>
      <c r="F138" s="430">
        <f t="shared" si="10"/>
        <v>1210582</v>
      </c>
      <c r="G138" s="430" t="s">
        <v>1008</v>
      </c>
      <c r="H138" s="430" t="s">
        <v>1008</v>
      </c>
      <c r="I138" s="431" t="str">
        <f t="shared" si="9"/>
        <v>OK</v>
      </c>
      <c r="J138" s="431" t="str">
        <f t="shared" si="11"/>
        <v>OK</v>
      </c>
      <c r="L138" s="442">
        <v>1071410</v>
      </c>
      <c r="M138" s="443" t="s">
        <v>2031</v>
      </c>
      <c r="N138" s="441" t="s">
        <v>1009</v>
      </c>
      <c r="O138" s="444" t="s">
        <v>652</v>
      </c>
      <c r="P138" s="444" t="s">
        <v>1010</v>
      </c>
      <c r="Q138" s="430" t="s">
        <v>1513</v>
      </c>
      <c r="R138" s="441" t="s">
        <v>1009</v>
      </c>
      <c r="S138" s="444" t="s">
        <v>652</v>
      </c>
      <c r="T138" s="444" t="s">
        <v>1010</v>
      </c>
      <c r="U138" s="445">
        <v>4400000</v>
      </c>
      <c r="V138" s="446">
        <v>45838</v>
      </c>
      <c r="W138" s="445">
        <v>11</v>
      </c>
      <c r="X138" s="445">
        <v>42</v>
      </c>
      <c r="Y138" s="445">
        <v>12</v>
      </c>
      <c r="Z138" s="445">
        <v>12</v>
      </c>
      <c r="AA138" s="445">
        <v>11</v>
      </c>
      <c r="AB138" s="445">
        <v>11</v>
      </c>
      <c r="AC138" s="445">
        <v>11</v>
      </c>
      <c r="AD138" s="445">
        <v>11</v>
      </c>
      <c r="AE138" s="445">
        <v>11</v>
      </c>
      <c r="AF138" s="445">
        <v>11</v>
      </c>
      <c r="AG138" s="445">
        <v>11</v>
      </c>
      <c r="AH138" s="445">
        <v>11</v>
      </c>
      <c r="AI138" s="445">
        <v>11</v>
      </c>
      <c r="AJ138" s="445">
        <v>11</v>
      </c>
      <c r="AK138" s="445">
        <v>408000</v>
      </c>
      <c r="AL138" s="445">
        <v>408000</v>
      </c>
      <c r="AM138" s="445">
        <v>374000</v>
      </c>
      <c r="AN138" s="445">
        <v>374000</v>
      </c>
      <c r="AO138" s="445">
        <v>374000</v>
      </c>
      <c r="AP138" s="445">
        <v>374000</v>
      </c>
      <c r="AQ138" s="445">
        <v>374000</v>
      </c>
      <c r="AR138" s="445">
        <v>374000</v>
      </c>
      <c r="AS138" s="445">
        <v>374000</v>
      </c>
      <c r="AT138" s="445">
        <v>374000</v>
      </c>
      <c r="AU138" s="445">
        <v>374000</v>
      </c>
      <c r="AV138" s="445">
        <v>374000</v>
      </c>
      <c r="AW138" s="445">
        <v>1</v>
      </c>
    </row>
    <row r="139" spans="2:49" ht="21.75" customHeight="1">
      <c r="B139" s="440">
        <v>135</v>
      </c>
      <c r="C139" s="448" t="s">
        <v>2032</v>
      </c>
      <c r="D139" s="440">
        <v>135</v>
      </c>
      <c r="E139" s="430" t="s">
        <v>1011</v>
      </c>
      <c r="F139" s="430">
        <f t="shared" si="10"/>
        <v>1210583</v>
      </c>
      <c r="G139" s="430" t="s">
        <v>1012</v>
      </c>
      <c r="H139" s="430" t="s">
        <v>1012</v>
      </c>
      <c r="I139" s="431" t="str">
        <f t="shared" si="9"/>
        <v>OK</v>
      </c>
      <c r="J139" s="431" t="str">
        <f t="shared" si="11"/>
        <v>OK</v>
      </c>
      <c r="L139" s="442">
        <v>1074833</v>
      </c>
      <c r="M139" s="443" t="s">
        <v>1987</v>
      </c>
      <c r="N139" s="441" t="s">
        <v>1548</v>
      </c>
      <c r="O139" s="444" t="s">
        <v>652</v>
      </c>
      <c r="P139" s="444" t="s">
        <v>1549</v>
      </c>
      <c r="Q139" s="430" t="s">
        <v>1513</v>
      </c>
      <c r="R139" s="441" t="s">
        <v>1548</v>
      </c>
      <c r="S139" s="444" t="s">
        <v>652</v>
      </c>
      <c r="T139" s="444" t="s">
        <v>1549</v>
      </c>
      <c r="U139" s="445">
        <v>0</v>
      </c>
      <c r="V139" s="446"/>
      <c r="W139" s="445">
        <v>11</v>
      </c>
      <c r="X139" s="445">
        <v>43</v>
      </c>
      <c r="Y139" s="445">
        <v>9</v>
      </c>
      <c r="Z139" s="445">
        <v>9</v>
      </c>
      <c r="AA139" s="445">
        <v>9</v>
      </c>
      <c r="AB139" s="445">
        <v>9</v>
      </c>
      <c r="AC139" s="445">
        <v>9</v>
      </c>
      <c r="AD139" s="445">
        <v>9</v>
      </c>
      <c r="AE139" s="445">
        <v>9</v>
      </c>
      <c r="AF139" s="445">
        <v>9</v>
      </c>
      <c r="AG139" s="445">
        <v>9</v>
      </c>
      <c r="AH139" s="445">
        <v>9</v>
      </c>
      <c r="AI139" s="445">
        <v>9</v>
      </c>
      <c r="AJ139" s="445">
        <v>9</v>
      </c>
      <c r="AK139" s="445">
        <v>360000</v>
      </c>
      <c r="AL139" s="445">
        <v>360000</v>
      </c>
      <c r="AM139" s="445">
        <v>360000</v>
      </c>
      <c r="AN139" s="445">
        <v>360000</v>
      </c>
      <c r="AO139" s="445">
        <v>360000</v>
      </c>
      <c r="AP139" s="445">
        <v>360000</v>
      </c>
      <c r="AQ139" s="445">
        <v>360000</v>
      </c>
      <c r="AR139" s="445">
        <v>360000</v>
      </c>
      <c r="AS139" s="445">
        <v>360000</v>
      </c>
      <c r="AT139" s="445">
        <v>360000</v>
      </c>
      <c r="AU139" s="445">
        <v>360000</v>
      </c>
      <c r="AV139" s="445">
        <v>360000</v>
      </c>
      <c r="AW139" s="445">
        <v>1</v>
      </c>
    </row>
    <row r="140" spans="2:49" ht="21.75" customHeight="1">
      <c r="B140" s="440">
        <v>136</v>
      </c>
      <c r="C140" s="448" t="s">
        <v>2033</v>
      </c>
      <c r="D140" s="440">
        <v>136</v>
      </c>
      <c r="E140" s="430" t="s">
        <v>1013</v>
      </c>
      <c r="F140" s="430">
        <f t="shared" si="10"/>
        <v>1210584</v>
      </c>
      <c r="G140" s="430" t="s">
        <v>1014</v>
      </c>
      <c r="H140" s="430" t="s">
        <v>1014</v>
      </c>
      <c r="I140" s="431" t="str">
        <f t="shared" si="9"/>
        <v>OK</v>
      </c>
      <c r="J140" s="431" t="str">
        <f t="shared" si="11"/>
        <v>OK</v>
      </c>
      <c r="L140" s="442">
        <v>1059654</v>
      </c>
      <c r="M140" s="443" t="s">
        <v>925</v>
      </c>
      <c r="N140" s="441" t="s">
        <v>1015</v>
      </c>
      <c r="O140" s="444" t="s">
        <v>652</v>
      </c>
      <c r="P140" s="444" t="s">
        <v>1803</v>
      </c>
      <c r="Q140" s="430" t="s">
        <v>1513</v>
      </c>
      <c r="R140" s="441" t="s">
        <v>1015</v>
      </c>
      <c r="S140" s="444" t="s">
        <v>652</v>
      </c>
      <c r="T140" s="444" t="s">
        <v>1803</v>
      </c>
      <c r="U140" s="445">
        <v>2640000</v>
      </c>
      <c r="V140" s="446">
        <v>45838</v>
      </c>
      <c r="W140" s="445">
        <v>11</v>
      </c>
      <c r="X140" s="445">
        <v>44</v>
      </c>
      <c r="Y140" s="445">
        <v>10</v>
      </c>
      <c r="Z140" s="445">
        <v>10</v>
      </c>
      <c r="AA140" s="445">
        <v>10</v>
      </c>
      <c r="AB140" s="445">
        <v>10</v>
      </c>
      <c r="AC140" s="445">
        <v>10</v>
      </c>
      <c r="AD140" s="445">
        <v>10</v>
      </c>
      <c r="AE140" s="445">
        <v>10</v>
      </c>
      <c r="AF140" s="445">
        <v>10</v>
      </c>
      <c r="AG140" s="445">
        <v>10</v>
      </c>
      <c r="AH140" s="445">
        <v>10</v>
      </c>
      <c r="AI140" s="445">
        <v>10</v>
      </c>
      <c r="AJ140" s="445">
        <v>10</v>
      </c>
      <c r="AK140" s="445">
        <v>245000</v>
      </c>
      <c r="AL140" s="445">
        <v>245000</v>
      </c>
      <c r="AM140" s="445">
        <v>245000</v>
      </c>
      <c r="AN140" s="445">
        <v>245000</v>
      </c>
      <c r="AO140" s="445">
        <v>245000</v>
      </c>
      <c r="AP140" s="445">
        <v>245000</v>
      </c>
      <c r="AQ140" s="445">
        <v>245000</v>
      </c>
      <c r="AR140" s="445">
        <v>245000</v>
      </c>
      <c r="AS140" s="445">
        <v>245000</v>
      </c>
      <c r="AT140" s="445">
        <v>245000</v>
      </c>
      <c r="AU140" s="445">
        <v>245000</v>
      </c>
      <c r="AV140" s="445">
        <v>245000</v>
      </c>
      <c r="AW140" s="445">
        <v>1</v>
      </c>
    </row>
    <row r="141" spans="2:49" ht="21.75" customHeight="1">
      <c r="B141" s="440">
        <v>137</v>
      </c>
      <c r="C141" s="448" t="s">
        <v>2034</v>
      </c>
      <c r="D141" s="440">
        <v>137</v>
      </c>
      <c r="E141" s="430" t="s">
        <v>1016</v>
      </c>
      <c r="F141" s="430">
        <f t="shared" si="10"/>
        <v>1210585</v>
      </c>
      <c r="G141" s="430" t="s">
        <v>1017</v>
      </c>
      <c r="H141" s="430" t="s">
        <v>1017</v>
      </c>
      <c r="I141" s="431" t="str">
        <f t="shared" si="9"/>
        <v>OK</v>
      </c>
      <c r="J141" s="431" t="str">
        <f t="shared" si="11"/>
        <v>OK</v>
      </c>
      <c r="L141" s="442">
        <v>1059654</v>
      </c>
      <c r="M141" s="443" t="s">
        <v>925</v>
      </c>
      <c r="N141" s="441" t="s">
        <v>1015</v>
      </c>
      <c r="O141" s="444" t="s">
        <v>652</v>
      </c>
      <c r="P141" s="444" t="s">
        <v>1803</v>
      </c>
      <c r="Q141" s="430" t="s">
        <v>1513</v>
      </c>
      <c r="R141" s="441" t="s">
        <v>1015</v>
      </c>
      <c r="S141" s="444" t="s">
        <v>652</v>
      </c>
      <c r="T141" s="444" t="s">
        <v>1803</v>
      </c>
      <c r="U141" s="445">
        <v>2160000</v>
      </c>
      <c r="V141" s="446">
        <v>45838</v>
      </c>
      <c r="W141" s="445">
        <v>11</v>
      </c>
      <c r="X141" s="445">
        <v>45</v>
      </c>
      <c r="Y141" s="445">
        <v>9</v>
      </c>
      <c r="Z141" s="445">
        <v>9</v>
      </c>
      <c r="AA141" s="445">
        <v>8</v>
      </c>
      <c r="AB141" s="445">
        <v>8</v>
      </c>
      <c r="AC141" s="445">
        <v>10</v>
      </c>
      <c r="AD141" s="445">
        <v>10</v>
      </c>
      <c r="AE141" s="445">
        <v>9</v>
      </c>
      <c r="AF141" s="445">
        <v>9</v>
      </c>
      <c r="AG141" s="445">
        <v>9</v>
      </c>
      <c r="AH141" s="445">
        <v>9</v>
      </c>
      <c r="AI141" s="445">
        <v>9</v>
      </c>
      <c r="AJ141" s="445">
        <v>9</v>
      </c>
      <c r="AK141" s="445">
        <v>310500</v>
      </c>
      <c r="AL141" s="445">
        <v>310500</v>
      </c>
      <c r="AM141" s="445">
        <v>276000</v>
      </c>
      <c r="AN141" s="445">
        <v>276000</v>
      </c>
      <c r="AO141" s="445">
        <v>345000</v>
      </c>
      <c r="AP141" s="445">
        <v>345000</v>
      </c>
      <c r="AQ141" s="445">
        <v>310500</v>
      </c>
      <c r="AR141" s="445">
        <v>310500</v>
      </c>
      <c r="AS141" s="445">
        <v>310500</v>
      </c>
      <c r="AT141" s="445">
        <v>310500</v>
      </c>
      <c r="AU141" s="445">
        <v>310500</v>
      </c>
      <c r="AV141" s="445">
        <v>310500</v>
      </c>
      <c r="AW141" s="445">
        <v>1</v>
      </c>
    </row>
    <row r="142" spans="2:49" ht="21.75" customHeight="1">
      <c r="B142" s="440">
        <v>138</v>
      </c>
      <c r="C142" s="448" t="s">
        <v>2035</v>
      </c>
      <c r="D142" s="440">
        <v>138</v>
      </c>
      <c r="E142" s="430" t="s">
        <v>1018</v>
      </c>
      <c r="F142" s="430">
        <f t="shared" si="10"/>
        <v>1210586</v>
      </c>
      <c r="G142" s="430" t="s">
        <v>1019</v>
      </c>
      <c r="H142" s="430" t="s">
        <v>1019</v>
      </c>
      <c r="I142" s="431" t="str">
        <f t="shared" si="9"/>
        <v>OK</v>
      </c>
      <c r="J142" s="431" t="str">
        <f t="shared" si="11"/>
        <v>OK</v>
      </c>
      <c r="L142" s="444">
        <v>1070766</v>
      </c>
      <c r="M142" s="443" t="s">
        <v>761</v>
      </c>
      <c r="N142" s="441" t="s">
        <v>1020</v>
      </c>
      <c r="O142" s="444" t="s">
        <v>517</v>
      </c>
      <c r="P142" s="444" t="s">
        <v>763</v>
      </c>
      <c r="Q142" s="430" t="s">
        <v>1513</v>
      </c>
      <c r="R142" s="441" t="s">
        <v>1020</v>
      </c>
      <c r="S142" s="444" t="s">
        <v>517</v>
      </c>
      <c r="T142" s="444" t="s">
        <v>763</v>
      </c>
      <c r="U142" s="445">
        <v>7360000</v>
      </c>
      <c r="V142" s="446">
        <v>45838</v>
      </c>
      <c r="W142" s="445">
        <v>11</v>
      </c>
      <c r="X142" s="445">
        <v>46</v>
      </c>
      <c r="Y142" s="445">
        <v>23</v>
      </c>
      <c r="Z142" s="445">
        <v>24</v>
      </c>
      <c r="AA142" s="445">
        <v>23</v>
      </c>
      <c r="AB142" s="445">
        <v>23</v>
      </c>
      <c r="AC142" s="445">
        <v>22</v>
      </c>
      <c r="AD142" s="445">
        <v>23</v>
      </c>
      <c r="AE142" s="445">
        <v>22</v>
      </c>
      <c r="AF142" s="445">
        <v>22</v>
      </c>
      <c r="AG142" s="445">
        <v>22</v>
      </c>
      <c r="AH142" s="445">
        <v>22</v>
      </c>
      <c r="AI142" s="445">
        <v>22</v>
      </c>
      <c r="AJ142" s="445">
        <v>22</v>
      </c>
      <c r="AK142" s="445">
        <v>828000</v>
      </c>
      <c r="AL142" s="445">
        <v>864000</v>
      </c>
      <c r="AM142" s="445">
        <v>828000</v>
      </c>
      <c r="AN142" s="445">
        <v>828000</v>
      </c>
      <c r="AO142" s="445">
        <v>792000</v>
      </c>
      <c r="AP142" s="445">
        <v>828000</v>
      </c>
      <c r="AQ142" s="445">
        <v>792000</v>
      </c>
      <c r="AR142" s="445">
        <v>792000</v>
      </c>
      <c r="AS142" s="445">
        <v>792000</v>
      </c>
      <c r="AT142" s="445">
        <v>792000</v>
      </c>
      <c r="AU142" s="445">
        <v>792000</v>
      </c>
      <c r="AV142" s="445">
        <v>792000</v>
      </c>
      <c r="AW142" s="445">
        <v>1</v>
      </c>
    </row>
    <row r="143" spans="2:49" ht="21.75" customHeight="1">
      <c r="B143" s="440">
        <v>139</v>
      </c>
      <c r="C143" s="448" t="s">
        <v>2036</v>
      </c>
      <c r="D143" s="440">
        <v>139</v>
      </c>
      <c r="E143" s="430" t="s">
        <v>1021</v>
      </c>
      <c r="F143" s="430">
        <f t="shared" si="10"/>
        <v>1210587</v>
      </c>
      <c r="G143" s="430" t="s">
        <v>1022</v>
      </c>
      <c r="H143" s="430" t="s">
        <v>1022</v>
      </c>
      <c r="I143" s="431" t="str">
        <f t="shared" si="9"/>
        <v>OK</v>
      </c>
      <c r="J143" s="431" t="str">
        <f t="shared" si="11"/>
        <v>OK</v>
      </c>
      <c r="L143" s="442">
        <v>1061839</v>
      </c>
      <c r="M143" s="443" t="s">
        <v>816</v>
      </c>
      <c r="N143" s="441" t="s">
        <v>1432</v>
      </c>
      <c r="O143" s="444" t="s">
        <v>652</v>
      </c>
      <c r="P143" s="444" t="s">
        <v>817</v>
      </c>
      <c r="Q143" s="430" t="s">
        <v>1513</v>
      </c>
      <c r="R143" s="441" t="s">
        <v>1432</v>
      </c>
      <c r="S143" s="444" t="s">
        <v>652</v>
      </c>
      <c r="T143" s="444" t="s">
        <v>817</v>
      </c>
      <c r="U143" s="445">
        <v>6080000</v>
      </c>
      <c r="V143" s="446">
        <v>45838</v>
      </c>
      <c r="W143" s="445">
        <v>11</v>
      </c>
      <c r="X143" s="445">
        <v>47</v>
      </c>
      <c r="Y143" s="445">
        <v>20</v>
      </c>
      <c r="Z143" s="445">
        <v>19</v>
      </c>
      <c r="AA143" s="445">
        <v>19</v>
      </c>
      <c r="AB143" s="445">
        <v>19</v>
      </c>
      <c r="AC143" s="445">
        <v>19</v>
      </c>
      <c r="AD143" s="445">
        <v>18</v>
      </c>
      <c r="AE143" s="445">
        <v>18</v>
      </c>
      <c r="AF143" s="445">
        <v>18</v>
      </c>
      <c r="AG143" s="445">
        <v>18</v>
      </c>
      <c r="AH143" s="445">
        <v>18</v>
      </c>
      <c r="AI143" s="445">
        <v>18</v>
      </c>
      <c r="AJ143" s="445">
        <v>18</v>
      </c>
      <c r="AK143" s="445">
        <v>680000</v>
      </c>
      <c r="AL143" s="445">
        <v>646000</v>
      </c>
      <c r="AM143" s="445">
        <v>646000</v>
      </c>
      <c r="AN143" s="445">
        <v>646000</v>
      </c>
      <c r="AO143" s="445">
        <v>646000</v>
      </c>
      <c r="AP143" s="445">
        <v>612000</v>
      </c>
      <c r="AQ143" s="445">
        <v>612000</v>
      </c>
      <c r="AR143" s="445">
        <v>612000</v>
      </c>
      <c r="AS143" s="445">
        <v>612000</v>
      </c>
      <c r="AT143" s="445">
        <v>612000</v>
      </c>
      <c r="AU143" s="445">
        <v>612000</v>
      </c>
      <c r="AV143" s="445">
        <v>612000</v>
      </c>
      <c r="AW143" s="445">
        <v>1</v>
      </c>
    </row>
    <row r="144" spans="2:49" ht="21.75" customHeight="1">
      <c r="B144" s="440">
        <v>140</v>
      </c>
      <c r="C144" s="448" t="s">
        <v>2037</v>
      </c>
      <c r="D144" s="440">
        <v>140</v>
      </c>
      <c r="E144" s="430" t="s">
        <v>1023</v>
      </c>
      <c r="F144" s="430">
        <f t="shared" si="10"/>
        <v>1210588</v>
      </c>
      <c r="G144" s="430" t="s">
        <v>1024</v>
      </c>
      <c r="H144" s="430" t="s">
        <v>1024</v>
      </c>
      <c r="I144" s="431" t="str">
        <f t="shared" si="9"/>
        <v>OK</v>
      </c>
      <c r="J144" s="431" t="str">
        <f t="shared" si="11"/>
        <v>OK</v>
      </c>
      <c r="L144" s="442">
        <v>1071405</v>
      </c>
      <c r="M144" s="443" t="s">
        <v>1394</v>
      </c>
      <c r="N144" s="441" t="s">
        <v>1555</v>
      </c>
      <c r="O144" s="444" t="s">
        <v>652</v>
      </c>
      <c r="P144" s="444" t="s">
        <v>2038</v>
      </c>
      <c r="Q144" s="430" t="s">
        <v>1513</v>
      </c>
      <c r="R144" s="441" t="s">
        <v>1555</v>
      </c>
      <c r="S144" s="444" t="s">
        <v>652</v>
      </c>
      <c r="T144" s="444" t="s">
        <v>2038</v>
      </c>
      <c r="U144" s="445">
        <v>5120000</v>
      </c>
      <c r="V144" s="446">
        <v>45838</v>
      </c>
      <c r="W144" s="445">
        <v>11</v>
      </c>
      <c r="X144" s="445">
        <v>48</v>
      </c>
      <c r="Y144" s="445">
        <v>15</v>
      </c>
      <c r="Z144" s="445">
        <v>17</v>
      </c>
      <c r="AA144" s="445">
        <v>17</v>
      </c>
      <c r="AB144" s="445">
        <v>17</v>
      </c>
      <c r="AC144" s="445">
        <v>17</v>
      </c>
      <c r="AD144" s="445">
        <v>17</v>
      </c>
      <c r="AE144" s="445">
        <v>17</v>
      </c>
      <c r="AF144" s="445">
        <v>17</v>
      </c>
      <c r="AG144" s="445">
        <v>17</v>
      </c>
      <c r="AH144" s="445">
        <v>17</v>
      </c>
      <c r="AI144" s="445">
        <v>17</v>
      </c>
      <c r="AJ144" s="445">
        <v>17</v>
      </c>
      <c r="AK144" s="445">
        <v>510000</v>
      </c>
      <c r="AL144" s="445">
        <v>578000</v>
      </c>
      <c r="AM144" s="445">
        <v>578000</v>
      </c>
      <c r="AN144" s="445">
        <v>578000</v>
      </c>
      <c r="AO144" s="445">
        <v>578000</v>
      </c>
      <c r="AP144" s="445">
        <v>578000</v>
      </c>
      <c r="AQ144" s="445">
        <v>578000</v>
      </c>
      <c r="AR144" s="445">
        <v>578000</v>
      </c>
      <c r="AS144" s="445">
        <v>578000</v>
      </c>
      <c r="AT144" s="445">
        <v>578000</v>
      </c>
      <c r="AU144" s="445">
        <v>578000</v>
      </c>
      <c r="AV144" s="445">
        <v>578000</v>
      </c>
      <c r="AW144" s="445">
        <v>1</v>
      </c>
    </row>
    <row r="145" spans="2:49" ht="21.75" customHeight="1">
      <c r="B145" s="440">
        <v>141</v>
      </c>
      <c r="C145" s="448" t="s">
        <v>2039</v>
      </c>
      <c r="D145" s="440">
        <v>141</v>
      </c>
      <c r="E145" s="430" t="s">
        <v>1025</v>
      </c>
      <c r="F145" s="430">
        <f t="shared" si="10"/>
        <v>1210608</v>
      </c>
      <c r="G145" s="430" t="s">
        <v>1026</v>
      </c>
      <c r="H145" s="430" t="s">
        <v>1026</v>
      </c>
      <c r="I145" s="431" t="str">
        <f t="shared" si="9"/>
        <v>OK</v>
      </c>
      <c r="J145" s="431" t="str">
        <f t="shared" si="11"/>
        <v>OK</v>
      </c>
      <c r="L145" s="442">
        <v>1065085</v>
      </c>
      <c r="M145" s="443" t="s">
        <v>916</v>
      </c>
      <c r="N145" s="441" t="s">
        <v>1027</v>
      </c>
      <c r="O145" s="444" t="s">
        <v>652</v>
      </c>
      <c r="P145" s="444" t="s">
        <v>994</v>
      </c>
      <c r="Q145" s="430" t="s">
        <v>1513</v>
      </c>
      <c r="R145" s="441" t="s">
        <v>1027</v>
      </c>
      <c r="S145" s="444" t="s">
        <v>652</v>
      </c>
      <c r="T145" s="444" t="s">
        <v>994</v>
      </c>
      <c r="U145" s="445">
        <v>3840000</v>
      </c>
      <c r="V145" s="446">
        <v>45838</v>
      </c>
      <c r="W145" s="445">
        <v>11</v>
      </c>
      <c r="X145" s="445">
        <v>49</v>
      </c>
      <c r="Y145" s="445">
        <v>12</v>
      </c>
      <c r="Z145" s="445">
        <v>13</v>
      </c>
      <c r="AA145" s="445">
        <v>12</v>
      </c>
      <c r="AB145" s="445">
        <v>12</v>
      </c>
      <c r="AC145" s="445">
        <v>12</v>
      </c>
      <c r="AD145" s="445">
        <v>12</v>
      </c>
      <c r="AE145" s="445">
        <v>12</v>
      </c>
      <c r="AF145" s="445">
        <v>12</v>
      </c>
      <c r="AG145" s="445">
        <v>12</v>
      </c>
      <c r="AH145" s="445">
        <v>12</v>
      </c>
      <c r="AI145" s="445">
        <v>12</v>
      </c>
      <c r="AJ145" s="445">
        <v>12</v>
      </c>
      <c r="AK145" s="445">
        <v>480000</v>
      </c>
      <c r="AL145" s="445">
        <v>520000</v>
      </c>
      <c r="AM145" s="445">
        <v>480000</v>
      </c>
      <c r="AN145" s="445">
        <v>480000</v>
      </c>
      <c r="AO145" s="445">
        <v>480000</v>
      </c>
      <c r="AP145" s="445">
        <v>480000</v>
      </c>
      <c r="AQ145" s="445">
        <v>480000</v>
      </c>
      <c r="AR145" s="445">
        <v>480000</v>
      </c>
      <c r="AS145" s="445">
        <v>480000</v>
      </c>
      <c r="AT145" s="445">
        <v>480000</v>
      </c>
      <c r="AU145" s="445">
        <v>480000</v>
      </c>
      <c r="AV145" s="445">
        <v>480000</v>
      </c>
      <c r="AW145" s="445">
        <v>1</v>
      </c>
    </row>
    <row r="146" spans="2:49" ht="21.75" customHeight="1">
      <c r="B146" s="440">
        <v>142</v>
      </c>
      <c r="C146" s="448" t="s">
        <v>2040</v>
      </c>
      <c r="D146" s="440">
        <v>142</v>
      </c>
      <c r="E146" s="430" t="s">
        <v>1028</v>
      </c>
      <c r="F146" s="430">
        <f t="shared" si="10"/>
        <v>1210675</v>
      </c>
      <c r="G146" s="430" t="s">
        <v>1029</v>
      </c>
      <c r="H146" s="430" t="s">
        <v>1029</v>
      </c>
      <c r="I146" s="431" t="str">
        <f t="shared" si="9"/>
        <v>OK</v>
      </c>
      <c r="J146" s="431" t="str">
        <f t="shared" si="11"/>
        <v>OK</v>
      </c>
      <c r="L146" s="442">
        <v>1064046</v>
      </c>
      <c r="M146" s="443" t="s">
        <v>868</v>
      </c>
      <c r="N146" s="441" t="s">
        <v>1030</v>
      </c>
      <c r="O146" s="444" t="s">
        <v>652</v>
      </c>
      <c r="P146" s="444" t="s">
        <v>1800</v>
      </c>
      <c r="Q146" s="430" t="s">
        <v>1513</v>
      </c>
      <c r="R146" s="441" t="s">
        <v>1030</v>
      </c>
      <c r="S146" s="444" t="s">
        <v>652</v>
      </c>
      <c r="T146" s="444" t="s">
        <v>1800</v>
      </c>
      <c r="U146" s="445">
        <v>2400000</v>
      </c>
      <c r="V146" s="446">
        <v>45838</v>
      </c>
      <c r="W146" s="445">
        <v>11</v>
      </c>
      <c r="X146" s="445">
        <v>50</v>
      </c>
      <c r="Y146" s="445">
        <v>15</v>
      </c>
      <c r="Z146" s="445">
        <v>15</v>
      </c>
      <c r="AA146" s="445">
        <v>14</v>
      </c>
      <c r="AB146" s="445">
        <v>14</v>
      </c>
      <c r="AC146" s="445">
        <v>14</v>
      </c>
      <c r="AD146" s="445">
        <v>14</v>
      </c>
      <c r="AE146" s="445">
        <v>14</v>
      </c>
      <c r="AF146" s="445">
        <v>14</v>
      </c>
      <c r="AG146" s="445">
        <v>14</v>
      </c>
      <c r="AH146" s="445">
        <v>14</v>
      </c>
      <c r="AI146" s="445">
        <v>14</v>
      </c>
      <c r="AJ146" s="445">
        <v>14</v>
      </c>
      <c r="AK146" s="445">
        <v>504000</v>
      </c>
      <c r="AL146" s="445">
        <v>504000</v>
      </c>
      <c r="AM146" s="445">
        <v>470400</v>
      </c>
      <c r="AN146" s="445">
        <v>470400</v>
      </c>
      <c r="AO146" s="445">
        <v>470400</v>
      </c>
      <c r="AP146" s="445">
        <v>470400</v>
      </c>
      <c r="AQ146" s="445">
        <v>470400</v>
      </c>
      <c r="AR146" s="445">
        <v>470400</v>
      </c>
      <c r="AS146" s="445">
        <v>470400</v>
      </c>
      <c r="AT146" s="445">
        <v>470400</v>
      </c>
      <c r="AU146" s="445">
        <v>470400</v>
      </c>
      <c r="AV146" s="445">
        <v>470400</v>
      </c>
      <c r="AW146" s="445">
        <v>1</v>
      </c>
    </row>
    <row r="147" spans="2:49" ht="21.75" customHeight="1">
      <c r="B147" s="440">
        <v>143</v>
      </c>
      <c r="C147" s="449" t="s">
        <v>2041</v>
      </c>
      <c r="D147" s="440">
        <v>143</v>
      </c>
      <c r="E147" s="430">
        <v>1210829</v>
      </c>
      <c r="F147" s="430">
        <f t="shared" si="10"/>
        <v>1210829</v>
      </c>
      <c r="G147" s="430" t="s">
        <v>1031</v>
      </c>
      <c r="H147" s="430" t="s">
        <v>1031</v>
      </c>
      <c r="I147" s="431" t="str">
        <f t="shared" si="9"/>
        <v>OK</v>
      </c>
      <c r="J147" s="431" t="str">
        <f t="shared" si="11"/>
        <v>OK</v>
      </c>
      <c r="L147" s="450">
        <v>1067026</v>
      </c>
      <c r="M147" s="443" t="s">
        <v>2042</v>
      </c>
      <c r="N147" s="441" t="s">
        <v>1556</v>
      </c>
      <c r="O147" s="444" t="s">
        <v>517</v>
      </c>
      <c r="P147" s="444" t="s">
        <v>1032</v>
      </c>
      <c r="Q147" s="430" t="s">
        <v>1513</v>
      </c>
      <c r="R147" s="441" t="s">
        <v>1556</v>
      </c>
      <c r="S147" s="444" t="s">
        <v>517</v>
      </c>
      <c r="T147" s="444" t="s">
        <v>1032</v>
      </c>
      <c r="U147" s="445">
        <v>1440000</v>
      </c>
      <c r="V147" s="446">
        <v>45838</v>
      </c>
      <c r="W147" s="445">
        <v>11</v>
      </c>
      <c r="X147" s="445">
        <v>51</v>
      </c>
      <c r="Y147" s="445">
        <v>10</v>
      </c>
      <c r="Z147" s="445">
        <v>9</v>
      </c>
      <c r="AA147" s="445">
        <v>8</v>
      </c>
      <c r="AB147" s="445">
        <v>8</v>
      </c>
      <c r="AC147" s="445">
        <v>8</v>
      </c>
      <c r="AD147" s="445">
        <v>7</v>
      </c>
      <c r="AE147" s="445">
        <v>7</v>
      </c>
      <c r="AF147" s="445">
        <v>7</v>
      </c>
      <c r="AG147" s="445">
        <v>8</v>
      </c>
      <c r="AH147" s="445">
        <v>8</v>
      </c>
      <c r="AI147" s="445">
        <v>8</v>
      </c>
      <c r="AJ147" s="445">
        <v>8</v>
      </c>
      <c r="AK147" s="445">
        <v>350000</v>
      </c>
      <c r="AL147" s="445">
        <v>315000</v>
      </c>
      <c r="AM147" s="445">
        <v>280000</v>
      </c>
      <c r="AN147" s="445">
        <v>280000</v>
      </c>
      <c r="AO147" s="445">
        <v>280000</v>
      </c>
      <c r="AP147" s="445">
        <v>245000</v>
      </c>
      <c r="AQ147" s="445">
        <v>245000</v>
      </c>
      <c r="AR147" s="445">
        <v>245000</v>
      </c>
      <c r="AS147" s="445">
        <v>280000</v>
      </c>
      <c r="AT147" s="445">
        <v>280000</v>
      </c>
      <c r="AU147" s="445">
        <v>280000</v>
      </c>
      <c r="AV147" s="445">
        <v>280000</v>
      </c>
      <c r="AW147" s="445">
        <v>1</v>
      </c>
    </row>
    <row r="148" spans="2:49" ht="21.75" customHeight="1">
      <c r="B148" s="440">
        <v>144</v>
      </c>
      <c r="C148" s="430" t="s">
        <v>2043</v>
      </c>
      <c r="D148" s="440">
        <v>144</v>
      </c>
      <c r="E148" s="430">
        <v>1220001</v>
      </c>
      <c r="F148" s="430">
        <f t="shared" si="10"/>
        <v>1220001</v>
      </c>
      <c r="G148" s="430" t="s">
        <v>1033</v>
      </c>
      <c r="H148" s="430" t="s">
        <v>1033</v>
      </c>
      <c r="I148" s="431" t="str">
        <f t="shared" si="9"/>
        <v>OK</v>
      </c>
      <c r="J148" s="431" t="str">
        <f t="shared" si="11"/>
        <v>OK</v>
      </c>
      <c r="L148" s="444">
        <v>1071805</v>
      </c>
      <c r="M148" s="443" t="s">
        <v>1557</v>
      </c>
      <c r="N148" s="441" t="s">
        <v>1035</v>
      </c>
      <c r="O148" s="444" t="s">
        <v>652</v>
      </c>
      <c r="P148" s="444" t="s">
        <v>1034</v>
      </c>
      <c r="Q148" s="430" t="s">
        <v>1513</v>
      </c>
      <c r="R148" s="441" t="s">
        <v>1035</v>
      </c>
      <c r="S148" s="444" t="s">
        <v>652</v>
      </c>
      <c r="T148" s="444" t="s">
        <v>1034</v>
      </c>
      <c r="U148" s="445">
        <v>6160000</v>
      </c>
      <c r="V148" s="446">
        <v>45838</v>
      </c>
      <c r="W148" s="445">
        <v>11</v>
      </c>
      <c r="X148" s="445">
        <v>52</v>
      </c>
      <c r="Y148" s="445">
        <v>14</v>
      </c>
      <c r="Z148" s="445">
        <v>14</v>
      </c>
      <c r="AA148" s="445">
        <v>14</v>
      </c>
      <c r="AB148" s="445">
        <v>14</v>
      </c>
      <c r="AC148" s="445">
        <v>13</v>
      </c>
      <c r="AD148" s="445">
        <v>12</v>
      </c>
      <c r="AE148" s="445">
        <v>12</v>
      </c>
      <c r="AF148" s="445">
        <v>13</v>
      </c>
      <c r="AG148" s="445">
        <v>13</v>
      </c>
      <c r="AH148" s="445">
        <v>13</v>
      </c>
      <c r="AI148" s="445">
        <v>13</v>
      </c>
      <c r="AJ148" s="445">
        <v>13</v>
      </c>
      <c r="AK148" s="445">
        <v>560000</v>
      </c>
      <c r="AL148" s="445">
        <v>560000</v>
      </c>
      <c r="AM148" s="445">
        <v>560000</v>
      </c>
      <c r="AN148" s="445">
        <v>560000</v>
      </c>
      <c r="AO148" s="445">
        <v>520000</v>
      </c>
      <c r="AP148" s="445">
        <v>480000</v>
      </c>
      <c r="AQ148" s="445">
        <v>480000</v>
      </c>
      <c r="AR148" s="445">
        <v>520000</v>
      </c>
      <c r="AS148" s="445">
        <v>520000</v>
      </c>
      <c r="AT148" s="445">
        <v>520000</v>
      </c>
      <c r="AU148" s="445">
        <v>520000</v>
      </c>
      <c r="AV148" s="445">
        <v>520000</v>
      </c>
      <c r="AW148" s="445">
        <v>1</v>
      </c>
    </row>
    <row r="149" spans="2:49" ht="21.75" customHeight="1">
      <c r="B149" s="440">
        <v>145</v>
      </c>
      <c r="C149" s="430" t="s">
        <v>494</v>
      </c>
      <c r="D149" s="440">
        <v>145</v>
      </c>
      <c r="E149" s="430">
        <v>1220002</v>
      </c>
      <c r="F149" s="430">
        <f t="shared" si="10"/>
        <v>1220002</v>
      </c>
      <c r="G149" s="430" t="s">
        <v>1036</v>
      </c>
      <c r="H149" s="430" t="s">
        <v>1036</v>
      </c>
      <c r="I149" s="431" t="str">
        <f t="shared" si="9"/>
        <v>OK</v>
      </c>
      <c r="J149" s="431" t="str">
        <f t="shared" si="11"/>
        <v>OK</v>
      </c>
      <c r="L149" s="444">
        <v>1061258</v>
      </c>
      <c r="M149" s="443" t="s">
        <v>1554</v>
      </c>
      <c r="N149" s="441" t="s">
        <v>965</v>
      </c>
      <c r="O149" s="444" t="s">
        <v>517</v>
      </c>
      <c r="P149" s="444" t="s">
        <v>966</v>
      </c>
      <c r="Q149" s="430" t="s">
        <v>1513</v>
      </c>
      <c r="R149" s="441" t="s">
        <v>965</v>
      </c>
      <c r="S149" s="444" t="s">
        <v>517</v>
      </c>
      <c r="T149" s="444" t="s">
        <v>966</v>
      </c>
      <c r="U149" s="445">
        <v>3520000</v>
      </c>
      <c r="V149" s="446">
        <v>45838</v>
      </c>
      <c r="W149" s="445">
        <v>11</v>
      </c>
      <c r="X149" s="445">
        <v>53</v>
      </c>
      <c r="Y149" s="445">
        <v>11</v>
      </c>
      <c r="Z149" s="445">
        <v>11</v>
      </c>
      <c r="AA149" s="445">
        <v>11</v>
      </c>
      <c r="AB149" s="445">
        <v>11</v>
      </c>
      <c r="AC149" s="445">
        <v>11</v>
      </c>
      <c r="AD149" s="445">
        <v>11</v>
      </c>
      <c r="AE149" s="445">
        <v>11</v>
      </c>
      <c r="AF149" s="445">
        <v>11</v>
      </c>
      <c r="AG149" s="445">
        <v>11</v>
      </c>
      <c r="AH149" s="445">
        <v>11</v>
      </c>
      <c r="AI149" s="445">
        <v>11</v>
      </c>
      <c r="AJ149" s="445">
        <v>11</v>
      </c>
      <c r="AK149" s="445">
        <v>374000</v>
      </c>
      <c r="AL149" s="445">
        <v>374000</v>
      </c>
      <c r="AM149" s="445">
        <v>374000</v>
      </c>
      <c r="AN149" s="445">
        <v>374000</v>
      </c>
      <c r="AO149" s="445">
        <v>374000</v>
      </c>
      <c r="AP149" s="445">
        <v>374000</v>
      </c>
      <c r="AQ149" s="445">
        <v>374000</v>
      </c>
      <c r="AR149" s="445">
        <v>374000</v>
      </c>
      <c r="AS149" s="445">
        <v>374000</v>
      </c>
      <c r="AT149" s="445">
        <v>374000</v>
      </c>
      <c r="AU149" s="445">
        <v>374000</v>
      </c>
      <c r="AV149" s="445">
        <v>374000</v>
      </c>
      <c r="AW149" s="445">
        <v>1</v>
      </c>
    </row>
    <row r="150" spans="2:49" ht="21.75" customHeight="1">
      <c r="B150" s="440">
        <v>146</v>
      </c>
      <c r="C150" s="430" t="s">
        <v>490</v>
      </c>
      <c r="D150" s="440">
        <v>146</v>
      </c>
      <c r="E150" s="430">
        <v>1220003</v>
      </c>
      <c r="F150" s="430">
        <f t="shared" si="10"/>
        <v>1220003</v>
      </c>
      <c r="G150" s="430" t="s">
        <v>1037</v>
      </c>
      <c r="H150" s="430" t="s">
        <v>1037</v>
      </c>
      <c r="I150" s="431" t="str">
        <f t="shared" si="9"/>
        <v>OK</v>
      </c>
      <c r="J150" s="431" t="str">
        <f t="shared" si="11"/>
        <v>OK</v>
      </c>
      <c r="L150" s="444">
        <v>1066221</v>
      </c>
      <c r="M150" s="443" t="s">
        <v>1038</v>
      </c>
      <c r="N150" s="441" t="s">
        <v>1039</v>
      </c>
      <c r="O150" s="444" t="s">
        <v>652</v>
      </c>
      <c r="P150" s="444" t="s">
        <v>1040</v>
      </c>
      <c r="Q150" s="430" t="s">
        <v>1513</v>
      </c>
      <c r="R150" s="441" t="s">
        <v>1039</v>
      </c>
      <c r="S150" s="444" t="s">
        <v>652</v>
      </c>
      <c r="T150" s="444" t="s">
        <v>1040</v>
      </c>
      <c r="U150" s="445">
        <v>3200000</v>
      </c>
      <c r="V150" s="446">
        <v>45838</v>
      </c>
      <c r="W150" s="445">
        <v>11</v>
      </c>
      <c r="X150" s="445">
        <v>54</v>
      </c>
      <c r="Y150" s="445">
        <v>10</v>
      </c>
      <c r="Z150" s="445">
        <v>10</v>
      </c>
      <c r="AA150" s="445">
        <v>10</v>
      </c>
      <c r="AB150" s="445">
        <v>10</v>
      </c>
      <c r="AC150" s="445">
        <v>10</v>
      </c>
      <c r="AD150" s="445">
        <v>10</v>
      </c>
      <c r="AE150" s="445">
        <v>10</v>
      </c>
      <c r="AF150" s="445">
        <v>10</v>
      </c>
      <c r="AG150" s="445">
        <v>10</v>
      </c>
      <c r="AH150" s="445">
        <v>10</v>
      </c>
      <c r="AI150" s="445">
        <v>10</v>
      </c>
      <c r="AJ150" s="445">
        <v>10</v>
      </c>
      <c r="AK150" s="445">
        <v>340000</v>
      </c>
      <c r="AL150" s="445">
        <v>340000</v>
      </c>
      <c r="AM150" s="445">
        <v>340000</v>
      </c>
      <c r="AN150" s="445">
        <v>340000</v>
      </c>
      <c r="AO150" s="445">
        <v>340000</v>
      </c>
      <c r="AP150" s="445">
        <v>340000</v>
      </c>
      <c r="AQ150" s="445">
        <v>340000</v>
      </c>
      <c r="AR150" s="445">
        <v>340000</v>
      </c>
      <c r="AS150" s="445">
        <v>340000</v>
      </c>
      <c r="AT150" s="445">
        <v>340000</v>
      </c>
      <c r="AU150" s="445">
        <v>340000</v>
      </c>
      <c r="AV150" s="445">
        <v>340000</v>
      </c>
      <c r="AW150" s="445">
        <v>1</v>
      </c>
    </row>
    <row r="151" spans="2:49" ht="21.75" customHeight="1">
      <c r="B151" s="440">
        <v>147</v>
      </c>
      <c r="C151" s="430" t="s">
        <v>491</v>
      </c>
      <c r="D151" s="440">
        <v>147</v>
      </c>
      <c r="E151" s="430">
        <v>1220004</v>
      </c>
      <c r="F151" s="430">
        <f t="shared" si="10"/>
        <v>1220004</v>
      </c>
      <c r="G151" s="430" t="s">
        <v>1041</v>
      </c>
      <c r="H151" s="430" t="s">
        <v>1041</v>
      </c>
      <c r="I151" s="431" t="str">
        <f t="shared" si="9"/>
        <v>OK</v>
      </c>
      <c r="J151" s="431" t="str">
        <f t="shared" si="11"/>
        <v>OK</v>
      </c>
      <c r="L151" s="444">
        <v>1073193</v>
      </c>
      <c r="M151" s="443" t="s">
        <v>2044</v>
      </c>
      <c r="N151" s="441" t="s">
        <v>1691</v>
      </c>
      <c r="O151" s="444" t="s">
        <v>517</v>
      </c>
      <c r="P151" s="444" t="s">
        <v>1435</v>
      </c>
      <c r="Q151" s="430" t="s">
        <v>1513</v>
      </c>
      <c r="R151" s="441" t="s">
        <v>1691</v>
      </c>
      <c r="S151" s="444" t="s">
        <v>517</v>
      </c>
      <c r="T151" s="444" t="s">
        <v>1435</v>
      </c>
      <c r="U151" s="445">
        <v>2640000</v>
      </c>
      <c r="V151" s="446">
        <v>45838</v>
      </c>
      <c r="W151" s="445">
        <v>11</v>
      </c>
      <c r="X151" s="445">
        <v>55</v>
      </c>
      <c r="Y151" s="445">
        <v>10</v>
      </c>
      <c r="Z151" s="445">
        <v>12</v>
      </c>
      <c r="AA151" s="445">
        <v>12</v>
      </c>
      <c r="AB151" s="445">
        <v>12</v>
      </c>
      <c r="AC151" s="445">
        <v>10</v>
      </c>
      <c r="AD151" s="445">
        <v>12</v>
      </c>
      <c r="AE151" s="445">
        <v>13</v>
      </c>
      <c r="AF151" s="445">
        <v>12</v>
      </c>
      <c r="AG151" s="445">
        <v>12</v>
      </c>
      <c r="AH151" s="445">
        <v>12</v>
      </c>
      <c r="AI151" s="445">
        <v>12</v>
      </c>
      <c r="AJ151" s="445">
        <v>12</v>
      </c>
      <c r="AK151" s="445">
        <v>330000</v>
      </c>
      <c r="AL151" s="445">
        <v>382826</v>
      </c>
      <c r="AM151" s="445">
        <v>381616</v>
      </c>
      <c r="AN151" s="445">
        <v>379740</v>
      </c>
      <c r="AO151" s="445">
        <v>323641</v>
      </c>
      <c r="AP151" s="445">
        <v>363624</v>
      </c>
      <c r="AQ151" s="445">
        <v>398788</v>
      </c>
      <c r="AR151" s="445">
        <v>396000</v>
      </c>
      <c r="AS151" s="445">
        <v>396000</v>
      </c>
      <c r="AT151" s="445">
        <v>396000</v>
      </c>
      <c r="AU151" s="445">
        <v>396000</v>
      </c>
      <c r="AV151" s="445">
        <v>396000</v>
      </c>
      <c r="AW151" s="445">
        <v>1</v>
      </c>
    </row>
    <row r="152" spans="2:49" ht="21.75" customHeight="1">
      <c r="B152" s="440">
        <v>148</v>
      </c>
      <c r="C152" s="430" t="s">
        <v>2045</v>
      </c>
      <c r="D152" s="440">
        <v>148</v>
      </c>
      <c r="E152" s="430">
        <v>1220005</v>
      </c>
      <c r="F152" s="430">
        <f t="shared" si="10"/>
        <v>1220005</v>
      </c>
      <c r="G152" s="430" t="s">
        <v>1042</v>
      </c>
      <c r="H152" s="430" t="s">
        <v>1042</v>
      </c>
      <c r="I152" s="431" t="str">
        <f t="shared" si="9"/>
        <v>OK</v>
      </c>
      <c r="J152" s="431" t="str">
        <f t="shared" si="11"/>
        <v>OK</v>
      </c>
      <c r="L152" s="444">
        <v>1066464</v>
      </c>
      <c r="M152" s="443" t="s">
        <v>1558</v>
      </c>
      <c r="N152" s="441" t="s">
        <v>1692</v>
      </c>
      <c r="O152" s="444" t="s">
        <v>652</v>
      </c>
      <c r="P152" s="444" t="s">
        <v>1043</v>
      </c>
      <c r="Q152" s="430" t="s">
        <v>1513</v>
      </c>
      <c r="R152" s="441" t="s">
        <v>1692</v>
      </c>
      <c r="S152" s="444" t="s">
        <v>652</v>
      </c>
      <c r="T152" s="444" t="s">
        <v>1043</v>
      </c>
      <c r="U152" s="445">
        <v>4840000</v>
      </c>
      <c r="V152" s="446">
        <v>45838</v>
      </c>
      <c r="W152" s="445">
        <v>11</v>
      </c>
      <c r="X152" s="445">
        <v>56</v>
      </c>
      <c r="Y152" s="445">
        <v>11</v>
      </c>
      <c r="Z152" s="445">
        <v>12</v>
      </c>
      <c r="AA152" s="445">
        <v>12</v>
      </c>
      <c r="AB152" s="445">
        <v>12</v>
      </c>
      <c r="AC152" s="445">
        <v>12</v>
      </c>
      <c r="AD152" s="445">
        <v>12</v>
      </c>
      <c r="AE152" s="445">
        <v>12</v>
      </c>
      <c r="AF152" s="445">
        <v>12</v>
      </c>
      <c r="AG152" s="445">
        <v>12</v>
      </c>
      <c r="AH152" s="445">
        <v>12</v>
      </c>
      <c r="AI152" s="445">
        <v>12</v>
      </c>
      <c r="AJ152" s="445">
        <v>12</v>
      </c>
      <c r="AK152" s="445">
        <v>378400</v>
      </c>
      <c r="AL152" s="445">
        <v>412800</v>
      </c>
      <c r="AM152" s="445">
        <v>412800</v>
      </c>
      <c r="AN152" s="445">
        <v>412800</v>
      </c>
      <c r="AO152" s="445">
        <v>412800</v>
      </c>
      <c r="AP152" s="445">
        <v>412800</v>
      </c>
      <c r="AQ152" s="445">
        <v>412800</v>
      </c>
      <c r="AR152" s="445">
        <v>412800</v>
      </c>
      <c r="AS152" s="445">
        <v>412800</v>
      </c>
      <c r="AT152" s="445">
        <v>412800</v>
      </c>
      <c r="AU152" s="445">
        <v>412800</v>
      </c>
      <c r="AV152" s="445">
        <v>412800</v>
      </c>
      <c r="AW152" s="445">
        <v>1</v>
      </c>
    </row>
    <row r="153" spans="2:49" ht="21.75" customHeight="1">
      <c r="B153" s="440">
        <v>149</v>
      </c>
      <c r="C153" s="430" t="s">
        <v>486</v>
      </c>
      <c r="D153" s="440">
        <v>149</v>
      </c>
      <c r="E153" s="430">
        <v>1220006</v>
      </c>
      <c r="F153" s="430">
        <f t="shared" si="10"/>
        <v>1220006</v>
      </c>
      <c r="G153" s="430" t="s">
        <v>1044</v>
      </c>
      <c r="H153" s="430" t="s">
        <v>1044</v>
      </c>
      <c r="I153" s="431" t="str">
        <f t="shared" si="9"/>
        <v>OK</v>
      </c>
      <c r="J153" s="431" t="str">
        <f t="shared" si="11"/>
        <v>OK</v>
      </c>
      <c r="L153" s="444">
        <v>1071805</v>
      </c>
      <c r="M153" s="443" t="s">
        <v>1557</v>
      </c>
      <c r="N153" s="441" t="s">
        <v>1035</v>
      </c>
      <c r="O153" s="444" t="s">
        <v>652</v>
      </c>
      <c r="P153" s="444" t="s">
        <v>1034</v>
      </c>
      <c r="Q153" s="430" t="s">
        <v>1513</v>
      </c>
      <c r="R153" s="441" t="s">
        <v>1035</v>
      </c>
      <c r="S153" s="444" t="s">
        <v>652</v>
      </c>
      <c r="T153" s="444" t="s">
        <v>1034</v>
      </c>
      <c r="U153" s="445">
        <v>6600000</v>
      </c>
      <c r="V153" s="446">
        <v>45838</v>
      </c>
      <c r="W153" s="445">
        <v>11</v>
      </c>
      <c r="X153" s="445">
        <v>57</v>
      </c>
      <c r="Y153" s="445">
        <v>15</v>
      </c>
      <c r="Z153" s="445">
        <v>15</v>
      </c>
      <c r="AA153" s="445">
        <v>15</v>
      </c>
      <c r="AB153" s="445">
        <v>15</v>
      </c>
      <c r="AC153" s="445">
        <v>15</v>
      </c>
      <c r="AD153" s="445">
        <v>15</v>
      </c>
      <c r="AE153" s="445">
        <v>16</v>
      </c>
      <c r="AF153" s="445">
        <v>16</v>
      </c>
      <c r="AG153" s="445">
        <v>16</v>
      </c>
      <c r="AH153" s="445">
        <v>16</v>
      </c>
      <c r="AI153" s="445">
        <v>16</v>
      </c>
      <c r="AJ153" s="445">
        <v>16</v>
      </c>
      <c r="AK153" s="445">
        <v>600000</v>
      </c>
      <c r="AL153" s="445">
        <v>600000</v>
      </c>
      <c r="AM153" s="445">
        <v>600000</v>
      </c>
      <c r="AN153" s="445">
        <v>600000</v>
      </c>
      <c r="AO153" s="445">
        <v>600000</v>
      </c>
      <c r="AP153" s="445">
        <v>600000</v>
      </c>
      <c r="AQ153" s="445">
        <v>640000</v>
      </c>
      <c r="AR153" s="445">
        <v>640000</v>
      </c>
      <c r="AS153" s="445">
        <v>640000</v>
      </c>
      <c r="AT153" s="445">
        <v>640000</v>
      </c>
      <c r="AU153" s="445">
        <v>640000</v>
      </c>
      <c r="AV153" s="445">
        <v>640000</v>
      </c>
      <c r="AW153" s="445">
        <v>1</v>
      </c>
    </row>
    <row r="154" spans="2:49" ht="21.75" customHeight="1">
      <c r="B154" s="440">
        <v>150</v>
      </c>
      <c r="C154" s="430" t="s">
        <v>487</v>
      </c>
      <c r="D154" s="440">
        <v>150</v>
      </c>
      <c r="E154" s="430">
        <v>1220007</v>
      </c>
      <c r="F154" s="430">
        <f t="shared" si="10"/>
        <v>1220007</v>
      </c>
      <c r="G154" s="430" t="s">
        <v>1045</v>
      </c>
      <c r="H154" s="430" t="s">
        <v>1045</v>
      </c>
      <c r="I154" s="431" t="str">
        <f t="shared" si="9"/>
        <v>OK</v>
      </c>
      <c r="J154" s="431" t="str">
        <f t="shared" si="11"/>
        <v>OK</v>
      </c>
      <c r="L154" s="444">
        <v>1065085</v>
      </c>
      <c r="M154" s="443" t="s">
        <v>916</v>
      </c>
      <c r="N154" s="441" t="s">
        <v>1027</v>
      </c>
      <c r="O154" s="444" t="s">
        <v>652</v>
      </c>
      <c r="P154" s="444" t="s">
        <v>994</v>
      </c>
      <c r="Q154" s="430" t="s">
        <v>1513</v>
      </c>
      <c r="R154" s="441" t="s">
        <v>1027</v>
      </c>
      <c r="S154" s="444" t="s">
        <v>652</v>
      </c>
      <c r="T154" s="444" t="s">
        <v>994</v>
      </c>
      <c r="U154" s="445">
        <v>1920000</v>
      </c>
      <c r="V154" s="446">
        <v>45838</v>
      </c>
      <c r="W154" s="445">
        <v>11</v>
      </c>
      <c r="X154" s="445">
        <v>58</v>
      </c>
      <c r="Y154" s="445">
        <v>6</v>
      </c>
      <c r="Z154" s="445">
        <v>6</v>
      </c>
      <c r="AA154" s="445">
        <v>6</v>
      </c>
      <c r="AB154" s="445">
        <v>6</v>
      </c>
      <c r="AC154" s="445">
        <v>5</v>
      </c>
      <c r="AD154" s="445">
        <v>5</v>
      </c>
      <c r="AE154" s="445">
        <v>5</v>
      </c>
      <c r="AF154" s="445">
        <v>7</v>
      </c>
      <c r="AG154" s="445">
        <v>7</v>
      </c>
      <c r="AH154" s="445">
        <v>7</v>
      </c>
      <c r="AI154" s="445">
        <v>7</v>
      </c>
      <c r="AJ154" s="445">
        <v>7</v>
      </c>
      <c r="AK154" s="445">
        <v>240000</v>
      </c>
      <c r="AL154" s="445">
        <v>240000</v>
      </c>
      <c r="AM154" s="445">
        <v>240000</v>
      </c>
      <c r="AN154" s="445">
        <v>240000</v>
      </c>
      <c r="AO154" s="445">
        <v>200000</v>
      </c>
      <c r="AP154" s="445">
        <v>200000</v>
      </c>
      <c r="AQ154" s="445">
        <v>200000</v>
      </c>
      <c r="AR154" s="445">
        <v>280000</v>
      </c>
      <c r="AS154" s="445">
        <v>280000</v>
      </c>
      <c r="AT154" s="445">
        <v>280000</v>
      </c>
      <c r="AU154" s="445">
        <v>280000</v>
      </c>
      <c r="AV154" s="445">
        <v>280000</v>
      </c>
      <c r="AW154" s="445">
        <v>1</v>
      </c>
    </row>
    <row r="155" spans="2:49" ht="21.75" customHeight="1">
      <c r="B155" s="440">
        <v>151</v>
      </c>
      <c r="C155" s="430" t="s">
        <v>2046</v>
      </c>
      <c r="D155" s="440">
        <v>151</v>
      </c>
      <c r="E155" s="430">
        <v>1220008</v>
      </c>
      <c r="F155" s="430">
        <f t="shared" si="10"/>
        <v>1220008</v>
      </c>
      <c r="G155" s="430" t="s">
        <v>1046</v>
      </c>
      <c r="H155" s="430" t="s">
        <v>1046</v>
      </c>
      <c r="I155" s="431" t="str">
        <f t="shared" si="9"/>
        <v>OK</v>
      </c>
      <c r="J155" s="431" t="str">
        <f t="shared" si="11"/>
        <v>OK</v>
      </c>
      <c r="L155" s="444">
        <v>1071410</v>
      </c>
      <c r="M155" s="443" t="s">
        <v>2031</v>
      </c>
      <c r="N155" s="441" t="s">
        <v>1009</v>
      </c>
      <c r="O155" s="444" t="s">
        <v>652</v>
      </c>
      <c r="P155" s="444" t="s">
        <v>1010</v>
      </c>
      <c r="Q155" s="430" t="s">
        <v>1513</v>
      </c>
      <c r="R155" s="441" t="s">
        <v>1009</v>
      </c>
      <c r="S155" s="444" t="s">
        <v>652</v>
      </c>
      <c r="T155" s="444" t="s">
        <v>1010</v>
      </c>
      <c r="U155" s="445">
        <v>4800000</v>
      </c>
      <c r="V155" s="446">
        <v>45838</v>
      </c>
      <c r="W155" s="445">
        <v>11</v>
      </c>
      <c r="X155" s="445">
        <v>59</v>
      </c>
      <c r="Y155" s="445">
        <v>12</v>
      </c>
      <c r="Z155" s="445">
        <v>13</v>
      </c>
      <c r="AA155" s="445">
        <v>12</v>
      </c>
      <c r="AB155" s="445">
        <v>12</v>
      </c>
      <c r="AC155" s="445">
        <v>12</v>
      </c>
      <c r="AD155" s="445">
        <v>12</v>
      </c>
      <c r="AE155" s="445">
        <v>11</v>
      </c>
      <c r="AF155" s="445">
        <v>13</v>
      </c>
      <c r="AG155" s="445">
        <v>13</v>
      </c>
      <c r="AH155" s="445">
        <v>13</v>
      </c>
      <c r="AI155" s="445">
        <v>13</v>
      </c>
      <c r="AJ155" s="445">
        <v>13</v>
      </c>
      <c r="AK155" s="445">
        <v>408000</v>
      </c>
      <c r="AL155" s="445">
        <v>442000</v>
      </c>
      <c r="AM155" s="445">
        <v>408000</v>
      </c>
      <c r="AN155" s="445">
        <v>408000</v>
      </c>
      <c r="AO155" s="445">
        <v>408000</v>
      </c>
      <c r="AP155" s="445">
        <v>408000</v>
      </c>
      <c r="AQ155" s="445">
        <v>374000</v>
      </c>
      <c r="AR155" s="445">
        <v>442000</v>
      </c>
      <c r="AS155" s="445">
        <v>442000</v>
      </c>
      <c r="AT155" s="445">
        <v>442000</v>
      </c>
      <c r="AU155" s="445">
        <v>442000</v>
      </c>
      <c r="AV155" s="445">
        <v>442000</v>
      </c>
      <c r="AW155" s="445">
        <v>1</v>
      </c>
    </row>
    <row r="156" spans="2:49" ht="21.75" customHeight="1">
      <c r="B156" s="440">
        <v>152</v>
      </c>
      <c r="C156" s="430" t="s">
        <v>2047</v>
      </c>
      <c r="D156" s="440">
        <v>152</v>
      </c>
      <c r="E156" s="430">
        <v>1220009</v>
      </c>
      <c r="F156" s="430">
        <f t="shared" si="10"/>
        <v>1220009</v>
      </c>
      <c r="G156" s="430" t="s">
        <v>1047</v>
      </c>
      <c r="H156" s="430" t="s">
        <v>1047</v>
      </c>
      <c r="I156" s="431" t="str">
        <f t="shared" si="9"/>
        <v>OK</v>
      </c>
      <c r="J156" s="431" t="str">
        <f t="shared" si="11"/>
        <v>OK</v>
      </c>
      <c r="L156" s="444">
        <v>1066783</v>
      </c>
      <c r="M156" s="443" t="s">
        <v>1048</v>
      </c>
      <c r="N156" s="441" t="s">
        <v>1049</v>
      </c>
      <c r="O156" s="444" t="s">
        <v>644</v>
      </c>
      <c r="P156" s="444" t="s">
        <v>1695</v>
      </c>
      <c r="Q156" s="430" t="s">
        <v>1513</v>
      </c>
      <c r="R156" s="441" t="s">
        <v>1049</v>
      </c>
      <c r="S156" s="444" t="s">
        <v>644</v>
      </c>
      <c r="T156" s="444" t="s">
        <v>1695</v>
      </c>
      <c r="U156" s="445">
        <v>2880000</v>
      </c>
      <c r="V156" s="446">
        <v>45838</v>
      </c>
      <c r="W156" s="445">
        <v>11</v>
      </c>
      <c r="X156" s="445">
        <v>60</v>
      </c>
      <c r="Y156" s="445">
        <v>9</v>
      </c>
      <c r="Z156" s="445">
        <v>9</v>
      </c>
      <c r="AA156" s="445">
        <v>10</v>
      </c>
      <c r="AB156" s="445">
        <v>10</v>
      </c>
      <c r="AC156" s="445">
        <v>10</v>
      </c>
      <c r="AD156" s="445">
        <v>9</v>
      </c>
      <c r="AE156" s="445">
        <v>10</v>
      </c>
      <c r="AF156" s="445">
        <v>10</v>
      </c>
      <c r="AG156" s="445">
        <v>10</v>
      </c>
      <c r="AH156" s="445">
        <v>10</v>
      </c>
      <c r="AI156" s="445">
        <v>10</v>
      </c>
      <c r="AJ156" s="445">
        <v>10</v>
      </c>
      <c r="AK156" s="445">
        <v>315000</v>
      </c>
      <c r="AL156" s="445">
        <v>315000</v>
      </c>
      <c r="AM156" s="445">
        <v>350000</v>
      </c>
      <c r="AN156" s="445">
        <v>350000</v>
      </c>
      <c r="AO156" s="445">
        <v>350000</v>
      </c>
      <c r="AP156" s="445">
        <v>315000</v>
      </c>
      <c r="AQ156" s="445">
        <v>350000</v>
      </c>
      <c r="AR156" s="445">
        <v>350000</v>
      </c>
      <c r="AS156" s="445">
        <v>350000</v>
      </c>
      <c r="AT156" s="445">
        <v>350000</v>
      </c>
      <c r="AU156" s="445">
        <v>350000</v>
      </c>
      <c r="AV156" s="445">
        <v>350000</v>
      </c>
      <c r="AW156" s="445">
        <v>1</v>
      </c>
    </row>
    <row r="157" spans="2:49" ht="21.75" customHeight="1">
      <c r="B157" s="440">
        <v>153</v>
      </c>
      <c r="C157" s="430" t="s">
        <v>1457</v>
      </c>
      <c r="D157" s="440">
        <v>153</v>
      </c>
      <c r="E157" s="430">
        <v>1220012</v>
      </c>
      <c r="F157" s="430">
        <f t="shared" si="10"/>
        <v>1220012</v>
      </c>
      <c r="G157" s="430" t="s">
        <v>1458</v>
      </c>
      <c r="H157" s="430" t="s">
        <v>1458</v>
      </c>
      <c r="I157" s="431" t="str">
        <f t="shared" si="9"/>
        <v>OK</v>
      </c>
      <c r="J157" s="431" t="str">
        <f>IF(EXACT(G157,H157),"OK","変更あり！")</f>
        <v>OK</v>
      </c>
      <c r="L157" s="444">
        <v>1066516</v>
      </c>
      <c r="M157" s="443" t="s">
        <v>1551</v>
      </c>
      <c r="N157" s="441" t="s">
        <v>2048</v>
      </c>
      <c r="O157" s="444" t="s">
        <v>652</v>
      </c>
      <c r="P157" s="444" t="s">
        <v>922</v>
      </c>
      <c r="Q157" s="430" t="s">
        <v>1513</v>
      </c>
      <c r="R157" s="441" t="s">
        <v>921</v>
      </c>
      <c r="S157" s="444" t="s">
        <v>652</v>
      </c>
      <c r="T157" s="444" t="s">
        <v>922</v>
      </c>
      <c r="U157" s="445">
        <v>3360000</v>
      </c>
      <c r="V157" s="446">
        <v>45838</v>
      </c>
      <c r="W157" s="445">
        <v>11</v>
      </c>
      <c r="X157" s="445">
        <v>61</v>
      </c>
      <c r="Y157" s="445">
        <v>14</v>
      </c>
      <c r="Z157" s="445">
        <v>14</v>
      </c>
      <c r="AA157" s="445">
        <v>14</v>
      </c>
      <c r="AB157" s="445">
        <v>14</v>
      </c>
      <c r="AC157" s="445">
        <v>14</v>
      </c>
      <c r="AD157" s="445">
        <v>13</v>
      </c>
      <c r="AE157" s="445">
        <v>13</v>
      </c>
      <c r="AF157" s="445">
        <v>13</v>
      </c>
      <c r="AG157" s="445">
        <v>13</v>
      </c>
      <c r="AH157" s="445">
        <v>13</v>
      </c>
      <c r="AI157" s="445">
        <v>13</v>
      </c>
      <c r="AJ157" s="445">
        <v>13</v>
      </c>
      <c r="AK157" s="445">
        <v>490000</v>
      </c>
      <c r="AL157" s="445">
        <v>490000</v>
      </c>
      <c r="AM157" s="445">
        <v>490000</v>
      </c>
      <c r="AN157" s="445">
        <v>490000</v>
      </c>
      <c r="AO157" s="445">
        <v>490000</v>
      </c>
      <c r="AP157" s="445">
        <v>455000</v>
      </c>
      <c r="AQ157" s="445">
        <v>455000</v>
      </c>
      <c r="AR157" s="445">
        <v>455000</v>
      </c>
      <c r="AS157" s="445">
        <v>455000</v>
      </c>
      <c r="AT157" s="445">
        <v>455000</v>
      </c>
      <c r="AU157" s="445">
        <v>455000</v>
      </c>
      <c r="AV157" s="445">
        <v>455000</v>
      </c>
      <c r="AW157" s="445">
        <v>1</v>
      </c>
    </row>
    <row r="158" spans="2:49" ht="21.75" customHeight="1">
      <c r="B158" s="440">
        <v>154</v>
      </c>
      <c r="C158" s="430" t="s">
        <v>2049</v>
      </c>
      <c r="D158" s="440">
        <v>154</v>
      </c>
      <c r="E158" s="430">
        <v>1220013</v>
      </c>
      <c r="F158" s="430">
        <f t="shared" si="10"/>
        <v>1220013</v>
      </c>
      <c r="G158" s="430" t="s">
        <v>1339</v>
      </c>
      <c r="H158" s="430" t="s">
        <v>1339</v>
      </c>
      <c r="I158" s="431" t="str">
        <f t="shared" si="9"/>
        <v>OK</v>
      </c>
      <c r="J158" s="431" t="str">
        <f t="shared" ref="J158:J165" si="12">IF(EXACT(G158,H158),"OK","変更あり！")</f>
        <v>OK</v>
      </c>
      <c r="L158" s="444">
        <v>1066992</v>
      </c>
      <c r="M158" s="443" t="s">
        <v>1559</v>
      </c>
      <c r="N158" s="441" t="s">
        <v>1560</v>
      </c>
      <c r="O158" s="444" t="s">
        <v>652</v>
      </c>
      <c r="P158" s="444" t="s">
        <v>1308</v>
      </c>
      <c r="Q158" s="430" t="s">
        <v>1513</v>
      </c>
      <c r="R158" s="441" t="s">
        <v>1560</v>
      </c>
      <c r="S158" s="444" t="s">
        <v>652</v>
      </c>
      <c r="T158" s="444" t="s">
        <v>1308</v>
      </c>
      <c r="U158" s="445">
        <v>2800000</v>
      </c>
      <c r="V158" s="446">
        <v>45838</v>
      </c>
      <c r="W158" s="445">
        <v>11</v>
      </c>
      <c r="X158" s="445">
        <v>62</v>
      </c>
      <c r="Y158" s="445">
        <v>7</v>
      </c>
      <c r="Z158" s="445">
        <v>7</v>
      </c>
      <c r="AA158" s="445">
        <v>7</v>
      </c>
      <c r="AB158" s="445">
        <v>6</v>
      </c>
      <c r="AC158" s="445">
        <v>6</v>
      </c>
      <c r="AD158" s="445">
        <v>4</v>
      </c>
      <c r="AE158" s="445">
        <v>6</v>
      </c>
      <c r="AF158" s="445">
        <v>6</v>
      </c>
      <c r="AG158" s="445">
        <v>6</v>
      </c>
      <c r="AH158" s="445">
        <v>6</v>
      </c>
      <c r="AI158" s="445">
        <v>6</v>
      </c>
      <c r="AJ158" s="445">
        <v>6</v>
      </c>
      <c r="AK158" s="445">
        <v>245000</v>
      </c>
      <c r="AL158" s="445">
        <v>245000</v>
      </c>
      <c r="AM158" s="445">
        <v>245000</v>
      </c>
      <c r="AN158" s="445">
        <v>210000</v>
      </c>
      <c r="AO158" s="445">
        <v>210000</v>
      </c>
      <c r="AP158" s="445">
        <v>140000</v>
      </c>
      <c r="AQ158" s="445">
        <v>210000</v>
      </c>
      <c r="AR158" s="445">
        <v>210000</v>
      </c>
      <c r="AS158" s="445">
        <v>210000</v>
      </c>
      <c r="AT158" s="445">
        <v>210000</v>
      </c>
      <c r="AU158" s="445">
        <v>210000</v>
      </c>
      <c r="AV158" s="445">
        <v>210000</v>
      </c>
      <c r="AW158" s="445">
        <v>1</v>
      </c>
    </row>
    <row r="159" spans="2:49" ht="21.75" customHeight="1">
      <c r="B159" s="440">
        <v>155</v>
      </c>
      <c r="C159" s="430" t="s">
        <v>2050</v>
      </c>
      <c r="D159" s="440">
        <v>155</v>
      </c>
      <c r="E159" s="430">
        <v>1220014</v>
      </c>
      <c r="F159" s="430">
        <f t="shared" si="10"/>
        <v>1220014</v>
      </c>
      <c r="G159" s="430" t="s">
        <v>1354</v>
      </c>
      <c r="H159" s="430" t="s">
        <v>1354</v>
      </c>
      <c r="I159" s="431" t="str">
        <f t="shared" si="9"/>
        <v>OK</v>
      </c>
      <c r="J159" s="431" t="str">
        <f t="shared" si="12"/>
        <v>OK</v>
      </c>
      <c r="L159" s="444">
        <v>1071520</v>
      </c>
      <c r="M159" s="443" t="s">
        <v>1561</v>
      </c>
      <c r="N159" s="441" t="s">
        <v>1562</v>
      </c>
      <c r="O159" s="444" t="s">
        <v>652</v>
      </c>
      <c r="P159" s="444" t="s">
        <v>1563</v>
      </c>
      <c r="Q159" s="430" t="s">
        <v>1513</v>
      </c>
      <c r="R159" s="441" t="s">
        <v>1562</v>
      </c>
      <c r="S159" s="444" t="s">
        <v>652</v>
      </c>
      <c r="T159" s="444" t="s">
        <v>1563</v>
      </c>
      <c r="U159" s="445">
        <v>2640000</v>
      </c>
      <c r="V159" s="446">
        <v>45838</v>
      </c>
      <c r="W159" s="445">
        <v>11</v>
      </c>
      <c r="X159" s="445">
        <v>63</v>
      </c>
      <c r="Y159" s="445">
        <v>8</v>
      </c>
      <c r="Z159" s="445">
        <v>9</v>
      </c>
      <c r="AA159" s="445">
        <v>10</v>
      </c>
      <c r="AB159" s="445">
        <v>10</v>
      </c>
      <c r="AC159" s="445">
        <v>11</v>
      </c>
      <c r="AD159" s="445">
        <v>10</v>
      </c>
      <c r="AE159" s="445">
        <v>11</v>
      </c>
      <c r="AF159" s="445">
        <v>11</v>
      </c>
      <c r="AG159" s="445">
        <v>11</v>
      </c>
      <c r="AH159" s="445">
        <v>11</v>
      </c>
      <c r="AI159" s="445">
        <v>11</v>
      </c>
      <c r="AJ159" s="445">
        <v>11</v>
      </c>
      <c r="AK159" s="445">
        <v>272000</v>
      </c>
      <c r="AL159" s="445">
        <v>306000</v>
      </c>
      <c r="AM159" s="445">
        <v>340000</v>
      </c>
      <c r="AN159" s="445">
        <v>340000</v>
      </c>
      <c r="AO159" s="445">
        <v>374000</v>
      </c>
      <c r="AP159" s="445">
        <v>340000</v>
      </c>
      <c r="AQ159" s="445">
        <v>374000</v>
      </c>
      <c r="AR159" s="445">
        <v>374000</v>
      </c>
      <c r="AS159" s="445">
        <v>374000</v>
      </c>
      <c r="AT159" s="445">
        <v>374000</v>
      </c>
      <c r="AU159" s="445">
        <v>374000</v>
      </c>
      <c r="AV159" s="445">
        <v>374000</v>
      </c>
      <c r="AW159" s="445">
        <v>1</v>
      </c>
    </row>
    <row r="160" spans="2:49" ht="21.75" customHeight="1">
      <c r="B160" s="440">
        <v>156</v>
      </c>
      <c r="C160" s="430" t="s">
        <v>2051</v>
      </c>
      <c r="D160" s="440">
        <v>156</v>
      </c>
      <c r="E160" s="430">
        <v>1220016</v>
      </c>
      <c r="F160" s="430">
        <f t="shared" si="10"/>
        <v>1220016</v>
      </c>
      <c r="G160" s="430" t="s">
        <v>1358</v>
      </c>
      <c r="H160" s="430" t="s">
        <v>1358</v>
      </c>
      <c r="I160" s="431" t="str">
        <f t="shared" si="9"/>
        <v>OK</v>
      </c>
      <c r="J160" s="431" t="str">
        <f t="shared" si="12"/>
        <v>OK</v>
      </c>
      <c r="L160" s="444">
        <v>1071460</v>
      </c>
      <c r="M160" s="443" t="s">
        <v>1564</v>
      </c>
      <c r="N160" s="441" t="s">
        <v>1565</v>
      </c>
      <c r="O160" s="444" t="s">
        <v>652</v>
      </c>
      <c r="P160" s="444" t="s">
        <v>1566</v>
      </c>
      <c r="Q160" s="430" t="s">
        <v>1513</v>
      </c>
      <c r="R160" s="441" t="s">
        <v>1565</v>
      </c>
      <c r="S160" s="444" t="s">
        <v>652</v>
      </c>
      <c r="T160" s="444" t="s">
        <v>1566</v>
      </c>
      <c r="U160" s="445">
        <v>4840000</v>
      </c>
      <c r="V160" s="446">
        <v>45838</v>
      </c>
      <c r="W160" s="445">
        <v>11</v>
      </c>
      <c r="X160" s="445">
        <v>64</v>
      </c>
      <c r="Y160" s="445">
        <v>10</v>
      </c>
      <c r="Z160" s="445">
        <v>11</v>
      </c>
      <c r="AA160" s="445">
        <v>12</v>
      </c>
      <c r="AB160" s="445">
        <v>13</v>
      </c>
      <c r="AC160" s="445">
        <v>13</v>
      </c>
      <c r="AD160" s="445">
        <v>12</v>
      </c>
      <c r="AE160" s="445">
        <v>12</v>
      </c>
      <c r="AF160" s="445">
        <v>13</v>
      </c>
      <c r="AG160" s="445">
        <v>12</v>
      </c>
      <c r="AH160" s="445">
        <v>12</v>
      </c>
      <c r="AI160" s="445">
        <v>12</v>
      </c>
      <c r="AJ160" s="445">
        <v>12</v>
      </c>
      <c r="AK160" s="445">
        <v>350000</v>
      </c>
      <c r="AL160" s="445">
        <v>385000</v>
      </c>
      <c r="AM160" s="445">
        <v>420000</v>
      </c>
      <c r="AN160" s="445">
        <v>455000</v>
      </c>
      <c r="AO160" s="445">
        <v>455000</v>
      </c>
      <c r="AP160" s="445">
        <v>420000</v>
      </c>
      <c r="AQ160" s="445">
        <v>420000</v>
      </c>
      <c r="AR160" s="445">
        <v>455000</v>
      </c>
      <c r="AS160" s="445">
        <v>420000</v>
      </c>
      <c r="AT160" s="445">
        <v>420000</v>
      </c>
      <c r="AU160" s="445">
        <v>420000</v>
      </c>
      <c r="AV160" s="445">
        <v>420000</v>
      </c>
      <c r="AW160" s="445">
        <v>1</v>
      </c>
    </row>
    <row r="161" spans="2:49" ht="21.75" customHeight="1">
      <c r="B161" s="440">
        <v>157</v>
      </c>
      <c r="C161" s="430" t="s">
        <v>2052</v>
      </c>
      <c r="D161" s="440">
        <v>157</v>
      </c>
      <c r="E161" s="430">
        <v>1220048</v>
      </c>
      <c r="F161" s="430">
        <v>1220048</v>
      </c>
      <c r="G161" s="430" t="s">
        <v>2053</v>
      </c>
      <c r="H161" s="430" t="s">
        <v>2053</v>
      </c>
      <c r="I161" s="431" t="s">
        <v>1771</v>
      </c>
      <c r="J161" s="431" t="s">
        <v>1771</v>
      </c>
      <c r="L161" s="444">
        <v>1080507</v>
      </c>
      <c r="M161" s="443" t="s">
        <v>2002</v>
      </c>
      <c r="N161" s="441" t="s">
        <v>2003</v>
      </c>
      <c r="O161" s="444" t="s">
        <v>652</v>
      </c>
      <c r="P161" s="444" t="s">
        <v>791</v>
      </c>
      <c r="Q161" s="430" t="s">
        <v>1513</v>
      </c>
      <c r="R161" s="441" t="s">
        <v>2003</v>
      </c>
      <c r="S161" s="444" t="s">
        <v>652</v>
      </c>
      <c r="T161" s="444" t="s">
        <v>791</v>
      </c>
      <c r="U161" s="445">
        <v>1680000</v>
      </c>
      <c r="V161" s="446">
        <v>45838</v>
      </c>
      <c r="W161" s="445">
        <v>12</v>
      </c>
      <c r="X161" s="445">
        <v>3</v>
      </c>
      <c r="Y161" s="445">
        <v>0</v>
      </c>
      <c r="Z161" s="445">
        <v>7</v>
      </c>
      <c r="AA161" s="445">
        <v>6</v>
      </c>
      <c r="AB161" s="445">
        <v>6</v>
      </c>
      <c r="AC161" s="445">
        <v>6</v>
      </c>
      <c r="AD161" s="445">
        <v>7</v>
      </c>
      <c r="AE161" s="445">
        <v>7</v>
      </c>
      <c r="AF161" s="445">
        <v>6</v>
      </c>
      <c r="AG161" s="445">
        <v>6</v>
      </c>
      <c r="AH161" s="445">
        <v>6</v>
      </c>
      <c r="AI161" s="445">
        <v>6</v>
      </c>
      <c r="AJ161" s="445">
        <v>6</v>
      </c>
      <c r="AK161" s="445">
        <v>0</v>
      </c>
      <c r="AL161" s="445">
        <v>280000</v>
      </c>
      <c r="AM161" s="445">
        <v>240000</v>
      </c>
      <c r="AN161" s="445">
        <v>240000</v>
      </c>
      <c r="AO161" s="445">
        <v>240000</v>
      </c>
      <c r="AP161" s="445">
        <v>280000</v>
      </c>
      <c r="AQ161" s="445">
        <v>280000</v>
      </c>
      <c r="AR161" s="445">
        <v>240000</v>
      </c>
      <c r="AS161" s="445">
        <v>240000</v>
      </c>
      <c r="AT161" s="445">
        <v>240000</v>
      </c>
      <c r="AU161" s="445">
        <v>240000</v>
      </c>
      <c r="AV161" s="445">
        <v>240000</v>
      </c>
      <c r="AW161" s="445">
        <v>1</v>
      </c>
    </row>
    <row r="162" spans="2:49" ht="21.75" customHeight="1">
      <c r="B162" s="440">
        <v>158</v>
      </c>
      <c r="C162" s="429" t="s">
        <v>1661</v>
      </c>
      <c r="D162" s="440">
        <v>158</v>
      </c>
      <c r="E162" s="430">
        <v>1220019</v>
      </c>
      <c r="F162" s="430">
        <f t="shared" si="10"/>
        <v>1220019</v>
      </c>
      <c r="G162" s="430" t="s">
        <v>1662</v>
      </c>
      <c r="H162" s="430" t="s">
        <v>1662</v>
      </c>
      <c r="I162" s="431" t="str">
        <f t="shared" ref="I162:I170" si="13">IF(COUNTIF($G$5:$G$336,G162)=1,"OK","重複あり！")</f>
        <v>OK</v>
      </c>
      <c r="J162" s="431" t="str">
        <f t="shared" si="12"/>
        <v>OK</v>
      </c>
      <c r="L162" s="444">
        <v>1076470</v>
      </c>
      <c r="M162" s="443" t="s">
        <v>1663</v>
      </c>
      <c r="N162" s="441" t="s">
        <v>1664</v>
      </c>
      <c r="O162" s="444" t="s">
        <v>652</v>
      </c>
      <c r="P162" s="444" t="s">
        <v>1665</v>
      </c>
      <c r="Q162" s="430" t="s">
        <v>1513</v>
      </c>
      <c r="R162" s="441" t="s">
        <v>1664</v>
      </c>
      <c r="S162" s="444" t="s">
        <v>652</v>
      </c>
      <c r="T162" s="444" t="s">
        <v>1665</v>
      </c>
      <c r="U162" s="445">
        <v>0</v>
      </c>
      <c r="V162" s="446"/>
      <c r="W162" s="445">
        <v>11</v>
      </c>
      <c r="X162" s="445">
        <v>65</v>
      </c>
      <c r="Y162" s="445">
        <v>8</v>
      </c>
      <c r="Z162" s="445">
        <v>8</v>
      </c>
      <c r="AA162" s="445">
        <v>8</v>
      </c>
      <c r="AB162" s="445">
        <v>8</v>
      </c>
      <c r="AC162" s="445">
        <v>8</v>
      </c>
      <c r="AD162" s="445">
        <v>9</v>
      </c>
      <c r="AE162" s="445">
        <v>9</v>
      </c>
      <c r="AF162" s="445">
        <v>9</v>
      </c>
      <c r="AG162" s="445">
        <v>9</v>
      </c>
      <c r="AH162" s="445">
        <v>9</v>
      </c>
      <c r="AI162" s="445">
        <v>9</v>
      </c>
      <c r="AJ162" s="445">
        <v>9</v>
      </c>
      <c r="AK162" s="445">
        <v>268000</v>
      </c>
      <c r="AL162" s="445">
        <v>268000</v>
      </c>
      <c r="AM162" s="445">
        <v>268000</v>
      </c>
      <c r="AN162" s="445">
        <v>268000</v>
      </c>
      <c r="AO162" s="445">
        <v>268000</v>
      </c>
      <c r="AP162" s="445">
        <v>301500</v>
      </c>
      <c r="AQ162" s="445">
        <v>301500</v>
      </c>
      <c r="AR162" s="445">
        <v>301500</v>
      </c>
      <c r="AS162" s="445">
        <v>301500</v>
      </c>
      <c r="AT162" s="445">
        <v>301500</v>
      </c>
      <c r="AU162" s="445">
        <v>301500</v>
      </c>
      <c r="AV162" s="445">
        <v>301500</v>
      </c>
      <c r="AW162" s="445">
        <v>1</v>
      </c>
    </row>
    <row r="163" spans="2:49" ht="21.75" customHeight="1">
      <c r="B163" s="440">
        <v>159</v>
      </c>
      <c r="C163" s="429" t="s">
        <v>1646</v>
      </c>
      <c r="D163" s="440">
        <v>159</v>
      </c>
      <c r="E163" s="430">
        <v>1220020</v>
      </c>
      <c r="F163" s="430">
        <f t="shared" si="10"/>
        <v>1220020</v>
      </c>
      <c r="G163" s="430" t="s">
        <v>1666</v>
      </c>
      <c r="H163" s="430" t="s">
        <v>1666</v>
      </c>
      <c r="I163" s="431" t="str">
        <f t="shared" si="13"/>
        <v>OK</v>
      </c>
      <c r="J163" s="431" t="str">
        <f t="shared" si="12"/>
        <v>OK</v>
      </c>
      <c r="L163" s="444">
        <v>1059654</v>
      </c>
      <c r="M163" s="443" t="s">
        <v>925</v>
      </c>
      <c r="N163" s="441" t="s">
        <v>1015</v>
      </c>
      <c r="O163" s="444" t="s">
        <v>652</v>
      </c>
      <c r="P163" s="444" t="s">
        <v>1803</v>
      </c>
      <c r="Q163" s="430" t="s">
        <v>1513</v>
      </c>
      <c r="R163" s="441" t="s">
        <v>1015</v>
      </c>
      <c r="S163" s="444" t="s">
        <v>652</v>
      </c>
      <c r="T163" s="444" t="s">
        <v>1803</v>
      </c>
      <c r="U163" s="445">
        <v>2640000</v>
      </c>
      <c r="V163" s="446">
        <v>45838</v>
      </c>
      <c r="W163" s="445">
        <v>11</v>
      </c>
      <c r="X163" s="445">
        <v>66</v>
      </c>
      <c r="Y163" s="445">
        <v>11</v>
      </c>
      <c r="Z163" s="445">
        <v>11</v>
      </c>
      <c r="AA163" s="445">
        <v>12</v>
      </c>
      <c r="AB163" s="445">
        <v>11</v>
      </c>
      <c r="AC163" s="445">
        <v>11</v>
      </c>
      <c r="AD163" s="445">
        <v>12</v>
      </c>
      <c r="AE163" s="445">
        <v>12</v>
      </c>
      <c r="AF163" s="445">
        <v>12</v>
      </c>
      <c r="AG163" s="445">
        <v>12</v>
      </c>
      <c r="AH163" s="445">
        <v>12</v>
      </c>
      <c r="AI163" s="445">
        <v>12</v>
      </c>
      <c r="AJ163" s="445">
        <v>12</v>
      </c>
      <c r="AK163" s="445">
        <v>379500</v>
      </c>
      <c r="AL163" s="445">
        <v>379500</v>
      </c>
      <c r="AM163" s="445">
        <v>414000</v>
      </c>
      <c r="AN163" s="445">
        <v>379500</v>
      </c>
      <c r="AO163" s="445">
        <v>379500</v>
      </c>
      <c r="AP163" s="445">
        <v>414000</v>
      </c>
      <c r="AQ163" s="445">
        <v>414000</v>
      </c>
      <c r="AR163" s="445">
        <v>414000</v>
      </c>
      <c r="AS163" s="445">
        <v>414000</v>
      </c>
      <c r="AT163" s="445">
        <v>414000</v>
      </c>
      <c r="AU163" s="445">
        <v>414000</v>
      </c>
      <c r="AV163" s="445">
        <v>414000</v>
      </c>
      <c r="AW163" s="445">
        <v>1</v>
      </c>
    </row>
    <row r="164" spans="2:49" ht="21.75" customHeight="1">
      <c r="B164" s="440">
        <v>160</v>
      </c>
      <c r="C164" s="429" t="s">
        <v>1648</v>
      </c>
      <c r="D164" s="440">
        <v>160</v>
      </c>
      <c r="E164" s="430">
        <v>1220021</v>
      </c>
      <c r="F164" s="430">
        <f t="shared" si="10"/>
        <v>1220021</v>
      </c>
      <c r="G164" s="430" t="s">
        <v>1667</v>
      </c>
      <c r="H164" s="430" t="s">
        <v>1667</v>
      </c>
      <c r="I164" s="431" t="str">
        <f t="shared" si="13"/>
        <v>OK</v>
      </c>
      <c r="J164" s="431" t="str">
        <f t="shared" si="12"/>
        <v>OK</v>
      </c>
      <c r="L164" s="444">
        <v>1071805</v>
      </c>
      <c r="M164" s="443" t="s">
        <v>1557</v>
      </c>
      <c r="N164" s="441" t="s">
        <v>1035</v>
      </c>
      <c r="O164" s="444" t="s">
        <v>652</v>
      </c>
      <c r="P164" s="444" t="s">
        <v>1034</v>
      </c>
      <c r="Q164" s="430" t="s">
        <v>1513</v>
      </c>
      <c r="R164" s="441" t="s">
        <v>1035</v>
      </c>
      <c r="S164" s="444" t="s">
        <v>652</v>
      </c>
      <c r="T164" s="444" t="s">
        <v>1034</v>
      </c>
      <c r="U164" s="445">
        <v>6160000</v>
      </c>
      <c r="V164" s="446">
        <v>45838</v>
      </c>
      <c r="W164" s="445">
        <v>11</v>
      </c>
      <c r="X164" s="445">
        <v>67</v>
      </c>
      <c r="Y164" s="445">
        <v>16</v>
      </c>
      <c r="Z164" s="445">
        <v>16</v>
      </c>
      <c r="AA164" s="445">
        <v>17</v>
      </c>
      <c r="AB164" s="445">
        <v>13</v>
      </c>
      <c r="AC164" s="445">
        <v>13</v>
      </c>
      <c r="AD164" s="445">
        <v>13</v>
      </c>
      <c r="AE164" s="445">
        <v>12</v>
      </c>
      <c r="AF164" s="445">
        <v>12</v>
      </c>
      <c r="AG164" s="445">
        <v>12</v>
      </c>
      <c r="AH164" s="445">
        <v>12</v>
      </c>
      <c r="AI164" s="445">
        <v>12</v>
      </c>
      <c r="AJ164" s="445">
        <v>12</v>
      </c>
      <c r="AK164" s="445">
        <v>640000</v>
      </c>
      <c r="AL164" s="445">
        <v>640000</v>
      </c>
      <c r="AM164" s="445">
        <v>680000</v>
      </c>
      <c r="AN164" s="445">
        <v>520000</v>
      </c>
      <c r="AO164" s="445">
        <v>520000</v>
      </c>
      <c r="AP164" s="445">
        <v>520000</v>
      </c>
      <c r="AQ164" s="445">
        <v>480000</v>
      </c>
      <c r="AR164" s="445">
        <v>480000</v>
      </c>
      <c r="AS164" s="445">
        <v>480000</v>
      </c>
      <c r="AT164" s="445">
        <v>480000</v>
      </c>
      <c r="AU164" s="445">
        <v>480000</v>
      </c>
      <c r="AV164" s="445">
        <v>480000</v>
      </c>
      <c r="AW164" s="445">
        <v>1</v>
      </c>
    </row>
    <row r="165" spans="2:49" ht="21.75" customHeight="1">
      <c r="B165" s="440">
        <v>161</v>
      </c>
      <c r="C165" s="429" t="s">
        <v>1647</v>
      </c>
      <c r="D165" s="440">
        <v>161</v>
      </c>
      <c r="E165" s="430">
        <v>1220022</v>
      </c>
      <c r="F165" s="430">
        <f t="shared" si="10"/>
        <v>1220022</v>
      </c>
      <c r="G165" s="430" t="s">
        <v>1668</v>
      </c>
      <c r="H165" s="430" t="s">
        <v>1668</v>
      </c>
      <c r="I165" s="431" t="str">
        <f t="shared" si="13"/>
        <v>OK</v>
      </c>
      <c r="J165" s="431" t="str">
        <f t="shared" si="12"/>
        <v>OK</v>
      </c>
      <c r="L165" s="444">
        <v>1075391</v>
      </c>
      <c r="M165" s="443" t="s">
        <v>1669</v>
      </c>
      <c r="N165" s="441" t="s">
        <v>2264</v>
      </c>
      <c r="O165" s="444" t="s">
        <v>517</v>
      </c>
      <c r="P165" s="444" t="s">
        <v>2261</v>
      </c>
      <c r="Q165" s="430" t="s">
        <v>1513</v>
      </c>
      <c r="R165" s="441" t="s">
        <v>2264</v>
      </c>
      <c r="S165" s="444" t="s">
        <v>517</v>
      </c>
      <c r="T165" s="444" t="s">
        <v>2261</v>
      </c>
      <c r="U165" s="445">
        <v>4000000</v>
      </c>
      <c r="V165" s="446">
        <v>45838</v>
      </c>
      <c r="W165" s="445">
        <v>11</v>
      </c>
      <c r="X165" s="445">
        <v>68</v>
      </c>
      <c r="Y165" s="445">
        <v>11</v>
      </c>
      <c r="Z165" s="445">
        <v>11</v>
      </c>
      <c r="AA165" s="445">
        <v>10</v>
      </c>
      <c r="AB165" s="445">
        <v>10</v>
      </c>
      <c r="AC165" s="445">
        <v>12</v>
      </c>
      <c r="AD165" s="445">
        <v>12</v>
      </c>
      <c r="AE165" s="445">
        <v>12</v>
      </c>
      <c r="AF165" s="445">
        <v>12</v>
      </c>
      <c r="AG165" s="445">
        <v>12</v>
      </c>
      <c r="AH165" s="445">
        <v>12</v>
      </c>
      <c r="AI165" s="445">
        <v>12</v>
      </c>
      <c r="AJ165" s="445">
        <v>12</v>
      </c>
      <c r="AK165" s="445">
        <v>374000</v>
      </c>
      <c r="AL165" s="445">
        <v>374000</v>
      </c>
      <c r="AM165" s="445">
        <v>340000</v>
      </c>
      <c r="AN165" s="445">
        <v>340000</v>
      </c>
      <c r="AO165" s="445">
        <v>408000</v>
      </c>
      <c r="AP165" s="445">
        <v>408000</v>
      </c>
      <c r="AQ165" s="445">
        <v>408000</v>
      </c>
      <c r="AR165" s="445">
        <v>408000</v>
      </c>
      <c r="AS165" s="445">
        <v>408000</v>
      </c>
      <c r="AT165" s="445">
        <v>408000</v>
      </c>
      <c r="AU165" s="445">
        <v>408000</v>
      </c>
      <c r="AV165" s="445">
        <v>408000</v>
      </c>
      <c r="AW165" s="445">
        <v>1</v>
      </c>
    </row>
    <row r="166" spans="2:49" ht="21.75" customHeight="1">
      <c r="B166" s="440">
        <v>162</v>
      </c>
      <c r="C166" s="429" t="s">
        <v>1643</v>
      </c>
      <c r="D166" s="440">
        <v>162</v>
      </c>
      <c r="E166" s="430">
        <v>1220023</v>
      </c>
      <c r="F166" s="430">
        <f t="shared" si="10"/>
        <v>1220023</v>
      </c>
      <c r="G166" s="430" t="s">
        <v>1670</v>
      </c>
      <c r="H166" s="430" t="s">
        <v>1670</v>
      </c>
      <c r="I166" s="431" t="str">
        <f t="shared" si="13"/>
        <v>OK</v>
      </c>
      <c r="J166" s="431" t="str">
        <f>IF(EXACT(G166,H166),"OK","変更あり！")</f>
        <v>OK</v>
      </c>
      <c r="L166" s="444">
        <v>1075163</v>
      </c>
      <c r="M166" s="443" t="s">
        <v>1671</v>
      </c>
      <c r="N166" s="441" t="s">
        <v>1786</v>
      </c>
      <c r="O166" s="444" t="s">
        <v>517</v>
      </c>
      <c r="P166" s="444" t="s">
        <v>692</v>
      </c>
      <c r="Q166" s="430" t="s">
        <v>1513</v>
      </c>
      <c r="R166" s="441" t="s">
        <v>1786</v>
      </c>
      <c r="S166" s="444" t="s">
        <v>517</v>
      </c>
      <c r="T166" s="444" t="s">
        <v>692</v>
      </c>
      <c r="U166" s="445">
        <v>8360000</v>
      </c>
      <c r="V166" s="446">
        <v>45838</v>
      </c>
      <c r="W166" s="445">
        <v>11</v>
      </c>
      <c r="X166" s="445">
        <v>69</v>
      </c>
      <c r="Y166" s="445">
        <v>19</v>
      </c>
      <c r="Z166" s="445">
        <v>19</v>
      </c>
      <c r="AA166" s="445">
        <v>19</v>
      </c>
      <c r="AB166" s="445">
        <v>19</v>
      </c>
      <c r="AC166" s="445">
        <v>19</v>
      </c>
      <c r="AD166" s="445">
        <v>19</v>
      </c>
      <c r="AE166" s="445">
        <v>18</v>
      </c>
      <c r="AF166" s="445">
        <v>19</v>
      </c>
      <c r="AG166" s="445">
        <v>18</v>
      </c>
      <c r="AH166" s="445">
        <v>18</v>
      </c>
      <c r="AI166" s="445">
        <v>18</v>
      </c>
      <c r="AJ166" s="445">
        <v>18</v>
      </c>
      <c r="AK166" s="445">
        <v>665000</v>
      </c>
      <c r="AL166" s="445">
        <v>665000</v>
      </c>
      <c r="AM166" s="445">
        <v>665000</v>
      </c>
      <c r="AN166" s="445">
        <v>665000</v>
      </c>
      <c r="AO166" s="445">
        <v>665000</v>
      </c>
      <c r="AP166" s="445">
        <v>665000</v>
      </c>
      <c r="AQ166" s="445">
        <v>630000</v>
      </c>
      <c r="AR166" s="445">
        <v>665000</v>
      </c>
      <c r="AS166" s="445">
        <v>630000</v>
      </c>
      <c r="AT166" s="445">
        <v>630000</v>
      </c>
      <c r="AU166" s="445">
        <v>630000</v>
      </c>
      <c r="AV166" s="445">
        <v>630000</v>
      </c>
      <c r="AW166" s="445">
        <v>1</v>
      </c>
    </row>
    <row r="167" spans="2:49" ht="21.75" customHeight="1">
      <c r="B167" s="440">
        <v>163</v>
      </c>
      <c r="C167" s="429" t="s">
        <v>481</v>
      </c>
      <c r="D167" s="440">
        <v>163</v>
      </c>
      <c r="E167" s="430">
        <v>1220024</v>
      </c>
      <c r="F167" s="430">
        <f t="shared" si="10"/>
        <v>1220024</v>
      </c>
      <c r="G167" s="430" t="s">
        <v>1395</v>
      </c>
      <c r="H167" s="430" t="s">
        <v>1395</v>
      </c>
      <c r="I167" s="431" t="str">
        <f t="shared" si="13"/>
        <v>OK</v>
      </c>
      <c r="J167" s="431" t="str">
        <f t="shared" ref="J167:J170" si="14">IF(EXACT(G167,H167),"OK","変更あり！")</f>
        <v>OK</v>
      </c>
      <c r="L167" s="444">
        <v>1031259</v>
      </c>
      <c r="M167" s="443" t="s">
        <v>616</v>
      </c>
      <c r="N167" s="441" t="s">
        <v>1278</v>
      </c>
      <c r="O167" s="444" t="s">
        <v>517</v>
      </c>
      <c r="P167" s="444" t="s">
        <v>617</v>
      </c>
      <c r="Q167" s="430" t="s">
        <v>1513</v>
      </c>
      <c r="R167" s="441" t="s">
        <v>1278</v>
      </c>
      <c r="S167" s="444" t="s">
        <v>517</v>
      </c>
      <c r="T167" s="444" t="s">
        <v>617</v>
      </c>
      <c r="U167" s="445">
        <v>5400000</v>
      </c>
      <c r="V167" s="446">
        <v>45838</v>
      </c>
      <c r="W167" s="445">
        <v>11</v>
      </c>
      <c r="X167" s="445">
        <v>70</v>
      </c>
      <c r="Y167" s="445">
        <v>15</v>
      </c>
      <c r="Z167" s="445">
        <v>15</v>
      </c>
      <c r="AA167" s="445">
        <v>15</v>
      </c>
      <c r="AB167" s="445">
        <v>15</v>
      </c>
      <c r="AC167" s="445">
        <v>15</v>
      </c>
      <c r="AD167" s="445">
        <v>15</v>
      </c>
      <c r="AE167" s="445">
        <v>15</v>
      </c>
      <c r="AF167" s="445">
        <v>14</v>
      </c>
      <c r="AG167" s="445">
        <v>14</v>
      </c>
      <c r="AH167" s="445">
        <v>14</v>
      </c>
      <c r="AI167" s="445">
        <v>14</v>
      </c>
      <c r="AJ167" s="445">
        <v>14</v>
      </c>
      <c r="AK167" s="445">
        <v>525000</v>
      </c>
      <c r="AL167" s="445">
        <v>525000</v>
      </c>
      <c r="AM167" s="445">
        <v>525000</v>
      </c>
      <c r="AN167" s="445">
        <v>525000</v>
      </c>
      <c r="AO167" s="445">
        <v>525000</v>
      </c>
      <c r="AP167" s="445">
        <v>525000</v>
      </c>
      <c r="AQ167" s="445">
        <v>525000</v>
      </c>
      <c r="AR167" s="445">
        <v>490000</v>
      </c>
      <c r="AS167" s="445">
        <v>490000</v>
      </c>
      <c r="AT167" s="445">
        <v>490000</v>
      </c>
      <c r="AU167" s="445">
        <v>490000</v>
      </c>
      <c r="AV167" s="445">
        <v>490000</v>
      </c>
      <c r="AW167" s="445">
        <v>1</v>
      </c>
    </row>
    <row r="168" spans="2:49" ht="21.75" customHeight="1">
      <c r="B168" s="440">
        <v>164</v>
      </c>
      <c r="C168" s="429" t="s">
        <v>1644</v>
      </c>
      <c r="D168" s="440">
        <v>164</v>
      </c>
      <c r="E168" s="430">
        <v>1220025</v>
      </c>
      <c r="F168" s="430">
        <f t="shared" si="10"/>
        <v>1220025</v>
      </c>
      <c r="G168" s="430" t="s">
        <v>1672</v>
      </c>
      <c r="H168" s="430" t="s">
        <v>1672</v>
      </c>
      <c r="I168" s="431" t="str">
        <f t="shared" si="13"/>
        <v>OK</v>
      </c>
      <c r="J168" s="431" t="str">
        <f t="shared" si="14"/>
        <v>OK</v>
      </c>
      <c r="L168" s="444">
        <v>1071805</v>
      </c>
      <c r="M168" s="443" t="s">
        <v>1557</v>
      </c>
      <c r="N168" s="441" t="s">
        <v>1035</v>
      </c>
      <c r="O168" s="444" t="s">
        <v>652</v>
      </c>
      <c r="P168" s="444" t="s">
        <v>1034</v>
      </c>
      <c r="Q168" s="430" t="s">
        <v>1513</v>
      </c>
      <c r="R168" s="441" t="s">
        <v>1035</v>
      </c>
      <c r="S168" s="444" t="s">
        <v>652</v>
      </c>
      <c r="T168" s="444" t="s">
        <v>1034</v>
      </c>
      <c r="U168" s="445">
        <v>5720000</v>
      </c>
      <c r="V168" s="446">
        <v>45838</v>
      </c>
      <c r="W168" s="445">
        <v>11</v>
      </c>
      <c r="X168" s="445">
        <v>71</v>
      </c>
      <c r="Y168" s="445">
        <v>13</v>
      </c>
      <c r="Z168" s="445">
        <v>14</v>
      </c>
      <c r="AA168" s="445">
        <v>14</v>
      </c>
      <c r="AB168" s="445">
        <v>13</v>
      </c>
      <c r="AC168" s="445">
        <v>13</v>
      </c>
      <c r="AD168" s="445">
        <v>13</v>
      </c>
      <c r="AE168" s="445">
        <v>13</v>
      </c>
      <c r="AF168" s="445">
        <v>14</v>
      </c>
      <c r="AG168" s="445">
        <v>14</v>
      </c>
      <c r="AH168" s="445">
        <v>14</v>
      </c>
      <c r="AI168" s="445">
        <v>14</v>
      </c>
      <c r="AJ168" s="445">
        <v>14</v>
      </c>
      <c r="AK168" s="445">
        <v>520000</v>
      </c>
      <c r="AL168" s="445">
        <v>560000</v>
      </c>
      <c r="AM168" s="445">
        <v>560000</v>
      </c>
      <c r="AN168" s="445">
        <v>520000</v>
      </c>
      <c r="AO168" s="445">
        <v>520000</v>
      </c>
      <c r="AP168" s="445">
        <v>520000</v>
      </c>
      <c r="AQ168" s="445">
        <v>520000</v>
      </c>
      <c r="AR168" s="445">
        <v>560000</v>
      </c>
      <c r="AS168" s="445">
        <v>560000</v>
      </c>
      <c r="AT168" s="445">
        <v>560000</v>
      </c>
      <c r="AU168" s="445">
        <v>560000</v>
      </c>
      <c r="AV168" s="445">
        <v>560000</v>
      </c>
      <c r="AW168" s="445">
        <v>1</v>
      </c>
    </row>
    <row r="169" spans="2:49" ht="21.75" customHeight="1">
      <c r="B169" s="440">
        <v>165</v>
      </c>
      <c r="C169" s="429" t="s">
        <v>1645</v>
      </c>
      <c r="D169" s="440">
        <v>165</v>
      </c>
      <c r="E169" s="430">
        <v>1220026</v>
      </c>
      <c r="F169" s="430">
        <f t="shared" si="10"/>
        <v>1220026</v>
      </c>
      <c r="G169" s="430" t="s">
        <v>1673</v>
      </c>
      <c r="H169" s="430" t="s">
        <v>1673</v>
      </c>
      <c r="I169" s="431" t="str">
        <f t="shared" si="13"/>
        <v>OK</v>
      </c>
      <c r="J169" s="431" t="str">
        <f t="shared" si="14"/>
        <v>OK</v>
      </c>
      <c r="L169" s="444">
        <v>1066783</v>
      </c>
      <c r="M169" s="443" t="s">
        <v>1048</v>
      </c>
      <c r="N169" s="441" t="s">
        <v>1049</v>
      </c>
      <c r="O169" s="444" t="s">
        <v>644</v>
      </c>
      <c r="P169" s="444" t="s">
        <v>1695</v>
      </c>
      <c r="Q169" s="430" t="s">
        <v>1513</v>
      </c>
      <c r="R169" s="441" t="s">
        <v>1049</v>
      </c>
      <c r="S169" s="444" t="s">
        <v>644</v>
      </c>
      <c r="T169" s="444" t="s">
        <v>1695</v>
      </c>
      <c r="U169" s="445">
        <v>4400000</v>
      </c>
      <c r="V169" s="446">
        <v>45838</v>
      </c>
      <c r="W169" s="445">
        <v>11</v>
      </c>
      <c r="X169" s="445">
        <v>72</v>
      </c>
      <c r="Y169" s="445">
        <v>9</v>
      </c>
      <c r="Z169" s="445">
        <v>8</v>
      </c>
      <c r="AA169" s="445">
        <v>8</v>
      </c>
      <c r="AB169" s="445">
        <v>8</v>
      </c>
      <c r="AC169" s="445">
        <v>6</v>
      </c>
      <c r="AD169" s="445">
        <v>8</v>
      </c>
      <c r="AE169" s="445">
        <v>8</v>
      </c>
      <c r="AF169" s="445">
        <v>9</v>
      </c>
      <c r="AG169" s="445">
        <v>9</v>
      </c>
      <c r="AH169" s="445">
        <v>9</v>
      </c>
      <c r="AI169" s="445">
        <v>9</v>
      </c>
      <c r="AJ169" s="445">
        <v>9</v>
      </c>
      <c r="AK169" s="445">
        <v>315000</v>
      </c>
      <c r="AL169" s="445">
        <v>280000</v>
      </c>
      <c r="AM169" s="445">
        <v>280000</v>
      </c>
      <c r="AN169" s="445">
        <v>280000</v>
      </c>
      <c r="AO169" s="445">
        <v>210000</v>
      </c>
      <c r="AP169" s="445">
        <v>280000</v>
      </c>
      <c r="AQ169" s="445">
        <v>280000</v>
      </c>
      <c r="AR169" s="445">
        <v>315000</v>
      </c>
      <c r="AS169" s="445">
        <v>315000</v>
      </c>
      <c r="AT169" s="445">
        <v>315000</v>
      </c>
      <c r="AU169" s="445">
        <v>315000</v>
      </c>
      <c r="AV169" s="445">
        <v>315000</v>
      </c>
      <c r="AW169" s="445">
        <v>1</v>
      </c>
    </row>
    <row r="170" spans="2:49" ht="21.75" customHeight="1">
      <c r="B170" s="440">
        <v>166</v>
      </c>
      <c r="C170" s="429" t="s">
        <v>1649</v>
      </c>
      <c r="D170" s="440">
        <v>166</v>
      </c>
      <c r="E170" s="430">
        <v>1220027</v>
      </c>
      <c r="F170" s="430">
        <f t="shared" si="10"/>
        <v>1220027</v>
      </c>
      <c r="G170" s="430" t="s">
        <v>1674</v>
      </c>
      <c r="H170" s="430" t="s">
        <v>1674</v>
      </c>
      <c r="I170" s="431" t="str">
        <f t="shared" si="13"/>
        <v>OK</v>
      </c>
      <c r="J170" s="431" t="str">
        <f t="shared" si="14"/>
        <v>OK</v>
      </c>
      <c r="L170" s="444">
        <v>1076454</v>
      </c>
      <c r="M170" s="443" t="s">
        <v>1675</v>
      </c>
      <c r="N170" s="441" t="s">
        <v>1676</v>
      </c>
      <c r="O170" s="444" t="s">
        <v>652</v>
      </c>
      <c r="P170" s="444" t="s">
        <v>1677</v>
      </c>
      <c r="Q170" s="430" t="s">
        <v>1513</v>
      </c>
      <c r="R170" s="441" t="s">
        <v>1676</v>
      </c>
      <c r="S170" s="444" t="s">
        <v>652</v>
      </c>
      <c r="T170" s="444" t="s">
        <v>1677</v>
      </c>
      <c r="U170" s="445">
        <v>5720000</v>
      </c>
      <c r="V170" s="446">
        <v>45838</v>
      </c>
      <c r="W170" s="445">
        <v>11</v>
      </c>
      <c r="X170" s="445">
        <v>73</v>
      </c>
      <c r="Y170" s="445">
        <v>13</v>
      </c>
      <c r="Z170" s="445">
        <v>13</v>
      </c>
      <c r="AA170" s="445">
        <v>13</v>
      </c>
      <c r="AB170" s="445">
        <v>13</v>
      </c>
      <c r="AC170" s="445">
        <v>13</v>
      </c>
      <c r="AD170" s="445">
        <v>13</v>
      </c>
      <c r="AE170" s="445">
        <v>13</v>
      </c>
      <c r="AF170" s="445">
        <v>13</v>
      </c>
      <c r="AG170" s="445">
        <v>13</v>
      </c>
      <c r="AH170" s="445">
        <v>13</v>
      </c>
      <c r="AI170" s="445">
        <v>13</v>
      </c>
      <c r="AJ170" s="445">
        <v>13</v>
      </c>
      <c r="AK170" s="445">
        <v>394000</v>
      </c>
      <c r="AL170" s="445">
        <v>394000</v>
      </c>
      <c r="AM170" s="445">
        <v>394000</v>
      </c>
      <c r="AN170" s="445">
        <v>394000</v>
      </c>
      <c r="AO170" s="445">
        <v>394000</v>
      </c>
      <c r="AP170" s="445">
        <v>394000</v>
      </c>
      <c r="AQ170" s="445">
        <v>394000</v>
      </c>
      <c r="AR170" s="445">
        <v>394000</v>
      </c>
      <c r="AS170" s="445">
        <v>394000</v>
      </c>
      <c r="AT170" s="445">
        <v>394000</v>
      </c>
      <c r="AU170" s="445">
        <v>394000</v>
      </c>
      <c r="AV170" s="445">
        <v>394000</v>
      </c>
      <c r="AW170" s="445">
        <v>1</v>
      </c>
    </row>
    <row r="171" spans="2:49" ht="21.75" customHeight="1">
      <c r="B171" s="440">
        <v>167</v>
      </c>
      <c r="C171" s="429" t="s">
        <v>2054</v>
      </c>
      <c r="D171" s="440">
        <v>167</v>
      </c>
      <c r="E171" s="430">
        <v>1220028</v>
      </c>
      <c r="F171" s="430">
        <v>1220028</v>
      </c>
      <c r="G171" s="430" t="s">
        <v>1770</v>
      </c>
      <c r="H171" s="430" t="s">
        <v>1770</v>
      </c>
      <c r="I171" s="431" t="s">
        <v>1771</v>
      </c>
      <c r="J171" s="431" t="s">
        <v>1771</v>
      </c>
      <c r="L171" s="444">
        <v>1064017</v>
      </c>
      <c r="M171" s="443" t="s">
        <v>859</v>
      </c>
      <c r="N171" s="441" t="s">
        <v>1793</v>
      </c>
      <c r="O171" s="444" t="s">
        <v>517</v>
      </c>
      <c r="P171" s="444" t="s">
        <v>861</v>
      </c>
      <c r="Q171" s="430" t="s">
        <v>1513</v>
      </c>
      <c r="R171" s="441" t="s">
        <v>1793</v>
      </c>
      <c r="S171" s="444" t="s">
        <v>517</v>
      </c>
      <c r="T171" s="444" t="s">
        <v>861</v>
      </c>
      <c r="U171" s="445">
        <v>0</v>
      </c>
      <c r="V171" s="446"/>
      <c r="W171" s="445">
        <v>11</v>
      </c>
      <c r="X171" s="445">
        <v>74</v>
      </c>
      <c r="Y171" s="445">
        <v>22</v>
      </c>
      <c r="Z171" s="445">
        <v>22</v>
      </c>
      <c r="AA171" s="445">
        <v>22</v>
      </c>
      <c r="AB171" s="445">
        <v>22</v>
      </c>
      <c r="AC171" s="445">
        <v>22</v>
      </c>
      <c r="AD171" s="445">
        <v>22</v>
      </c>
      <c r="AE171" s="445">
        <v>22</v>
      </c>
      <c r="AF171" s="445">
        <v>22</v>
      </c>
      <c r="AG171" s="445">
        <v>22</v>
      </c>
      <c r="AH171" s="445">
        <v>23</v>
      </c>
      <c r="AI171" s="445">
        <v>23</v>
      </c>
      <c r="AJ171" s="445">
        <v>23</v>
      </c>
      <c r="AK171" s="445">
        <v>572000</v>
      </c>
      <c r="AL171" s="445">
        <v>572000</v>
      </c>
      <c r="AM171" s="445">
        <v>572000</v>
      </c>
      <c r="AN171" s="445">
        <v>572000</v>
      </c>
      <c r="AO171" s="445">
        <v>572000</v>
      </c>
      <c r="AP171" s="445">
        <v>572000</v>
      </c>
      <c r="AQ171" s="445">
        <v>572000</v>
      </c>
      <c r="AR171" s="445">
        <v>572000</v>
      </c>
      <c r="AS171" s="445">
        <v>572000</v>
      </c>
      <c r="AT171" s="445">
        <v>598000</v>
      </c>
      <c r="AU171" s="445">
        <v>598000</v>
      </c>
      <c r="AV171" s="445">
        <v>598000</v>
      </c>
      <c r="AW171" s="445">
        <v>1</v>
      </c>
    </row>
    <row r="172" spans="2:49" ht="21.75" customHeight="1">
      <c r="B172" s="440">
        <v>168</v>
      </c>
      <c r="C172" s="429" t="s">
        <v>2055</v>
      </c>
      <c r="D172" s="440">
        <v>168</v>
      </c>
      <c r="E172" s="430">
        <v>1220029</v>
      </c>
      <c r="F172" s="430">
        <v>1220029</v>
      </c>
      <c r="G172" s="430" t="s">
        <v>1192</v>
      </c>
      <c r="H172" s="430" t="s">
        <v>1192</v>
      </c>
      <c r="I172" s="431" t="s">
        <v>1771</v>
      </c>
      <c r="J172" s="431" t="s">
        <v>1771</v>
      </c>
      <c r="L172" s="444">
        <v>1060109</v>
      </c>
      <c r="M172" s="443" t="s">
        <v>1708</v>
      </c>
      <c r="N172" s="441" t="s">
        <v>1193</v>
      </c>
      <c r="O172" s="444" t="s">
        <v>652</v>
      </c>
      <c r="P172" s="444" t="s">
        <v>1439</v>
      </c>
      <c r="Q172" s="430" t="s">
        <v>1513</v>
      </c>
      <c r="R172" s="441" t="s">
        <v>1193</v>
      </c>
      <c r="S172" s="444" t="s">
        <v>652</v>
      </c>
      <c r="T172" s="444" t="s">
        <v>1439</v>
      </c>
      <c r="U172" s="445">
        <v>2640000</v>
      </c>
      <c r="V172" s="446">
        <v>45838</v>
      </c>
      <c r="W172" s="445">
        <v>11</v>
      </c>
      <c r="X172" s="445">
        <v>75</v>
      </c>
      <c r="Y172" s="445">
        <v>11</v>
      </c>
      <c r="Z172" s="445">
        <v>11</v>
      </c>
      <c r="AA172" s="445">
        <v>11</v>
      </c>
      <c r="AB172" s="445">
        <v>10</v>
      </c>
      <c r="AC172" s="445">
        <v>11</v>
      </c>
      <c r="AD172" s="445">
        <v>11</v>
      </c>
      <c r="AE172" s="445">
        <v>10</v>
      </c>
      <c r="AF172" s="445">
        <v>9</v>
      </c>
      <c r="AG172" s="445">
        <v>9</v>
      </c>
      <c r="AH172" s="445">
        <v>9</v>
      </c>
      <c r="AI172" s="445">
        <v>9</v>
      </c>
      <c r="AJ172" s="445">
        <v>9</v>
      </c>
      <c r="AK172" s="445">
        <v>363000</v>
      </c>
      <c r="AL172" s="445">
        <v>363000</v>
      </c>
      <c r="AM172" s="445">
        <v>363000</v>
      </c>
      <c r="AN172" s="445">
        <v>330000</v>
      </c>
      <c r="AO172" s="445">
        <v>363000</v>
      </c>
      <c r="AP172" s="445">
        <v>363000</v>
      </c>
      <c r="AQ172" s="445">
        <v>330000</v>
      </c>
      <c r="AR172" s="445">
        <v>297000</v>
      </c>
      <c r="AS172" s="445">
        <v>297000</v>
      </c>
      <c r="AT172" s="445">
        <v>297000</v>
      </c>
      <c r="AU172" s="445">
        <v>297000</v>
      </c>
      <c r="AV172" s="445">
        <v>297000</v>
      </c>
      <c r="AW172" s="445">
        <v>1</v>
      </c>
    </row>
    <row r="173" spans="2:49" ht="21.75" customHeight="1">
      <c r="B173" s="440">
        <v>169</v>
      </c>
      <c r="C173" s="429" t="s">
        <v>2056</v>
      </c>
      <c r="D173" s="440">
        <v>169</v>
      </c>
      <c r="E173" s="430">
        <v>1220030</v>
      </c>
      <c r="F173" s="430">
        <f t="shared" si="10"/>
        <v>1220030</v>
      </c>
      <c r="G173" s="430" t="s">
        <v>1772</v>
      </c>
      <c r="H173" s="430" t="s">
        <v>1772</v>
      </c>
      <c r="I173" s="431" t="str">
        <f t="shared" ref="I173:I187" si="15">IF(COUNTIF($G$5:$G$336,G173)=1,"OK","重複あり！")</f>
        <v>OK</v>
      </c>
      <c r="J173" s="431" t="str">
        <f t="shared" ref="J173:J228" si="16">IF(EXACT(G173,H173),"OK","変更あり！")</f>
        <v>OK</v>
      </c>
      <c r="L173" s="444">
        <v>1059654</v>
      </c>
      <c r="M173" s="443" t="s">
        <v>925</v>
      </c>
      <c r="N173" s="441" t="s">
        <v>926</v>
      </c>
      <c r="O173" s="444" t="s">
        <v>652</v>
      </c>
      <c r="P173" s="444" t="s">
        <v>1803</v>
      </c>
      <c r="Q173" s="430" t="s">
        <v>1513</v>
      </c>
      <c r="R173" s="441" t="s">
        <v>926</v>
      </c>
      <c r="S173" s="444" t="s">
        <v>652</v>
      </c>
      <c r="T173" s="444" t="s">
        <v>1803</v>
      </c>
      <c r="U173" s="445">
        <v>1920000</v>
      </c>
      <c r="V173" s="446">
        <v>45838</v>
      </c>
      <c r="W173" s="445">
        <v>11</v>
      </c>
      <c r="X173" s="445">
        <v>76</v>
      </c>
      <c r="Y173" s="445">
        <v>8</v>
      </c>
      <c r="Z173" s="445">
        <v>9</v>
      </c>
      <c r="AA173" s="445">
        <v>10</v>
      </c>
      <c r="AB173" s="445">
        <v>9</v>
      </c>
      <c r="AC173" s="445">
        <v>9</v>
      </c>
      <c r="AD173" s="445">
        <v>9</v>
      </c>
      <c r="AE173" s="445">
        <v>9</v>
      </c>
      <c r="AF173" s="445">
        <v>9</v>
      </c>
      <c r="AG173" s="445">
        <v>9</v>
      </c>
      <c r="AH173" s="445">
        <v>9</v>
      </c>
      <c r="AI173" s="445">
        <v>9</v>
      </c>
      <c r="AJ173" s="445">
        <v>9</v>
      </c>
      <c r="AK173" s="445">
        <v>276000</v>
      </c>
      <c r="AL173" s="445">
        <v>310500</v>
      </c>
      <c r="AM173" s="445">
        <v>345000</v>
      </c>
      <c r="AN173" s="445">
        <v>310500</v>
      </c>
      <c r="AO173" s="445">
        <v>310500</v>
      </c>
      <c r="AP173" s="445">
        <v>310500</v>
      </c>
      <c r="AQ173" s="445">
        <v>310500</v>
      </c>
      <c r="AR173" s="445">
        <v>310500</v>
      </c>
      <c r="AS173" s="445">
        <v>310500</v>
      </c>
      <c r="AT173" s="445">
        <v>310500</v>
      </c>
      <c r="AU173" s="445">
        <v>310500</v>
      </c>
      <c r="AV173" s="445">
        <v>310500</v>
      </c>
      <c r="AW173" s="445">
        <v>1</v>
      </c>
    </row>
    <row r="174" spans="2:49" ht="21.75" customHeight="1">
      <c r="B174" s="440">
        <v>170</v>
      </c>
      <c r="C174" s="429" t="s">
        <v>2057</v>
      </c>
      <c r="D174" s="440">
        <v>170</v>
      </c>
      <c r="E174" s="430">
        <v>1220031</v>
      </c>
      <c r="F174" s="430">
        <f t="shared" si="10"/>
        <v>1220031</v>
      </c>
      <c r="G174" s="430" t="s">
        <v>1773</v>
      </c>
      <c r="H174" s="430" t="s">
        <v>1773</v>
      </c>
      <c r="I174" s="431" t="str">
        <f t="shared" si="15"/>
        <v>OK</v>
      </c>
      <c r="J174" s="431" t="str">
        <f t="shared" si="16"/>
        <v>OK</v>
      </c>
      <c r="L174" s="444">
        <v>1061254</v>
      </c>
      <c r="M174" s="443" t="s">
        <v>1785</v>
      </c>
      <c r="N174" s="441" t="s">
        <v>926</v>
      </c>
      <c r="O174" s="444" t="s">
        <v>652</v>
      </c>
      <c r="P174" s="444" t="s">
        <v>1803</v>
      </c>
      <c r="Q174" s="430" t="s">
        <v>1513</v>
      </c>
      <c r="R174" s="441" t="s">
        <v>926</v>
      </c>
      <c r="S174" s="444" t="s">
        <v>652</v>
      </c>
      <c r="T174" s="444" t="s">
        <v>1803</v>
      </c>
      <c r="U174" s="445">
        <v>1440000</v>
      </c>
      <c r="V174" s="446">
        <v>45838</v>
      </c>
      <c r="W174" s="445">
        <v>11</v>
      </c>
      <c r="X174" s="445">
        <v>77</v>
      </c>
      <c r="Y174" s="445">
        <v>6</v>
      </c>
      <c r="Z174" s="445">
        <v>5</v>
      </c>
      <c r="AA174" s="445">
        <v>5</v>
      </c>
      <c r="AB174" s="445">
        <v>5</v>
      </c>
      <c r="AC174" s="445">
        <v>5</v>
      </c>
      <c r="AD174" s="445">
        <v>5</v>
      </c>
      <c r="AE174" s="445">
        <v>6</v>
      </c>
      <c r="AF174" s="445">
        <v>6</v>
      </c>
      <c r="AG174" s="445">
        <v>6</v>
      </c>
      <c r="AH174" s="445">
        <v>6</v>
      </c>
      <c r="AI174" s="445">
        <v>6</v>
      </c>
      <c r="AJ174" s="445">
        <v>6</v>
      </c>
      <c r="AK174" s="445">
        <v>207000</v>
      </c>
      <c r="AL174" s="445">
        <v>172500</v>
      </c>
      <c r="AM174" s="445">
        <v>172500</v>
      </c>
      <c r="AN174" s="445">
        <v>172500</v>
      </c>
      <c r="AO174" s="445">
        <v>172500</v>
      </c>
      <c r="AP174" s="445">
        <v>172500</v>
      </c>
      <c r="AQ174" s="445">
        <v>207000</v>
      </c>
      <c r="AR174" s="445">
        <v>207000</v>
      </c>
      <c r="AS174" s="445">
        <v>207000</v>
      </c>
      <c r="AT174" s="445">
        <v>207000</v>
      </c>
      <c r="AU174" s="445">
        <v>207000</v>
      </c>
      <c r="AV174" s="445">
        <v>207000</v>
      </c>
      <c r="AW174" s="445">
        <v>1</v>
      </c>
    </row>
    <row r="175" spans="2:49" ht="21.75" customHeight="1">
      <c r="B175" s="440">
        <v>171</v>
      </c>
      <c r="C175" s="429" t="s">
        <v>2058</v>
      </c>
      <c r="D175" s="440">
        <v>171</v>
      </c>
      <c r="E175" s="430">
        <v>1220032</v>
      </c>
      <c r="F175" s="430">
        <f t="shared" si="10"/>
        <v>1220032</v>
      </c>
      <c r="G175" s="430" t="s">
        <v>1774</v>
      </c>
      <c r="H175" s="430" t="s">
        <v>1774</v>
      </c>
      <c r="I175" s="431" t="str">
        <f t="shared" si="15"/>
        <v>OK</v>
      </c>
      <c r="J175" s="431" t="str">
        <f t="shared" si="16"/>
        <v>OK</v>
      </c>
      <c r="L175" s="444">
        <v>1078343</v>
      </c>
      <c r="M175" s="443" t="s">
        <v>2059</v>
      </c>
      <c r="N175" s="441" t="s">
        <v>1794</v>
      </c>
      <c r="O175" s="444" t="s">
        <v>652</v>
      </c>
      <c r="P175" s="444" t="s">
        <v>1804</v>
      </c>
      <c r="Q175" s="430" t="s">
        <v>1513</v>
      </c>
      <c r="R175" s="441" t="s">
        <v>1794</v>
      </c>
      <c r="S175" s="444" t="s">
        <v>652</v>
      </c>
      <c r="T175" s="444" t="s">
        <v>1804</v>
      </c>
      <c r="U175" s="445">
        <v>5280000</v>
      </c>
      <c r="V175" s="446">
        <v>45838</v>
      </c>
      <c r="W175" s="445">
        <v>11</v>
      </c>
      <c r="X175" s="445">
        <v>78</v>
      </c>
      <c r="Y175" s="445">
        <v>12</v>
      </c>
      <c r="Z175" s="445">
        <v>12</v>
      </c>
      <c r="AA175" s="445">
        <v>13</v>
      </c>
      <c r="AB175" s="445">
        <v>13</v>
      </c>
      <c r="AC175" s="445">
        <v>13</v>
      </c>
      <c r="AD175" s="445">
        <v>13</v>
      </c>
      <c r="AE175" s="445">
        <v>13</v>
      </c>
      <c r="AF175" s="445">
        <v>13</v>
      </c>
      <c r="AG175" s="445">
        <v>13</v>
      </c>
      <c r="AH175" s="445">
        <v>13</v>
      </c>
      <c r="AI175" s="445">
        <v>13</v>
      </c>
      <c r="AJ175" s="445">
        <v>13</v>
      </c>
      <c r="AK175" s="445">
        <v>420000</v>
      </c>
      <c r="AL175" s="445">
        <v>420000</v>
      </c>
      <c r="AM175" s="445">
        <v>455000</v>
      </c>
      <c r="AN175" s="445">
        <v>455000</v>
      </c>
      <c r="AO175" s="445">
        <v>455000</v>
      </c>
      <c r="AP175" s="445">
        <v>455000</v>
      </c>
      <c r="AQ175" s="445">
        <v>455000</v>
      </c>
      <c r="AR175" s="445">
        <v>455000</v>
      </c>
      <c r="AS175" s="445">
        <v>455000</v>
      </c>
      <c r="AT175" s="445">
        <v>455000</v>
      </c>
      <c r="AU175" s="445">
        <v>455000</v>
      </c>
      <c r="AV175" s="445">
        <v>455000</v>
      </c>
      <c r="AW175" s="445">
        <v>1</v>
      </c>
    </row>
    <row r="176" spans="2:49" ht="21.75" customHeight="1">
      <c r="B176" s="440">
        <v>172</v>
      </c>
      <c r="C176" s="429" t="s">
        <v>2060</v>
      </c>
      <c r="D176" s="440">
        <v>172</v>
      </c>
      <c r="E176" s="430">
        <v>1220033</v>
      </c>
      <c r="F176" s="430">
        <f t="shared" si="10"/>
        <v>1220033</v>
      </c>
      <c r="G176" s="430" t="s">
        <v>1776</v>
      </c>
      <c r="H176" s="430" t="s">
        <v>1776</v>
      </c>
      <c r="I176" s="431" t="str">
        <f t="shared" si="15"/>
        <v>OK</v>
      </c>
      <c r="J176" s="431" t="str">
        <f t="shared" si="16"/>
        <v>OK</v>
      </c>
      <c r="L176" s="444">
        <v>1075222</v>
      </c>
      <c r="M176" s="443" t="s">
        <v>2006</v>
      </c>
      <c r="N176" s="441" t="s">
        <v>1792</v>
      </c>
      <c r="O176" s="444" t="s">
        <v>652</v>
      </c>
      <c r="P176" s="444" t="s">
        <v>2007</v>
      </c>
      <c r="Q176" s="430" t="s">
        <v>1513</v>
      </c>
      <c r="R176" s="441" t="s">
        <v>1792</v>
      </c>
      <c r="S176" s="444" t="s">
        <v>652</v>
      </c>
      <c r="T176" s="444" t="s">
        <v>2007</v>
      </c>
      <c r="U176" s="445">
        <v>4160000</v>
      </c>
      <c r="V176" s="446">
        <v>45838</v>
      </c>
      <c r="W176" s="445">
        <v>11</v>
      </c>
      <c r="X176" s="445">
        <v>79</v>
      </c>
      <c r="Y176" s="445">
        <v>13</v>
      </c>
      <c r="Z176" s="445">
        <v>13</v>
      </c>
      <c r="AA176" s="445">
        <v>13</v>
      </c>
      <c r="AB176" s="445">
        <v>13</v>
      </c>
      <c r="AC176" s="445">
        <v>12</v>
      </c>
      <c r="AD176" s="445">
        <v>12</v>
      </c>
      <c r="AE176" s="445">
        <v>12</v>
      </c>
      <c r="AF176" s="445">
        <v>12</v>
      </c>
      <c r="AG176" s="445">
        <v>12</v>
      </c>
      <c r="AH176" s="445">
        <v>12</v>
      </c>
      <c r="AI176" s="445">
        <v>12</v>
      </c>
      <c r="AJ176" s="445">
        <v>12</v>
      </c>
      <c r="AK176" s="445">
        <v>455000</v>
      </c>
      <c r="AL176" s="445">
        <v>455000</v>
      </c>
      <c r="AM176" s="445">
        <v>455000</v>
      </c>
      <c r="AN176" s="445">
        <v>455000</v>
      </c>
      <c r="AO176" s="445">
        <v>420000</v>
      </c>
      <c r="AP176" s="445">
        <v>420000</v>
      </c>
      <c r="AQ176" s="445">
        <v>420000</v>
      </c>
      <c r="AR176" s="445">
        <v>420000</v>
      </c>
      <c r="AS176" s="445">
        <v>420000</v>
      </c>
      <c r="AT176" s="445">
        <v>420000</v>
      </c>
      <c r="AU176" s="445">
        <v>420000</v>
      </c>
      <c r="AV176" s="445">
        <v>420000</v>
      </c>
      <c r="AW176" s="445">
        <v>2</v>
      </c>
    </row>
    <row r="177" spans="1:49" ht="21.75" customHeight="1">
      <c r="B177" s="440">
        <v>173</v>
      </c>
      <c r="C177" s="429" t="s">
        <v>2061</v>
      </c>
      <c r="D177" s="440">
        <v>173</v>
      </c>
      <c r="E177" s="430">
        <v>1220035</v>
      </c>
      <c r="F177" s="430">
        <v>1220035</v>
      </c>
      <c r="G177" s="430" t="s">
        <v>2062</v>
      </c>
      <c r="H177" s="430" t="s">
        <v>2062</v>
      </c>
      <c r="I177" s="431" t="str">
        <f t="shared" si="15"/>
        <v>OK</v>
      </c>
      <c r="J177" s="431" t="str">
        <f t="shared" si="16"/>
        <v>OK</v>
      </c>
      <c r="K177" s="430" t="s">
        <v>1459</v>
      </c>
      <c r="L177" s="444">
        <v>1066516</v>
      </c>
      <c r="M177" s="429" t="s">
        <v>2063</v>
      </c>
      <c r="N177" s="441" t="s">
        <v>921</v>
      </c>
      <c r="O177" s="444" t="s">
        <v>652</v>
      </c>
      <c r="P177" s="444" t="s">
        <v>922</v>
      </c>
      <c r="Q177" s="430" t="s">
        <v>1513</v>
      </c>
      <c r="R177" s="441" t="s">
        <v>921</v>
      </c>
      <c r="S177" s="444" t="s">
        <v>652</v>
      </c>
      <c r="T177" s="444" t="s">
        <v>922</v>
      </c>
      <c r="U177" s="445">
        <v>3120000</v>
      </c>
      <c r="V177" s="446">
        <v>45838</v>
      </c>
      <c r="W177" s="445">
        <v>11</v>
      </c>
      <c r="X177" s="445">
        <v>80</v>
      </c>
      <c r="Y177" s="445">
        <v>13</v>
      </c>
      <c r="Z177" s="445">
        <v>13</v>
      </c>
      <c r="AA177" s="445">
        <v>13</v>
      </c>
      <c r="AB177" s="445">
        <v>13</v>
      </c>
      <c r="AC177" s="445">
        <v>13</v>
      </c>
      <c r="AD177" s="445">
        <v>13</v>
      </c>
      <c r="AE177" s="445">
        <v>13</v>
      </c>
      <c r="AF177" s="445">
        <v>13</v>
      </c>
      <c r="AG177" s="445">
        <v>13</v>
      </c>
      <c r="AH177" s="445">
        <v>13</v>
      </c>
      <c r="AI177" s="445">
        <v>13</v>
      </c>
      <c r="AJ177" s="445">
        <v>13</v>
      </c>
      <c r="AK177" s="445">
        <v>455000</v>
      </c>
      <c r="AL177" s="445">
        <v>455000</v>
      </c>
      <c r="AM177" s="445">
        <v>455000</v>
      </c>
      <c r="AN177" s="445">
        <v>455000</v>
      </c>
      <c r="AO177" s="445">
        <v>455000</v>
      </c>
      <c r="AP177" s="445">
        <v>455000</v>
      </c>
      <c r="AQ177" s="445">
        <v>455000</v>
      </c>
      <c r="AR177" s="445">
        <v>455000</v>
      </c>
      <c r="AS177" s="445">
        <v>455000</v>
      </c>
      <c r="AT177" s="445">
        <v>455000</v>
      </c>
      <c r="AU177" s="445">
        <v>455000</v>
      </c>
      <c r="AV177" s="445">
        <v>455000</v>
      </c>
      <c r="AW177" s="445">
        <v>1</v>
      </c>
    </row>
    <row r="178" spans="1:49" ht="21.75" customHeight="1">
      <c r="B178" s="440">
        <v>174</v>
      </c>
      <c r="C178" s="429" t="s">
        <v>2064</v>
      </c>
      <c r="D178" s="440">
        <v>174</v>
      </c>
      <c r="E178" s="430">
        <v>1220036</v>
      </c>
      <c r="F178" s="430">
        <v>1220036</v>
      </c>
      <c r="G178" s="430" t="s">
        <v>2065</v>
      </c>
      <c r="H178" s="430" t="s">
        <v>2065</v>
      </c>
      <c r="I178" s="431" t="str">
        <f t="shared" si="15"/>
        <v>OK</v>
      </c>
      <c r="J178" s="431" t="str">
        <f t="shared" si="16"/>
        <v>OK</v>
      </c>
      <c r="K178" s="430" t="s">
        <v>1459</v>
      </c>
      <c r="L178" s="444">
        <v>1061254</v>
      </c>
      <c r="M178" s="429" t="s">
        <v>2066</v>
      </c>
      <c r="N178" s="441" t="s">
        <v>1015</v>
      </c>
      <c r="O178" s="444" t="s">
        <v>652</v>
      </c>
      <c r="P178" s="444" t="s">
        <v>1803</v>
      </c>
      <c r="Q178" s="430" t="s">
        <v>1513</v>
      </c>
      <c r="R178" s="441" t="s">
        <v>1015</v>
      </c>
      <c r="S178" s="444" t="s">
        <v>652</v>
      </c>
      <c r="T178" s="444" t="s">
        <v>1803</v>
      </c>
      <c r="U178" s="445">
        <v>1680000</v>
      </c>
      <c r="V178" s="446">
        <v>45838</v>
      </c>
      <c r="W178" s="445">
        <v>11</v>
      </c>
      <c r="X178" s="445">
        <v>81</v>
      </c>
      <c r="Y178" s="445">
        <v>6</v>
      </c>
      <c r="Z178" s="445">
        <v>7</v>
      </c>
      <c r="AA178" s="445">
        <v>8</v>
      </c>
      <c r="AB178" s="445">
        <v>8</v>
      </c>
      <c r="AC178" s="445">
        <v>8</v>
      </c>
      <c r="AD178" s="445">
        <v>8</v>
      </c>
      <c r="AE178" s="445">
        <v>8</v>
      </c>
      <c r="AF178" s="445">
        <v>8</v>
      </c>
      <c r="AG178" s="445">
        <v>8</v>
      </c>
      <c r="AH178" s="445">
        <v>8</v>
      </c>
      <c r="AI178" s="445">
        <v>8</v>
      </c>
      <c r="AJ178" s="445">
        <v>8</v>
      </c>
      <c r="AK178" s="445">
        <v>207000</v>
      </c>
      <c r="AL178" s="445">
        <v>241500</v>
      </c>
      <c r="AM178" s="445">
        <v>276000</v>
      </c>
      <c r="AN178" s="445">
        <v>276000</v>
      </c>
      <c r="AO178" s="445">
        <v>276000</v>
      </c>
      <c r="AP178" s="445">
        <v>276000</v>
      </c>
      <c r="AQ178" s="445">
        <v>276000</v>
      </c>
      <c r="AR178" s="445">
        <v>276000</v>
      </c>
      <c r="AS178" s="445">
        <v>276000</v>
      </c>
      <c r="AT178" s="445">
        <v>276000</v>
      </c>
      <c r="AU178" s="445">
        <v>276000</v>
      </c>
      <c r="AV178" s="445">
        <v>276000</v>
      </c>
      <c r="AW178" s="445">
        <v>1</v>
      </c>
    </row>
    <row r="179" spans="1:49" ht="21.75" customHeight="1">
      <c r="B179" s="440">
        <v>175</v>
      </c>
      <c r="C179" s="429" t="s">
        <v>2067</v>
      </c>
      <c r="D179" s="440">
        <v>175</v>
      </c>
      <c r="E179" s="430">
        <v>1220037</v>
      </c>
      <c r="F179" s="430">
        <v>1220037</v>
      </c>
      <c r="G179" s="430" t="s">
        <v>2068</v>
      </c>
      <c r="H179" s="430" t="s">
        <v>2068</v>
      </c>
      <c r="I179" s="431" t="str">
        <f t="shared" si="15"/>
        <v>OK</v>
      </c>
      <c r="J179" s="431" t="str">
        <f t="shared" si="16"/>
        <v>OK</v>
      </c>
      <c r="K179" s="430" t="s">
        <v>1459</v>
      </c>
      <c r="L179" s="444">
        <v>1061254</v>
      </c>
      <c r="M179" s="429" t="s">
        <v>2066</v>
      </c>
      <c r="N179" s="441" t="s">
        <v>1015</v>
      </c>
      <c r="O179" s="444" t="s">
        <v>652</v>
      </c>
      <c r="P179" s="444" t="s">
        <v>1803</v>
      </c>
      <c r="Q179" s="430" t="s">
        <v>1513</v>
      </c>
      <c r="R179" s="441" t="s">
        <v>1015</v>
      </c>
      <c r="S179" s="444" t="s">
        <v>652</v>
      </c>
      <c r="T179" s="444" t="s">
        <v>1803</v>
      </c>
      <c r="U179" s="445">
        <v>1440000</v>
      </c>
      <c r="V179" s="446">
        <v>45838</v>
      </c>
      <c r="W179" s="445">
        <v>11</v>
      </c>
      <c r="X179" s="445">
        <v>82</v>
      </c>
      <c r="Y179" s="445">
        <v>6</v>
      </c>
      <c r="Z179" s="445">
        <v>6</v>
      </c>
      <c r="AA179" s="445">
        <v>6</v>
      </c>
      <c r="AB179" s="445">
        <v>6</v>
      </c>
      <c r="AC179" s="445">
        <v>6</v>
      </c>
      <c r="AD179" s="445">
        <v>6</v>
      </c>
      <c r="AE179" s="445">
        <v>6</v>
      </c>
      <c r="AF179" s="445">
        <v>6</v>
      </c>
      <c r="AG179" s="445">
        <v>6</v>
      </c>
      <c r="AH179" s="445">
        <v>6</v>
      </c>
      <c r="AI179" s="445">
        <v>6</v>
      </c>
      <c r="AJ179" s="445">
        <v>6</v>
      </c>
      <c r="AK179" s="445">
        <v>207000</v>
      </c>
      <c r="AL179" s="445">
        <v>207000</v>
      </c>
      <c r="AM179" s="445">
        <v>207000</v>
      </c>
      <c r="AN179" s="445">
        <v>207000</v>
      </c>
      <c r="AO179" s="445">
        <v>207000</v>
      </c>
      <c r="AP179" s="445">
        <v>207000</v>
      </c>
      <c r="AQ179" s="445">
        <v>207000</v>
      </c>
      <c r="AR179" s="445">
        <v>207000</v>
      </c>
      <c r="AS179" s="445">
        <v>207000</v>
      </c>
      <c r="AT179" s="445">
        <v>207000</v>
      </c>
      <c r="AU179" s="445">
        <v>207000</v>
      </c>
      <c r="AV179" s="445">
        <v>207000</v>
      </c>
      <c r="AW179" s="445">
        <v>1</v>
      </c>
    </row>
    <row r="180" spans="1:49" ht="21.75" customHeight="1">
      <c r="B180" s="440">
        <v>176</v>
      </c>
      <c r="C180" s="429" t="s">
        <v>2069</v>
      </c>
      <c r="D180" s="440">
        <v>176</v>
      </c>
      <c r="E180" s="430">
        <v>1220038</v>
      </c>
      <c r="F180" s="430">
        <v>1220038</v>
      </c>
      <c r="G180" s="430" t="s">
        <v>2070</v>
      </c>
      <c r="H180" s="430" t="s">
        <v>2070</v>
      </c>
      <c r="I180" s="431" t="str">
        <f t="shared" si="15"/>
        <v>OK</v>
      </c>
      <c r="J180" s="431" t="str">
        <f t="shared" si="16"/>
        <v>OK</v>
      </c>
      <c r="K180" s="430" t="s">
        <v>1459</v>
      </c>
      <c r="L180" s="444">
        <v>1071410</v>
      </c>
      <c r="M180" s="429" t="s">
        <v>2071</v>
      </c>
      <c r="N180" s="441" t="s">
        <v>1009</v>
      </c>
      <c r="O180" s="444" t="s">
        <v>652</v>
      </c>
      <c r="P180" s="444" t="s">
        <v>1010</v>
      </c>
      <c r="Q180" s="430" t="s">
        <v>1513</v>
      </c>
      <c r="R180" s="441" t="s">
        <v>1009</v>
      </c>
      <c r="S180" s="444" t="s">
        <v>652</v>
      </c>
      <c r="T180" s="444" t="s">
        <v>1010</v>
      </c>
      <c r="U180" s="445">
        <v>4000000</v>
      </c>
      <c r="V180" s="446">
        <v>45838</v>
      </c>
      <c r="W180" s="445">
        <v>11</v>
      </c>
      <c r="X180" s="445">
        <v>83</v>
      </c>
      <c r="Y180" s="445">
        <v>10</v>
      </c>
      <c r="Z180" s="445">
        <v>10</v>
      </c>
      <c r="AA180" s="445">
        <v>9</v>
      </c>
      <c r="AB180" s="445">
        <v>9</v>
      </c>
      <c r="AC180" s="445">
        <v>9</v>
      </c>
      <c r="AD180" s="445">
        <v>9</v>
      </c>
      <c r="AE180" s="445">
        <v>8</v>
      </c>
      <c r="AF180" s="445">
        <v>7</v>
      </c>
      <c r="AG180" s="445">
        <v>7</v>
      </c>
      <c r="AH180" s="445">
        <v>7</v>
      </c>
      <c r="AI180" s="445">
        <v>7</v>
      </c>
      <c r="AJ180" s="445">
        <v>7</v>
      </c>
      <c r="AK180" s="445">
        <v>340000</v>
      </c>
      <c r="AL180" s="445">
        <v>340000</v>
      </c>
      <c r="AM180" s="445">
        <v>306000</v>
      </c>
      <c r="AN180" s="445">
        <v>306000</v>
      </c>
      <c r="AO180" s="445">
        <v>306000</v>
      </c>
      <c r="AP180" s="445">
        <v>306000</v>
      </c>
      <c r="AQ180" s="445">
        <v>272000</v>
      </c>
      <c r="AR180" s="445">
        <v>238000</v>
      </c>
      <c r="AS180" s="445">
        <v>238000</v>
      </c>
      <c r="AT180" s="445">
        <v>238000</v>
      </c>
      <c r="AU180" s="445">
        <v>238000</v>
      </c>
      <c r="AV180" s="445">
        <v>238000</v>
      </c>
      <c r="AW180" s="445">
        <v>1</v>
      </c>
    </row>
    <row r="181" spans="1:49" ht="21.75" customHeight="1">
      <c r="B181" s="440">
        <v>177</v>
      </c>
      <c r="C181" s="429" t="s">
        <v>1910</v>
      </c>
      <c r="D181" s="440">
        <v>177</v>
      </c>
      <c r="E181" s="430">
        <v>1220039</v>
      </c>
      <c r="F181" s="430">
        <v>1220039</v>
      </c>
      <c r="G181" s="430" t="s">
        <v>2072</v>
      </c>
      <c r="H181" s="430" t="s">
        <v>2072</v>
      </c>
      <c r="I181" s="431" t="str">
        <f t="shared" si="15"/>
        <v>OK</v>
      </c>
      <c r="J181" s="431" t="str">
        <f t="shared" si="16"/>
        <v>OK</v>
      </c>
      <c r="K181" s="430" t="s">
        <v>1459</v>
      </c>
      <c r="L181" s="444">
        <v>1071805</v>
      </c>
      <c r="M181" s="429" t="s">
        <v>2073</v>
      </c>
      <c r="N181" s="441" t="s">
        <v>1035</v>
      </c>
      <c r="O181" s="444" t="s">
        <v>652</v>
      </c>
      <c r="P181" s="444" t="s">
        <v>1034</v>
      </c>
      <c r="Q181" s="430" t="s">
        <v>1513</v>
      </c>
      <c r="R181" s="441" t="s">
        <v>1035</v>
      </c>
      <c r="S181" s="444" t="s">
        <v>652</v>
      </c>
      <c r="T181" s="444" t="s">
        <v>1034</v>
      </c>
      <c r="U181" s="445">
        <v>6600000</v>
      </c>
      <c r="V181" s="446">
        <v>45838</v>
      </c>
      <c r="W181" s="445">
        <v>11</v>
      </c>
      <c r="X181" s="445">
        <v>84</v>
      </c>
      <c r="Y181" s="445">
        <v>15</v>
      </c>
      <c r="Z181" s="445">
        <v>15</v>
      </c>
      <c r="AA181" s="445">
        <v>15</v>
      </c>
      <c r="AB181" s="445">
        <v>13</v>
      </c>
      <c r="AC181" s="445">
        <v>13</v>
      </c>
      <c r="AD181" s="445">
        <v>14</v>
      </c>
      <c r="AE181" s="445">
        <v>14</v>
      </c>
      <c r="AF181" s="445">
        <v>14</v>
      </c>
      <c r="AG181" s="445">
        <v>14</v>
      </c>
      <c r="AH181" s="445">
        <v>14</v>
      </c>
      <c r="AI181" s="445">
        <v>14</v>
      </c>
      <c r="AJ181" s="445">
        <v>14</v>
      </c>
      <c r="AK181" s="445">
        <v>600000</v>
      </c>
      <c r="AL181" s="445">
        <v>600000</v>
      </c>
      <c r="AM181" s="445">
        <v>600000</v>
      </c>
      <c r="AN181" s="445">
        <v>520000</v>
      </c>
      <c r="AO181" s="445">
        <v>520000</v>
      </c>
      <c r="AP181" s="445">
        <v>560000</v>
      </c>
      <c r="AQ181" s="445">
        <v>560000</v>
      </c>
      <c r="AR181" s="445">
        <v>560000</v>
      </c>
      <c r="AS181" s="445">
        <v>560000</v>
      </c>
      <c r="AT181" s="445">
        <v>560000</v>
      </c>
      <c r="AU181" s="445">
        <v>560000</v>
      </c>
      <c r="AV181" s="445">
        <v>560000</v>
      </c>
      <c r="AW181" s="445">
        <v>1</v>
      </c>
    </row>
    <row r="182" spans="1:49" ht="21.75" customHeight="1">
      <c r="B182" s="440">
        <v>178</v>
      </c>
      <c r="C182" s="429" t="s">
        <v>1911</v>
      </c>
      <c r="D182" s="440">
        <v>178</v>
      </c>
      <c r="E182" s="430">
        <v>1220040</v>
      </c>
      <c r="F182" s="430">
        <v>1220040</v>
      </c>
      <c r="G182" s="430" t="s">
        <v>2074</v>
      </c>
      <c r="H182" s="430" t="s">
        <v>2074</v>
      </c>
      <c r="I182" s="431" t="str">
        <f t="shared" si="15"/>
        <v>OK</v>
      </c>
      <c r="J182" s="431" t="str">
        <f t="shared" si="16"/>
        <v>OK</v>
      </c>
      <c r="K182" s="430" t="s">
        <v>1459</v>
      </c>
      <c r="L182" s="444">
        <v>1053771</v>
      </c>
      <c r="M182" s="429" t="s">
        <v>2002</v>
      </c>
      <c r="N182" s="441" t="s">
        <v>2003</v>
      </c>
      <c r="O182" s="444" t="s">
        <v>2075</v>
      </c>
      <c r="P182" s="444" t="s">
        <v>791</v>
      </c>
      <c r="Q182" s="430" t="s">
        <v>1513</v>
      </c>
      <c r="R182" s="441" t="s">
        <v>2003</v>
      </c>
      <c r="S182" s="444" t="s">
        <v>652</v>
      </c>
      <c r="T182" s="444" t="s">
        <v>791</v>
      </c>
      <c r="U182" s="445">
        <v>2400000</v>
      </c>
      <c r="V182" s="446">
        <v>45838</v>
      </c>
      <c r="W182" s="445">
        <v>11</v>
      </c>
      <c r="X182" s="445">
        <v>85</v>
      </c>
      <c r="Y182" s="445">
        <v>10</v>
      </c>
      <c r="Z182" s="445">
        <v>8</v>
      </c>
      <c r="AA182" s="445">
        <v>8</v>
      </c>
      <c r="AB182" s="445">
        <v>8</v>
      </c>
      <c r="AC182" s="445">
        <v>9</v>
      </c>
      <c r="AD182" s="445">
        <v>9</v>
      </c>
      <c r="AE182" s="445">
        <v>9</v>
      </c>
      <c r="AF182" s="445">
        <v>9</v>
      </c>
      <c r="AG182" s="445">
        <v>9</v>
      </c>
      <c r="AH182" s="445">
        <v>9</v>
      </c>
      <c r="AI182" s="445">
        <v>9</v>
      </c>
      <c r="AJ182" s="445">
        <v>9</v>
      </c>
      <c r="AK182" s="445">
        <v>400000</v>
      </c>
      <c r="AL182" s="445">
        <v>320000</v>
      </c>
      <c r="AM182" s="445">
        <v>320000</v>
      </c>
      <c r="AN182" s="445">
        <v>320000</v>
      </c>
      <c r="AO182" s="445">
        <v>360000</v>
      </c>
      <c r="AP182" s="445">
        <v>360000</v>
      </c>
      <c r="AQ182" s="445">
        <v>360000</v>
      </c>
      <c r="AR182" s="445">
        <v>360000</v>
      </c>
      <c r="AS182" s="445">
        <v>360000</v>
      </c>
      <c r="AT182" s="445">
        <v>360000</v>
      </c>
      <c r="AU182" s="445">
        <v>360000</v>
      </c>
      <c r="AV182" s="445">
        <v>360000</v>
      </c>
      <c r="AW182" s="445">
        <v>1</v>
      </c>
    </row>
    <row r="183" spans="1:49" ht="21.75" customHeight="1">
      <c r="B183" s="440">
        <v>179</v>
      </c>
      <c r="C183" s="429" t="s">
        <v>2076</v>
      </c>
      <c r="D183" s="440">
        <v>179</v>
      </c>
      <c r="E183" s="430">
        <v>1220041</v>
      </c>
      <c r="F183" s="430">
        <v>1220041</v>
      </c>
      <c r="G183" s="430" t="s">
        <v>2077</v>
      </c>
      <c r="H183" s="430" t="s">
        <v>2077</v>
      </c>
      <c r="I183" s="431" t="str">
        <f t="shared" si="15"/>
        <v>OK</v>
      </c>
      <c r="J183" s="431" t="str">
        <f t="shared" si="16"/>
        <v>OK</v>
      </c>
      <c r="K183" s="430" t="s">
        <v>1459</v>
      </c>
      <c r="L183" s="444">
        <v>1061254</v>
      </c>
      <c r="M183" s="429" t="s">
        <v>2066</v>
      </c>
      <c r="N183" s="441" t="s">
        <v>1015</v>
      </c>
      <c r="O183" s="444" t="s">
        <v>652</v>
      </c>
      <c r="P183" s="444" t="s">
        <v>1803</v>
      </c>
      <c r="Q183" s="430" t="s">
        <v>1513</v>
      </c>
      <c r="R183" s="441" t="s">
        <v>1015</v>
      </c>
      <c r="S183" s="444" t="s">
        <v>652</v>
      </c>
      <c r="T183" s="444" t="s">
        <v>1803</v>
      </c>
      <c r="U183" s="445">
        <v>1440000</v>
      </c>
      <c r="V183" s="446">
        <v>45838</v>
      </c>
      <c r="W183" s="445">
        <v>11</v>
      </c>
      <c r="X183" s="445">
        <v>86</v>
      </c>
      <c r="Y183" s="445">
        <v>6</v>
      </c>
      <c r="Z183" s="445">
        <v>6</v>
      </c>
      <c r="AA183" s="445">
        <v>6</v>
      </c>
      <c r="AB183" s="445">
        <v>6</v>
      </c>
      <c r="AC183" s="445">
        <v>6</v>
      </c>
      <c r="AD183" s="445">
        <v>6</v>
      </c>
      <c r="AE183" s="445">
        <v>6</v>
      </c>
      <c r="AF183" s="445">
        <v>6</v>
      </c>
      <c r="AG183" s="445">
        <v>6</v>
      </c>
      <c r="AH183" s="445">
        <v>6</v>
      </c>
      <c r="AI183" s="445">
        <v>6</v>
      </c>
      <c r="AJ183" s="445">
        <v>6</v>
      </c>
      <c r="AK183" s="445">
        <v>207000</v>
      </c>
      <c r="AL183" s="445">
        <v>207000</v>
      </c>
      <c r="AM183" s="445">
        <v>207000</v>
      </c>
      <c r="AN183" s="445">
        <v>207000</v>
      </c>
      <c r="AO183" s="445">
        <v>207000</v>
      </c>
      <c r="AP183" s="445">
        <v>207000</v>
      </c>
      <c r="AQ183" s="445">
        <v>207000</v>
      </c>
      <c r="AR183" s="445">
        <v>207000</v>
      </c>
      <c r="AS183" s="445">
        <v>207000</v>
      </c>
      <c r="AT183" s="445">
        <v>207000</v>
      </c>
      <c r="AU183" s="445">
        <v>207000</v>
      </c>
      <c r="AV183" s="445">
        <v>207000</v>
      </c>
      <c r="AW183" s="445">
        <v>1</v>
      </c>
    </row>
    <row r="184" spans="1:49" ht="21.75" customHeight="1">
      <c r="B184" s="440">
        <v>180</v>
      </c>
      <c r="C184" s="429" t="s">
        <v>2078</v>
      </c>
      <c r="D184" s="440">
        <v>180</v>
      </c>
      <c r="E184" s="430">
        <v>1220042</v>
      </c>
      <c r="F184" s="430">
        <v>1220042</v>
      </c>
      <c r="G184" s="430" t="s">
        <v>2079</v>
      </c>
      <c r="H184" s="430" t="s">
        <v>2079</v>
      </c>
      <c r="I184" s="431" t="str">
        <f t="shared" si="15"/>
        <v>OK</v>
      </c>
      <c r="J184" s="431" t="str">
        <f t="shared" si="16"/>
        <v>OK</v>
      </c>
      <c r="K184" s="430" t="s">
        <v>1459</v>
      </c>
      <c r="L184" s="444">
        <v>1080139</v>
      </c>
      <c r="M184" s="429" t="s">
        <v>2080</v>
      </c>
      <c r="N184" s="441" t="s">
        <v>2081</v>
      </c>
      <c r="O184" s="444" t="s">
        <v>1924</v>
      </c>
      <c r="P184" s="444" t="s">
        <v>1695</v>
      </c>
      <c r="Q184" s="430" t="s">
        <v>1513</v>
      </c>
      <c r="R184" s="441" t="s">
        <v>2082</v>
      </c>
      <c r="S184" s="444" t="s">
        <v>517</v>
      </c>
      <c r="T184" s="444" t="s">
        <v>1695</v>
      </c>
      <c r="U184" s="445">
        <v>4400000</v>
      </c>
      <c r="V184" s="446">
        <v>45838</v>
      </c>
      <c r="W184" s="445">
        <v>11</v>
      </c>
      <c r="X184" s="445">
        <v>87</v>
      </c>
      <c r="Y184" s="445">
        <v>9</v>
      </c>
      <c r="Z184" s="445">
        <v>10</v>
      </c>
      <c r="AA184" s="445">
        <v>11</v>
      </c>
      <c r="AB184" s="445">
        <v>12</v>
      </c>
      <c r="AC184" s="445">
        <v>12</v>
      </c>
      <c r="AD184" s="445">
        <v>12</v>
      </c>
      <c r="AE184" s="445">
        <v>12</v>
      </c>
      <c r="AF184" s="445">
        <v>12</v>
      </c>
      <c r="AG184" s="445">
        <v>12</v>
      </c>
      <c r="AH184" s="445">
        <v>13</v>
      </c>
      <c r="AI184" s="445">
        <v>13</v>
      </c>
      <c r="AJ184" s="445">
        <v>13</v>
      </c>
      <c r="AK184" s="445">
        <v>315000</v>
      </c>
      <c r="AL184" s="445">
        <v>350000</v>
      </c>
      <c r="AM184" s="445">
        <v>385000</v>
      </c>
      <c r="AN184" s="445">
        <v>420000</v>
      </c>
      <c r="AO184" s="445">
        <v>420000</v>
      </c>
      <c r="AP184" s="445">
        <v>420000</v>
      </c>
      <c r="AQ184" s="445">
        <v>420000</v>
      </c>
      <c r="AR184" s="445">
        <v>420000</v>
      </c>
      <c r="AS184" s="445">
        <v>420000</v>
      </c>
      <c r="AT184" s="445">
        <v>455000</v>
      </c>
      <c r="AU184" s="445">
        <v>455000</v>
      </c>
      <c r="AV184" s="445">
        <v>455000</v>
      </c>
      <c r="AW184" s="445">
        <v>1</v>
      </c>
    </row>
    <row r="185" spans="1:49" ht="21.75" customHeight="1">
      <c r="B185" s="440">
        <v>181</v>
      </c>
      <c r="C185" s="429" t="s">
        <v>2083</v>
      </c>
      <c r="D185" s="440">
        <v>181</v>
      </c>
      <c r="E185" s="430">
        <v>1220043</v>
      </c>
      <c r="F185" s="430">
        <v>1220043</v>
      </c>
      <c r="G185" s="430" t="s">
        <v>2084</v>
      </c>
      <c r="H185" s="430" t="s">
        <v>2084</v>
      </c>
      <c r="I185" s="431" t="str">
        <f t="shared" si="15"/>
        <v>OK</v>
      </c>
      <c r="J185" s="431" t="str">
        <f t="shared" si="16"/>
        <v>OK</v>
      </c>
      <c r="K185" s="430" t="s">
        <v>1459</v>
      </c>
      <c r="L185" s="444">
        <v>1050139</v>
      </c>
      <c r="M185" s="429" t="s">
        <v>668</v>
      </c>
      <c r="N185" s="441" t="s">
        <v>2085</v>
      </c>
      <c r="O185" s="444" t="s">
        <v>517</v>
      </c>
      <c r="P185" s="444" t="s">
        <v>670</v>
      </c>
      <c r="Q185" s="430" t="s">
        <v>1513</v>
      </c>
      <c r="R185" s="441" t="s">
        <v>2085</v>
      </c>
      <c r="S185" s="444" t="s">
        <v>517</v>
      </c>
      <c r="T185" s="444" t="s">
        <v>670</v>
      </c>
      <c r="U185" s="445">
        <v>10120000</v>
      </c>
      <c r="V185" s="446">
        <v>45838</v>
      </c>
      <c r="W185" s="445">
        <v>11</v>
      </c>
      <c r="X185" s="445">
        <v>88</v>
      </c>
      <c r="Y185" s="445">
        <v>23</v>
      </c>
      <c r="Z185" s="445">
        <v>23</v>
      </c>
      <c r="AA185" s="445">
        <v>23</v>
      </c>
      <c r="AB185" s="445">
        <v>23</v>
      </c>
      <c r="AC185" s="445">
        <v>22</v>
      </c>
      <c r="AD185" s="445">
        <v>23</v>
      </c>
      <c r="AE185" s="445">
        <v>23</v>
      </c>
      <c r="AF185" s="445">
        <v>23</v>
      </c>
      <c r="AG185" s="445">
        <v>23</v>
      </c>
      <c r="AH185" s="445">
        <v>23</v>
      </c>
      <c r="AI185" s="445">
        <v>23</v>
      </c>
      <c r="AJ185" s="445">
        <v>23</v>
      </c>
      <c r="AK185" s="445">
        <v>782000</v>
      </c>
      <c r="AL185" s="445">
        <v>782000</v>
      </c>
      <c r="AM185" s="445">
        <v>782000</v>
      </c>
      <c r="AN185" s="445">
        <v>782000</v>
      </c>
      <c r="AO185" s="445">
        <v>748000</v>
      </c>
      <c r="AP185" s="445">
        <v>782000</v>
      </c>
      <c r="AQ185" s="445">
        <v>782000</v>
      </c>
      <c r="AR185" s="445">
        <v>782000</v>
      </c>
      <c r="AS185" s="445">
        <v>782000</v>
      </c>
      <c r="AT185" s="445">
        <v>782000</v>
      </c>
      <c r="AU185" s="445">
        <v>782000</v>
      </c>
      <c r="AV185" s="445">
        <v>782000</v>
      </c>
      <c r="AW185" s="445">
        <v>1</v>
      </c>
    </row>
    <row r="186" spans="1:49" ht="21.75" customHeight="1">
      <c r="B186" s="440">
        <v>182</v>
      </c>
      <c r="C186" s="429" t="s">
        <v>2086</v>
      </c>
      <c r="D186" s="440">
        <v>182</v>
      </c>
      <c r="E186" s="430">
        <v>1220044</v>
      </c>
      <c r="F186" s="430">
        <v>1220044</v>
      </c>
      <c r="G186" s="430" t="s">
        <v>2087</v>
      </c>
      <c r="H186" s="430" t="s">
        <v>2087</v>
      </c>
      <c r="I186" s="431" t="str">
        <f t="shared" si="15"/>
        <v>OK</v>
      </c>
      <c r="J186" s="431" t="str">
        <f t="shared" si="16"/>
        <v>OK</v>
      </c>
      <c r="K186" s="430" t="s">
        <v>1459</v>
      </c>
      <c r="L186" s="444">
        <v>1007834</v>
      </c>
      <c r="M186" s="429" t="s">
        <v>2088</v>
      </c>
      <c r="N186" s="441" t="s">
        <v>2089</v>
      </c>
      <c r="O186" s="444" t="s">
        <v>517</v>
      </c>
      <c r="P186" s="444" t="s">
        <v>1060</v>
      </c>
      <c r="Q186" s="430" t="s">
        <v>1513</v>
      </c>
      <c r="R186" s="441" t="s">
        <v>2089</v>
      </c>
      <c r="S186" s="444" t="s">
        <v>517</v>
      </c>
      <c r="T186" s="444" t="s">
        <v>1060</v>
      </c>
      <c r="U186" s="445">
        <v>0</v>
      </c>
      <c r="V186" s="446"/>
      <c r="W186" s="445">
        <v>11</v>
      </c>
      <c r="X186" s="445">
        <v>89</v>
      </c>
      <c r="Y186" s="445">
        <v>20</v>
      </c>
      <c r="Z186" s="445">
        <v>20</v>
      </c>
      <c r="AA186" s="445">
        <v>19</v>
      </c>
      <c r="AB186" s="445">
        <v>19</v>
      </c>
      <c r="AC186" s="445">
        <v>19</v>
      </c>
      <c r="AD186" s="445">
        <v>19</v>
      </c>
      <c r="AE186" s="445">
        <v>19</v>
      </c>
      <c r="AF186" s="445">
        <v>19</v>
      </c>
      <c r="AG186" s="445">
        <v>19</v>
      </c>
      <c r="AH186" s="445">
        <v>19</v>
      </c>
      <c r="AI186" s="445">
        <v>19</v>
      </c>
      <c r="AJ186" s="445">
        <v>19</v>
      </c>
      <c r="AK186" s="445">
        <v>700000</v>
      </c>
      <c r="AL186" s="445">
        <v>700000</v>
      </c>
      <c r="AM186" s="445">
        <v>665000</v>
      </c>
      <c r="AN186" s="445">
        <v>665000</v>
      </c>
      <c r="AO186" s="445">
        <v>665000</v>
      </c>
      <c r="AP186" s="445">
        <v>665000</v>
      </c>
      <c r="AQ186" s="445">
        <v>665000</v>
      </c>
      <c r="AR186" s="445">
        <v>665000</v>
      </c>
      <c r="AS186" s="445">
        <v>665000</v>
      </c>
      <c r="AT186" s="445">
        <v>665000</v>
      </c>
      <c r="AU186" s="445">
        <v>665000</v>
      </c>
      <c r="AV186" s="445">
        <v>665000</v>
      </c>
      <c r="AW186" s="445">
        <v>1</v>
      </c>
    </row>
    <row r="187" spans="1:49" ht="21.75" customHeight="1">
      <c r="B187" s="440">
        <v>183</v>
      </c>
      <c r="C187" s="429" t="s">
        <v>2090</v>
      </c>
      <c r="D187" s="440">
        <v>183</v>
      </c>
      <c r="E187" s="430">
        <v>1220045</v>
      </c>
      <c r="F187" s="430">
        <v>1220045</v>
      </c>
      <c r="G187" s="430" t="s">
        <v>2091</v>
      </c>
      <c r="H187" s="430" t="s">
        <v>2091</v>
      </c>
      <c r="I187" s="431" t="str">
        <f t="shared" si="15"/>
        <v>OK</v>
      </c>
      <c r="J187" s="431" t="str">
        <f t="shared" si="16"/>
        <v>OK</v>
      </c>
      <c r="K187" s="430" t="s">
        <v>1459</v>
      </c>
      <c r="L187" s="444">
        <v>1041410</v>
      </c>
      <c r="M187" s="429" t="s">
        <v>634</v>
      </c>
      <c r="N187" s="441" t="s">
        <v>2092</v>
      </c>
      <c r="O187" s="444" t="s">
        <v>517</v>
      </c>
      <c r="P187" s="444" t="s">
        <v>636</v>
      </c>
      <c r="Q187" s="430" t="s">
        <v>1513</v>
      </c>
      <c r="R187" s="441" t="s">
        <v>2092</v>
      </c>
      <c r="S187" s="444" t="s">
        <v>517</v>
      </c>
      <c r="T187" s="444" t="s">
        <v>636</v>
      </c>
      <c r="U187" s="445">
        <v>9200000</v>
      </c>
      <c r="V187" s="446">
        <v>45838</v>
      </c>
      <c r="W187" s="445">
        <v>11</v>
      </c>
      <c r="X187" s="445">
        <v>90</v>
      </c>
      <c r="Y187" s="445">
        <v>24</v>
      </c>
      <c r="Z187" s="445">
        <v>25</v>
      </c>
      <c r="AA187" s="445">
        <v>26</v>
      </c>
      <c r="AB187" s="445">
        <v>27</v>
      </c>
      <c r="AC187" s="445">
        <v>24</v>
      </c>
      <c r="AD187" s="445">
        <v>27</v>
      </c>
      <c r="AE187" s="445">
        <v>28</v>
      </c>
      <c r="AF187" s="445">
        <v>29</v>
      </c>
      <c r="AG187" s="445">
        <v>29</v>
      </c>
      <c r="AH187" s="445">
        <v>29</v>
      </c>
      <c r="AI187" s="445">
        <v>29</v>
      </c>
      <c r="AJ187" s="445">
        <v>29</v>
      </c>
      <c r="AK187" s="445">
        <v>825600</v>
      </c>
      <c r="AL187" s="445">
        <v>860000</v>
      </c>
      <c r="AM187" s="445">
        <v>894400</v>
      </c>
      <c r="AN187" s="445">
        <v>928800</v>
      </c>
      <c r="AO187" s="445">
        <v>825600</v>
      </c>
      <c r="AP187" s="445">
        <v>928800</v>
      </c>
      <c r="AQ187" s="445">
        <v>963200</v>
      </c>
      <c r="AR187" s="445">
        <v>997600</v>
      </c>
      <c r="AS187" s="445">
        <v>997600</v>
      </c>
      <c r="AT187" s="445">
        <v>997600</v>
      </c>
      <c r="AU187" s="445">
        <v>997600</v>
      </c>
      <c r="AV187" s="445">
        <v>997600</v>
      </c>
      <c r="AW187" s="445">
        <v>1</v>
      </c>
    </row>
    <row r="188" spans="1:49" ht="21.75" customHeight="1">
      <c r="A188" s="436" t="s">
        <v>1050</v>
      </c>
      <c r="B188" s="440">
        <v>1</v>
      </c>
      <c r="C188" s="441" t="s">
        <v>2093</v>
      </c>
      <c r="D188" s="431">
        <v>201</v>
      </c>
      <c r="E188" s="430" t="s">
        <v>1051</v>
      </c>
      <c r="F188" s="430">
        <f t="shared" ref="F188:F230" si="17">VALUE(E188)</f>
        <v>3013</v>
      </c>
      <c r="G188" s="430" t="s">
        <v>1052</v>
      </c>
      <c r="H188" s="430" t="s">
        <v>1052</v>
      </c>
      <c r="I188" s="431" t="str">
        <f t="shared" ref="I188:I219" si="18">IF(COUNTIF($G$5:$G$335,G188)=1,"OK","重複あり！")</f>
        <v>OK</v>
      </c>
      <c r="J188" s="431" t="str">
        <f t="shared" si="16"/>
        <v>OK</v>
      </c>
      <c r="L188" s="442">
        <v>1004363</v>
      </c>
      <c r="M188" s="443" t="s">
        <v>1807</v>
      </c>
      <c r="N188" s="429" t="s">
        <v>1567</v>
      </c>
      <c r="O188" s="444" t="s">
        <v>517</v>
      </c>
      <c r="P188" s="444" t="s">
        <v>734</v>
      </c>
      <c r="Q188" s="430" t="s">
        <v>1513</v>
      </c>
      <c r="R188" s="429" t="s">
        <v>1567</v>
      </c>
      <c r="S188" s="444" t="s">
        <v>517</v>
      </c>
      <c r="T188" s="444" t="s">
        <v>734</v>
      </c>
      <c r="U188" s="445">
        <v>7200000</v>
      </c>
      <c r="V188" s="446">
        <v>45838</v>
      </c>
      <c r="W188" s="445">
        <v>13</v>
      </c>
      <c r="X188" s="445"/>
      <c r="Y188" s="445">
        <v>29</v>
      </c>
      <c r="Z188" s="445">
        <v>29</v>
      </c>
      <c r="AA188" s="445">
        <v>30</v>
      </c>
      <c r="AB188" s="445">
        <v>30</v>
      </c>
      <c r="AC188" s="445">
        <v>30</v>
      </c>
      <c r="AD188" s="445">
        <v>29</v>
      </c>
      <c r="AE188" s="445">
        <v>30</v>
      </c>
      <c r="AF188" s="445">
        <v>31</v>
      </c>
      <c r="AG188" s="445">
        <v>31</v>
      </c>
      <c r="AH188" s="445">
        <v>31</v>
      </c>
      <c r="AI188" s="445">
        <v>31</v>
      </c>
      <c r="AJ188" s="445">
        <v>31</v>
      </c>
      <c r="AK188" s="445">
        <v>996150</v>
      </c>
      <c r="AL188" s="445">
        <v>996150</v>
      </c>
      <c r="AM188" s="445">
        <v>1030500</v>
      </c>
      <c r="AN188" s="445">
        <v>1030500</v>
      </c>
      <c r="AO188" s="445">
        <v>1030500</v>
      </c>
      <c r="AP188" s="445">
        <v>996150</v>
      </c>
      <c r="AQ188" s="445">
        <v>1030500</v>
      </c>
      <c r="AR188" s="445">
        <v>1064850</v>
      </c>
      <c r="AS188" s="445">
        <v>1064850</v>
      </c>
      <c r="AT188" s="445">
        <v>1064850</v>
      </c>
      <c r="AU188" s="445">
        <v>1064850</v>
      </c>
      <c r="AV188" s="445">
        <v>1064850</v>
      </c>
      <c r="AW188" s="445">
        <v>1</v>
      </c>
    </row>
    <row r="189" spans="1:49" ht="21.75" customHeight="1">
      <c r="B189" s="440">
        <v>2</v>
      </c>
      <c r="C189" s="441" t="s">
        <v>2094</v>
      </c>
      <c r="D189" s="431">
        <v>202</v>
      </c>
      <c r="E189" s="430" t="s">
        <v>1053</v>
      </c>
      <c r="F189" s="430">
        <f t="shared" si="17"/>
        <v>3026</v>
      </c>
      <c r="G189" s="430" t="s">
        <v>1054</v>
      </c>
      <c r="H189" s="430" t="s">
        <v>1054</v>
      </c>
      <c r="I189" s="431" t="str">
        <f t="shared" si="18"/>
        <v>OK</v>
      </c>
      <c r="J189" s="431" t="str">
        <f t="shared" si="16"/>
        <v>OK</v>
      </c>
      <c r="L189" s="442">
        <v>1030451</v>
      </c>
      <c r="M189" s="443" t="s">
        <v>1808</v>
      </c>
      <c r="N189" s="429" t="s">
        <v>1055</v>
      </c>
      <c r="O189" s="444" t="s">
        <v>517</v>
      </c>
      <c r="P189" s="444" t="s">
        <v>1056</v>
      </c>
      <c r="Q189" s="430" t="s">
        <v>1513</v>
      </c>
      <c r="R189" s="429" t="s">
        <v>1055</v>
      </c>
      <c r="S189" s="444" t="s">
        <v>517</v>
      </c>
      <c r="T189" s="444" t="s">
        <v>1056</v>
      </c>
      <c r="U189" s="445">
        <v>0</v>
      </c>
      <c r="V189" s="446"/>
      <c r="W189" s="445">
        <v>13</v>
      </c>
      <c r="X189" s="445">
        <v>2</v>
      </c>
      <c r="Y189" s="445">
        <v>18</v>
      </c>
      <c r="Z189" s="445">
        <v>17</v>
      </c>
      <c r="AA189" s="445">
        <v>17</v>
      </c>
      <c r="AB189" s="445">
        <v>17</v>
      </c>
      <c r="AC189" s="445">
        <v>17</v>
      </c>
      <c r="AD189" s="445">
        <v>17</v>
      </c>
      <c r="AE189" s="445">
        <v>17</v>
      </c>
      <c r="AF189" s="445">
        <v>17</v>
      </c>
      <c r="AG189" s="445">
        <v>17</v>
      </c>
      <c r="AH189" s="445">
        <v>17</v>
      </c>
      <c r="AI189" s="445">
        <v>17</v>
      </c>
      <c r="AJ189" s="445">
        <v>17</v>
      </c>
      <c r="AK189" s="445">
        <v>612000</v>
      </c>
      <c r="AL189" s="445">
        <v>578000</v>
      </c>
      <c r="AM189" s="445">
        <v>578000</v>
      </c>
      <c r="AN189" s="445">
        <v>578000</v>
      </c>
      <c r="AO189" s="445">
        <v>578000</v>
      </c>
      <c r="AP189" s="445">
        <v>578000</v>
      </c>
      <c r="AQ189" s="445">
        <v>578000</v>
      </c>
      <c r="AR189" s="445">
        <v>578000</v>
      </c>
      <c r="AS189" s="445">
        <v>578000</v>
      </c>
      <c r="AT189" s="445">
        <v>578000</v>
      </c>
      <c r="AU189" s="445">
        <v>578000</v>
      </c>
      <c r="AV189" s="445">
        <v>578000</v>
      </c>
      <c r="AW189" s="445">
        <v>1</v>
      </c>
    </row>
    <row r="190" spans="1:49" ht="21.75" customHeight="1">
      <c r="B190" s="440">
        <v>3</v>
      </c>
      <c r="C190" s="441" t="s">
        <v>2095</v>
      </c>
      <c r="D190" s="431">
        <v>203</v>
      </c>
      <c r="E190" s="430" t="s">
        <v>1057</v>
      </c>
      <c r="F190" s="430">
        <f t="shared" si="17"/>
        <v>3057</v>
      </c>
      <c r="G190" s="430" t="s">
        <v>1058</v>
      </c>
      <c r="H190" s="430" t="s">
        <v>1058</v>
      </c>
      <c r="I190" s="431" t="str">
        <f t="shared" si="18"/>
        <v>OK</v>
      </c>
      <c r="J190" s="431" t="str">
        <f t="shared" si="16"/>
        <v>OK</v>
      </c>
      <c r="L190" s="442">
        <v>1060169</v>
      </c>
      <c r="M190" s="443" t="s">
        <v>1809</v>
      </c>
      <c r="N190" s="429" t="s">
        <v>1059</v>
      </c>
      <c r="O190" s="444" t="s">
        <v>517</v>
      </c>
      <c r="P190" s="444" t="s">
        <v>1060</v>
      </c>
      <c r="Q190" s="430" t="s">
        <v>1513</v>
      </c>
      <c r="R190" s="429" t="s">
        <v>1059</v>
      </c>
      <c r="S190" s="444" t="s">
        <v>517</v>
      </c>
      <c r="T190" s="444" t="s">
        <v>1060</v>
      </c>
      <c r="U190" s="445">
        <v>0</v>
      </c>
      <c r="V190" s="446"/>
      <c r="W190" s="445">
        <v>13</v>
      </c>
      <c r="X190" s="445">
        <v>3</v>
      </c>
      <c r="Y190" s="445">
        <v>30</v>
      </c>
      <c r="Z190" s="445">
        <v>30</v>
      </c>
      <c r="AA190" s="445">
        <v>30</v>
      </c>
      <c r="AB190" s="445">
        <v>30</v>
      </c>
      <c r="AC190" s="445">
        <v>29</v>
      </c>
      <c r="AD190" s="445">
        <v>29</v>
      </c>
      <c r="AE190" s="445">
        <v>29</v>
      </c>
      <c r="AF190" s="445">
        <v>29</v>
      </c>
      <c r="AG190" s="445">
        <v>29</v>
      </c>
      <c r="AH190" s="445">
        <v>29</v>
      </c>
      <c r="AI190" s="445">
        <v>29</v>
      </c>
      <c r="AJ190" s="445">
        <v>29</v>
      </c>
      <c r="AK190" s="445">
        <v>1050000</v>
      </c>
      <c r="AL190" s="445">
        <v>1050000</v>
      </c>
      <c r="AM190" s="445">
        <v>1050000</v>
      </c>
      <c r="AN190" s="445">
        <v>1050000</v>
      </c>
      <c r="AO190" s="445">
        <v>1015000</v>
      </c>
      <c r="AP190" s="445">
        <v>1015000</v>
      </c>
      <c r="AQ190" s="445">
        <v>1015000</v>
      </c>
      <c r="AR190" s="445">
        <v>1015000</v>
      </c>
      <c r="AS190" s="445">
        <v>1015000</v>
      </c>
      <c r="AT190" s="445">
        <v>1015000</v>
      </c>
      <c r="AU190" s="445">
        <v>1015000</v>
      </c>
      <c r="AV190" s="445">
        <v>1015000</v>
      </c>
      <c r="AW190" s="445">
        <v>1</v>
      </c>
    </row>
    <row r="191" spans="1:49" ht="21.75" customHeight="1">
      <c r="B191" s="440">
        <v>4</v>
      </c>
      <c r="C191" s="441" t="s">
        <v>2096</v>
      </c>
      <c r="D191" s="431">
        <v>204</v>
      </c>
      <c r="E191" s="430" t="s">
        <v>1061</v>
      </c>
      <c r="F191" s="430">
        <f t="shared" si="17"/>
        <v>3072</v>
      </c>
      <c r="G191" s="430" t="s">
        <v>1062</v>
      </c>
      <c r="H191" s="430" t="s">
        <v>1062</v>
      </c>
      <c r="I191" s="431" t="str">
        <f t="shared" si="18"/>
        <v>OK</v>
      </c>
      <c r="J191" s="431" t="str">
        <f t="shared" si="16"/>
        <v>OK</v>
      </c>
      <c r="L191" s="442">
        <v>1056056</v>
      </c>
      <c r="M191" s="443" t="s">
        <v>1810</v>
      </c>
      <c r="N191" s="429" t="s">
        <v>2097</v>
      </c>
      <c r="O191" s="444" t="s">
        <v>517</v>
      </c>
      <c r="P191" s="444" t="s">
        <v>2261</v>
      </c>
      <c r="Q191" s="430" t="s">
        <v>1513</v>
      </c>
      <c r="R191" s="429" t="s">
        <v>2098</v>
      </c>
      <c r="S191" s="444" t="s">
        <v>517</v>
      </c>
      <c r="T191" s="444" t="s">
        <v>2261</v>
      </c>
      <c r="U191" s="445">
        <v>5440000</v>
      </c>
      <c r="V191" s="446">
        <v>45838</v>
      </c>
      <c r="W191" s="445">
        <v>13</v>
      </c>
      <c r="X191" s="445">
        <v>4</v>
      </c>
      <c r="Y191" s="445">
        <v>17</v>
      </c>
      <c r="Z191" s="445">
        <v>16</v>
      </c>
      <c r="AA191" s="445">
        <v>16</v>
      </c>
      <c r="AB191" s="445">
        <v>15</v>
      </c>
      <c r="AC191" s="445">
        <v>15</v>
      </c>
      <c r="AD191" s="445">
        <v>15</v>
      </c>
      <c r="AE191" s="445">
        <v>15</v>
      </c>
      <c r="AF191" s="445">
        <v>15</v>
      </c>
      <c r="AG191" s="445">
        <v>15</v>
      </c>
      <c r="AH191" s="445">
        <v>15</v>
      </c>
      <c r="AI191" s="445">
        <v>15</v>
      </c>
      <c r="AJ191" s="445">
        <v>15</v>
      </c>
      <c r="AK191" s="445">
        <v>578000</v>
      </c>
      <c r="AL191" s="445">
        <v>544000</v>
      </c>
      <c r="AM191" s="445">
        <v>544000</v>
      </c>
      <c r="AN191" s="445">
        <v>510000</v>
      </c>
      <c r="AO191" s="445">
        <v>510000</v>
      </c>
      <c r="AP191" s="445">
        <v>510000</v>
      </c>
      <c r="AQ191" s="445">
        <v>510000</v>
      </c>
      <c r="AR191" s="445">
        <v>510000</v>
      </c>
      <c r="AS191" s="445">
        <v>510000</v>
      </c>
      <c r="AT191" s="445">
        <v>510000</v>
      </c>
      <c r="AU191" s="445">
        <v>510000</v>
      </c>
      <c r="AV191" s="445">
        <v>510000</v>
      </c>
      <c r="AW191" s="445">
        <v>1</v>
      </c>
    </row>
    <row r="192" spans="1:49" ht="21.75" customHeight="1">
      <c r="B192" s="440">
        <v>5</v>
      </c>
      <c r="C192" s="441" t="s">
        <v>2099</v>
      </c>
      <c r="D192" s="431">
        <v>205</v>
      </c>
      <c r="E192" s="430" t="s">
        <v>1064</v>
      </c>
      <c r="F192" s="430">
        <f t="shared" si="17"/>
        <v>3210006</v>
      </c>
      <c r="G192" s="430" t="s">
        <v>1065</v>
      </c>
      <c r="H192" s="430" t="s">
        <v>1065</v>
      </c>
      <c r="I192" s="431" t="str">
        <f t="shared" si="18"/>
        <v>OK</v>
      </c>
      <c r="J192" s="431" t="str">
        <f t="shared" si="16"/>
        <v>OK</v>
      </c>
      <c r="L192" s="442">
        <v>1053305</v>
      </c>
      <c r="M192" s="443" t="s">
        <v>1811</v>
      </c>
      <c r="N192" s="429" t="s">
        <v>1066</v>
      </c>
      <c r="O192" s="444" t="s">
        <v>644</v>
      </c>
      <c r="P192" s="444" t="s">
        <v>1840</v>
      </c>
      <c r="Q192" s="430" t="s">
        <v>1513</v>
      </c>
      <c r="R192" s="429" t="s">
        <v>1066</v>
      </c>
      <c r="S192" s="444" t="s">
        <v>644</v>
      </c>
      <c r="T192" s="444" t="s">
        <v>1840</v>
      </c>
      <c r="U192" s="445">
        <v>1960000</v>
      </c>
      <c r="V192" s="446">
        <v>45838</v>
      </c>
      <c r="W192" s="445">
        <v>13</v>
      </c>
      <c r="X192" s="445">
        <v>5</v>
      </c>
      <c r="Y192" s="445">
        <v>7</v>
      </c>
      <c r="Z192" s="445">
        <v>7</v>
      </c>
      <c r="AA192" s="445">
        <v>7</v>
      </c>
      <c r="AB192" s="445">
        <v>7</v>
      </c>
      <c r="AC192" s="445">
        <v>7</v>
      </c>
      <c r="AD192" s="445">
        <v>7</v>
      </c>
      <c r="AE192" s="445">
        <v>7</v>
      </c>
      <c r="AF192" s="445">
        <v>7</v>
      </c>
      <c r="AG192" s="445">
        <v>7</v>
      </c>
      <c r="AH192" s="445">
        <v>7</v>
      </c>
      <c r="AI192" s="445">
        <v>7</v>
      </c>
      <c r="AJ192" s="445">
        <v>7</v>
      </c>
      <c r="AK192" s="445">
        <v>280000</v>
      </c>
      <c r="AL192" s="445">
        <v>280000</v>
      </c>
      <c r="AM192" s="445">
        <v>280000</v>
      </c>
      <c r="AN192" s="445">
        <v>280000</v>
      </c>
      <c r="AO192" s="445">
        <v>280000</v>
      </c>
      <c r="AP192" s="445">
        <v>280000</v>
      </c>
      <c r="AQ192" s="445">
        <v>280000</v>
      </c>
      <c r="AR192" s="445">
        <v>280000</v>
      </c>
      <c r="AS192" s="445">
        <v>280000</v>
      </c>
      <c r="AT192" s="445">
        <v>280000</v>
      </c>
      <c r="AU192" s="445">
        <v>280000</v>
      </c>
      <c r="AV192" s="445">
        <v>280000</v>
      </c>
      <c r="AW192" s="445">
        <v>1</v>
      </c>
    </row>
    <row r="193" spans="1:50" ht="21.75" customHeight="1">
      <c r="B193" s="440">
        <v>6</v>
      </c>
      <c r="C193" s="441" t="s">
        <v>2286</v>
      </c>
      <c r="D193" s="431">
        <v>206</v>
      </c>
      <c r="E193" s="430" t="s">
        <v>1067</v>
      </c>
      <c r="F193" s="430">
        <f t="shared" si="17"/>
        <v>3210118</v>
      </c>
      <c r="G193" s="430" t="s">
        <v>1068</v>
      </c>
      <c r="H193" s="430" t="s">
        <v>1068</v>
      </c>
      <c r="I193" s="431" t="str">
        <f t="shared" si="18"/>
        <v>OK</v>
      </c>
      <c r="J193" s="431" t="str">
        <f t="shared" si="16"/>
        <v>OK</v>
      </c>
      <c r="L193" s="442">
        <v>1061824</v>
      </c>
      <c r="M193" s="443" t="s">
        <v>1812</v>
      </c>
      <c r="N193" s="429" t="s">
        <v>1069</v>
      </c>
      <c r="O193" s="444" t="s">
        <v>517</v>
      </c>
      <c r="P193" s="444" t="s">
        <v>636</v>
      </c>
      <c r="Q193" s="430" t="s">
        <v>1513</v>
      </c>
      <c r="R193" s="429" t="s">
        <v>1069</v>
      </c>
      <c r="S193" s="444" t="s">
        <v>517</v>
      </c>
      <c r="T193" s="444" t="s">
        <v>636</v>
      </c>
      <c r="U193" s="445">
        <v>0</v>
      </c>
      <c r="V193" s="446"/>
      <c r="W193" s="445">
        <v>13</v>
      </c>
      <c r="X193" s="445">
        <v>6</v>
      </c>
      <c r="Y193" s="445">
        <v>13</v>
      </c>
      <c r="Z193" s="445">
        <v>13</v>
      </c>
      <c r="AA193" s="445">
        <v>13</v>
      </c>
      <c r="AB193" s="445">
        <v>13</v>
      </c>
      <c r="AC193" s="445">
        <v>13</v>
      </c>
      <c r="AD193" s="445">
        <v>12</v>
      </c>
      <c r="AE193" s="445">
        <v>13</v>
      </c>
      <c r="AF193" s="445">
        <v>13</v>
      </c>
      <c r="AG193" s="445">
        <v>13</v>
      </c>
      <c r="AH193" s="445">
        <v>13</v>
      </c>
      <c r="AI193" s="445">
        <v>13</v>
      </c>
      <c r="AJ193" s="445">
        <v>13</v>
      </c>
      <c r="AK193" s="445">
        <v>447200</v>
      </c>
      <c r="AL193" s="445">
        <v>447200</v>
      </c>
      <c r="AM193" s="445">
        <v>447200</v>
      </c>
      <c r="AN193" s="445">
        <v>447200</v>
      </c>
      <c r="AO193" s="445">
        <v>447200</v>
      </c>
      <c r="AP193" s="445">
        <v>412800</v>
      </c>
      <c r="AQ193" s="445">
        <v>447200</v>
      </c>
      <c r="AR193" s="445">
        <v>447200</v>
      </c>
      <c r="AS193" s="445">
        <v>447200</v>
      </c>
      <c r="AT193" s="445">
        <v>447200</v>
      </c>
      <c r="AU193" s="445">
        <v>447200</v>
      </c>
      <c r="AV193" s="445">
        <v>447200</v>
      </c>
      <c r="AW193" s="445">
        <v>1</v>
      </c>
    </row>
    <row r="194" spans="1:50" ht="21.75" customHeight="1">
      <c r="B194" s="440">
        <v>7</v>
      </c>
      <c r="C194" s="441" t="s">
        <v>2287</v>
      </c>
      <c r="D194" s="431">
        <v>207</v>
      </c>
      <c r="E194" s="430" t="s">
        <v>1070</v>
      </c>
      <c r="F194" s="430">
        <f t="shared" si="17"/>
        <v>3210134</v>
      </c>
      <c r="G194" s="430" t="s">
        <v>1071</v>
      </c>
      <c r="H194" s="430" t="s">
        <v>1071</v>
      </c>
      <c r="I194" s="431" t="str">
        <f t="shared" si="18"/>
        <v>OK</v>
      </c>
      <c r="J194" s="431" t="str">
        <f t="shared" si="16"/>
        <v>OK</v>
      </c>
      <c r="L194" s="442">
        <v>1061863</v>
      </c>
      <c r="M194" s="443" t="s">
        <v>1813</v>
      </c>
      <c r="N194" s="429" t="s">
        <v>1072</v>
      </c>
      <c r="O194" s="444" t="s">
        <v>517</v>
      </c>
      <c r="P194" s="444" t="s">
        <v>1073</v>
      </c>
      <c r="Q194" s="430" t="s">
        <v>1513</v>
      </c>
      <c r="R194" s="429" t="s">
        <v>1072</v>
      </c>
      <c r="S194" s="444" t="s">
        <v>517</v>
      </c>
      <c r="T194" s="444" t="s">
        <v>1073</v>
      </c>
      <c r="U194" s="445">
        <v>8800000</v>
      </c>
      <c r="V194" s="446">
        <v>45838</v>
      </c>
      <c r="W194" s="445">
        <v>13</v>
      </c>
      <c r="X194" s="445">
        <v>7</v>
      </c>
      <c r="Y194" s="445">
        <v>23</v>
      </c>
      <c r="Z194" s="445">
        <v>23</v>
      </c>
      <c r="AA194" s="445">
        <v>22</v>
      </c>
      <c r="AB194" s="445">
        <v>22</v>
      </c>
      <c r="AC194" s="445">
        <v>22</v>
      </c>
      <c r="AD194" s="445">
        <v>23</v>
      </c>
      <c r="AE194" s="445">
        <v>23</v>
      </c>
      <c r="AF194" s="445">
        <v>22</v>
      </c>
      <c r="AG194" s="445">
        <v>21</v>
      </c>
      <c r="AH194" s="445">
        <v>21</v>
      </c>
      <c r="AI194" s="445">
        <v>21</v>
      </c>
      <c r="AJ194" s="445">
        <v>21</v>
      </c>
      <c r="AK194" s="445">
        <v>782000</v>
      </c>
      <c r="AL194" s="445">
        <v>782000</v>
      </c>
      <c r="AM194" s="445">
        <v>748000</v>
      </c>
      <c r="AN194" s="445">
        <v>748000</v>
      </c>
      <c r="AO194" s="445">
        <v>748000</v>
      </c>
      <c r="AP194" s="445">
        <v>782000</v>
      </c>
      <c r="AQ194" s="445">
        <v>782000</v>
      </c>
      <c r="AR194" s="445">
        <v>748000</v>
      </c>
      <c r="AS194" s="445">
        <v>714000</v>
      </c>
      <c r="AT194" s="445">
        <v>714000</v>
      </c>
      <c r="AU194" s="445">
        <v>714000</v>
      </c>
      <c r="AV194" s="445">
        <v>714000</v>
      </c>
      <c r="AW194" s="445">
        <v>1</v>
      </c>
    </row>
    <row r="195" spans="1:50" ht="21.75" customHeight="1">
      <c r="B195" s="440">
        <v>8</v>
      </c>
      <c r="C195" s="441" t="s">
        <v>2288</v>
      </c>
      <c r="D195" s="431">
        <v>208</v>
      </c>
      <c r="E195" s="430" t="s">
        <v>1074</v>
      </c>
      <c r="F195" s="430">
        <f t="shared" si="17"/>
        <v>3210135</v>
      </c>
      <c r="G195" s="430" t="s">
        <v>1075</v>
      </c>
      <c r="H195" s="430" t="s">
        <v>1075</v>
      </c>
      <c r="I195" s="431" t="str">
        <f t="shared" si="18"/>
        <v>OK</v>
      </c>
      <c r="J195" s="431" t="str">
        <f t="shared" si="16"/>
        <v>OK</v>
      </c>
      <c r="L195" s="442">
        <v>1061841</v>
      </c>
      <c r="M195" s="443" t="s">
        <v>909</v>
      </c>
      <c r="N195" s="429" t="s">
        <v>1076</v>
      </c>
      <c r="O195" s="444" t="s">
        <v>517</v>
      </c>
      <c r="P195" s="444" t="s">
        <v>911</v>
      </c>
      <c r="Q195" s="430" t="s">
        <v>1513</v>
      </c>
      <c r="R195" s="429" t="s">
        <v>1076</v>
      </c>
      <c r="S195" s="444" t="s">
        <v>517</v>
      </c>
      <c r="T195" s="444" t="s">
        <v>911</v>
      </c>
      <c r="U195" s="445">
        <v>7360000</v>
      </c>
      <c r="V195" s="446">
        <v>45838</v>
      </c>
      <c r="W195" s="445">
        <v>13</v>
      </c>
      <c r="X195" s="445">
        <v>8</v>
      </c>
      <c r="Y195" s="445">
        <v>23</v>
      </c>
      <c r="Z195" s="445">
        <v>22</v>
      </c>
      <c r="AA195" s="445">
        <v>22</v>
      </c>
      <c r="AB195" s="445">
        <v>23</v>
      </c>
      <c r="AC195" s="445">
        <v>23</v>
      </c>
      <c r="AD195" s="445">
        <v>23</v>
      </c>
      <c r="AE195" s="445">
        <v>23</v>
      </c>
      <c r="AF195" s="445">
        <v>22</v>
      </c>
      <c r="AG195" s="445">
        <v>24</v>
      </c>
      <c r="AH195" s="445">
        <v>24</v>
      </c>
      <c r="AI195" s="445">
        <v>24</v>
      </c>
      <c r="AJ195" s="445">
        <v>24</v>
      </c>
      <c r="AK195" s="445">
        <v>816500</v>
      </c>
      <c r="AL195" s="445">
        <v>781000</v>
      </c>
      <c r="AM195" s="445">
        <v>781000</v>
      </c>
      <c r="AN195" s="445">
        <v>816500</v>
      </c>
      <c r="AO195" s="445">
        <v>816500</v>
      </c>
      <c r="AP195" s="445">
        <v>816500</v>
      </c>
      <c r="AQ195" s="445">
        <v>816500</v>
      </c>
      <c r="AR195" s="445">
        <v>781000</v>
      </c>
      <c r="AS195" s="445">
        <v>852000</v>
      </c>
      <c r="AT195" s="445">
        <v>852000</v>
      </c>
      <c r="AU195" s="445">
        <v>852000</v>
      </c>
      <c r="AV195" s="445">
        <v>852000</v>
      </c>
      <c r="AW195" s="445">
        <v>1</v>
      </c>
    </row>
    <row r="196" spans="1:50" ht="21.75" customHeight="1">
      <c r="B196" s="440">
        <v>9</v>
      </c>
      <c r="C196" s="441" t="s">
        <v>209</v>
      </c>
      <c r="D196" s="431">
        <v>209</v>
      </c>
      <c r="E196" s="430" t="s">
        <v>1077</v>
      </c>
      <c r="F196" s="430">
        <f t="shared" si="17"/>
        <v>3210202</v>
      </c>
      <c r="G196" s="430" t="s">
        <v>1078</v>
      </c>
      <c r="H196" s="430" t="s">
        <v>1078</v>
      </c>
      <c r="I196" s="431" t="str">
        <f t="shared" si="18"/>
        <v>OK</v>
      </c>
      <c r="J196" s="431" t="str">
        <f t="shared" si="16"/>
        <v>OK</v>
      </c>
      <c r="L196" s="442">
        <v>1045871</v>
      </c>
      <c r="M196" s="443" t="s">
        <v>1814</v>
      </c>
      <c r="N196" s="429" t="s">
        <v>1079</v>
      </c>
      <c r="O196" s="444" t="s">
        <v>517</v>
      </c>
      <c r="P196" s="444" t="s">
        <v>1080</v>
      </c>
      <c r="Q196" s="430" t="s">
        <v>1513</v>
      </c>
      <c r="R196" s="429" t="s">
        <v>1079</v>
      </c>
      <c r="S196" s="444" t="s">
        <v>517</v>
      </c>
      <c r="T196" s="444" t="s">
        <v>1080</v>
      </c>
      <c r="U196" s="445">
        <v>0</v>
      </c>
      <c r="V196" s="446"/>
      <c r="W196" s="445">
        <v>13</v>
      </c>
      <c r="X196" s="445">
        <v>9</v>
      </c>
      <c r="Y196" s="445">
        <v>14</v>
      </c>
      <c r="Z196" s="445">
        <v>15</v>
      </c>
      <c r="AA196" s="445">
        <v>15</v>
      </c>
      <c r="AB196" s="445">
        <v>15</v>
      </c>
      <c r="AC196" s="445">
        <v>15</v>
      </c>
      <c r="AD196" s="445">
        <v>15</v>
      </c>
      <c r="AE196" s="445">
        <v>15</v>
      </c>
      <c r="AF196" s="445">
        <v>15</v>
      </c>
      <c r="AG196" s="445">
        <v>15</v>
      </c>
      <c r="AH196" s="445">
        <v>15</v>
      </c>
      <c r="AI196" s="445">
        <v>14</v>
      </c>
      <c r="AJ196" s="445">
        <v>14</v>
      </c>
      <c r="AK196" s="445">
        <v>364000</v>
      </c>
      <c r="AL196" s="445">
        <v>390000</v>
      </c>
      <c r="AM196" s="445">
        <v>390000</v>
      </c>
      <c r="AN196" s="445">
        <v>390000</v>
      </c>
      <c r="AO196" s="445">
        <v>390000</v>
      </c>
      <c r="AP196" s="445">
        <v>390000</v>
      </c>
      <c r="AQ196" s="445">
        <v>390000</v>
      </c>
      <c r="AR196" s="445">
        <v>390000</v>
      </c>
      <c r="AS196" s="445">
        <v>390000</v>
      </c>
      <c r="AT196" s="445">
        <v>390000</v>
      </c>
      <c r="AU196" s="445">
        <v>364000</v>
      </c>
      <c r="AV196" s="445">
        <v>364000</v>
      </c>
      <c r="AW196" s="445">
        <v>1</v>
      </c>
    </row>
    <row r="197" spans="1:50" ht="21.75" customHeight="1">
      <c r="B197" s="440">
        <v>10</v>
      </c>
      <c r="C197" s="441" t="s">
        <v>240</v>
      </c>
      <c r="D197" s="431">
        <v>210</v>
      </c>
      <c r="E197" s="430" t="s">
        <v>1081</v>
      </c>
      <c r="F197" s="430">
        <f t="shared" si="17"/>
        <v>3210204</v>
      </c>
      <c r="G197" s="430" t="s">
        <v>1082</v>
      </c>
      <c r="H197" s="430" t="s">
        <v>1082</v>
      </c>
      <c r="I197" s="431" t="str">
        <f t="shared" si="18"/>
        <v>OK</v>
      </c>
      <c r="J197" s="431" t="str">
        <f t="shared" si="16"/>
        <v>OK</v>
      </c>
      <c r="L197" s="442">
        <v>1064003</v>
      </c>
      <c r="M197" s="443" t="s">
        <v>1815</v>
      </c>
      <c r="N197" s="429" t="s">
        <v>1083</v>
      </c>
      <c r="O197" s="444" t="s">
        <v>517</v>
      </c>
      <c r="P197" s="444" t="s">
        <v>1084</v>
      </c>
      <c r="Q197" s="430" t="s">
        <v>1513</v>
      </c>
      <c r="R197" s="429" t="s">
        <v>1083</v>
      </c>
      <c r="S197" s="444" t="s">
        <v>517</v>
      </c>
      <c r="T197" s="444" t="s">
        <v>1084</v>
      </c>
      <c r="U197" s="445">
        <v>0</v>
      </c>
      <c r="V197" s="446"/>
      <c r="W197" s="445">
        <v>13</v>
      </c>
      <c r="X197" s="445">
        <v>10</v>
      </c>
      <c r="Y197" s="445">
        <v>16</v>
      </c>
      <c r="Z197" s="445">
        <v>16</v>
      </c>
      <c r="AA197" s="445">
        <v>15</v>
      </c>
      <c r="AB197" s="445">
        <v>15</v>
      </c>
      <c r="AC197" s="445">
        <v>15</v>
      </c>
      <c r="AD197" s="445">
        <v>15</v>
      </c>
      <c r="AE197" s="445">
        <v>15</v>
      </c>
      <c r="AF197" s="445">
        <v>15</v>
      </c>
      <c r="AG197" s="445">
        <v>15</v>
      </c>
      <c r="AH197" s="445">
        <v>15</v>
      </c>
      <c r="AI197" s="445">
        <v>15</v>
      </c>
      <c r="AJ197" s="445">
        <v>15</v>
      </c>
      <c r="AK197" s="445">
        <v>556800</v>
      </c>
      <c r="AL197" s="445">
        <v>556800</v>
      </c>
      <c r="AM197" s="445">
        <v>522000</v>
      </c>
      <c r="AN197" s="445">
        <v>522000</v>
      </c>
      <c r="AO197" s="445">
        <v>522000</v>
      </c>
      <c r="AP197" s="445">
        <v>522000</v>
      </c>
      <c r="AQ197" s="445">
        <v>522000</v>
      </c>
      <c r="AR197" s="445">
        <v>522000</v>
      </c>
      <c r="AS197" s="445">
        <v>522000</v>
      </c>
      <c r="AT197" s="445">
        <v>522000</v>
      </c>
      <c r="AU197" s="445">
        <v>522000</v>
      </c>
      <c r="AV197" s="445">
        <v>522000</v>
      </c>
      <c r="AW197" s="445">
        <v>1</v>
      </c>
    </row>
    <row r="198" spans="1:50" ht="21.75" customHeight="1">
      <c r="B198" s="440">
        <v>11</v>
      </c>
      <c r="C198" s="441" t="s">
        <v>239</v>
      </c>
      <c r="D198" s="431">
        <v>211</v>
      </c>
      <c r="E198" s="430" t="s">
        <v>1085</v>
      </c>
      <c r="F198" s="430">
        <f t="shared" si="17"/>
        <v>3210206</v>
      </c>
      <c r="G198" s="430" t="s">
        <v>1086</v>
      </c>
      <c r="H198" s="430" t="s">
        <v>1086</v>
      </c>
      <c r="I198" s="431" t="str">
        <f t="shared" si="18"/>
        <v>OK</v>
      </c>
      <c r="J198" s="431" t="str">
        <f t="shared" si="16"/>
        <v>OK</v>
      </c>
      <c r="L198" s="442">
        <v>1053378</v>
      </c>
      <c r="M198" s="443" t="s">
        <v>1813</v>
      </c>
      <c r="N198" s="429" t="s">
        <v>1072</v>
      </c>
      <c r="O198" s="444" t="s">
        <v>517</v>
      </c>
      <c r="P198" s="444" t="s">
        <v>1073</v>
      </c>
      <c r="Q198" s="430" t="s">
        <v>1513</v>
      </c>
      <c r="R198" s="429" t="s">
        <v>1072</v>
      </c>
      <c r="S198" s="444" t="s">
        <v>517</v>
      </c>
      <c r="T198" s="444" t="s">
        <v>1073</v>
      </c>
      <c r="U198" s="445">
        <v>13200000</v>
      </c>
      <c r="V198" s="446">
        <v>45838</v>
      </c>
      <c r="W198" s="445">
        <v>13</v>
      </c>
      <c r="X198" s="445">
        <v>11</v>
      </c>
      <c r="Y198" s="445">
        <v>33</v>
      </c>
      <c r="Z198" s="445">
        <v>33</v>
      </c>
      <c r="AA198" s="445">
        <v>33</v>
      </c>
      <c r="AB198" s="445">
        <v>33</v>
      </c>
      <c r="AC198" s="445">
        <v>32</v>
      </c>
      <c r="AD198" s="445">
        <v>33</v>
      </c>
      <c r="AE198" s="445">
        <v>33</v>
      </c>
      <c r="AF198" s="445">
        <v>33</v>
      </c>
      <c r="AG198" s="445">
        <v>32</v>
      </c>
      <c r="AH198" s="445">
        <v>33</v>
      </c>
      <c r="AI198" s="445">
        <v>33</v>
      </c>
      <c r="AJ198" s="445">
        <v>33</v>
      </c>
      <c r="AK198" s="445">
        <v>1122000</v>
      </c>
      <c r="AL198" s="445">
        <v>1122000</v>
      </c>
      <c r="AM198" s="445">
        <v>1122000</v>
      </c>
      <c r="AN198" s="445">
        <v>1122000</v>
      </c>
      <c r="AO198" s="445">
        <v>1088000</v>
      </c>
      <c r="AP198" s="445">
        <v>1122000</v>
      </c>
      <c r="AQ198" s="445">
        <v>1122000</v>
      </c>
      <c r="AR198" s="445">
        <v>1122000</v>
      </c>
      <c r="AS198" s="445">
        <v>1088000</v>
      </c>
      <c r="AT198" s="445">
        <v>1122000</v>
      </c>
      <c r="AU198" s="445">
        <v>1122000</v>
      </c>
      <c r="AV198" s="445">
        <v>1122000</v>
      </c>
      <c r="AW198" s="445">
        <v>1</v>
      </c>
    </row>
    <row r="199" spans="1:50" ht="21.75" customHeight="1">
      <c r="B199" s="440">
        <v>12</v>
      </c>
      <c r="C199" s="441" t="s">
        <v>263</v>
      </c>
      <c r="D199" s="431">
        <v>212</v>
      </c>
      <c r="E199" s="430" t="s">
        <v>1087</v>
      </c>
      <c r="F199" s="430">
        <f t="shared" si="17"/>
        <v>3210207</v>
      </c>
      <c r="G199" s="430" t="s">
        <v>1088</v>
      </c>
      <c r="H199" s="430" t="s">
        <v>1088</v>
      </c>
      <c r="I199" s="431" t="str">
        <f t="shared" si="18"/>
        <v>OK</v>
      </c>
      <c r="J199" s="431" t="str">
        <f t="shared" si="16"/>
        <v>OK</v>
      </c>
      <c r="L199" s="442">
        <v>1064066</v>
      </c>
      <c r="M199" s="443" t="s">
        <v>1816</v>
      </c>
      <c r="N199" s="429" t="s">
        <v>1089</v>
      </c>
      <c r="O199" s="444" t="s">
        <v>517</v>
      </c>
      <c r="P199" s="444" t="s">
        <v>1090</v>
      </c>
      <c r="Q199" s="430" t="s">
        <v>1513</v>
      </c>
      <c r="R199" s="429" t="s">
        <v>1089</v>
      </c>
      <c r="S199" s="444" t="s">
        <v>517</v>
      </c>
      <c r="T199" s="444" t="s">
        <v>1090</v>
      </c>
      <c r="U199" s="445">
        <v>0</v>
      </c>
      <c r="V199" s="446"/>
      <c r="W199" s="445">
        <v>13</v>
      </c>
      <c r="X199" s="445">
        <v>12</v>
      </c>
      <c r="Y199" s="445">
        <v>10</v>
      </c>
      <c r="Z199" s="445">
        <v>10</v>
      </c>
      <c r="AA199" s="445">
        <v>10</v>
      </c>
      <c r="AB199" s="445">
        <v>10</v>
      </c>
      <c r="AC199" s="445">
        <v>10</v>
      </c>
      <c r="AD199" s="445">
        <v>10</v>
      </c>
      <c r="AE199" s="445">
        <v>10</v>
      </c>
      <c r="AF199" s="445">
        <v>10</v>
      </c>
      <c r="AG199" s="445">
        <v>10</v>
      </c>
      <c r="AH199" s="445">
        <v>10</v>
      </c>
      <c r="AI199" s="445">
        <v>10</v>
      </c>
      <c r="AJ199" s="445">
        <v>10</v>
      </c>
      <c r="AK199" s="445">
        <v>350000</v>
      </c>
      <c r="AL199" s="445">
        <v>350000</v>
      </c>
      <c r="AM199" s="445">
        <v>350000</v>
      </c>
      <c r="AN199" s="445">
        <v>350000</v>
      </c>
      <c r="AO199" s="445">
        <v>350000</v>
      </c>
      <c r="AP199" s="445">
        <v>350000</v>
      </c>
      <c r="AQ199" s="445">
        <v>350000</v>
      </c>
      <c r="AR199" s="445">
        <v>350000</v>
      </c>
      <c r="AS199" s="445">
        <v>350000</v>
      </c>
      <c r="AT199" s="445">
        <v>350000</v>
      </c>
      <c r="AU199" s="445">
        <v>350000</v>
      </c>
      <c r="AV199" s="445">
        <v>350000</v>
      </c>
      <c r="AW199" s="445">
        <v>1</v>
      </c>
    </row>
    <row r="200" spans="1:50" ht="21.75" customHeight="1">
      <c r="B200" s="440">
        <v>13</v>
      </c>
      <c r="C200" s="441" t="s">
        <v>223</v>
      </c>
      <c r="D200" s="431">
        <v>213</v>
      </c>
      <c r="E200" s="430" t="s">
        <v>1091</v>
      </c>
      <c r="F200" s="430">
        <f t="shared" si="17"/>
        <v>3210208</v>
      </c>
      <c r="G200" s="430" t="s">
        <v>1092</v>
      </c>
      <c r="H200" s="430" t="s">
        <v>1092</v>
      </c>
      <c r="I200" s="431" t="str">
        <f t="shared" si="18"/>
        <v>OK</v>
      </c>
      <c r="J200" s="431" t="str">
        <f t="shared" si="16"/>
        <v>OK</v>
      </c>
      <c r="L200" s="442">
        <v>1063856</v>
      </c>
      <c r="M200" s="443" t="s">
        <v>1817</v>
      </c>
      <c r="N200" s="429" t="s">
        <v>1093</v>
      </c>
      <c r="O200" s="444" t="s">
        <v>517</v>
      </c>
      <c r="P200" s="444" t="s">
        <v>1094</v>
      </c>
      <c r="Q200" s="430" t="s">
        <v>1513</v>
      </c>
      <c r="R200" s="429" t="s">
        <v>1093</v>
      </c>
      <c r="S200" s="444" t="s">
        <v>517</v>
      </c>
      <c r="T200" s="444" t="s">
        <v>1094</v>
      </c>
      <c r="U200" s="445">
        <v>0</v>
      </c>
      <c r="V200" s="446"/>
      <c r="W200" s="445">
        <v>13</v>
      </c>
      <c r="X200" s="445">
        <v>13</v>
      </c>
      <c r="Y200" s="445">
        <v>14</v>
      </c>
      <c r="Z200" s="445">
        <v>13</v>
      </c>
      <c r="AA200" s="445">
        <v>13</v>
      </c>
      <c r="AB200" s="445">
        <v>13</v>
      </c>
      <c r="AC200" s="445">
        <v>13</v>
      </c>
      <c r="AD200" s="445">
        <v>13</v>
      </c>
      <c r="AE200" s="445">
        <v>13</v>
      </c>
      <c r="AF200" s="445">
        <v>13</v>
      </c>
      <c r="AG200" s="445">
        <v>13</v>
      </c>
      <c r="AH200" s="445">
        <v>13</v>
      </c>
      <c r="AI200" s="445">
        <v>13</v>
      </c>
      <c r="AJ200" s="445">
        <v>13</v>
      </c>
      <c r="AK200" s="445">
        <v>504000</v>
      </c>
      <c r="AL200" s="445">
        <v>468000</v>
      </c>
      <c r="AM200" s="445">
        <v>468000</v>
      </c>
      <c r="AN200" s="445">
        <v>468000</v>
      </c>
      <c r="AO200" s="445">
        <v>468000</v>
      </c>
      <c r="AP200" s="445">
        <v>468000</v>
      </c>
      <c r="AQ200" s="445">
        <v>468000</v>
      </c>
      <c r="AR200" s="445">
        <v>468000</v>
      </c>
      <c r="AS200" s="445">
        <v>468000</v>
      </c>
      <c r="AT200" s="445">
        <v>468000</v>
      </c>
      <c r="AU200" s="445">
        <v>468000</v>
      </c>
      <c r="AV200" s="445">
        <v>468000</v>
      </c>
      <c r="AW200" s="445">
        <v>1</v>
      </c>
    </row>
    <row r="201" spans="1:50" ht="21.75" customHeight="1">
      <c r="B201" s="440">
        <v>14</v>
      </c>
      <c r="C201" s="441" t="s">
        <v>253</v>
      </c>
      <c r="D201" s="431">
        <v>214</v>
      </c>
      <c r="E201" s="430" t="s">
        <v>1095</v>
      </c>
      <c r="F201" s="430">
        <f t="shared" si="17"/>
        <v>3210210</v>
      </c>
      <c r="G201" s="430" t="s">
        <v>1096</v>
      </c>
      <c r="H201" s="430" t="s">
        <v>1096</v>
      </c>
      <c r="I201" s="431" t="str">
        <f t="shared" si="18"/>
        <v>OK</v>
      </c>
      <c r="J201" s="431" t="str">
        <f t="shared" si="16"/>
        <v>OK</v>
      </c>
      <c r="L201" s="442">
        <v>1050199</v>
      </c>
      <c r="M201" s="443" t="s">
        <v>1818</v>
      </c>
      <c r="N201" s="429" t="s">
        <v>1568</v>
      </c>
      <c r="O201" s="444" t="s">
        <v>517</v>
      </c>
      <c r="P201" s="444" t="s">
        <v>1097</v>
      </c>
      <c r="Q201" s="430" t="s">
        <v>1513</v>
      </c>
      <c r="R201" s="429" t="s">
        <v>1568</v>
      </c>
      <c r="S201" s="444" t="s">
        <v>517</v>
      </c>
      <c r="T201" s="444" t="s">
        <v>1097</v>
      </c>
      <c r="U201" s="445">
        <v>0</v>
      </c>
      <c r="V201" s="446"/>
      <c r="W201" s="445">
        <v>13</v>
      </c>
      <c r="X201" s="445">
        <v>14</v>
      </c>
      <c r="Y201" s="445">
        <v>29</v>
      </c>
      <c r="Z201" s="445">
        <v>28</v>
      </c>
      <c r="AA201" s="445">
        <v>28</v>
      </c>
      <c r="AB201" s="445">
        <v>28</v>
      </c>
      <c r="AC201" s="445">
        <v>28</v>
      </c>
      <c r="AD201" s="445">
        <v>27</v>
      </c>
      <c r="AE201" s="445">
        <v>28</v>
      </c>
      <c r="AF201" s="445">
        <v>28</v>
      </c>
      <c r="AG201" s="445">
        <v>28</v>
      </c>
      <c r="AH201" s="445">
        <v>28</v>
      </c>
      <c r="AI201" s="445">
        <v>28</v>
      </c>
      <c r="AJ201" s="445">
        <v>28</v>
      </c>
      <c r="AK201" s="445">
        <v>1044000</v>
      </c>
      <c r="AL201" s="445">
        <v>1008000</v>
      </c>
      <c r="AM201" s="445">
        <v>1008000</v>
      </c>
      <c r="AN201" s="445">
        <v>1008000</v>
      </c>
      <c r="AO201" s="445">
        <v>1008000</v>
      </c>
      <c r="AP201" s="445">
        <v>972000</v>
      </c>
      <c r="AQ201" s="445">
        <v>1008000</v>
      </c>
      <c r="AR201" s="445">
        <v>1008000</v>
      </c>
      <c r="AS201" s="445">
        <v>1008000</v>
      </c>
      <c r="AT201" s="445">
        <v>1008000</v>
      </c>
      <c r="AU201" s="445">
        <v>1008000</v>
      </c>
      <c r="AV201" s="445">
        <v>1008000</v>
      </c>
      <c r="AW201" s="445">
        <v>1</v>
      </c>
    </row>
    <row r="202" spans="1:50" ht="21.75" customHeight="1">
      <c r="B202" s="440">
        <v>15</v>
      </c>
      <c r="C202" s="441" t="s">
        <v>227</v>
      </c>
      <c r="D202" s="431">
        <v>215</v>
      </c>
      <c r="E202" s="430" t="s">
        <v>1098</v>
      </c>
      <c r="F202" s="430">
        <f t="shared" si="17"/>
        <v>3210211</v>
      </c>
      <c r="G202" s="430" t="s">
        <v>1099</v>
      </c>
      <c r="H202" s="430" t="s">
        <v>1099</v>
      </c>
      <c r="I202" s="431" t="str">
        <f t="shared" si="18"/>
        <v>OK</v>
      </c>
      <c r="J202" s="431" t="str">
        <f t="shared" si="16"/>
        <v>OK</v>
      </c>
      <c r="L202" s="442">
        <v>1064068</v>
      </c>
      <c r="M202" s="443" t="s">
        <v>1819</v>
      </c>
      <c r="N202" s="429" t="s">
        <v>1100</v>
      </c>
      <c r="O202" s="444" t="s">
        <v>517</v>
      </c>
      <c r="P202" s="444" t="s">
        <v>1101</v>
      </c>
      <c r="Q202" s="430" t="s">
        <v>1513</v>
      </c>
      <c r="R202" s="429" t="s">
        <v>1100</v>
      </c>
      <c r="S202" s="444" t="s">
        <v>517</v>
      </c>
      <c r="T202" s="444" t="s">
        <v>1101</v>
      </c>
      <c r="U202" s="445">
        <v>0</v>
      </c>
      <c r="V202" s="446"/>
      <c r="W202" s="445">
        <v>13</v>
      </c>
      <c r="X202" s="445">
        <v>15</v>
      </c>
      <c r="Y202" s="445">
        <v>8</v>
      </c>
      <c r="Z202" s="445">
        <v>8</v>
      </c>
      <c r="AA202" s="445">
        <v>8</v>
      </c>
      <c r="AB202" s="445">
        <v>8</v>
      </c>
      <c r="AC202" s="445">
        <v>8</v>
      </c>
      <c r="AD202" s="445">
        <v>8</v>
      </c>
      <c r="AE202" s="445">
        <v>7</v>
      </c>
      <c r="AF202" s="445">
        <v>7</v>
      </c>
      <c r="AG202" s="445">
        <v>7</v>
      </c>
      <c r="AH202" s="445">
        <v>7</v>
      </c>
      <c r="AI202" s="445">
        <v>7</v>
      </c>
      <c r="AJ202" s="445">
        <v>7</v>
      </c>
      <c r="AK202" s="445">
        <v>280000</v>
      </c>
      <c r="AL202" s="445">
        <v>280000</v>
      </c>
      <c r="AM202" s="445">
        <v>280000</v>
      </c>
      <c r="AN202" s="445">
        <v>280000</v>
      </c>
      <c r="AO202" s="445">
        <v>280000</v>
      </c>
      <c r="AP202" s="445">
        <v>280000</v>
      </c>
      <c r="AQ202" s="445">
        <v>245000</v>
      </c>
      <c r="AR202" s="445">
        <v>245000</v>
      </c>
      <c r="AS202" s="445">
        <v>245000</v>
      </c>
      <c r="AT202" s="445">
        <v>245000</v>
      </c>
      <c r="AU202" s="445">
        <v>245000</v>
      </c>
      <c r="AV202" s="445">
        <v>245000</v>
      </c>
      <c r="AW202" s="445">
        <v>1</v>
      </c>
    </row>
    <row r="203" spans="1:50" ht="21.75" customHeight="1">
      <c r="B203" s="440">
        <v>16</v>
      </c>
      <c r="C203" s="441" t="s">
        <v>234</v>
      </c>
      <c r="D203" s="431">
        <v>216</v>
      </c>
      <c r="E203" s="430" t="s">
        <v>1102</v>
      </c>
      <c r="F203" s="430">
        <f t="shared" si="17"/>
        <v>3210212</v>
      </c>
      <c r="G203" s="430" t="s">
        <v>1103</v>
      </c>
      <c r="H203" s="430" t="s">
        <v>1103</v>
      </c>
      <c r="I203" s="431" t="str">
        <f t="shared" si="18"/>
        <v>OK</v>
      </c>
      <c r="J203" s="431" t="str">
        <f t="shared" si="16"/>
        <v>OK</v>
      </c>
      <c r="L203" s="442">
        <v>1061390</v>
      </c>
      <c r="M203" s="443" t="s">
        <v>1820</v>
      </c>
      <c r="N203" s="429" t="s">
        <v>1104</v>
      </c>
      <c r="O203" s="444" t="s">
        <v>517</v>
      </c>
      <c r="P203" s="444" t="s">
        <v>1105</v>
      </c>
      <c r="Q203" s="430" t="s">
        <v>1513</v>
      </c>
      <c r="R203" s="429" t="s">
        <v>1104</v>
      </c>
      <c r="S203" s="444" t="s">
        <v>517</v>
      </c>
      <c r="T203" s="444" t="s">
        <v>1105</v>
      </c>
      <c r="U203" s="445">
        <v>6600000</v>
      </c>
      <c r="V203" s="446">
        <v>45838</v>
      </c>
      <c r="W203" s="445">
        <v>13</v>
      </c>
      <c r="X203" s="445">
        <v>16</v>
      </c>
      <c r="Y203" s="445">
        <v>15</v>
      </c>
      <c r="Z203" s="445">
        <v>15</v>
      </c>
      <c r="AA203" s="445">
        <v>15</v>
      </c>
      <c r="AB203" s="445">
        <v>15</v>
      </c>
      <c r="AC203" s="445">
        <v>15</v>
      </c>
      <c r="AD203" s="445">
        <v>15</v>
      </c>
      <c r="AE203" s="445">
        <v>14</v>
      </c>
      <c r="AF203" s="445">
        <v>14</v>
      </c>
      <c r="AG203" s="445">
        <v>14</v>
      </c>
      <c r="AH203" s="445">
        <v>14</v>
      </c>
      <c r="AI203" s="445">
        <v>14</v>
      </c>
      <c r="AJ203" s="445">
        <v>14</v>
      </c>
      <c r="AK203" s="445">
        <v>600000</v>
      </c>
      <c r="AL203" s="445">
        <v>600000</v>
      </c>
      <c r="AM203" s="445">
        <v>600000</v>
      </c>
      <c r="AN203" s="445">
        <v>600000</v>
      </c>
      <c r="AO203" s="445">
        <v>600000</v>
      </c>
      <c r="AP203" s="445">
        <v>600000</v>
      </c>
      <c r="AQ203" s="445">
        <v>560000</v>
      </c>
      <c r="AR203" s="445">
        <v>560000</v>
      </c>
      <c r="AS203" s="445">
        <v>560000</v>
      </c>
      <c r="AT203" s="445">
        <v>560000</v>
      </c>
      <c r="AU203" s="445">
        <v>560000</v>
      </c>
      <c r="AV203" s="445">
        <v>560000</v>
      </c>
      <c r="AW203" s="445">
        <v>1</v>
      </c>
    </row>
    <row r="204" spans="1:50" ht="21.75" customHeight="1">
      <c r="B204" s="440">
        <v>17</v>
      </c>
      <c r="C204" s="441" t="s">
        <v>258</v>
      </c>
      <c r="D204" s="431">
        <v>217</v>
      </c>
      <c r="E204" s="430" t="s">
        <v>1106</v>
      </c>
      <c r="F204" s="430">
        <f t="shared" si="17"/>
        <v>3210213</v>
      </c>
      <c r="G204" s="430" t="s">
        <v>1107</v>
      </c>
      <c r="H204" s="430" t="s">
        <v>1107</v>
      </c>
      <c r="I204" s="431" t="str">
        <f t="shared" si="18"/>
        <v>OK</v>
      </c>
      <c r="J204" s="431" t="str">
        <f t="shared" si="16"/>
        <v>OK</v>
      </c>
      <c r="L204" s="442">
        <v>1050202</v>
      </c>
      <c r="M204" s="443" t="s">
        <v>1821</v>
      </c>
      <c r="N204" s="429" t="s">
        <v>1108</v>
      </c>
      <c r="O204" s="444" t="s">
        <v>517</v>
      </c>
      <c r="P204" s="444" t="s">
        <v>1109</v>
      </c>
      <c r="Q204" s="430" t="s">
        <v>1513</v>
      </c>
      <c r="R204" s="429" t="s">
        <v>1108</v>
      </c>
      <c r="S204" s="444" t="s">
        <v>517</v>
      </c>
      <c r="T204" s="444" t="s">
        <v>1109</v>
      </c>
      <c r="U204" s="445">
        <v>5720000</v>
      </c>
      <c r="V204" s="446">
        <v>45838</v>
      </c>
      <c r="W204" s="445">
        <v>13</v>
      </c>
      <c r="X204" s="445">
        <v>17</v>
      </c>
      <c r="Y204" s="445">
        <v>13</v>
      </c>
      <c r="Z204" s="445">
        <v>13</v>
      </c>
      <c r="AA204" s="445">
        <v>13</v>
      </c>
      <c r="AB204" s="445">
        <v>13</v>
      </c>
      <c r="AC204" s="445">
        <v>13</v>
      </c>
      <c r="AD204" s="445">
        <v>13</v>
      </c>
      <c r="AE204" s="445">
        <v>13</v>
      </c>
      <c r="AF204" s="445">
        <v>13</v>
      </c>
      <c r="AG204" s="445">
        <v>12</v>
      </c>
      <c r="AH204" s="445">
        <v>12</v>
      </c>
      <c r="AI204" s="445">
        <v>12</v>
      </c>
      <c r="AJ204" s="445">
        <v>12</v>
      </c>
      <c r="AK204" s="445">
        <v>450900</v>
      </c>
      <c r="AL204" s="445">
        <v>450900</v>
      </c>
      <c r="AM204" s="445">
        <v>450900</v>
      </c>
      <c r="AN204" s="445">
        <v>450900</v>
      </c>
      <c r="AO204" s="445">
        <v>448500</v>
      </c>
      <c r="AP204" s="445">
        <v>448500</v>
      </c>
      <c r="AQ204" s="445">
        <v>448500</v>
      </c>
      <c r="AR204" s="445">
        <v>448500</v>
      </c>
      <c r="AS204" s="445">
        <v>414000</v>
      </c>
      <c r="AT204" s="445">
        <v>414000</v>
      </c>
      <c r="AU204" s="445">
        <v>414000</v>
      </c>
      <c r="AV204" s="445">
        <v>414000</v>
      </c>
      <c r="AW204" s="445">
        <v>1</v>
      </c>
    </row>
    <row r="205" spans="1:50" s="429" customFormat="1" ht="21.75" customHeight="1">
      <c r="A205" s="430"/>
      <c r="B205" s="440">
        <v>18</v>
      </c>
      <c r="C205" s="441" t="s">
        <v>281</v>
      </c>
      <c r="D205" s="431">
        <v>218</v>
      </c>
      <c r="E205" s="430" t="s">
        <v>1110</v>
      </c>
      <c r="F205" s="430">
        <f t="shared" si="17"/>
        <v>3210214</v>
      </c>
      <c r="G205" s="430" t="s">
        <v>1111</v>
      </c>
      <c r="H205" s="430" t="s">
        <v>1111</v>
      </c>
      <c r="I205" s="431" t="str">
        <f t="shared" si="18"/>
        <v>OK</v>
      </c>
      <c r="J205" s="431" t="str">
        <f t="shared" si="16"/>
        <v>OK</v>
      </c>
      <c r="K205" s="430"/>
      <c r="L205" s="442">
        <v>1064001</v>
      </c>
      <c r="M205" s="443" t="s">
        <v>1822</v>
      </c>
      <c r="N205" s="429" t="s">
        <v>1112</v>
      </c>
      <c r="O205" s="444" t="s">
        <v>517</v>
      </c>
      <c r="P205" s="444" t="s">
        <v>1113</v>
      </c>
      <c r="Q205" s="430" t="s">
        <v>1513</v>
      </c>
      <c r="R205" s="429" t="s">
        <v>1112</v>
      </c>
      <c r="S205" s="444" t="s">
        <v>517</v>
      </c>
      <c r="T205" s="444" t="s">
        <v>1113</v>
      </c>
      <c r="U205" s="445">
        <v>0</v>
      </c>
      <c r="V205" s="446"/>
      <c r="W205" s="445">
        <v>13</v>
      </c>
      <c r="X205" s="445">
        <v>18</v>
      </c>
      <c r="Y205" s="445">
        <v>16</v>
      </c>
      <c r="Z205" s="445">
        <v>16</v>
      </c>
      <c r="AA205" s="445">
        <v>14</v>
      </c>
      <c r="AB205" s="445">
        <v>14</v>
      </c>
      <c r="AC205" s="445">
        <v>14</v>
      </c>
      <c r="AD205" s="445">
        <v>14</v>
      </c>
      <c r="AE205" s="445">
        <v>14</v>
      </c>
      <c r="AF205" s="445">
        <v>14</v>
      </c>
      <c r="AG205" s="445">
        <v>14</v>
      </c>
      <c r="AH205" s="445">
        <v>14</v>
      </c>
      <c r="AI205" s="445">
        <v>14</v>
      </c>
      <c r="AJ205" s="445">
        <v>14</v>
      </c>
      <c r="AK205" s="445">
        <v>640000</v>
      </c>
      <c r="AL205" s="445">
        <v>640000</v>
      </c>
      <c r="AM205" s="445">
        <v>560000</v>
      </c>
      <c r="AN205" s="445">
        <v>560000</v>
      </c>
      <c r="AO205" s="445">
        <v>560000</v>
      </c>
      <c r="AP205" s="445">
        <v>560000</v>
      </c>
      <c r="AQ205" s="445">
        <v>560000</v>
      </c>
      <c r="AR205" s="445">
        <v>560000</v>
      </c>
      <c r="AS205" s="445">
        <v>560000</v>
      </c>
      <c r="AT205" s="445">
        <v>560000</v>
      </c>
      <c r="AU205" s="445">
        <v>560000</v>
      </c>
      <c r="AV205" s="445">
        <v>560000</v>
      </c>
      <c r="AW205" s="445">
        <v>1</v>
      </c>
      <c r="AX205" s="430"/>
    </row>
    <row r="206" spans="1:50" s="429" customFormat="1" ht="21.75" customHeight="1">
      <c r="A206" s="430"/>
      <c r="B206" s="440">
        <v>19</v>
      </c>
      <c r="C206" s="441" t="s">
        <v>298</v>
      </c>
      <c r="D206" s="431">
        <v>219</v>
      </c>
      <c r="E206" s="430" t="s">
        <v>1114</v>
      </c>
      <c r="F206" s="430">
        <f t="shared" si="17"/>
        <v>3210215</v>
      </c>
      <c r="G206" s="430" t="s">
        <v>1115</v>
      </c>
      <c r="H206" s="430" t="s">
        <v>1115</v>
      </c>
      <c r="I206" s="431" t="str">
        <f t="shared" si="18"/>
        <v>OK</v>
      </c>
      <c r="J206" s="431" t="str">
        <f t="shared" si="16"/>
        <v>OK</v>
      </c>
      <c r="K206" s="430"/>
      <c r="L206" s="442">
        <v>1064064</v>
      </c>
      <c r="M206" s="443" t="s">
        <v>1823</v>
      </c>
      <c r="N206" s="429" t="s">
        <v>2100</v>
      </c>
      <c r="O206" s="444" t="s">
        <v>517</v>
      </c>
      <c r="P206" s="444" t="s">
        <v>1116</v>
      </c>
      <c r="Q206" s="430" t="s">
        <v>1513</v>
      </c>
      <c r="R206" s="429" t="s">
        <v>2101</v>
      </c>
      <c r="S206" s="444" t="s">
        <v>517</v>
      </c>
      <c r="T206" s="444" t="s">
        <v>1116</v>
      </c>
      <c r="U206" s="445">
        <v>0</v>
      </c>
      <c r="V206" s="446"/>
      <c r="W206" s="445">
        <v>13</v>
      </c>
      <c r="X206" s="445">
        <v>19</v>
      </c>
      <c r="Y206" s="445">
        <v>12</v>
      </c>
      <c r="Z206" s="445">
        <v>12</v>
      </c>
      <c r="AA206" s="445">
        <v>12</v>
      </c>
      <c r="AB206" s="445">
        <v>12</v>
      </c>
      <c r="AC206" s="445">
        <v>12</v>
      </c>
      <c r="AD206" s="445">
        <v>12</v>
      </c>
      <c r="AE206" s="445">
        <v>12</v>
      </c>
      <c r="AF206" s="445">
        <v>12</v>
      </c>
      <c r="AG206" s="445">
        <v>12</v>
      </c>
      <c r="AH206" s="445">
        <v>12</v>
      </c>
      <c r="AI206" s="445">
        <v>12</v>
      </c>
      <c r="AJ206" s="445">
        <v>12</v>
      </c>
      <c r="AK206" s="445">
        <v>480000</v>
      </c>
      <c r="AL206" s="445">
        <v>480000</v>
      </c>
      <c r="AM206" s="445">
        <v>480000</v>
      </c>
      <c r="AN206" s="445">
        <v>480000</v>
      </c>
      <c r="AO206" s="445">
        <v>480000</v>
      </c>
      <c r="AP206" s="445">
        <v>480000</v>
      </c>
      <c r="AQ206" s="445">
        <v>480000</v>
      </c>
      <c r="AR206" s="445">
        <v>480000</v>
      </c>
      <c r="AS206" s="445">
        <v>480000</v>
      </c>
      <c r="AT206" s="445">
        <v>480000</v>
      </c>
      <c r="AU206" s="445">
        <v>480000</v>
      </c>
      <c r="AV206" s="445">
        <v>480000</v>
      </c>
      <c r="AW206" s="445">
        <v>1</v>
      </c>
      <c r="AX206" s="430"/>
    </row>
    <row r="207" spans="1:50" s="429" customFormat="1" ht="21.75" customHeight="1">
      <c r="A207" s="430"/>
      <c r="B207" s="440">
        <v>20</v>
      </c>
      <c r="C207" s="441" t="s">
        <v>312</v>
      </c>
      <c r="D207" s="431">
        <v>220</v>
      </c>
      <c r="E207" s="430" t="s">
        <v>1117</v>
      </c>
      <c r="F207" s="430">
        <f t="shared" si="17"/>
        <v>3210216</v>
      </c>
      <c r="G207" s="430" t="s">
        <v>1118</v>
      </c>
      <c r="H207" s="430" t="s">
        <v>1118</v>
      </c>
      <c r="I207" s="431" t="str">
        <f t="shared" si="18"/>
        <v>OK</v>
      </c>
      <c r="J207" s="431" t="str">
        <f t="shared" si="16"/>
        <v>OK</v>
      </c>
      <c r="K207" s="430"/>
      <c r="L207" s="442">
        <v>1063857</v>
      </c>
      <c r="M207" s="443" t="s">
        <v>1824</v>
      </c>
      <c r="N207" s="429" t="s">
        <v>1119</v>
      </c>
      <c r="O207" s="444" t="s">
        <v>517</v>
      </c>
      <c r="P207" s="444" t="s">
        <v>1120</v>
      </c>
      <c r="Q207" s="430" t="s">
        <v>1513</v>
      </c>
      <c r="R207" s="429" t="s">
        <v>1119</v>
      </c>
      <c r="S207" s="444" t="s">
        <v>517</v>
      </c>
      <c r="T207" s="444" t="s">
        <v>1120</v>
      </c>
      <c r="U207" s="445">
        <v>12400000</v>
      </c>
      <c r="V207" s="446">
        <v>45838</v>
      </c>
      <c r="W207" s="445">
        <v>13</v>
      </c>
      <c r="X207" s="445">
        <v>20</v>
      </c>
      <c r="Y207" s="445">
        <v>31</v>
      </c>
      <c r="Z207" s="445">
        <v>32</v>
      </c>
      <c r="AA207" s="445">
        <v>31</v>
      </c>
      <c r="AB207" s="445">
        <v>30</v>
      </c>
      <c r="AC207" s="445">
        <v>30</v>
      </c>
      <c r="AD207" s="445">
        <v>30</v>
      </c>
      <c r="AE207" s="445">
        <v>30</v>
      </c>
      <c r="AF207" s="445">
        <v>30</v>
      </c>
      <c r="AG207" s="445">
        <v>30</v>
      </c>
      <c r="AH207" s="445">
        <v>30</v>
      </c>
      <c r="AI207" s="445">
        <v>30</v>
      </c>
      <c r="AJ207" s="445">
        <v>30</v>
      </c>
      <c r="AK207" s="445">
        <v>1054000</v>
      </c>
      <c r="AL207" s="445">
        <v>1088000</v>
      </c>
      <c r="AM207" s="445">
        <v>1054000</v>
      </c>
      <c r="AN207" s="445">
        <v>1020000</v>
      </c>
      <c r="AO207" s="445">
        <v>1020000</v>
      </c>
      <c r="AP207" s="445">
        <v>1020000</v>
      </c>
      <c r="AQ207" s="445">
        <v>1020000</v>
      </c>
      <c r="AR207" s="445">
        <v>1020000</v>
      </c>
      <c r="AS207" s="445">
        <v>1020000</v>
      </c>
      <c r="AT207" s="445">
        <v>1020000</v>
      </c>
      <c r="AU207" s="445">
        <v>1020000</v>
      </c>
      <c r="AV207" s="445">
        <v>1020000</v>
      </c>
      <c r="AW207" s="445">
        <v>1</v>
      </c>
      <c r="AX207" s="430"/>
    </row>
    <row r="208" spans="1:50" s="429" customFormat="1" ht="21.75" customHeight="1">
      <c r="A208" s="430"/>
      <c r="B208" s="440">
        <v>21</v>
      </c>
      <c r="C208" s="448" t="s">
        <v>2102</v>
      </c>
      <c r="D208" s="431">
        <v>221</v>
      </c>
      <c r="E208" s="430" t="s">
        <v>1121</v>
      </c>
      <c r="F208" s="430">
        <f t="shared" si="17"/>
        <v>3210322</v>
      </c>
      <c r="G208" s="430" t="s">
        <v>1122</v>
      </c>
      <c r="H208" s="430" t="s">
        <v>1122</v>
      </c>
      <c r="I208" s="431" t="str">
        <f t="shared" si="18"/>
        <v>OK</v>
      </c>
      <c r="J208" s="431" t="str">
        <f t="shared" si="16"/>
        <v>OK</v>
      </c>
      <c r="K208" s="430"/>
      <c r="L208" s="442">
        <v>1007838</v>
      </c>
      <c r="M208" s="443" t="s">
        <v>663</v>
      </c>
      <c r="N208" s="429" t="s">
        <v>664</v>
      </c>
      <c r="O208" s="444" t="s">
        <v>517</v>
      </c>
      <c r="P208" s="444" t="s">
        <v>665</v>
      </c>
      <c r="Q208" s="430" t="s">
        <v>1513</v>
      </c>
      <c r="R208" s="429" t="s">
        <v>664</v>
      </c>
      <c r="S208" s="444" t="s">
        <v>517</v>
      </c>
      <c r="T208" s="444" t="s">
        <v>665</v>
      </c>
      <c r="U208" s="445">
        <v>11000000</v>
      </c>
      <c r="V208" s="446">
        <v>45838</v>
      </c>
      <c r="W208" s="445">
        <v>13</v>
      </c>
      <c r="X208" s="445">
        <v>21</v>
      </c>
      <c r="Y208" s="445">
        <v>25</v>
      </c>
      <c r="Z208" s="445">
        <v>25</v>
      </c>
      <c r="AA208" s="445">
        <v>25</v>
      </c>
      <c r="AB208" s="445">
        <v>24</v>
      </c>
      <c r="AC208" s="445">
        <v>24</v>
      </c>
      <c r="AD208" s="445">
        <v>24</v>
      </c>
      <c r="AE208" s="445">
        <v>23</v>
      </c>
      <c r="AF208" s="445">
        <v>23</v>
      </c>
      <c r="AG208" s="445">
        <v>24</v>
      </c>
      <c r="AH208" s="445">
        <v>24</v>
      </c>
      <c r="AI208" s="445">
        <v>24</v>
      </c>
      <c r="AJ208" s="445">
        <v>24</v>
      </c>
      <c r="AK208" s="445">
        <v>875000</v>
      </c>
      <c r="AL208" s="445">
        <v>875000</v>
      </c>
      <c r="AM208" s="445">
        <v>875000</v>
      </c>
      <c r="AN208" s="445">
        <v>840000</v>
      </c>
      <c r="AO208" s="445">
        <v>840000</v>
      </c>
      <c r="AP208" s="445">
        <v>840000</v>
      </c>
      <c r="AQ208" s="445">
        <v>805000</v>
      </c>
      <c r="AR208" s="445">
        <v>805000</v>
      </c>
      <c r="AS208" s="445">
        <v>840000</v>
      </c>
      <c r="AT208" s="445">
        <v>840000</v>
      </c>
      <c r="AU208" s="445">
        <v>840000</v>
      </c>
      <c r="AV208" s="445">
        <v>840000</v>
      </c>
      <c r="AW208" s="445">
        <v>1</v>
      </c>
      <c r="AX208" s="430"/>
    </row>
    <row r="209" spans="1:50" s="429" customFormat="1" ht="21.75" customHeight="1">
      <c r="A209" s="430"/>
      <c r="B209" s="440">
        <v>22</v>
      </c>
      <c r="C209" s="448" t="s">
        <v>2103</v>
      </c>
      <c r="D209" s="431">
        <v>222</v>
      </c>
      <c r="E209" s="430" t="s">
        <v>1123</v>
      </c>
      <c r="F209" s="430">
        <f t="shared" si="17"/>
        <v>3210323</v>
      </c>
      <c r="G209" s="430" t="s">
        <v>1124</v>
      </c>
      <c r="H209" s="430" t="s">
        <v>1124</v>
      </c>
      <c r="I209" s="431" t="str">
        <f t="shared" si="18"/>
        <v>OK</v>
      </c>
      <c r="J209" s="431" t="str">
        <f t="shared" si="16"/>
        <v>OK</v>
      </c>
      <c r="K209" s="430"/>
      <c r="L209" s="442">
        <v>1066405</v>
      </c>
      <c r="M209" s="443" t="s">
        <v>1825</v>
      </c>
      <c r="N209" s="429" t="s">
        <v>1125</v>
      </c>
      <c r="O209" s="444" t="s">
        <v>517</v>
      </c>
      <c r="P209" s="444" t="s">
        <v>1126</v>
      </c>
      <c r="Q209" s="430" t="s">
        <v>1513</v>
      </c>
      <c r="R209" s="429" t="s">
        <v>1125</v>
      </c>
      <c r="S209" s="444" t="s">
        <v>517</v>
      </c>
      <c r="T209" s="444" t="s">
        <v>1126</v>
      </c>
      <c r="U209" s="445">
        <v>3520000</v>
      </c>
      <c r="V209" s="446">
        <v>45838</v>
      </c>
      <c r="W209" s="445">
        <v>13</v>
      </c>
      <c r="X209" s="445">
        <v>22</v>
      </c>
      <c r="Y209" s="445">
        <v>11</v>
      </c>
      <c r="Z209" s="445">
        <v>11</v>
      </c>
      <c r="AA209" s="445">
        <v>11</v>
      </c>
      <c r="AB209" s="445">
        <v>11</v>
      </c>
      <c r="AC209" s="445">
        <v>11</v>
      </c>
      <c r="AD209" s="445">
        <v>11</v>
      </c>
      <c r="AE209" s="445">
        <v>11</v>
      </c>
      <c r="AF209" s="445">
        <v>11</v>
      </c>
      <c r="AG209" s="445">
        <v>11</v>
      </c>
      <c r="AH209" s="445">
        <v>11</v>
      </c>
      <c r="AI209" s="445">
        <v>11</v>
      </c>
      <c r="AJ209" s="445">
        <v>11</v>
      </c>
      <c r="AK209" s="445">
        <v>374000</v>
      </c>
      <c r="AL209" s="445">
        <v>374000</v>
      </c>
      <c r="AM209" s="445">
        <v>374000</v>
      </c>
      <c r="AN209" s="445">
        <v>374000</v>
      </c>
      <c r="AO209" s="445">
        <v>374000</v>
      </c>
      <c r="AP209" s="445">
        <v>374000</v>
      </c>
      <c r="AQ209" s="445">
        <v>374000</v>
      </c>
      <c r="AR209" s="445">
        <v>374000</v>
      </c>
      <c r="AS209" s="445">
        <v>374000</v>
      </c>
      <c r="AT209" s="445">
        <v>374000</v>
      </c>
      <c r="AU209" s="445">
        <v>374000</v>
      </c>
      <c r="AV209" s="445">
        <v>374000</v>
      </c>
      <c r="AW209" s="445">
        <v>1</v>
      </c>
      <c r="AX209" s="430"/>
    </row>
    <row r="210" spans="1:50" ht="21.75" customHeight="1">
      <c r="B210" s="440">
        <v>23</v>
      </c>
      <c r="C210" s="448" t="s">
        <v>2104</v>
      </c>
      <c r="D210" s="431">
        <v>223</v>
      </c>
      <c r="E210" s="430" t="s">
        <v>1127</v>
      </c>
      <c r="F210" s="430">
        <f t="shared" si="17"/>
        <v>3210324</v>
      </c>
      <c r="G210" s="430" t="s">
        <v>1690</v>
      </c>
      <c r="H210" s="430" t="s">
        <v>1690</v>
      </c>
      <c r="I210" s="431" t="str">
        <f t="shared" si="18"/>
        <v>OK</v>
      </c>
      <c r="J210" s="431" t="str">
        <f t="shared" si="16"/>
        <v>OK</v>
      </c>
      <c r="L210" s="442">
        <v>1066784</v>
      </c>
      <c r="M210" s="443" t="s">
        <v>1826</v>
      </c>
      <c r="N210" s="429" t="s">
        <v>1128</v>
      </c>
      <c r="O210" s="444" t="s">
        <v>517</v>
      </c>
      <c r="P210" s="444" t="s">
        <v>1129</v>
      </c>
      <c r="Q210" s="430" t="s">
        <v>1513</v>
      </c>
      <c r="R210" s="429" t="s">
        <v>1128</v>
      </c>
      <c r="S210" s="444" t="s">
        <v>517</v>
      </c>
      <c r="T210" s="444" t="s">
        <v>1129</v>
      </c>
      <c r="U210" s="445">
        <v>0</v>
      </c>
      <c r="V210" s="446"/>
      <c r="W210" s="445">
        <v>13</v>
      </c>
      <c r="X210" s="445">
        <v>23</v>
      </c>
      <c r="Y210" s="445">
        <v>12</v>
      </c>
      <c r="Z210" s="445">
        <v>12</v>
      </c>
      <c r="AA210" s="445">
        <v>12</v>
      </c>
      <c r="AB210" s="445">
        <v>12</v>
      </c>
      <c r="AC210" s="445">
        <v>12</v>
      </c>
      <c r="AD210" s="445">
        <v>12</v>
      </c>
      <c r="AE210" s="445">
        <v>12</v>
      </c>
      <c r="AF210" s="445">
        <v>12</v>
      </c>
      <c r="AG210" s="445">
        <v>12</v>
      </c>
      <c r="AH210" s="445">
        <v>12</v>
      </c>
      <c r="AI210" s="445">
        <v>12</v>
      </c>
      <c r="AJ210" s="445">
        <v>12</v>
      </c>
      <c r="AK210" s="445">
        <v>403200</v>
      </c>
      <c r="AL210" s="445">
        <v>403200</v>
      </c>
      <c r="AM210" s="445">
        <v>403200</v>
      </c>
      <c r="AN210" s="445">
        <v>403200</v>
      </c>
      <c r="AO210" s="445">
        <v>403200</v>
      </c>
      <c r="AP210" s="445">
        <v>403200</v>
      </c>
      <c r="AQ210" s="445">
        <v>403200</v>
      </c>
      <c r="AR210" s="445">
        <v>403200</v>
      </c>
      <c r="AS210" s="445">
        <v>403200</v>
      </c>
      <c r="AT210" s="445">
        <v>403200</v>
      </c>
      <c r="AU210" s="445">
        <v>403200</v>
      </c>
      <c r="AV210" s="445">
        <v>403200</v>
      </c>
      <c r="AW210" s="445">
        <v>1</v>
      </c>
    </row>
    <row r="211" spans="1:50" ht="21.75" customHeight="1">
      <c r="B211" s="440">
        <v>24</v>
      </c>
      <c r="C211" s="448" t="s">
        <v>2105</v>
      </c>
      <c r="D211" s="431">
        <v>224</v>
      </c>
      <c r="E211" s="430" t="s">
        <v>1130</v>
      </c>
      <c r="F211" s="430">
        <f t="shared" si="17"/>
        <v>3210325</v>
      </c>
      <c r="G211" s="430" t="s">
        <v>1131</v>
      </c>
      <c r="H211" s="430" t="s">
        <v>1131</v>
      </c>
      <c r="I211" s="431" t="str">
        <f t="shared" si="18"/>
        <v>OK</v>
      </c>
      <c r="J211" s="431" t="str">
        <f t="shared" si="16"/>
        <v>OK</v>
      </c>
      <c r="L211" s="442">
        <v>1039860</v>
      </c>
      <c r="M211" s="443" t="s">
        <v>1827</v>
      </c>
      <c r="N211" s="429" t="s">
        <v>2106</v>
      </c>
      <c r="O211" s="444" t="s">
        <v>517</v>
      </c>
      <c r="P211" s="444" t="s">
        <v>1132</v>
      </c>
      <c r="Q211" s="430" t="s">
        <v>1513</v>
      </c>
      <c r="R211" s="429" t="s">
        <v>2107</v>
      </c>
      <c r="S211" s="444" t="s">
        <v>517</v>
      </c>
      <c r="T211" s="444" t="s">
        <v>1132</v>
      </c>
      <c r="U211" s="445">
        <v>0</v>
      </c>
      <c r="V211" s="446"/>
      <c r="W211" s="445">
        <v>13</v>
      </c>
      <c r="X211" s="445">
        <v>24</v>
      </c>
      <c r="Y211" s="445">
        <v>14</v>
      </c>
      <c r="Z211" s="445">
        <v>14</v>
      </c>
      <c r="AA211" s="445">
        <v>15</v>
      </c>
      <c r="AB211" s="445">
        <v>16</v>
      </c>
      <c r="AC211" s="445">
        <v>14</v>
      </c>
      <c r="AD211" s="445">
        <v>15</v>
      </c>
      <c r="AE211" s="445">
        <v>15</v>
      </c>
      <c r="AF211" s="445">
        <v>15</v>
      </c>
      <c r="AG211" s="445">
        <v>15</v>
      </c>
      <c r="AH211" s="445">
        <v>15</v>
      </c>
      <c r="AI211" s="445">
        <v>15</v>
      </c>
      <c r="AJ211" s="445">
        <v>15</v>
      </c>
      <c r="AK211" s="445">
        <v>560000</v>
      </c>
      <c r="AL211" s="445">
        <v>560000</v>
      </c>
      <c r="AM211" s="445">
        <v>600000</v>
      </c>
      <c r="AN211" s="445">
        <v>640000</v>
      </c>
      <c r="AO211" s="445">
        <v>560000</v>
      </c>
      <c r="AP211" s="445">
        <v>600000</v>
      </c>
      <c r="AQ211" s="445">
        <v>600000</v>
      </c>
      <c r="AR211" s="445">
        <v>600000</v>
      </c>
      <c r="AS211" s="445">
        <v>600000</v>
      </c>
      <c r="AT211" s="445">
        <v>600000</v>
      </c>
      <c r="AU211" s="445">
        <v>600000</v>
      </c>
      <c r="AV211" s="445">
        <v>600000</v>
      </c>
      <c r="AW211" s="445">
        <v>1</v>
      </c>
      <c r="AX211" s="429"/>
    </row>
    <row r="212" spans="1:50" ht="21.75" customHeight="1">
      <c r="B212" s="440">
        <v>25</v>
      </c>
      <c r="C212" s="448" t="s">
        <v>2108</v>
      </c>
      <c r="D212" s="431">
        <v>225</v>
      </c>
      <c r="E212" s="430" t="s">
        <v>1133</v>
      </c>
      <c r="F212" s="430">
        <f t="shared" si="17"/>
        <v>3210326</v>
      </c>
      <c r="G212" s="430" t="s">
        <v>1134</v>
      </c>
      <c r="H212" s="430" t="s">
        <v>1134</v>
      </c>
      <c r="I212" s="431" t="str">
        <f t="shared" si="18"/>
        <v>OK</v>
      </c>
      <c r="J212" s="431" t="str">
        <f t="shared" si="16"/>
        <v>OK</v>
      </c>
      <c r="L212" s="442">
        <v>1066994</v>
      </c>
      <c r="M212" s="443" t="s">
        <v>1828</v>
      </c>
      <c r="N212" s="429" t="s">
        <v>1135</v>
      </c>
      <c r="O212" s="444" t="s">
        <v>517</v>
      </c>
      <c r="P212" s="444" t="s">
        <v>1136</v>
      </c>
      <c r="Q212" s="430" t="s">
        <v>1513</v>
      </c>
      <c r="R212" s="429" t="s">
        <v>1135</v>
      </c>
      <c r="S212" s="444" t="s">
        <v>517</v>
      </c>
      <c r="T212" s="444" t="s">
        <v>1136</v>
      </c>
      <c r="U212" s="445">
        <v>0</v>
      </c>
      <c r="V212" s="446"/>
      <c r="W212" s="445">
        <v>13</v>
      </c>
      <c r="X212" s="445">
        <v>25</v>
      </c>
      <c r="Y212" s="445">
        <v>16</v>
      </c>
      <c r="Z212" s="445">
        <v>16</v>
      </c>
      <c r="AA212" s="445">
        <v>16</v>
      </c>
      <c r="AB212" s="445">
        <v>16</v>
      </c>
      <c r="AC212" s="445">
        <v>16</v>
      </c>
      <c r="AD212" s="445">
        <v>16</v>
      </c>
      <c r="AE212" s="445">
        <v>16</v>
      </c>
      <c r="AF212" s="445">
        <v>16</v>
      </c>
      <c r="AG212" s="445">
        <v>16</v>
      </c>
      <c r="AH212" s="445">
        <v>16</v>
      </c>
      <c r="AI212" s="445">
        <v>16</v>
      </c>
      <c r="AJ212" s="445">
        <v>16</v>
      </c>
      <c r="AK212" s="445">
        <v>544000</v>
      </c>
      <c r="AL212" s="445">
        <v>544000</v>
      </c>
      <c r="AM212" s="445">
        <v>544000</v>
      </c>
      <c r="AN212" s="445">
        <v>544000</v>
      </c>
      <c r="AO212" s="445">
        <v>544000</v>
      </c>
      <c r="AP212" s="445">
        <v>544000</v>
      </c>
      <c r="AQ212" s="445">
        <v>544000</v>
      </c>
      <c r="AR212" s="445">
        <v>544000</v>
      </c>
      <c r="AS212" s="445">
        <v>544000</v>
      </c>
      <c r="AT212" s="445">
        <v>544000</v>
      </c>
      <c r="AU212" s="445">
        <v>544000</v>
      </c>
      <c r="AV212" s="445">
        <v>544000</v>
      </c>
      <c r="AW212" s="445">
        <v>1</v>
      </c>
      <c r="AX212" s="429"/>
    </row>
    <row r="213" spans="1:50" ht="21.75" customHeight="1">
      <c r="B213" s="440">
        <v>26</v>
      </c>
      <c r="C213" s="448" t="s">
        <v>2109</v>
      </c>
      <c r="D213" s="431">
        <v>226</v>
      </c>
      <c r="E213" s="430" t="s">
        <v>1137</v>
      </c>
      <c r="F213" s="430">
        <f t="shared" si="17"/>
        <v>3210327</v>
      </c>
      <c r="G213" s="430" t="s">
        <v>1138</v>
      </c>
      <c r="H213" s="430" t="s">
        <v>1138</v>
      </c>
      <c r="I213" s="431" t="str">
        <f t="shared" si="18"/>
        <v>OK</v>
      </c>
      <c r="J213" s="431" t="str">
        <f t="shared" si="16"/>
        <v>OK</v>
      </c>
      <c r="L213" s="442">
        <v>1053305</v>
      </c>
      <c r="M213" s="443" t="s">
        <v>1811</v>
      </c>
      <c r="N213" s="429" t="s">
        <v>1066</v>
      </c>
      <c r="O213" s="444" t="s">
        <v>644</v>
      </c>
      <c r="P213" s="444" t="s">
        <v>1840</v>
      </c>
      <c r="Q213" s="430" t="s">
        <v>1513</v>
      </c>
      <c r="R213" s="429" t="s">
        <v>1066</v>
      </c>
      <c r="S213" s="444" t="s">
        <v>644</v>
      </c>
      <c r="T213" s="444" t="s">
        <v>1840</v>
      </c>
      <c r="U213" s="445">
        <v>3080000</v>
      </c>
      <c r="V213" s="446">
        <v>45838</v>
      </c>
      <c r="W213" s="445">
        <v>13</v>
      </c>
      <c r="X213" s="445">
        <v>26</v>
      </c>
      <c r="Y213" s="445">
        <v>11</v>
      </c>
      <c r="Z213" s="445">
        <v>11</v>
      </c>
      <c r="AA213" s="445">
        <v>11</v>
      </c>
      <c r="AB213" s="445">
        <v>11</v>
      </c>
      <c r="AC213" s="445">
        <v>11</v>
      </c>
      <c r="AD213" s="445">
        <v>11</v>
      </c>
      <c r="AE213" s="445">
        <v>11</v>
      </c>
      <c r="AF213" s="445">
        <v>11</v>
      </c>
      <c r="AG213" s="445">
        <v>11</v>
      </c>
      <c r="AH213" s="445">
        <v>11</v>
      </c>
      <c r="AI213" s="445">
        <v>11</v>
      </c>
      <c r="AJ213" s="445">
        <v>11</v>
      </c>
      <c r="AK213" s="445">
        <v>440000</v>
      </c>
      <c r="AL213" s="445">
        <v>440000</v>
      </c>
      <c r="AM213" s="445">
        <v>440000</v>
      </c>
      <c r="AN213" s="445">
        <v>440000</v>
      </c>
      <c r="AO213" s="445">
        <v>440000</v>
      </c>
      <c r="AP213" s="445">
        <v>440000</v>
      </c>
      <c r="AQ213" s="445">
        <v>440000</v>
      </c>
      <c r="AR213" s="445">
        <v>440000</v>
      </c>
      <c r="AS213" s="445">
        <v>440000</v>
      </c>
      <c r="AT213" s="445">
        <v>440000</v>
      </c>
      <c r="AU213" s="445">
        <v>440000</v>
      </c>
      <c r="AV213" s="445">
        <v>440000</v>
      </c>
      <c r="AW213" s="445">
        <v>1</v>
      </c>
      <c r="AX213" s="429"/>
    </row>
    <row r="214" spans="1:50" ht="21.75" customHeight="1">
      <c r="B214" s="440">
        <v>27</v>
      </c>
      <c r="C214" s="448" t="s">
        <v>2110</v>
      </c>
      <c r="D214" s="431">
        <v>227</v>
      </c>
      <c r="E214" s="430" t="s">
        <v>1139</v>
      </c>
      <c r="F214" s="430">
        <f t="shared" si="17"/>
        <v>3210476</v>
      </c>
      <c r="G214" s="430" t="s">
        <v>1140</v>
      </c>
      <c r="H214" s="430" t="s">
        <v>1140</v>
      </c>
      <c r="I214" s="431" t="str">
        <f t="shared" si="18"/>
        <v>OK</v>
      </c>
      <c r="J214" s="431" t="str">
        <f t="shared" si="16"/>
        <v>OK</v>
      </c>
      <c r="L214" s="442">
        <v>1050202</v>
      </c>
      <c r="M214" s="443" t="s">
        <v>1821</v>
      </c>
      <c r="N214" s="429" t="s">
        <v>1108</v>
      </c>
      <c r="O214" s="444" t="s">
        <v>517</v>
      </c>
      <c r="P214" s="444" t="s">
        <v>1109</v>
      </c>
      <c r="Q214" s="430" t="s">
        <v>1513</v>
      </c>
      <c r="R214" s="429" t="s">
        <v>1108</v>
      </c>
      <c r="S214" s="444" t="s">
        <v>517</v>
      </c>
      <c r="T214" s="444" t="s">
        <v>1109</v>
      </c>
      <c r="U214" s="445">
        <v>7920000</v>
      </c>
      <c r="V214" s="446">
        <v>45838</v>
      </c>
      <c r="W214" s="445">
        <v>13</v>
      </c>
      <c r="X214" s="445">
        <v>27</v>
      </c>
      <c r="Y214" s="445">
        <v>18</v>
      </c>
      <c r="Z214" s="445">
        <v>18</v>
      </c>
      <c r="AA214" s="445">
        <v>18</v>
      </c>
      <c r="AB214" s="445">
        <v>18</v>
      </c>
      <c r="AC214" s="445">
        <v>18</v>
      </c>
      <c r="AD214" s="445">
        <v>18</v>
      </c>
      <c r="AE214" s="445">
        <v>18</v>
      </c>
      <c r="AF214" s="445">
        <v>18</v>
      </c>
      <c r="AG214" s="445">
        <v>18</v>
      </c>
      <c r="AH214" s="445">
        <v>18</v>
      </c>
      <c r="AI214" s="445">
        <v>18</v>
      </c>
      <c r="AJ214" s="445">
        <v>18</v>
      </c>
      <c r="AK214" s="445">
        <v>619300</v>
      </c>
      <c r="AL214" s="445">
        <v>619300</v>
      </c>
      <c r="AM214" s="445">
        <v>619300</v>
      </c>
      <c r="AN214" s="445">
        <v>619300</v>
      </c>
      <c r="AO214" s="445">
        <v>619300</v>
      </c>
      <c r="AP214" s="445">
        <v>619300</v>
      </c>
      <c r="AQ214" s="445">
        <v>619300</v>
      </c>
      <c r="AR214" s="445">
        <v>619300</v>
      </c>
      <c r="AS214" s="445">
        <v>619300</v>
      </c>
      <c r="AT214" s="445">
        <v>619300</v>
      </c>
      <c r="AU214" s="445">
        <v>619300</v>
      </c>
      <c r="AV214" s="445">
        <v>619300</v>
      </c>
      <c r="AW214" s="445">
        <v>1</v>
      </c>
      <c r="AX214" s="429"/>
    </row>
    <row r="215" spans="1:50" ht="21.75" customHeight="1">
      <c r="B215" s="440">
        <v>28</v>
      </c>
      <c r="C215" s="448" t="s">
        <v>325</v>
      </c>
      <c r="D215" s="431">
        <v>228</v>
      </c>
      <c r="E215" s="430" t="s">
        <v>1141</v>
      </c>
      <c r="F215" s="430">
        <f t="shared" si="17"/>
        <v>3210477</v>
      </c>
      <c r="G215" s="430" t="s">
        <v>1142</v>
      </c>
      <c r="H215" s="430" t="s">
        <v>1142</v>
      </c>
      <c r="I215" s="431" t="str">
        <f t="shared" si="18"/>
        <v>OK</v>
      </c>
      <c r="J215" s="431" t="str">
        <f t="shared" si="16"/>
        <v>OK</v>
      </c>
      <c r="L215" s="442">
        <v>1065785</v>
      </c>
      <c r="M215" s="443" t="s">
        <v>1829</v>
      </c>
      <c r="N215" s="429" t="s">
        <v>1143</v>
      </c>
      <c r="O215" s="444" t="s">
        <v>517</v>
      </c>
      <c r="P215" s="444" t="s">
        <v>1144</v>
      </c>
      <c r="Q215" s="430" t="s">
        <v>1513</v>
      </c>
      <c r="R215" s="429" t="s">
        <v>1143</v>
      </c>
      <c r="S215" s="444" t="s">
        <v>517</v>
      </c>
      <c r="T215" s="444" t="s">
        <v>1144</v>
      </c>
      <c r="U215" s="445">
        <v>8360000</v>
      </c>
      <c r="V215" s="446">
        <v>45838</v>
      </c>
      <c r="W215" s="445">
        <v>13</v>
      </c>
      <c r="X215" s="445">
        <v>28</v>
      </c>
      <c r="Y215" s="445">
        <v>18</v>
      </c>
      <c r="Z215" s="445">
        <v>19</v>
      </c>
      <c r="AA215" s="445">
        <v>18</v>
      </c>
      <c r="AB215" s="445">
        <v>18</v>
      </c>
      <c r="AC215" s="445">
        <v>16</v>
      </c>
      <c r="AD215" s="445">
        <v>18</v>
      </c>
      <c r="AE215" s="445">
        <v>18</v>
      </c>
      <c r="AF215" s="445">
        <v>19</v>
      </c>
      <c r="AG215" s="445">
        <v>19</v>
      </c>
      <c r="AH215" s="445">
        <v>19</v>
      </c>
      <c r="AI215" s="445">
        <v>19</v>
      </c>
      <c r="AJ215" s="445">
        <v>19</v>
      </c>
      <c r="AK215" s="445">
        <v>612000</v>
      </c>
      <c r="AL215" s="445">
        <v>646000</v>
      </c>
      <c r="AM215" s="445">
        <v>612000</v>
      </c>
      <c r="AN215" s="445">
        <v>612000</v>
      </c>
      <c r="AO215" s="445">
        <v>544000</v>
      </c>
      <c r="AP215" s="445">
        <v>612000</v>
      </c>
      <c r="AQ215" s="445">
        <v>612000</v>
      </c>
      <c r="AR215" s="445">
        <v>646000</v>
      </c>
      <c r="AS215" s="445">
        <v>646000</v>
      </c>
      <c r="AT215" s="445">
        <v>646000</v>
      </c>
      <c r="AU215" s="445">
        <v>646000</v>
      </c>
      <c r="AV215" s="445">
        <v>646000</v>
      </c>
      <c r="AW215" s="445">
        <v>1</v>
      </c>
      <c r="AX215" s="429"/>
    </row>
    <row r="216" spans="1:50" ht="21.75" customHeight="1">
      <c r="B216" s="440">
        <v>29</v>
      </c>
      <c r="C216" s="448" t="s">
        <v>2111</v>
      </c>
      <c r="D216" s="431">
        <v>229</v>
      </c>
      <c r="E216" s="430" t="s">
        <v>1145</v>
      </c>
      <c r="F216" s="430">
        <f t="shared" si="17"/>
        <v>3210478</v>
      </c>
      <c r="G216" s="430" t="s">
        <v>1146</v>
      </c>
      <c r="H216" s="430" t="s">
        <v>1146</v>
      </c>
      <c r="I216" s="431" t="str">
        <f t="shared" si="18"/>
        <v>OK</v>
      </c>
      <c r="J216" s="431" t="str">
        <f t="shared" si="16"/>
        <v>OK</v>
      </c>
      <c r="L216" s="442">
        <v>1054263</v>
      </c>
      <c r="M216" s="443" t="s">
        <v>1830</v>
      </c>
      <c r="N216" s="429" t="s">
        <v>1147</v>
      </c>
      <c r="O216" s="444" t="s">
        <v>517</v>
      </c>
      <c r="P216" s="444" t="s">
        <v>2266</v>
      </c>
      <c r="Q216" s="430" t="s">
        <v>1513</v>
      </c>
      <c r="R216" s="429" t="s">
        <v>1147</v>
      </c>
      <c r="S216" s="444" t="s">
        <v>517</v>
      </c>
      <c r="T216" s="444" t="s">
        <v>2266</v>
      </c>
      <c r="U216" s="445">
        <v>0</v>
      </c>
      <c r="V216" s="446"/>
      <c r="W216" s="445">
        <v>13</v>
      </c>
      <c r="X216" s="445">
        <v>29</v>
      </c>
      <c r="Y216" s="445">
        <v>20</v>
      </c>
      <c r="Z216" s="445">
        <v>20</v>
      </c>
      <c r="AA216" s="445">
        <v>20</v>
      </c>
      <c r="AB216" s="445">
        <v>20</v>
      </c>
      <c r="AC216" s="445">
        <v>20</v>
      </c>
      <c r="AD216" s="445">
        <v>20</v>
      </c>
      <c r="AE216" s="445">
        <v>20</v>
      </c>
      <c r="AF216" s="445">
        <v>20</v>
      </c>
      <c r="AG216" s="445">
        <v>20</v>
      </c>
      <c r="AH216" s="445">
        <v>20</v>
      </c>
      <c r="AI216" s="445">
        <v>20</v>
      </c>
      <c r="AJ216" s="445">
        <v>20</v>
      </c>
      <c r="AK216" s="445">
        <v>690230</v>
      </c>
      <c r="AL216" s="445">
        <v>690230</v>
      </c>
      <c r="AM216" s="445">
        <v>690230</v>
      </c>
      <c r="AN216" s="445">
        <v>690230</v>
      </c>
      <c r="AO216" s="445">
        <v>690230</v>
      </c>
      <c r="AP216" s="445">
        <v>690230</v>
      </c>
      <c r="AQ216" s="445">
        <v>690230</v>
      </c>
      <c r="AR216" s="445">
        <v>690230</v>
      </c>
      <c r="AS216" s="445">
        <v>690230</v>
      </c>
      <c r="AT216" s="445">
        <v>690230</v>
      </c>
      <c r="AU216" s="445">
        <v>690230</v>
      </c>
      <c r="AV216" s="445">
        <v>690230</v>
      </c>
      <c r="AW216" s="445">
        <v>1</v>
      </c>
    </row>
    <row r="217" spans="1:50" ht="21.75" customHeight="1">
      <c r="B217" s="440">
        <v>30</v>
      </c>
      <c r="C217" s="448" t="s">
        <v>2112</v>
      </c>
      <c r="D217" s="431">
        <v>230</v>
      </c>
      <c r="E217" s="430" t="s">
        <v>1148</v>
      </c>
      <c r="F217" s="430">
        <f t="shared" si="17"/>
        <v>3210479</v>
      </c>
      <c r="G217" s="430" t="s">
        <v>1149</v>
      </c>
      <c r="H217" s="430" t="s">
        <v>1149</v>
      </c>
      <c r="I217" s="431" t="str">
        <f t="shared" si="18"/>
        <v>OK</v>
      </c>
      <c r="J217" s="431" t="str">
        <f t="shared" si="16"/>
        <v>OK</v>
      </c>
      <c r="L217" s="442">
        <v>1007849</v>
      </c>
      <c r="M217" s="443" t="s">
        <v>1831</v>
      </c>
      <c r="N217" s="429" t="s">
        <v>1150</v>
      </c>
      <c r="O217" s="444" t="s">
        <v>517</v>
      </c>
      <c r="P217" s="444" t="s">
        <v>1151</v>
      </c>
      <c r="Q217" s="430" t="s">
        <v>1513</v>
      </c>
      <c r="R217" s="429" t="s">
        <v>1150</v>
      </c>
      <c r="S217" s="444" t="s">
        <v>517</v>
      </c>
      <c r="T217" s="444" t="s">
        <v>1151</v>
      </c>
      <c r="U217" s="445">
        <v>0</v>
      </c>
      <c r="V217" s="446"/>
      <c r="W217" s="445">
        <v>13</v>
      </c>
      <c r="X217" s="445">
        <v>30</v>
      </c>
      <c r="Y217" s="445">
        <v>8</v>
      </c>
      <c r="Z217" s="445">
        <v>8</v>
      </c>
      <c r="AA217" s="445">
        <v>8</v>
      </c>
      <c r="AB217" s="445">
        <v>9</v>
      </c>
      <c r="AC217" s="445">
        <v>8</v>
      </c>
      <c r="AD217" s="445">
        <v>8</v>
      </c>
      <c r="AE217" s="445">
        <v>8</v>
      </c>
      <c r="AF217" s="445">
        <v>8</v>
      </c>
      <c r="AG217" s="445">
        <v>8</v>
      </c>
      <c r="AH217" s="445">
        <v>7</v>
      </c>
      <c r="AI217" s="445">
        <v>7</v>
      </c>
      <c r="AJ217" s="445">
        <v>7</v>
      </c>
      <c r="AK217" s="445">
        <v>296000</v>
      </c>
      <c r="AL217" s="445">
        <v>296000</v>
      </c>
      <c r="AM217" s="445">
        <v>296000</v>
      </c>
      <c r="AN217" s="445">
        <v>333000</v>
      </c>
      <c r="AO217" s="445">
        <v>296000</v>
      </c>
      <c r="AP217" s="445">
        <v>296000</v>
      </c>
      <c r="AQ217" s="445">
        <v>296000</v>
      </c>
      <c r="AR217" s="445">
        <v>296000</v>
      </c>
      <c r="AS217" s="445">
        <v>296000</v>
      </c>
      <c r="AT217" s="445">
        <v>259000</v>
      </c>
      <c r="AU217" s="445">
        <v>259000</v>
      </c>
      <c r="AV217" s="445">
        <v>259000</v>
      </c>
      <c r="AW217" s="445">
        <v>1</v>
      </c>
    </row>
    <row r="218" spans="1:50" ht="21.75" customHeight="1">
      <c r="B218" s="440">
        <v>31</v>
      </c>
      <c r="C218" s="448" t="s">
        <v>2113</v>
      </c>
      <c r="D218" s="431">
        <v>231</v>
      </c>
      <c r="E218" s="430" t="s">
        <v>1152</v>
      </c>
      <c r="F218" s="430">
        <f t="shared" si="17"/>
        <v>3210480</v>
      </c>
      <c r="G218" s="430" t="s">
        <v>1153</v>
      </c>
      <c r="H218" s="430" t="s">
        <v>1153</v>
      </c>
      <c r="I218" s="431" t="str">
        <f t="shared" si="18"/>
        <v>OK</v>
      </c>
      <c r="J218" s="431" t="str">
        <f t="shared" si="16"/>
        <v>OK</v>
      </c>
      <c r="L218" s="442">
        <v>1851380</v>
      </c>
      <c r="M218" s="443" t="s">
        <v>1832</v>
      </c>
      <c r="N218" s="429" t="s">
        <v>1154</v>
      </c>
      <c r="O218" s="444" t="s">
        <v>517</v>
      </c>
      <c r="P218" s="444" t="s">
        <v>1155</v>
      </c>
      <c r="Q218" s="430" t="s">
        <v>1513</v>
      </c>
      <c r="R218" s="429" t="s">
        <v>1154</v>
      </c>
      <c r="S218" s="444" t="s">
        <v>517</v>
      </c>
      <c r="T218" s="444" t="s">
        <v>1155</v>
      </c>
      <c r="U218" s="445">
        <v>0</v>
      </c>
      <c r="V218" s="446"/>
      <c r="W218" s="445">
        <v>13</v>
      </c>
      <c r="X218" s="445">
        <v>31</v>
      </c>
      <c r="Y218" s="445">
        <v>20</v>
      </c>
      <c r="Z218" s="445">
        <v>20</v>
      </c>
      <c r="AA218" s="445">
        <v>21</v>
      </c>
      <c r="AB218" s="445">
        <v>21</v>
      </c>
      <c r="AC218" s="445">
        <v>21</v>
      </c>
      <c r="AD218" s="445">
        <v>21</v>
      </c>
      <c r="AE218" s="445">
        <v>21</v>
      </c>
      <c r="AF218" s="445">
        <v>21</v>
      </c>
      <c r="AG218" s="445">
        <v>21</v>
      </c>
      <c r="AH218" s="445">
        <v>21</v>
      </c>
      <c r="AI218" s="445">
        <v>21</v>
      </c>
      <c r="AJ218" s="445">
        <v>21</v>
      </c>
      <c r="AK218" s="445">
        <v>680000</v>
      </c>
      <c r="AL218" s="445">
        <v>680000</v>
      </c>
      <c r="AM218" s="445">
        <v>714000</v>
      </c>
      <c r="AN218" s="445">
        <v>714000</v>
      </c>
      <c r="AO218" s="445">
        <v>714000</v>
      </c>
      <c r="AP218" s="445">
        <v>714000</v>
      </c>
      <c r="AQ218" s="445">
        <v>714000</v>
      </c>
      <c r="AR218" s="445">
        <v>714000</v>
      </c>
      <c r="AS218" s="445">
        <v>714000</v>
      </c>
      <c r="AT218" s="445">
        <v>714000</v>
      </c>
      <c r="AU218" s="445">
        <v>714000</v>
      </c>
      <c r="AV218" s="445">
        <v>714000</v>
      </c>
      <c r="AW218" s="445">
        <v>1</v>
      </c>
    </row>
    <row r="219" spans="1:50" ht="21.75" customHeight="1">
      <c r="B219" s="440">
        <v>32</v>
      </c>
      <c r="C219" s="441" t="s">
        <v>1757</v>
      </c>
      <c r="D219" s="431">
        <v>232</v>
      </c>
      <c r="E219" s="430" t="s">
        <v>1157</v>
      </c>
      <c r="F219" s="430">
        <f t="shared" si="17"/>
        <v>3210493</v>
      </c>
      <c r="G219" s="430" t="s">
        <v>1158</v>
      </c>
      <c r="H219" s="430" t="s">
        <v>1158</v>
      </c>
      <c r="I219" s="431" t="str">
        <f t="shared" si="18"/>
        <v>OK</v>
      </c>
      <c r="J219" s="431" t="str">
        <f t="shared" si="16"/>
        <v>OK</v>
      </c>
      <c r="L219" s="442">
        <v>1007837</v>
      </c>
      <c r="M219" s="443" t="s">
        <v>1833</v>
      </c>
      <c r="N219" s="429" t="s">
        <v>1159</v>
      </c>
      <c r="O219" s="444" t="s">
        <v>517</v>
      </c>
      <c r="P219" s="444" t="s">
        <v>1160</v>
      </c>
      <c r="Q219" s="430" t="s">
        <v>1513</v>
      </c>
      <c r="R219" s="429" t="s">
        <v>1159</v>
      </c>
      <c r="S219" s="444" t="s">
        <v>517</v>
      </c>
      <c r="T219" s="444" t="s">
        <v>1160</v>
      </c>
      <c r="U219" s="445">
        <v>0</v>
      </c>
      <c r="V219" s="446"/>
      <c r="W219" s="445">
        <v>13</v>
      </c>
      <c r="X219" s="445">
        <v>32</v>
      </c>
      <c r="Y219" s="445">
        <v>15</v>
      </c>
      <c r="Z219" s="445">
        <v>16</v>
      </c>
      <c r="AA219" s="445">
        <v>17</v>
      </c>
      <c r="AB219" s="445">
        <v>17</v>
      </c>
      <c r="AC219" s="445">
        <v>15</v>
      </c>
      <c r="AD219" s="445">
        <v>15</v>
      </c>
      <c r="AE219" s="445">
        <v>17</v>
      </c>
      <c r="AF219" s="445">
        <v>17</v>
      </c>
      <c r="AG219" s="445">
        <v>17</v>
      </c>
      <c r="AH219" s="445">
        <v>17</v>
      </c>
      <c r="AI219" s="445">
        <v>17</v>
      </c>
      <c r="AJ219" s="445">
        <v>17</v>
      </c>
      <c r="AK219" s="445">
        <v>517500</v>
      </c>
      <c r="AL219" s="445">
        <v>552000</v>
      </c>
      <c r="AM219" s="445">
        <v>586500</v>
      </c>
      <c r="AN219" s="445">
        <v>586500</v>
      </c>
      <c r="AO219" s="445">
        <v>517500</v>
      </c>
      <c r="AP219" s="445">
        <v>517500</v>
      </c>
      <c r="AQ219" s="445">
        <v>586500</v>
      </c>
      <c r="AR219" s="445">
        <v>586500</v>
      </c>
      <c r="AS219" s="445">
        <v>586500</v>
      </c>
      <c r="AT219" s="445">
        <v>586500</v>
      </c>
      <c r="AU219" s="445">
        <v>586500</v>
      </c>
      <c r="AV219" s="445">
        <v>586500</v>
      </c>
      <c r="AW219" s="445">
        <v>1</v>
      </c>
    </row>
    <row r="220" spans="1:50" ht="21.75" customHeight="1">
      <c r="B220" s="440">
        <v>33</v>
      </c>
      <c r="C220" s="448" t="s">
        <v>2114</v>
      </c>
      <c r="D220" s="431">
        <v>233</v>
      </c>
      <c r="E220" s="430" t="s">
        <v>1161</v>
      </c>
      <c r="F220" s="430">
        <f t="shared" si="17"/>
        <v>3210592</v>
      </c>
      <c r="G220" s="430" t="s">
        <v>1162</v>
      </c>
      <c r="H220" s="430" t="s">
        <v>1162</v>
      </c>
      <c r="I220" s="431" t="str">
        <f t="shared" ref="I220:I251" si="19">IF(COUNTIF($G$5:$G$335,G220)=1,"OK","重複あり！")</f>
        <v>OK</v>
      </c>
      <c r="J220" s="431" t="str">
        <f t="shared" si="16"/>
        <v>OK</v>
      </c>
      <c r="L220" s="442">
        <v>1039860</v>
      </c>
      <c r="M220" s="443" t="s">
        <v>1827</v>
      </c>
      <c r="N220" s="429" t="s">
        <v>1163</v>
      </c>
      <c r="O220" s="444" t="s">
        <v>517</v>
      </c>
      <c r="P220" s="444" t="s">
        <v>1132</v>
      </c>
      <c r="Q220" s="430" t="s">
        <v>1513</v>
      </c>
      <c r="R220" s="429" t="s">
        <v>1163</v>
      </c>
      <c r="S220" s="444" t="s">
        <v>517</v>
      </c>
      <c r="T220" s="444" t="s">
        <v>1132</v>
      </c>
      <c r="U220" s="445">
        <v>0</v>
      </c>
      <c r="V220" s="446"/>
      <c r="W220" s="445">
        <v>13</v>
      </c>
      <c r="X220" s="445">
        <v>33</v>
      </c>
      <c r="Y220" s="445">
        <v>15</v>
      </c>
      <c r="Z220" s="445">
        <v>15</v>
      </c>
      <c r="AA220" s="445">
        <v>16</v>
      </c>
      <c r="AB220" s="445">
        <v>16</v>
      </c>
      <c r="AC220" s="445">
        <v>16</v>
      </c>
      <c r="AD220" s="445">
        <v>16</v>
      </c>
      <c r="AE220" s="445">
        <v>16</v>
      </c>
      <c r="AF220" s="445">
        <v>16</v>
      </c>
      <c r="AG220" s="445">
        <v>16</v>
      </c>
      <c r="AH220" s="445">
        <v>16</v>
      </c>
      <c r="AI220" s="445">
        <v>16</v>
      </c>
      <c r="AJ220" s="445">
        <v>16</v>
      </c>
      <c r="AK220" s="445">
        <v>600000</v>
      </c>
      <c r="AL220" s="445">
        <v>600000</v>
      </c>
      <c r="AM220" s="445">
        <v>640000</v>
      </c>
      <c r="AN220" s="445">
        <v>640000</v>
      </c>
      <c r="AO220" s="445">
        <v>640000</v>
      </c>
      <c r="AP220" s="445">
        <v>640000</v>
      </c>
      <c r="AQ220" s="445">
        <v>640000</v>
      </c>
      <c r="AR220" s="445">
        <v>640000</v>
      </c>
      <c r="AS220" s="445">
        <v>640000</v>
      </c>
      <c r="AT220" s="445">
        <v>640000</v>
      </c>
      <c r="AU220" s="445">
        <v>640000</v>
      </c>
      <c r="AV220" s="445">
        <v>640000</v>
      </c>
      <c r="AW220" s="445">
        <v>1</v>
      </c>
    </row>
    <row r="221" spans="1:50" ht="21.75" customHeight="1">
      <c r="B221" s="440">
        <v>34</v>
      </c>
      <c r="C221" s="448" t="s">
        <v>2115</v>
      </c>
      <c r="D221" s="431">
        <v>234</v>
      </c>
      <c r="E221" s="430" t="s">
        <v>1164</v>
      </c>
      <c r="F221" s="430">
        <f t="shared" si="17"/>
        <v>3210593</v>
      </c>
      <c r="G221" s="430" t="s">
        <v>1165</v>
      </c>
      <c r="H221" s="430" t="s">
        <v>1165</v>
      </c>
      <c r="I221" s="431" t="str">
        <f t="shared" si="19"/>
        <v>OK</v>
      </c>
      <c r="J221" s="431" t="str">
        <f t="shared" si="16"/>
        <v>OK</v>
      </c>
      <c r="L221" s="442">
        <v>1039847</v>
      </c>
      <c r="M221" s="443" t="s">
        <v>1166</v>
      </c>
      <c r="N221" s="429" t="s">
        <v>1167</v>
      </c>
      <c r="O221" s="444" t="s">
        <v>517</v>
      </c>
      <c r="P221" s="444" t="s">
        <v>1168</v>
      </c>
      <c r="Q221" s="430" t="s">
        <v>1513</v>
      </c>
      <c r="R221" s="429" t="s">
        <v>1167</v>
      </c>
      <c r="S221" s="444" t="s">
        <v>517</v>
      </c>
      <c r="T221" s="444" t="s">
        <v>1168</v>
      </c>
      <c r="U221" s="445">
        <v>2800000</v>
      </c>
      <c r="V221" s="446">
        <v>45838</v>
      </c>
      <c r="W221" s="445">
        <v>13</v>
      </c>
      <c r="X221" s="445">
        <v>34</v>
      </c>
      <c r="Y221" s="445">
        <v>7</v>
      </c>
      <c r="Z221" s="445">
        <v>7</v>
      </c>
      <c r="AA221" s="445">
        <v>8</v>
      </c>
      <c r="AB221" s="445">
        <v>8</v>
      </c>
      <c r="AC221" s="445">
        <v>8</v>
      </c>
      <c r="AD221" s="445">
        <v>8</v>
      </c>
      <c r="AE221" s="445">
        <v>8</v>
      </c>
      <c r="AF221" s="445">
        <v>8</v>
      </c>
      <c r="AG221" s="445">
        <v>8</v>
      </c>
      <c r="AH221" s="445">
        <v>8</v>
      </c>
      <c r="AI221" s="445">
        <v>8</v>
      </c>
      <c r="AJ221" s="445">
        <v>8</v>
      </c>
      <c r="AK221" s="445">
        <v>235200</v>
      </c>
      <c r="AL221" s="445">
        <v>235200</v>
      </c>
      <c r="AM221" s="445">
        <v>268800</v>
      </c>
      <c r="AN221" s="445">
        <v>268800</v>
      </c>
      <c r="AO221" s="445">
        <v>268800</v>
      </c>
      <c r="AP221" s="445">
        <v>268800</v>
      </c>
      <c r="AQ221" s="445">
        <v>268800</v>
      </c>
      <c r="AR221" s="445">
        <v>268800</v>
      </c>
      <c r="AS221" s="445">
        <v>268800</v>
      </c>
      <c r="AT221" s="445">
        <v>268800</v>
      </c>
      <c r="AU221" s="445">
        <v>268800</v>
      </c>
      <c r="AV221" s="445">
        <v>268800</v>
      </c>
      <c r="AW221" s="445">
        <v>1</v>
      </c>
    </row>
    <row r="222" spans="1:50" ht="21.75" customHeight="1">
      <c r="B222" s="440">
        <v>35</v>
      </c>
      <c r="C222" s="441" t="s">
        <v>2116</v>
      </c>
      <c r="D222" s="431">
        <v>235</v>
      </c>
      <c r="E222" s="430" t="s">
        <v>1169</v>
      </c>
      <c r="F222" s="430">
        <f t="shared" si="17"/>
        <v>3210594</v>
      </c>
      <c r="G222" s="430" t="s">
        <v>1170</v>
      </c>
      <c r="H222" s="430" t="s">
        <v>1170</v>
      </c>
      <c r="I222" s="431" t="str">
        <f t="shared" si="19"/>
        <v>OK</v>
      </c>
      <c r="J222" s="431" t="str">
        <f t="shared" si="16"/>
        <v>OK</v>
      </c>
      <c r="L222" s="442">
        <v>1039550</v>
      </c>
      <c r="M222" s="443" t="s">
        <v>1171</v>
      </c>
      <c r="N222" s="429" t="s">
        <v>1172</v>
      </c>
      <c r="O222" s="444" t="s">
        <v>517</v>
      </c>
      <c r="P222" s="444" t="s">
        <v>665</v>
      </c>
      <c r="Q222" s="430" t="s">
        <v>1513</v>
      </c>
      <c r="R222" s="429" t="s">
        <v>1172</v>
      </c>
      <c r="S222" s="444" t="s">
        <v>517</v>
      </c>
      <c r="T222" s="444" t="s">
        <v>665</v>
      </c>
      <c r="U222" s="445">
        <v>11880000</v>
      </c>
      <c r="V222" s="446">
        <v>45838</v>
      </c>
      <c r="W222" s="445">
        <v>13</v>
      </c>
      <c r="X222" s="445">
        <v>35</v>
      </c>
      <c r="Y222" s="445">
        <v>29</v>
      </c>
      <c r="Z222" s="445">
        <v>27</v>
      </c>
      <c r="AA222" s="445">
        <v>27</v>
      </c>
      <c r="AB222" s="445">
        <v>27</v>
      </c>
      <c r="AC222" s="445">
        <v>27</v>
      </c>
      <c r="AD222" s="445">
        <v>27</v>
      </c>
      <c r="AE222" s="445">
        <v>27</v>
      </c>
      <c r="AF222" s="445">
        <v>26</v>
      </c>
      <c r="AG222" s="445">
        <v>26</v>
      </c>
      <c r="AH222" s="445">
        <v>26</v>
      </c>
      <c r="AI222" s="445">
        <v>26</v>
      </c>
      <c r="AJ222" s="445">
        <v>26</v>
      </c>
      <c r="AK222" s="445">
        <v>1015000</v>
      </c>
      <c r="AL222" s="445">
        <v>945000</v>
      </c>
      <c r="AM222" s="445">
        <v>945000</v>
      </c>
      <c r="AN222" s="445">
        <v>945000</v>
      </c>
      <c r="AO222" s="445">
        <v>945000</v>
      </c>
      <c r="AP222" s="445">
        <v>945000</v>
      </c>
      <c r="AQ222" s="445">
        <v>945000</v>
      </c>
      <c r="AR222" s="445">
        <v>910000</v>
      </c>
      <c r="AS222" s="445">
        <v>910000</v>
      </c>
      <c r="AT222" s="445">
        <v>910000</v>
      </c>
      <c r="AU222" s="445">
        <v>910000</v>
      </c>
      <c r="AV222" s="445">
        <v>910000</v>
      </c>
      <c r="AW222" s="445">
        <v>1</v>
      </c>
    </row>
    <row r="223" spans="1:50" ht="21.75" customHeight="1">
      <c r="B223" s="440">
        <v>36</v>
      </c>
      <c r="C223" s="441" t="s">
        <v>479</v>
      </c>
      <c r="D223" s="431">
        <v>236</v>
      </c>
      <c r="E223" s="430">
        <v>3220001</v>
      </c>
      <c r="F223" s="430">
        <f t="shared" si="17"/>
        <v>3220001</v>
      </c>
      <c r="G223" s="430" t="s">
        <v>1173</v>
      </c>
      <c r="H223" s="430" t="s">
        <v>1173</v>
      </c>
      <c r="I223" s="431" t="str">
        <f t="shared" si="19"/>
        <v>OK</v>
      </c>
      <c r="J223" s="431" t="str">
        <f t="shared" si="16"/>
        <v>OK</v>
      </c>
      <c r="L223" s="442">
        <v>1073158</v>
      </c>
      <c r="M223" s="443" t="s">
        <v>1834</v>
      </c>
      <c r="N223" s="429" t="s">
        <v>1569</v>
      </c>
      <c r="O223" s="444" t="s">
        <v>517</v>
      </c>
      <c r="P223" s="444" t="s">
        <v>1174</v>
      </c>
      <c r="Q223" s="430" t="s">
        <v>1513</v>
      </c>
      <c r="R223" s="429" t="s">
        <v>1569</v>
      </c>
      <c r="S223" s="444" t="s">
        <v>517</v>
      </c>
      <c r="T223" s="444" t="s">
        <v>1174</v>
      </c>
      <c r="U223" s="445">
        <v>0</v>
      </c>
      <c r="V223" s="446"/>
      <c r="W223" s="445">
        <v>13</v>
      </c>
      <c r="X223" s="445">
        <v>36</v>
      </c>
      <c r="Y223" s="445">
        <v>11</v>
      </c>
      <c r="Z223" s="445">
        <v>11</v>
      </c>
      <c r="AA223" s="445">
        <v>11</v>
      </c>
      <c r="AB223" s="445">
        <v>11</v>
      </c>
      <c r="AC223" s="445">
        <v>11</v>
      </c>
      <c r="AD223" s="445">
        <v>11</v>
      </c>
      <c r="AE223" s="445">
        <v>11</v>
      </c>
      <c r="AF223" s="445">
        <v>11</v>
      </c>
      <c r="AG223" s="445">
        <v>11</v>
      </c>
      <c r="AH223" s="445">
        <v>11</v>
      </c>
      <c r="AI223" s="445">
        <v>11</v>
      </c>
      <c r="AJ223" s="445">
        <v>11</v>
      </c>
      <c r="AK223" s="445">
        <v>440000</v>
      </c>
      <c r="AL223" s="445">
        <v>440000</v>
      </c>
      <c r="AM223" s="445">
        <v>440000</v>
      </c>
      <c r="AN223" s="445">
        <v>440000</v>
      </c>
      <c r="AO223" s="445">
        <v>440000</v>
      </c>
      <c r="AP223" s="445">
        <v>440000</v>
      </c>
      <c r="AQ223" s="445">
        <v>440000</v>
      </c>
      <c r="AR223" s="445">
        <v>440000</v>
      </c>
      <c r="AS223" s="445">
        <v>440000</v>
      </c>
      <c r="AT223" s="445">
        <v>440000</v>
      </c>
      <c r="AU223" s="445">
        <v>440000</v>
      </c>
      <c r="AV223" s="445">
        <v>440000</v>
      </c>
      <c r="AW223" s="445">
        <v>1</v>
      </c>
    </row>
    <row r="224" spans="1:50" ht="21.75" customHeight="1">
      <c r="B224" s="440">
        <v>37</v>
      </c>
      <c r="C224" s="441" t="s">
        <v>480</v>
      </c>
      <c r="D224" s="431">
        <v>237</v>
      </c>
      <c r="E224" s="430">
        <v>3220002</v>
      </c>
      <c r="F224" s="430">
        <f t="shared" si="17"/>
        <v>3220002</v>
      </c>
      <c r="G224" s="430" t="s">
        <v>1175</v>
      </c>
      <c r="H224" s="430" t="s">
        <v>1175</v>
      </c>
      <c r="I224" s="431" t="str">
        <f t="shared" si="19"/>
        <v>OK</v>
      </c>
      <c r="J224" s="431" t="str">
        <f t="shared" si="16"/>
        <v>OK</v>
      </c>
      <c r="L224" s="442">
        <v>1073158</v>
      </c>
      <c r="M224" s="443" t="s">
        <v>1834</v>
      </c>
      <c r="N224" s="429" t="s">
        <v>1569</v>
      </c>
      <c r="O224" s="444" t="s">
        <v>517</v>
      </c>
      <c r="P224" s="444" t="s">
        <v>1174</v>
      </c>
      <c r="Q224" s="430" t="s">
        <v>1513</v>
      </c>
      <c r="R224" s="429" t="s">
        <v>1569</v>
      </c>
      <c r="S224" s="444" t="s">
        <v>517</v>
      </c>
      <c r="T224" s="444" t="s">
        <v>1174</v>
      </c>
      <c r="U224" s="445">
        <v>0</v>
      </c>
      <c r="V224" s="446"/>
      <c r="W224" s="445">
        <v>13</v>
      </c>
      <c r="X224" s="445">
        <v>37</v>
      </c>
      <c r="Y224" s="445">
        <v>9</v>
      </c>
      <c r="Z224" s="445">
        <v>9</v>
      </c>
      <c r="AA224" s="445">
        <v>9</v>
      </c>
      <c r="AB224" s="445">
        <v>9</v>
      </c>
      <c r="AC224" s="445">
        <v>9</v>
      </c>
      <c r="AD224" s="445">
        <v>9</v>
      </c>
      <c r="AE224" s="445">
        <v>9</v>
      </c>
      <c r="AF224" s="445">
        <v>9</v>
      </c>
      <c r="AG224" s="445">
        <v>9</v>
      </c>
      <c r="AH224" s="445">
        <v>9</v>
      </c>
      <c r="AI224" s="445">
        <v>9</v>
      </c>
      <c r="AJ224" s="445">
        <v>9</v>
      </c>
      <c r="AK224" s="445">
        <v>360000</v>
      </c>
      <c r="AL224" s="445">
        <v>360000</v>
      </c>
      <c r="AM224" s="445">
        <v>360000</v>
      </c>
      <c r="AN224" s="445">
        <v>360000</v>
      </c>
      <c r="AO224" s="445">
        <v>360000</v>
      </c>
      <c r="AP224" s="445">
        <v>360000</v>
      </c>
      <c r="AQ224" s="445">
        <v>360000</v>
      </c>
      <c r="AR224" s="445">
        <v>360000</v>
      </c>
      <c r="AS224" s="445">
        <v>360000</v>
      </c>
      <c r="AT224" s="445">
        <v>360000</v>
      </c>
      <c r="AU224" s="445">
        <v>360000</v>
      </c>
      <c r="AV224" s="445">
        <v>360000</v>
      </c>
      <c r="AW224" s="445">
        <v>1</v>
      </c>
    </row>
    <row r="225" spans="1:49" ht="21.75" customHeight="1">
      <c r="B225" s="440">
        <v>38</v>
      </c>
      <c r="C225" s="448" t="s">
        <v>2117</v>
      </c>
      <c r="D225" s="431">
        <v>238</v>
      </c>
      <c r="E225" s="430" t="s">
        <v>1678</v>
      </c>
      <c r="F225" s="430">
        <f t="shared" si="17"/>
        <v>3220003</v>
      </c>
      <c r="G225" s="430" t="s">
        <v>1177</v>
      </c>
      <c r="H225" s="430" t="s">
        <v>1177</v>
      </c>
      <c r="I225" s="431" t="str">
        <f t="shared" si="19"/>
        <v>OK</v>
      </c>
      <c r="J225" s="431" t="str">
        <f t="shared" si="16"/>
        <v>OK</v>
      </c>
      <c r="L225" s="442">
        <v>1064191</v>
      </c>
      <c r="M225" s="443" t="s">
        <v>1570</v>
      </c>
      <c r="N225" s="429" t="s">
        <v>1704</v>
      </c>
      <c r="O225" s="444" t="s">
        <v>1436</v>
      </c>
      <c r="P225" s="444" t="s">
        <v>1437</v>
      </c>
      <c r="Q225" s="430" t="s">
        <v>1513</v>
      </c>
      <c r="R225" s="429" t="s">
        <v>1704</v>
      </c>
      <c r="S225" s="444" t="s">
        <v>1436</v>
      </c>
      <c r="T225" s="444" t="s">
        <v>1437</v>
      </c>
      <c r="U225" s="445">
        <v>2640000</v>
      </c>
      <c r="V225" s="446">
        <v>45838</v>
      </c>
      <c r="W225" s="445">
        <v>13</v>
      </c>
      <c r="X225" s="445">
        <v>38</v>
      </c>
      <c r="Y225" s="445">
        <v>7</v>
      </c>
      <c r="Z225" s="445">
        <v>7</v>
      </c>
      <c r="AA225" s="445">
        <v>6</v>
      </c>
      <c r="AB225" s="445">
        <v>6</v>
      </c>
      <c r="AC225" s="445">
        <v>5</v>
      </c>
      <c r="AD225" s="445">
        <v>6</v>
      </c>
      <c r="AE225" s="445">
        <v>6</v>
      </c>
      <c r="AF225" s="445">
        <v>6</v>
      </c>
      <c r="AG225" s="445">
        <v>6</v>
      </c>
      <c r="AH225" s="445">
        <v>6</v>
      </c>
      <c r="AI225" s="445">
        <v>6</v>
      </c>
      <c r="AJ225" s="445">
        <v>6</v>
      </c>
      <c r="AK225" s="445">
        <v>238000</v>
      </c>
      <c r="AL225" s="445">
        <v>238000</v>
      </c>
      <c r="AM225" s="445">
        <v>204000</v>
      </c>
      <c r="AN225" s="445">
        <v>204000</v>
      </c>
      <c r="AO225" s="445">
        <v>170000</v>
      </c>
      <c r="AP225" s="445">
        <v>204000</v>
      </c>
      <c r="AQ225" s="445">
        <v>204000</v>
      </c>
      <c r="AR225" s="445">
        <v>204000</v>
      </c>
      <c r="AS225" s="445">
        <v>204000</v>
      </c>
      <c r="AT225" s="445">
        <v>204000</v>
      </c>
      <c r="AU225" s="445">
        <v>204000</v>
      </c>
      <c r="AV225" s="445">
        <v>204000</v>
      </c>
      <c r="AW225" s="445">
        <v>1</v>
      </c>
    </row>
    <row r="226" spans="1:49" ht="21.75" customHeight="1">
      <c r="B226" s="440">
        <v>39</v>
      </c>
      <c r="C226" s="441" t="s">
        <v>2118</v>
      </c>
      <c r="D226" s="431">
        <v>239</v>
      </c>
      <c r="E226" s="430" t="s">
        <v>1679</v>
      </c>
      <c r="F226" s="430">
        <f t="shared" si="17"/>
        <v>3220004</v>
      </c>
      <c r="G226" s="430" t="s">
        <v>1680</v>
      </c>
      <c r="H226" s="430" t="s">
        <v>1680</v>
      </c>
      <c r="I226" s="431" t="str">
        <f t="shared" si="19"/>
        <v>OK</v>
      </c>
      <c r="J226" s="431" t="str">
        <f t="shared" si="16"/>
        <v>OK</v>
      </c>
      <c r="L226" s="442">
        <v>1076480</v>
      </c>
      <c r="M226" s="443" t="s">
        <v>1703</v>
      </c>
      <c r="N226" s="429" t="s">
        <v>1705</v>
      </c>
      <c r="O226" s="444" t="s">
        <v>517</v>
      </c>
      <c r="P226" s="444" t="s">
        <v>1707</v>
      </c>
      <c r="Q226" s="430" t="s">
        <v>1513</v>
      </c>
      <c r="R226" s="429" t="s">
        <v>1705</v>
      </c>
      <c r="S226" s="444" t="s">
        <v>517</v>
      </c>
      <c r="T226" s="444" t="s">
        <v>1707</v>
      </c>
      <c r="U226" s="445">
        <v>4840000</v>
      </c>
      <c r="V226" s="446">
        <v>45838</v>
      </c>
      <c r="W226" s="445">
        <v>13</v>
      </c>
      <c r="X226" s="445">
        <v>39</v>
      </c>
      <c r="Y226" s="445">
        <v>11</v>
      </c>
      <c r="Z226" s="445">
        <v>11</v>
      </c>
      <c r="AA226" s="445">
        <v>11</v>
      </c>
      <c r="AB226" s="445">
        <v>11</v>
      </c>
      <c r="AC226" s="445">
        <v>11</v>
      </c>
      <c r="AD226" s="445">
        <v>11</v>
      </c>
      <c r="AE226" s="445">
        <v>11</v>
      </c>
      <c r="AF226" s="445">
        <v>11</v>
      </c>
      <c r="AG226" s="445">
        <v>11</v>
      </c>
      <c r="AH226" s="445">
        <v>11</v>
      </c>
      <c r="AI226" s="445">
        <v>11</v>
      </c>
      <c r="AJ226" s="445">
        <v>11</v>
      </c>
      <c r="AK226" s="445">
        <v>374000</v>
      </c>
      <c r="AL226" s="445">
        <v>374000</v>
      </c>
      <c r="AM226" s="445">
        <v>374000</v>
      </c>
      <c r="AN226" s="445">
        <v>374000</v>
      </c>
      <c r="AO226" s="445">
        <v>374000</v>
      </c>
      <c r="AP226" s="445">
        <v>374000</v>
      </c>
      <c r="AQ226" s="445">
        <v>374000</v>
      </c>
      <c r="AR226" s="445">
        <v>374000</v>
      </c>
      <c r="AS226" s="445">
        <v>374000</v>
      </c>
      <c r="AT226" s="445">
        <v>374000</v>
      </c>
      <c r="AU226" s="445">
        <v>374000</v>
      </c>
      <c r="AV226" s="445">
        <v>374000</v>
      </c>
      <c r="AW226" s="445">
        <v>1</v>
      </c>
    </row>
    <row r="227" spans="1:49" ht="21.75" customHeight="1">
      <c r="B227" s="440">
        <v>40</v>
      </c>
      <c r="C227" s="441" t="s">
        <v>2119</v>
      </c>
      <c r="D227" s="431">
        <v>240</v>
      </c>
      <c r="E227" s="430" t="s">
        <v>1681</v>
      </c>
      <c r="F227" s="430">
        <f t="shared" si="17"/>
        <v>3220005</v>
      </c>
      <c r="G227" s="430" t="s">
        <v>615</v>
      </c>
      <c r="H227" s="430" t="s">
        <v>615</v>
      </c>
      <c r="I227" s="431" t="str">
        <f t="shared" si="19"/>
        <v>OK</v>
      </c>
      <c r="J227" s="431" t="str">
        <f t="shared" si="16"/>
        <v>OK</v>
      </c>
      <c r="L227" s="442">
        <v>1033497</v>
      </c>
      <c r="M227" s="443" t="s">
        <v>616</v>
      </c>
      <c r="N227" s="429" t="s">
        <v>1278</v>
      </c>
      <c r="O227" s="444" t="s">
        <v>517</v>
      </c>
      <c r="P227" s="444" t="s">
        <v>617</v>
      </c>
      <c r="Q227" s="430" t="s">
        <v>1513</v>
      </c>
      <c r="R227" s="429" t="s">
        <v>1278</v>
      </c>
      <c r="S227" s="444" t="s">
        <v>517</v>
      </c>
      <c r="T227" s="444" t="s">
        <v>617</v>
      </c>
      <c r="U227" s="445">
        <v>11880000</v>
      </c>
      <c r="V227" s="446">
        <v>45838</v>
      </c>
      <c r="W227" s="445">
        <v>13</v>
      </c>
      <c r="X227" s="445">
        <v>40</v>
      </c>
      <c r="Y227" s="445">
        <v>27</v>
      </c>
      <c r="Z227" s="445">
        <v>27</v>
      </c>
      <c r="AA227" s="445">
        <v>27</v>
      </c>
      <c r="AB227" s="445">
        <v>27</v>
      </c>
      <c r="AC227" s="445">
        <v>28</v>
      </c>
      <c r="AD227" s="445">
        <v>30</v>
      </c>
      <c r="AE227" s="445">
        <v>29</v>
      </c>
      <c r="AF227" s="445">
        <v>29</v>
      </c>
      <c r="AG227" s="445">
        <v>29</v>
      </c>
      <c r="AH227" s="445">
        <v>29</v>
      </c>
      <c r="AI227" s="445">
        <v>29</v>
      </c>
      <c r="AJ227" s="445">
        <v>29</v>
      </c>
      <c r="AK227" s="445">
        <v>945000</v>
      </c>
      <c r="AL227" s="445">
        <v>945000</v>
      </c>
      <c r="AM227" s="445">
        <v>945000</v>
      </c>
      <c r="AN227" s="445">
        <v>945000</v>
      </c>
      <c r="AO227" s="445">
        <v>980000</v>
      </c>
      <c r="AP227" s="445">
        <v>1050000</v>
      </c>
      <c r="AQ227" s="445">
        <v>1015000</v>
      </c>
      <c r="AR227" s="445">
        <v>1015000</v>
      </c>
      <c r="AS227" s="445">
        <v>1015000</v>
      </c>
      <c r="AT227" s="445">
        <v>1015000</v>
      </c>
      <c r="AU227" s="445">
        <v>1015000</v>
      </c>
      <c r="AV227" s="445">
        <v>1015000</v>
      </c>
      <c r="AW227" s="445">
        <v>1</v>
      </c>
    </row>
    <row r="228" spans="1:49" ht="21.75" customHeight="1">
      <c r="B228" s="440">
        <v>41</v>
      </c>
      <c r="C228" s="441" t="s">
        <v>2120</v>
      </c>
      <c r="D228" s="431">
        <v>241</v>
      </c>
      <c r="E228" s="430" t="s">
        <v>1682</v>
      </c>
      <c r="F228" s="430">
        <f t="shared" si="17"/>
        <v>3220006</v>
      </c>
      <c r="G228" s="430" t="s">
        <v>1279</v>
      </c>
      <c r="H228" s="430" t="s">
        <v>1279</v>
      </c>
      <c r="I228" s="431" t="str">
        <f t="shared" si="19"/>
        <v>OK</v>
      </c>
      <c r="J228" s="431" t="str">
        <f t="shared" si="16"/>
        <v>OK</v>
      </c>
      <c r="L228" s="442">
        <v>1044800</v>
      </c>
      <c r="M228" s="443" t="s">
        <v>1280</v>
      </c>
      <c r="N228" s="429" t="s">
        <v>1706</v>
      </c>
      <c r="O228" s="444" t="s">
        <v>517</v>
      </c>
      <c r="P228" s="444" t="s">
        <v>1440</v>
      </c>
      <c r="Q228" s="430" t="s">
        <v>1513</v>
      </c>
      <c r="R228" s="429" t="s">
        <v>1706</v>
      </c>
      <c r="S228" s="444" t="s">
        <v>517</v>
      </c>
      <c r="T228" s="444" t="s">
        <v>1440</v>
      </c>
      <c r="U228" s="445">
        <v>0</v>
      </c>
      <c r="V228" s="446"/>
      <c r="W228" s="445">
        <v>13</v>
      </c>
      <c r="X228" s="445">
        <v>41</v>
      </c>
      <c r="Y228" s="445">
        <v>37</v>
      </c>
      <c r="Z228" s="445">
        <v>40</v>
      </c>
      <c r="AA228" s="445">
        <v>39</v>
      </c>
      <c r="AB228" s="445">
        <v>38</v>
      </c>
      <c r="AC228" s="445">
        <v>36</v>
      </c>
      <c r="AD228" s="445">
        <v>38</v>
      </c>
      <c r="AE228" s="445">
        <v>38</v>
      </c>
      <c r="AF228" s="445">
        <v>39</v>
      </c>
      <c r="AG228" s="445">
        <v>39</v>
      </c>
      <c r="AH228" s="445">
        <v>38</v>
      </c>
      <c r="AI228" s="445">
        <v>38</v>
      </c>
      <c r="AJ228" s="445">
        <v>38</v>
      </c>
      <c r="AK228" s="445">
        <v>1480000</v>
      </c>
      <c r="AL228" s="445">
        <v>1600000</v>
      </c>
      <c r="AM228" s="445">
        <v>1560000</v>
      </c>
      <c r="AN228" s="445">
        <v>1520000</v>
      </c>
      <c r="AO228" s="445">
        <v>1440000</v>
      </c>
      <c r="AP228" s="445">
        <v>1520000</v>
      </c>
      <c r="AQ228" s="445">
        <v>1520000</v>
      </c>
      <c r="AR228" s="445">
        <v>1560000</v>
      </c>
      <c r="AS228" s="445">
        <v>1560000</v>
      </c>
      <c r="AT228" s="445">
        <v>1520000</v>
      </c>
      <c r="AU228" s="445">
        <v>1520000</v>
      </c>
      <c r="AV228" s="445">
        <v>1520000</v>
      </c>
      <c r="AW228" s="445">
        <v>1</v>
      </c>
    </row>
    <row r="229" spans="1:49" ht="21.75" customHeight="1">
      <c r="A229" s="451"/>
      <c r="B229" s="440">
        <v>42</v>
      </c>
      <c r="C229" s="441" t="s">
        <v>2121</v>
      </c>
      <c r="D229" s="431">
        <v>242</v>
      </c>
      <c r="E229" s="430">
        <v>3220008</v>
      </c>
      <c r="F229" s="430">
        <f t="shared" si="17"/>
        <v>3220008</v>
      </c>
      <c r="G229" s="430" t="s">
        <v>1777</v>
      </c>
      <c r="H229" s="430" t="s">
        <v>1777</v>
      </c>
      <c r="I229" s="431" t="str">
        <f t="shared" si="19"/>
        <v>OK</v>
      </c>
      <c r="J229" s="431" t="str">
        <f>IF(EXACT(G229,H229),"OK","変更あり！")</f>
        <v>OK</v>
      </c>
      <c r="L229" s="442">
        <v>1039089</v>
      </c>
      <c r="M229" s="443" t="s">
        <v>1835</v>
      </c>
      <c r="N229" s="429" t="s">
        <v>1838</v>
      </c>
      <c r="O229" s="444" t="s">
        <v>517</v>
      </c>
      <c r="P229" s="444" t="s">
        <v>1841</v>
      </c>
      <c r="Q229" s="430" t="s">
        <v>1513</v>
      </c>
      <c r="R229" s="429" t="s">
        <v>1838</v>
      </c>
      <c r="S229" s="444" t="s">
        <v>517</v>
      </c>
      <c r="T229" s="444" t="s">
        <v>1841</v>
      </c>
      <c r="U229" s="445">
        <v>7920000</v>
      </c>
      <c r="V229" s="446">
        <v>45838</v>
      </c>
      <c r="W229" s="445">
        <v>13</v>
      </c>
      <c r="X229" s="445">
        <v>42</v>
      </c>
      <c r="Y229" s="445">
        <v>18</v>
      </c>
      <c r="Z229" s="445">
        <v>18</v>
      </c>
      <c r="AA229" s="445">
        <v>18</v>
      </c>
      <c r="AB229" s="445">
        <v>18</v>
      </c>
      <c r="AC229" s="445">
        <v>18</v>
      </c>
      <c r="AD229" s="445">
        <v>18</v>
      </c>
      <c r="AE229" s="445">
        <v>18</v>
      </c>
      <c r="AF229" s="445">
        <v>18</v>
      </c>
      <c r="AG229" s="445">
        <v>18</v>
      </c>
      <c r="AH229" s="445">
        <v>18</v>
      </c>
      <c r="AI229" s="445">
        <v>18</v>
      </c>
      <c r="AJ229" s="445">
        <v>18</v>
      </c>
      <c r="AK229" s="445">
        <v>597600</v>
      </c>
      <c r="AL229" s="445">
        <v>597600</v>
      </c>
      <c r="AM229" s="445">
        <v>597600</v>
      </c>
      <c r="AN229" s="445">
        <v>597600</v>
      </c>
      <c r="AO229" s="445">
        <v>597600</v>
      </c>
      <c r="AP229" s="445">
        <v>597600</v>
      </c>
      <c r="AQ229" s="445">
        <v>597600</v>
      </c>
      <c r="AR229" s="445">
        <v>597600</v>
      </c>
      <c r="AS229" s="445">
        <v>597600</v>
      </c>
      <c r="AT229" s="445">
        <v>597600</v>
      </c>
      <c r="AU229" s="445">
        <v>597600</v>
      </c>
      <c r="AV229" s="445">
        <v>597600</v>
      </c>
      <c r="AW229" s="445">
        <v>1</v>
      </c>
    </row>
    <row r="230" spans="1:49" ht="21.75" customHeight="1">
      <c r="A230" s="451"/>
      <c r="B230" s="440">
        <v>43</v>
      </c>
      <c r="C230" s="441" t="s">
        <v>1754</v>
      </c>
      <c r="D230" s="431">
        <v>243</v>
      </c>
      <c r="E230" s="430">
        <v>3220007</v>
      </c>
      <c r="F230" s="430">
        <f t="shared" si="17"/>
        <v>3220007</v>
      </c>
      <c r="G230" s="430" t="s">
        <v>1778</v>
      </c>
      <c r="H230" s="430" t="s">
        <v>1778</v>
      </c>
      <c r="I230" s="431" t="str">
        <f t="shared" si="19"/>
        <v>OK</v>
      </c>
      <c r="J230" s="431" t="str">
        <f>IF(EXACT(G230,H230),"OK","変更あり！")</f>
        <v>OK</v>
      </c>
      <c r="L230" s="442">
        <v>1039089</v>
      </c>
      <c r="M230" s="443" t="s">
        <v>1835</v>
      </c>
      <c r="N230" s="429" t="s">
        <v>1838</v>
      </c>
      <c r="O230" s="444" t="s">
        <v>517</v>
      </c>
      <c r="P230" s="444" t="s">
        <v>1841</v>
      </c>
      <c r="Q230" s="430" t="s">
        <v>1513</v>
      </c>
      <c r="R230" s="429" t="s">
        <v>1838</v>
      </c>
      <c r="S230" s="444" t="s">
        <v>517</v>
      </c>
      <c r="T230" s="444" t="s">
        <v>1841</v>
      </c>
      <c r="U230" s="445">
        <v>5720000</v>
      </c>
      <c r="V230" s="446">
        <v>45838</v>
      </c>
      <c r="W230" s="445">
        <v>13</v>
      </c>
      <c r="X230" s="445">
        <v>43</v>
      </c>
      <c r="Y230" s="445">
        <v>13</v>
      </c>
      <c r="Z230" s="445">
        <v>13</v>
      </c>
      <c r="AA230" s="445">
        <v>13</v>
      </c>
      <c r="AB230" s="445">
        <v>13</v>
      </c>
      <c r="AC230" s="445">
        <v>13</v>
      </c>
      <c r="AD230" s="445">
        <v>14</v>
      </c>
      <c r="AE230" s="445">
        <v>13</v>
      </c>
      <c r="AF230" s="445">
        <v>13</v>
      </c>
      <c r="AG230" s="445">
        <v>13</v>
      </c>
      <c r="AH230" s="445">
        <v>13</v>
      </c>
      <c r="AI230" s="445">
        <v>13</v>
      </c>
      <c r="AJ230" s="445">
        <v>13</v>
      </c>
      <c r="AK230" s="445">
        <v>431600</v>
      </c>
      <c r="AL230" s="445">
        <v>431600</v>
      </c>
      <c r="AM230" s="445">
        <v>431600</v>
      </c>
      <c r="AN230" s="445">
        <v>431600</v>
      </c>
      <c r="AO230" s="445">
        <v>431600</v>
      </c>
      <c r="AP230" s="445">
        <v>464800</v>
      </c>
      <c r="AQ230" s="445">
        <v>431600</v>
      </c>
      <c r="AR230" s="445">
        <v>431600</v>
      </c>
      <c r="AS230" s="445">
        <v>431600</v>
      </c>
      <c r="AT230" s="445">
        <v>431600</v>
      </c>
      <c r="AU230" s="445">
        <v>431600</v>
      </c>
      <c r="AV230" s="445">
        <v>431600</v>
      </c>
      <c r="AW230" s="445">
        <v>1</v>
      </c>
    </row>
    <row r="231" spans="1:49" ht="21.75" customHeight="1">
      <c r="A231" s="451"/>
      <c r="B231" s="440">
        <v>44</v>
      </c>
      <c r="C231" s="441" t="s">
        <v>2122</v>
      </c>
      <c r="D231" s="431">
        <v>244</v>
      </c>
      <c r="E231" s="430">
        <v>3220009</v>
      </c>
      <c r="F231" s="430">
        <v>3220009</v>
      </c>
      <c r="G231" s="430" t="s">
        <v>2123</v>
      </c>
      <c r="H231" s="430" t="s">
        <v>2124</v>
      </c>
      <c r="I231" s="431" t="str">
        <f t="shared" si="19"/>
        <v>OK</v>
      </c>
      <c r="J231" s="431" t="str">
        <f t="shared" ref="J231:J245" si="20">IF(EXACT(G231,H231),"OK","変更あり！")</f>
        <v>OK</v>
      </c>
      <c r="K231" s="430" t="s">
        <v>1459</v>
      </c>
      <c r="L231" s="442">
        <v>1079797</v>
      </c>
      <c r="M231" s="443" t="s">
        <v>2125</v>
      </c>
      <c r="N231" s="429" t="s">
        <v>2126</v>
      </c>
      <c r="O231" s="444" t="s">
        <v>517</v>
      </c>
      <c r="P231" s="444" t="s">
        <v>2127</v>
      </c>
      <c r="Q231" s="430" t="s">
        <v>1513</v>
      </c>
      <c r="R231" s="429" t="s">
        <v>2126</v>
      </c>
      <c r="S231" s="444" t="s">
        <v>517</v>
      </c>
      <c r="T231" s="444" t="s">
        <v>2127</v>
      </c>
      <c r="U231" s="445">
        <v>7040000</v>
      </c>
      <c r="V231" s="446">
        <v>45838</v>
      </c>
      <c r="W231" s="445">
        <v>13</v>
      </c>
      <c r="X231" s="445">
        <v>44</v>
      </c>
      <c r="Y231" s="445">
        <v>16</v>
      </c>
      <c r="Z231" s="445">
        <v>16</v>
      </c>
      <c r="AA231" s="445">
        <v>16</v>
      </c>
      <c r="AB231" s="445">
        <v>16</v>
      </c>
      <c r="AC231" s="445">
        <v>16</v>
      </c>
      <c r="AD231" s="445">
        <v>16</v>
      </c>
      <c r="AE231" s="445">
        <v>16</v>
      </c>
      <c r="AF231" s="445">
        <v>15</v>
      </c>
      <c r="AG231" s="445">
        <v>16</v>
      </c>
      <c r="AH231" s="445">
        <v>16</v>
      </c>
      <c r="AI231" s="445">
        <v>16</v>
      </c>
      <c r="AJ231" s="445">
        <v>16</v>
      </c>
      <c r="AK231" s="445">
        <v>640000</v>
      </c>
      <c r="AL231" s="445">
        <v>640000</v>
      </c>
      <c r="AM231" s="445">
        <v>640000</v>
      </c>
      <c r="AN231" s="445">
        <v>640000</v>
      </c>
      <c r="AO231" s="445">
        <v>640000</v>
      </c>
      <c r="AP231" s="445">
        <v>640000</v>
      </c>
      <c r="AQ231" s="445">
        <v>640000</v>
      </c>
      <c r="AR231" s="445">
        <v>600000</v>
      </c>
      <c r="AS231" s="445">
        <v>640000</v>
      </c>
      <c r="AT231" s="445">
        <v>640000</v>
      </c>
      <c r="AU231" s="445">
        <v>640000</v>
      </c>
      <c r="AV231" s="445">
        <v>640000</v>
      </c>
      <c r="AW231" s="445">
        <v>1</v>
      </c>
    </row>
    <row r="232" spans="1:49" ht="21.75" customHeight="1">
      <c r="A232" s="451"/>
      <c r="B232" s="440">
        <v>45</v>
      </c>
      <c r="C232" s="441" t="s">
        <v>1885</v>
      </c>
      <c r="D232" s="431">
        <v>245</v>
      </c>
      <c r="E232" s="430">
        <v>3220010</v>
      </c>
      <c r="F232" s="430">
        <v>3220010</v>
      </c>
      <c r="G232" s="430" t="s">
        <v>2128</v>
      </c>
      <c r="H232" s="430" t="s">
        <v>2128</v>
      </c>
      <c r="I232" s="431" t="str">
        <f t="shared" si="19"/>
        <v>OK</v>
      </c>
      <c r="J232" s="431" t="str">
        <f t="shared" si="20"/>
        <v>OK</v>
      </c>
      <c r="K232" s="430" t="s">
        <v>1459</v>
      </c>
      <c r="L232" s="442">
        <v>1058489</v>
      </c>
      <c r="M232" s="443" t="s">
        <v>1243</v>
      </c>
      <c r="N232" s="429" t="s">
        <v>2129</v>
      </c>
      <c r="O232" s="444" t="s">
        <v>517</v>
      </c>
      <c r="P232" s="444" t="s">
        <v>1244</v>
      </c>
      <c r="Q232" s="430" t="s">
        <v>1513</v>
      </c>
      <c r="R232" s="429" t="s">
        <v>2129</v>
      </c>
      <c r="S232" s="444" t="s">
        <v>517</v>
      </c>
      <c r="T232" s="444" t="s">
        <v>1244</v>
      </c>
      <c r="U232" s="445">
        <v>0</v>
      </c>
      <c r="V232" s="446"/>
      <c r="W232" s="445">
        <v>137</v>
      </c>
      <c r="X232" s="445"/>
      <c r="Y232" s="445">
        <v>13</v>
      </c>
      <c r="Z232" s="445">
        <v>13</v>
      </c>
      <c r="AA232" s="445">
        <v>12</v>
      </c>
      <c r="AB232" s="445">
        <v>12</v>
      </c>
      <c r="AC232" s="445">
        <v>12</v>
      </c>
      <c r="AD232" s="445">
        <v>13</v>
      </c>
      <c r="AE232" s="445">
        <v>13</v>
      </c>
      <c r="AF232" s="445">
        <v>13</v>
      </c>
      <c r="AG232" s="445">
        <v>13</v>
      </c>
      <c r="AH232" s="445">
        <v>15</v>
      </c>
      <c r="AI232" s="445">
        <v>15</v>
      </c>
      <c r="AJ232" s="445">
        <v>15</v>
      </c>
      <c r="AK232" s="445">
        <v>436800</v>
      </c>
      <c r="AL232" s="445">
        <v>436800</v>
      </c>
      <c r="AM232" s="445">
        <v>403200</v>
      </c>
      <c r="AN232" s="445">
        <v>403200</v>
      </c>
      <c r="AO232" s="445">
        <v>403200</v>
      </c>
      <c r="AP232" s="445">
        <v>436800</v>
      </c>
      <c r="AQ232" s="445">
        <v>436800</v>
      </c>
      <c r="AR232" s="445">
        <v>436800</v>
      </c>
      <c r="AS232" s="445">
        <v>436800</v>
      </c>
      <c r="AT232" s="445">
        <v>504000</v>
      </c>
      <c r="AU232" s="445">
        <v>504000</v>
      </c>
      <c r="AV232" s="445">
        <v>504000</v>
      </c>
      <c r="AW232" s="445">
        <v>1</v>
      </c>
    </row>
    <row r="233" spans="1:49" ht="21.75" customHeight="1">
      <c r="A233" s="451"/>
      <c r="B233" s="440">
        <v>46</v>
      </c>
      <c r="C233" s="441" t="s">
        <v>2130</v>
      </c>
      <c r="D233" s="431">
        <v>246</v>
      </c>
      <c r="E233" s="430">
        <v>3220011</v>
      </c>
      <c r="F233" s="430">
        <v>3220011</v>
      </c>
      <c r="G233" s="430" t="s">
        <v>2131</v>
      </c>
      <c r="H233" s="430" t="s">
        <v>2131</v>
      </c>
      <c r="I233" s="431" t="str">
        <f t="shared" si="19"/>
        <v>OK</v>
      </c>
      <c r="J233" s="431" t="str">
        <f t="shared" si="20"/>
        <v>OK</v>
      </c>
      <c r="K233" s="430" t="s">
        <v>1459</v>
      </c>
      <c r="L233" s="442">
        <v>1080058</v>
      </c>
      <c r="M233" s="443" t="s">
        <v>554</v>
      </c>
      <c r="N233" s="429" t="s">
        <v>2132</v>
      </c>
      <c r="O233" s="444" t="s">
        <v>517</v>
      </c>
      <c r="P233" s="444" t="s">
        <v>555</v>
      </c>
      <c r="Q233" s="430" t="s">
        <v>1513</v>
      </c>
      <c r="R233" s="429" t="s">
        <v>2132</v>
      </c>
      <c r="S233" s="444" t="s">
        <v>517</v>
      </c>
      <c r="T233" s="444" t="s">
        <v>555</v>
      </c>
      <c r="U233" s="445">
        <v>6840000</v>
      </c>
      <c r="V233" s="446">
        <v>45838</v>
      </c>
      <c r="W233" s="445">
        <v>13</v>
      </c>
      <c r="X233" s="445">
        <v>45</v>
      </c>
      <c r="Y233" s="445">
        <v>19</v>
      </c>
      <c r="Z233" s="445">
        <v>19</v>
      </c>
      <c r="AA233" s="445">
        <v>19</v>
      </c>
      <c r="AB233" s="445">
        <v>19</v>
      </c>
      <c r="AC233" s="445">
        <v>19</v>
      </c>
      <c r="AD233" s="445">
        <v>19</v>
      </c>
      <c r="AE233" s="445">
        <v>19</v>
      </c>
      <c r="AF233" s="445">
        <v>19</v>
      </c>
      <c r="AG233" s="445">
        <v>19</v>
      </c>
      <c r="AH233" s="445">
        <v>19</v>
      </c>
      <c r="AI233" s="445">
        <v>19</v>
      </c>
      <c r="AJ233" s="445">
        <v>19</v>
      </c>
      <c r="AK233" s="445">
        <v>653600</v>
      </c>
      <c r="AL233" s="445">
        <v>653600</v>
      </c>
      <c r="AM233" s="445">
        <v>653600</v>
      </c>
      <c r="AN233" s="445">
        <v>653600</v>
      </c>
      <c r="AO233" s="445">
        <v>653600</v>
      </c>
      <c r="AP233" s="445">
        <v>653600</v>
      </c>
      <c r="AQ233" s="445">
        <v>653600</v>
      </c>
      <c r="AR233" s="445">
        <v>653600</v>
      </c>
      <c r="AS233" s="445">
        <v>653600</v>
      </c>
      <c r="AT233" s="445">
        <v>653600</v>
      </c>
      <c r="AU233" s="445">
        <v>653600</v>
      </c>
      <c r="AV233" s="445">
        <v>653600</v>
      </c>
      <c r="AW233" s="445">
        <v>1</v>
      </c>
    </row>
    <row r="234" spans="1:49" ht="21.75" customHeight="1">
      <c r="A234" s="451"/>
      <c r="B234" s="440">
        <v>47</v>
      </c>
      <c r="C234" s="441" t="s">
        <v>2133</v>
      </c>
      <c r="D234" s="431">
        <v>247</v>
      </c>
      <c r="E234" s="430">
        <v>3220012</v>
      </c>
      <c r="F234" s="430">
        <v>3220012</v>
      </c>
      <c r="G234" s="430" t="s">
        <v>2134</v>
      </c>
      <c r="H234" s="430" t="s">
        <v>2134</v>
      </c>
      <c r="I234" s="431" t="str">
        <f t="shared" si="19"/>
        <v>OK</v>
      </c>
      <c r="J234" s="431" t="str">
        <f t="shared" si="20"/>
        <v>OK</v>
      </c>
      <c r="K234" s="430" t="s">
        <v>1459</v>
      </c>
      <c r="L234" s="442">
        <v>1066666</v>
      </c>
      <c r="M234" s="443" t="s">
        <v>1283</v>
      </c>
      <c r="N234" s="429" t="s">
        <v>2135</v>
      </c>
      <c r="O234" s="444" t="s">
        <v>517</v>
      </c>
      <c r="P234" s="444" t="s">
        <v>1579</v>
      </c>
      <c r="Q234" s="430" t="s">
        <v>1513</v>
      </c>
      <c r="R234" s="429" t="s">
        <v>2135</v>
      </c>
      <c r="S234" s="444" t="s">
        <v>517</v>
      </c>
      <c r="T234" s="444" t="s">
        <v>1579</v>
      </c>
      <c r="U234" s="445">
        <v>0</v>
      </c>
      <c r="V234" s="446"/>
      <c r="W234" s="445">
        <v>13</v>
      </c>
      <c r="X234" s="445">
        <v>46</v>
      </c>
      <c r="Y234" s="445">
        <v>20</v>
      </c>
      <c r="Z234" s="445">
        <v>20</v>
      </c>
      <c r="AA234" s="445">
        <v>20</v>
      </c>
      <c r="AB234" s="445">
        <v>20</v>
      </c>
      <c r="AC234" s="445">
        <v>20</v>
      </c>
      <c r="AD234" s="445">
        <v>20</v>
      </c>
      <c r="AE234" s="445">
        <v>20</v>
      </c>
      <c r="AF234" s="445">
        <v>20</v>
      </c>
      <c r="AG234" s="445">
        <v>20</v>
      </c>
      <c r="AH234" s="445">
        <v>20</v>
      </c>
      <c r="AI234" s="445">
        <v>20</v>
      </c>
      <c r="AJ234" s="445">
        <v>20</v>
      </c>
      <c r="AK234" s="445">
        <v>664000</v>
      </c>
      <c r="AL234" s="445">
        <v>682000</v>
      </c>
      <c r="AM234" s="445">
        <v>699100</v>
      </c>
      <c r="AN234" s="445">
        <v>682000</v>
      </c>
      <c r="AO234" s="445">
        <v>682000</v>
      </c>
      <c r="AP234" s="445">
        <v>682000</v>
      </c>
      <c r="AQ234" s="445">
        <v>682000</v>
      </c>
      <c r="AR234" s="445">
        <v>682000</v>
      </c>
      <c r="AS234" s="445">
        <v>682000</v>
      </c>
      <c r="AT234" s="445">
        <v>682000</v>
      </c>
      <c r="AU234" s="445">
        <v>682000</v>
      </c>
      <c r="AV234" s="445">
        <v>682000</v>
      </c>
      <c r="AW234" s="445">
        <v>1</v>
      </c>
    </row>
    <row r="235" spans="1:49" ht="21.75" customHeight="1">
      <c r="A235" s="451"/>
      <c r="B235" s="440">
        <v>48</v>
      </c>
      <c r="C235" s="441" t="s">
        <v>2136</v>
      </c>
      <c r="D235" s="431">
        <v>248</v>
      </c>
      <c r="E235" s="430">
        <v>3220013</v>
      </c>
      <c r="F235" s="430">
        <v>3220013</v>
      </c>
      <c r="G235" s="430" t="s">
        <v>2137</v>
      </c>
      <c r="H235" s="430" t="s">
        <v>2137</v>
      </c>
      <c r="I235" s="431" t="str">
        <f t="shared" si="19"/>
        <v>OK</v>
      </c>
      <c r="J235" s="431" t="str">
        <f t="shared" si="20"/>
        <v>OK</v>
      </c>
      <c r="K235" s="430" t="s">
        <v>1459</v>
      </c>
      <c r="L235" s="442">
        <v>1051635</v>
      </c>
      <c r="M235" s="443" t="s">
        <v>2138</v>
      </c>
      <c r="N235" s="429" t="s">
        <v>2139</v>
      </c>
      <c r="O235" s="444" t="s">
        <v>517</v>
      </c>
      <c r="P235" s="444" t="s">
        <v>2267</v>
      </c>
      <c r="Q235" s="430" t="s">
        <v>1513</v>
      </c>
      <c r="R235" s="429" t="s">
        <v>2140</v>
      </c>
      <c r="S235" s="444" t="s">
        <v>517</v>
      </c>
      <c r="T235" s="444" t="s">
        <v>2267</v>
      </c>
      <c r="U235" s="445">
        <v>8280000</v>
      </c>
      <c r="V235" s="446">
        <v>45838</v>
      </c>
      <c r="W235" s="445">
        <v>13</v>
      </c>
      <c r="X235" s="445">
        <v>47</v>
      </c>
      <c r="Y235" s="445">
        <v>19</v>
      </c>
      <c r="Z235" s="445">
        <v>23</v>
      </c>
      <c r="AA235" s="445">
        <v>23</v>
      </c>
      <c r="AB235" s="445">
        <v>25</v>
      </c>
      <c r="AC235" s="445">
        <v>25</v>
      </c>
      <c r="AD235" s="445">
        <v>25</v>
      </c>
      <c r="AE235" s="445">
        <v>25</v>
      </c>
      <c r="AF235" s="445">
        <v>25</v>
      </c>
      <c r="AG235" s="445">
        <v>25</v>
      </c>
      <c r="AH235" s="445">
        <v>25</v>
      </c>
      <c r="AI235" s="445">
        <v>25</v>
      </c>
      <c r="AJ235" s="445">
        <v>25</v>
      </c>
      <c r="AK235" s="445">
        <v>665000</v>
      </c>
      <c r="AL235" s="445">
        <v>805000</v>
      </c>
      <c r="AM235" s="445">
        <v>805000</v>
      </c>
      <c r="AN235" s="445">
        <v>875000</v>
      </c>
      <c r="AO235" s="445">
        <v>875000</v>
      </c>
      <c r="AP235" s="445">
        <v>875000</v>
      </c>
      <c r="AQ235" s="445">
        <v>875000</v>
      </c>
      <c r="AR235" s="445">
        <v>875000</v>
      </c>
      <c r="AS235" s="445">
        <v>875000</v>
      </c>
      <c r="AT235" s="445">
        <v>875000</v>
      </c>
      <c r="AU235" s="445">
        <v>875000</v>
      </c>
      <c r="AV235" s="445">
        <v>875000</v>
      </c>
      <c r="AW235" s="445">
        <v>1</v>
      </c>
    </row>
    <row r="236" spans="1:49" ht="21.75" customHeight="1">
      <c r="A236" s="451"/>
      <c r="B236" s="440">
        <v>49</v>
      </c>
      <c r="C236" s="441" t="s">
        <v>2141</v>
      </c>
      <c r="D236" s="431">
        <v>249</v>
      </c>
      <c r="E236" s="430">
        <v>3220014</v>
      </c>
      <c r="F236" s="430">
        <v>3220014</v>
      </c>
      <c r="G236" s="430" t="s">
        <v>2142</v>
      </c>
      <c r="H236" s="430" t="s">
        <v>2142</v>
      </c>
      <c r="I236" s="431" t="str">
        <f t="shared" si="19"/>
        <v>OK</v>
      </c>
      <c r="J236" s="431" t="str">
        <f t="shared" si="20"/>
        <v>OK</v>
      </c>
      <c r="K236" s="430" t="s">
        <v>1459</v>
      </c>
      <c r="L236" s="442">
        <v>1069852</v>
      </c>
      <c r="M236" s="443" t="s">
        <v>2143</v>
      </c>
      <c r="N236" s="429" t="s">
        <v>2144</v>
      </c>
      <c r="O236" s="444" t="s">
        <v>2145</v>
      </c>
      <c r="P236" s="444" t="s">
        <v>2146</v>
      </c>
      <c r="Q236" s="430" t="s">
        <v>1513</v>
      </c>
      <c r="R236" s="429" t="s">
        <v>2144</v>
      </c>
      <c r="S236" s="444" t="s">
        <v>2145</v>
      </c>
      <c r="T236" s="444" t="s">
        <v>2146</v>
      </c>
      <c r="U236" s="445">
        <v>7480000</v>
      </c>
      <c r="V236" s="446">
        <v>45838</v>
      </c>
      <c r="W236" s="445">
        <v>13</v>
      </c>
      <c r="X236" s="445">
        <v>48</v>
      </c>
      <c r="Y236" s="445">
        <v>17</v>
      </c>
      <c r="Z236" s="445">
        <v>17</v>
      </c>
      <c r="AA236" s="445">
        <v>17</v>
      </c>
      <c r="AB236" s="445">
        <v>17</v>
      </c>
      <c r="AC236" s="445">
        <v>13</v>
      </c>
      <c r="AD236" s="445">
        <v>16</v>
      </c>
      <c r="AE236" s="445">
        <v>16</v>
      </c>
      <c r="AF236" s="445">
        <v>16</v>
      </c>
      <c r="AG236" s="445">
        <v>16</v>
      </c>
      <c r="AH236" s="445">
        <v>16</v>
      </c>
      <c r="AI236" s="445">
        <v>16</v>
      </c>
      <c r="AJ236" s="445">
        <v>16</v>
      </c>
      <c r="AK236" s="445">
        <v>595000</v>
      </c>
      <c r="AL236" s="445">
        <v>595000</v>
      </c>
      <c r="AM236" s="445">
        <v>595000</v>
      </c>
      <c r="AN236" s="445">
        <v>595000</v>
      </c>
      <c r="AO236" s="445">
        <v>455000</v>
      </c>
      <c r="AP236" s="445">
        <v>560000</v>
      </c>
      <c r="AQ236" s="445">
        <v>560000</v>
      </c>
      <c r="AR236" s="445">
        <v>560000</v>
      </c>
      <c r="AS236" s="445">
        <v>560000</v>
      </c>
      <c r="AT236" s="445">
        <v>560000</v>
      </c>
      <c r="AU236" s="445">
        <v>560000</v>
      </c>
      <c r="AV236" s="445">
        <v>560000</v>
      </c>
      <c r="AW236" s="445">
        <v>1</v>
      </c>
    </row>
    <row r="237" spans="1:49" ht="21.75" customHeight="1">
      <c r="A237" s="451"/>
      <c r="B237" s="440">
        <v>50</v>
      </c>
      <c r="C237" s="441" t="s">
        <v>2147</v>
      </c>
      <c r="D237" s="431">
        <v>250</v>
      </c>
      <c r="E237" s="430">
        <v>3220015</v>
      </c>
      <c r="F237" s="430">
        <v>3220015</v>
      </c>
      <c r="G237" s="430" t="s">
        <v>2148</v>
      </c>
      <c r="H237" s="430" t="s">
        <v>2148</v>
      </c>
      <c r="I237" s="431" t="str">
        <f t="shared" si="19"/>
        <v>OK</v>
      </c>
      <c r="J237" s="431" t="str">
        <f t="shared" si="20"/>
        <v>OK</v>
      </c>
      <c r="K237" s="430" t="s">
        <v>1459</v>
      </c>
      <c r="L237" s="442">
        <v>1058488</v>
      </c>
      <c r="M237" s="443" t="s">
        <v>2149</v>
      </c>
      <c r="N237" s="429" t="s">
        <v>2150</v>
      </c>
      <c r="O237" s="444" t="s">
        <v>517</v>
      </c>
      <c r="P237" s="444" t="s">
        <v>2151</v>
      </c>
      <c r="Q237" s="430" t="s">
        <v>1513</v>
      </c>
      <c r="R237" s="429" t="s">
        <v>2150</v>
      </c>
      <c r="S237" s="444" t="s">
        <v>517</v>
      </c>
      <c r="T237" s="444" t="s">
        <v>2151</v>
      </c>
      <c r="U237" s="445">
        <v>7920000</v>
      </c>
      <c r="V237" s="446">
        <v>45838</v>
      </c>
      <c r="W237" s="445">
        <v>13</v>
      </c>
      <c r="X237" s="445">
        <v>49</v>
      </c>
      <c r="Y237" s="445">
        <v>11</v>
      </c>
      <c r="Z237" s="445">
        <v>16</v>
      </c>
      <c r="AA237" s="445">
        <v>18</v>
      </c>
      <c r="AB237" s="445">
        <v>18</v>
      </c>
      <c r="AC237" s="445">
        <v>20</v>
      </c>
      <c r="AD237" s="445">
        <v>16</v>
      </c>
      <c r="AE237" s="445">
        <v>17</v>
      </c>
      <c r="AF237" s="445">
        <v>19</v>
      </c>
      <c r="AG237" s="445">
        <v>20</v>
      </c>
      <c r="AH237" s="445">
        <v>20</v>
      </c>
      <c r="AI237" s="445">
        <v>20</v>
      </c>
      <c r="AJ237" s="445">
        <v>20</v>
      </c>
      <c r="AK237" s="445">
        <v>379500</v>
      </c>
      <c r="AL237" s="445">
        <v>552000</v>
      </c>
      <c r="AM237" s="445">
        <v>621000</v>
      </c>
      <c r="AN237" s="445">
        <v>621000</v>
      </c>
      <c r="AO237" s="445">
        <v>690000</v>
      </c>
      <c r="AP237" s="445">
        <v>552000</v>
      </c>
      <c r="AQ237" s="445">
        <v>586500</v>
      </c>
      <c r="AR237" s="445">
        <v>655500</v>
      </c>
      <c r="AS237" s="445">
        <v>690000</v>
      </c>
      <c r="AT237" s="445">
        <v>690000</v>
      </c>
      <c r="AU237" s="445">
        <v>690000</v>
      </c>
      <c r="AV237" s="445">
        <v>690000</v>
      </c>
      <c r="AW237" s="445">
        <v>1</v>
      </c>
    </row>
    <row r="238" spans="1:49" ht="21.75" customHeight="1">
      <c r="A238" s="451"/>
      <c r="B238" s="440">
        <v>51</v>
      </c>
      <c r="C238" s="441" t="s">
        <v>1896</v>
      </c>
      <c r="D238" s="431">
        <v>251</v>
      </c>
      <c r="E238" s="430">
        <v>3220016</v>
      </c>
      <c r="F238" s="430">
        <v>3220016</v>
      </c>
      <c r="G238" s="430" t="s">
        <v>2152</v>
      </c>
      <c r="H238" s="430" t="s">
        <v>2152</v>
      </c>
      <c r="I238" s="431" t="str">
        <f t="shared" si="19"/>
        <v>OK</v>
      </c>
      <c r="J238" s="431" t="str">
        <f t="shared" si="20"/>
        <v>OK</v>
      </c>
      <c r="K238" s="430" t="s">
        <v>1459</v>
      </c>
      <c r="L238" s="442">
        <v>1080360</v>
      </c>
      <c r="M238" s="443" t="s">
        <v>556</v>
      </c>
      <c r="N238" s="429" t="s">
        <v>2153</v>
      </c>
      <c r="O238" s="444" t="s">
        <v>517</v>
      </c>
      <c r="P238" s="444" t="s">
        <v>2154</v>
      </c>
      <c r="Q238" s="430" t="s">
        <v>1513</v>
      </c>
      <c r="R238" s="429" t="s">
        <v>2153</v>
      </c>
      <c r="S238" s="444" t="s">
        <v>517</v>
      </c>
      <c r="T238" s="444" t="s">
        <v>2154</v>
      </c>
      <c r="U238" s="445">
        <v>6480000</v>
      </c>
      <c r="V238" s="446">
        <v>45838</v>
      </c>
      <c r="W238" s="445">
        <v>13</v>
      </c>
      <c r="X238" s="445">
        <v>50</v>
      </c>
      <c r="Y238" s="445">
        <v>25</v>
      </c>
      <c r="Z238" s="445">
        <v>26</v>
      </c>
      <c r="AA238" s="445">
        <v>27</v>
      </c>
      <c r="AB238" s="445">
        <v>27</v>
      </c>
      <c r="AC238" s="445">
        <v>27</v>
      </c>
      <c r="AD238" s="445">
        <v>26</v>
      </c>
      <c r="AE238" s="445">
        <v>25</v>
      </c>
      <c r="AF238" s="445">
        <v>25</v>
      </c>
      <c r="AG238" s="445">
        <v>26</v>
      </c>
      <c r="AH238" s="445">
        <v>26</v>
      </c>
      <c r="AI238" s="445">
        <v>26</v>
      </c>
      <c r="AJ238" s="445">
        <v>26</v>
      </c>
      <c r="AK238" s="445">
        <v>867500</v>
      </c>
      <c r="AL238" s="445">
        <v>902200</v>
      </c>
      <c r="AM238" s="445">
        <v>936900</v>
      </c>
      <c r="AN238" s="445">
        <v>936900</v>
      </c>
      <c r="AO238" s="445">
        <v>936900</v>
      </c>
      <c r="AP238" s="445">
        <v>902200</v>
      </c>
      <c r="AQ238" s="445">
        <v>867500</v>
      </c>
      <c r="AR238" s="445">
        <v>867500</v>
      </c>
      <c r="AS238" s="445">
        <v>902200</v>
      </c>
      <c r="AT238" s="445">
        <v>902200</v>
      </c>
      <c r="AU238" s="445">
        <v>902200</v>
      </c>
      <c r="AV238" s="445">
        <v>902200</v>
      </c>
      <c r="AW238" s="445">
        <v>1</v>
      </c>
    </row>
    <row r="239" spans="1:49" ht="21.75" customHeight="1">
      <c r="A239" s="451"/>
      <c r="B239" s="440">
        <v>52</v>
      </c>
      <c r="C239" s="441" t="s">
        <v>2155</v>
      </c>
      <c r="D239" s="431">
        <v>252</v>
      </c>
      <c r="E239" s="430">
        <v>3220017</v>
      </c>
      <c r="F239" s="430">
        <v>3220017</v>
      </c>
      <c r="G239" s="430" t="s">
        <v>2156</v>
      </c>
      <c r="H239" s="430" t="s">
        <v>2156</v>
      </c>
      <c r="I239" s="431" t="str">
        <f t="shared" si="19"/>
        <v>OK</v>
      </c>
      <c r="J239" s="431" t="str">
        <f t="shared" si="20"/>
        <v>OK</v>
      </c>
      <c r="K239" s="430" t="s">
        <v>1459</v>
      </c>
      <c r="L239" s="442">
        <v>1080053</v>
      </c>
      <c r="M239" s="443" t="s">
        <v>2157</v>
      </c>
      <c r="N239" s="429" t="s">
        <v>2158</v>
      </c>
      <c r="O239" s="444" t="s">
        <v>517</v>
      </c>
      <c r="P239" s="444" t="s">
        <v>2159</v>
      </c>
      <c r="Q239" s="430" t="s">
        <v>1513</v>
      </c>
      <c r="R239" s="429" t="s">
        <v>2158</v>
      </c>
      <c r="S239" s="444" t="s">
        <v>517</v>
      </c>
      <c r="T239" s="444" t="s">
        <v>2159</v>
      </c>
      <c r="U239" s="445">
        <v>4840000</v>
      </c>
      <c r="V239" s="446">
        <v>45838</v>
      </c>
      <c r="W239" s="445">
        <v>13</v>
      </c>
      <c r="X239" s="445">
        <v>51</v>
      </c>
      <c r="Y239" s="445">
        <v>12</v>
      </c>
      <c r="Z239" s="445">
        <v>11</v>
      </c>
      <c r="AA239" s="445">
        <v>11</v>
      </c>
      <c r="AB239" s="445">
        <v>11</v>
      </c>
      <c r="AC239" s="445">
        <v>11</v>
      </c>
      <c r="AD239" s="445">
        <v>11</v>
      </c>
      <c r="AE239" s="445">
        <v>11</v>
      </c>
      <c r="AF239" s="445">
        <v>11</v>
      </c>
      <c r="AG239" s="445">
        <v>11</v>
      </c>
      <c r="AH239" s="445">
        <v>11</v>
      </c>
      <c r="AI239" s="445">
        <v>11</v>
      </c>
      <c r="AJ239" s="445">
        <v>11</v>
      </c>
      <c r="AK239" s="445">
        <v>480000</v>
      </c>
      <c r="AL239" s="445">
        <v>440000</v>
      </c>
      <c r="AM239" s="445">
        <v>440000</v>
      </c>
      <c r="AN239" s="445">
        <v>440000</v>
      </c>
      <c r="AO239" s="445">
        <v>440000</v>
      </c>
      <c r="AP239" s="445">
        <v>440000</v>
      </c>
      <c r="AQ239" s="445">
        <v>440000</v>
      </c>
      <c r="AR239" s="445">
        <v>440000</v>
      </c>
      <c r="AS239" s="445">
        <v>440000</v>
      </c>
      <c r="AT239" s="445">
        <v>440000</v>
      </c>
      <c r="AU239" s="445">
        <v>440000</v>
      </c>
      <c r="AV239" s="445">
        <v>440000</v>
      </c>
      <c r="AW239" s="445">
        <v>1</v>
      </c>
    </row>
    <row r="240" spans="1:49" ht="21.75" customHeight="1">
      <c r="A240" s="451"/>
      <c r="B240" s="440">
        <v>53</v>
      </c>
      <c r="C240" s="441" t="s">
        <v>2160</v>
      </c>
      <c r="D240" s="431">
        <v>253</v>
      </c>
      <c r="E240" s="430">
        <v>3220018</v>
      </c>
      <c r="F240" s="430">
        <v>3220018</v>
      </c>
      <c r="G240" s="430" t="s">
        <v>2161</v>
      </c>
      <c r="H240" s="430" t="s">
        <v>2161</v>
      </c>
      <c r="I240" s="431" t="str">
        <f t="shared" si="19"/>
        <v>OK</v>
      </c>
      <c r="J240" s="431" t="str">
        <f t="shared" si="20"/>
        <v>OK</v>
      </c>
      <c r="K240" s="430" t="s">
        <v>1459</v>
      </c>
      <c r="L240" s="442">
        <v>1080057</v>
      </c>
      <c r="M240" s="443" t="s">
        <v>2162</v>
      </c>
      <c r="N240" s="429" t="s">
        <v>2163</v>
      </c>
      <c r="O240" s="444" t="s">
        <v>517</v>
      </c>
      <c r="P240" s="444" t="s">
        <v>2164</v>
      </c>
      <c r="Q240" s="430" t="s">
        <v>1513</v>
      </c>
      <c r="R240" s="429" t="s">
        <v>2163</v>
      </c>
      <c r="S240" s="444" t="s">
        <v>517</v>
      </c>
      <c r="T240" s="444" t="s">
        <v>2164</v>
      </c>
      <c r="U240" s="445">
        <v>3520000</v>
      </c>
      <c r="V240" s="446">
        <v>45838</v>
      </c>
      <c r="W240" s="445">
        <v>13</v>
      </c>
      <c r="X240" s="445">
        <v>52</v>
      </c>
      <c r="Y240" s="445">
        <v>8</v>
      </c>
      <c r="Z240" s="445">
        <v>8</v>
      </c>
      <c r="AA240" s="445">
        <v>8</v>
      </c>
      <c r="AB240" s="445">
        <v>8</v>
      </c>
      <c r="AC240" s="445">
        <v>8</v>
      </c>
      <c r="AD240" s="445">
        <v>8</v>
      </c>
      <c r="AE240" s="445">
        <v>8</v>
      </c>
      <c r="AF240" s="445">
        <v>8</v>
      </c>
      <c r="AG240" s="445">
        <v>8</v>
      </c>
      <c r="AH240" s="445">
        <v>8</v>
      </c>
      <c r="AI240" s="445">
        <v>8</v>
      </c>
      <c r="AJ240" s="445">
        <v>8</v>
      </c>
      <c r="AK240" s="445">
        <v>320000</v>
      </c>
      <c r="AL240" s="445">
        <v>320000</v>
      </c>
      <c r="AM240" s="445">
        <v>320000</v>
      </c>
      <c r="AN240" s="445">
        <v>320000</v>
      </c>
      <c r="AO240" s="445">
        <v>320000</v>
      </c>
      <c r="AP240" s="445">
        <v>320000</v>
      </c>
      <c r="AQ240" s="445">
        <v>320000</v>
      </c>
      <c r="AR240" s="445">
        <v>320000</v>
      </c>
      <c r="AS240" s="445">
        <v>320000</v>
      </c>
      <c r="AT240" s="445">
        <v>320000</v>
      </c>
      <c r="AU240" s="445">
        <v>320000</v>
      </c>
      <c r="AV240" s="445">
        <v>320000</v>
      </c>
      <c r="AW240" s="445">
        <v>1</v>
      </c>
    </row>
    <row r="241" spans="1:49" ht="21.75" customHeight="1">
      <c r="A241" s="451"/>
      <c r="B241" s="440">
        <v>54</v>
      </c>
      <c r="C241" s="441" t="s">
        <v>2165</v>
      </c>
      <c r="D241" s="431">
        <v>254</v>
      </c>
      <c r="E241" s="430">
        <v>3220019</v>
      </c>
      <c r="F241" s="430">
        <v>3220019</v>
      </c>
      <c r="G241" s="430" t="s">
        <v>2166</v>
      </c>
      <c r="H241" s="430" t="s">
        <v>2166</v>
      </c>
      <c r="I241" s="431" t="str">
        <f t="shared" si="19"/>
        <v>OK</v>
      </c>
      <c r="J241" s="431" t="str">
        <f t="shared" si="20"/>
        <v>OK</v>
      </c>
      <c r="K241" s="430" t="s">
        <v>1459</v>
      </c>
      <c r="L241" s="442">
        <v>1059472</v>
      </c>
      <c r="M241" s="443" t="s">
        <v>1847</v>
      </c>
      <c r="N241" s="429" t="s">
        <v>2167</v>
      </c>
      <c r="O241" s="444" t="s">
        <v>517</v>
      </c>
      <c r="P241" s="444" t="s">
        <v>1368</v>
      </c>
      <c r="Q241" s="430" t="s">
        <v>1513</v>
      </c>
      <c r="R241" s="429" t="s">
        <v>2167</v>
      </c>
      <c r="S241" s="444" t="s">
        <v>517</v>
      </c>
      <c r="T241" s="444" t="s">
        <v>1368</v>
      </c>
      <c r="U241" s="445">
        <v>0</v>
      </c>
      <c r="V241" s="446"/>
      <c r="W241" s="445">
        <v>13</v>
      </c>
      <c r="X241" s="445">
        <v>53</v>
      </c>
      <c r="Y241" s="445">
        <v>20</v>
      </c>
      <c r="Z241" s="445">
        <v>20</v>
      </c>
      <c r="AA241" s="445">
        <v>20</v>
      </c>
      <c r="AB241" s="445">
        <v>20</v>
      </c>
      <c r="AC241" s="445">
        <v>21</v>
      </c>
      <c r="AD241" s="445">
        <v>20</v>
      </c>
      <c r="AE241" s="445">
        <v>19</v>
      </c>
      <c r="AF241" s="445">
        <v>19</v>
      </c>
      <c r="AG241" s="445">
        <v>19</v>
      </c>
      <c r="AH241" s="445">
        <v>19</v>
      </c>
      <c r="AI241" s="445">
        <v>19</v>
      </c>
      <c r="AJ241" s="445">
        <v>19</v>
      </c>
      <c r="AK241" s="445">
        <v>700000</v>
      </c>
      <c r="AL241" s="445">
        <v>700000</v>
      </c>
      <c r="AM241" s="445">
        <v>700000</v>
      </c>
      <c r="AN241" s="445">
        <v>700000</v>
      </c>
      <c r="AO241" s="445">
        <v>735000</v>
      </c>
      <c r="AP241" s="445">
        <v>700000</v>
      </c>
      <c r="AQ241" s="445">
        <v>665000</v>
      </c>
      <c r="AR241" s="445">
        <v>665000</v>
      </c>
      <c r="AS241" s="445">
        <v>665000</v>
      </c>
      <c r="AT241" s="445">
        <v>665000</v>
      </c>
      <c r="AU241" s="445">
        <v>665000</v>
      </c>
      <c r="AV241" s="445">
        <v>665000</v>
      </c>
      <c r="AW241" s="445">
        <v>1</v>
      </c>
    </row>
    <row r="242" spans="1:49" ht="21.75" customHeight="1">
      <c r="A242" s="451" t="s">
        <v>1176</v>
      </c>
      <c r="B242" s="440">
        <v>1</v>
      </c>
      <c r="C242" s="441" t="s">
        <v>216</v>
      </c>
      <c r="D242" s="431">
        <v>301</v>
      </c>
      <c r="E242" s="429" t="s">
        <v>1178</v>
      </c>
      <c r="F242" s="430">
        <f t="shared" ref="F242:F246" si="21">VALUE(E242)</f>
        <v>2210595</v>
      </c>
      <c r="G242" s="430" t="s">
        <v>1179</v>
      </c>
      <c r="H242" s="430" t="s">
        <v>1179</v>
      </c>
      <c r="I242" s="431" t="str">
        <f t="shared" si="19"/>
        <v>OK</v>
      </c>
      <c r="J242" s="431" t="str">
        <f t="shared" si="20"/>
        <v>OK</v>
      </c>
      <c r="L242" s="442">
        <v>1062690</v>
      </c>
      <c r="M242" s="443" t="s">
        <v>1571</v>
      </c>
      <c r="N242" s="429" t="s">
        <v>1438</v>
      </c>
      <c r="O242" s="444" t="s">
        <v>517</v>
      </c>
      <c r="P242" s="444" t="s">
        <v>1180</v>
      </c>
      <c r="Q242" s="430" t="s">
        <v>1513</v>
      </c>
      <c r="R242" s="429" t="s">
        <v>1438</v>
      </c>
      <c r="S242" s="444" t="s">
        <v>517</v>
      </c>
      <c r="T242" s="444" t="s">
        <v>1180</v>
      </c>
      <c r="U242" s="445">
        <v>0</v>
      </c>
      <c r="V242" s="446"/>
      <c r="W242" s="445">
        <v>0</v>
      </c>
      <c r="X242" s="445"/>
      <c r="Y242" s="445">
        <v>0</v>
      </c>
      <c r="Z242" s="445">
        <v>0</v>
      </c>
      <c r="AA242" s="445">
        <v>0</v>
      </c>
      <c r="AB242" s="445">
        <v>0</v>
      </c>
      <c r="AC242" s="445">
        <v>0</v>
      </c>
      <c r="AD242" s="445">
        <v>0</v>
      </c>
      <c r="AE242" s="445">
        <v>0</v>
      </c>
      <c r="AF242" s="445">
        <v>0</v>
      </c>
      <c r="AG242" s="445">
        <v>0</v>
      </c>
      <c r="AH242" s="445">
        <v>0</v>
      </c>
      <c r="AI242" s="445">
        <v>0</v>
      </c>
      <c r="AJ242" s="445">
        <v>0</v>
      </c>
      <c r="AK242" s="445">
        <v>0</v>
      </c>
      <c r="AL242" s="445">
        <v>0</v>
      </c>
      <c r="AM242" s="445">
        <v>0</v>
      </c>
      <c r="AN242" s="445">
        <v>0</v>
      </c>
      <c r="AO242" s="445">
        <v>0</v>
      </c>
      <c r="AP242" s="445">
        <v>0</v>
      </c>
      <c r="AQ242" s="445">
        <v>0</v>
      </c>
      <c r="AR242" s="445">
        <v>0</v>
      </c>
      <c r="AS242" s="445">
        <v>0</v>
      </c>
      <c r="AT242" s="445">
        <v>0</v>
      </c>
      <c r="AU242" s="445">
        <v>0</v>
      </c>
      <c r="AV242" s="445">
        <v>0</v>
      </c>
      <c r="AW242" s="445">
        <v>0</v>
      </c>
    </row>
    <row r="243" spans="1:49" ht="21.75" customHeight="1">
      <c r="A243" s="429"/>
      <c r="B243" s="440">
        <v>2</v>
      </c>
      <c r="C243" s="441" t="s">
        <v>2168</v>
      </c>
      <c r="D243" s="431">
        <v>302</v>
      </c>
      <c r="E243" s="429">
        <v>2220001</v>
      </c>
      <c r="F243" s="430">
        <f t="shared" si="21"/>
        <v>2220001</v>
      </c>
      <c r="G243" s="430" t="s">
        <v>1181</v>
      </c>
      <c r="H243" s="430" t="s">
        <v>1181</v>
      </c>
      <c r="I243" s="431" t="str">
        <f t="shared" si="19"/>
        <v>OK</v>
      </c>
      <c r="J243" s="431" t="str">
        <f t="shared" si="20"/>
        <v>OK</v>
      </c>
      <c r="L243" s="442">
        <v>1065930</v>
      </c>
      <c r="M243" s="443" t="s">
        <v>1182</v>
      </c>
      <c r="N243" s="429" t="s">
        <v>1572</v>
      </c>
      <c r="O243" s="444" t="s">
        <v>517</v>
      </c>
      <c r="P243" s="444" t="s">
        <v>1183</v>
      </c>
      <c r="Q243" s="430" t="s">
        <v>1513</v>
      </c>
      <c r="R243" s="429" t="s">
        <v>1572</v>
      </c>
      <c r="S243" s="444" t="s">
        <v>517</v>
      </c>
      <c r="T243" s="444" t="s">
        <v>1183</v>
      </c>
      <c r="U243" s="445">
        <v>0</v>
      </c>
      <c r="V243" s="446"/>
      <c r="W243" s="445">
        <v>0</v>
      </c>
      <c r="X243" s="445"/>
      <c r="Y243" s="445">
        <v>0</v>
      </c>
      <c r="Z243" s="445">
        <v>0</v>
      </c>
      <c r="AA243" s="445">
        <v>0</v>
      </c>
      <c r="AB243" s="445">
        <v>0</v>
      </c>
      <c r="AC243" s="445">
        <v>0</v>
      </c>
      <c r="AD243" s="445">
        <v>0</v>
      </c>
      <c r="AE243" s="445">
        <v>0</v>
      </c>
      <c r="AF243" s="445">
        <v>0</v>
      </c>
      <c r="AG243" s="445">
        <v>0</v>
      </c>
      <c r="AH243" s="445">
        <v>0</v>
      </c>
      <c r="AI243" s="445">
        <v>0</v>
      </c>
      <c r="AJ243" s="445">
        <v>0</v>
      </c>
      <c r="AK243" s="445">
        <v>0</v>
      </c>
      <c r="AL243" s="445">
        <v>0</v>
      </c>
      <c r="AM243" s="445">
        <v>0</v>
      </c>
      <c r="AN243" s="445">
        <v>0</v>
      </c>
      <c r="AO243" s="445">
        <v>0</v>
      </c>
      <c r="AP243" s="445">
        <v>0</v>
      </c>
      <c r="AQ243" s="445">
        <v>0</v>
      </c>
      <c r="AR243" s="445">
        <v>0</v>
      </c>
      <c r="AS243" s="445">
        <v>0</v>
      </c>
      <c r="AT243" s="445">
        <v>0</v>
      </c>
      <c r="AU243" s="445">
        <v>0</v>
      </c>
      <c r="AV243" s="445">
        <v>0</v>
      </c>
      <c r="AW243" s="445">
        <v>0</v>
      </c>
    </row>
    <row r="244" spans="1:49" ht="21.75" customHeight="1">
      <c r="A244" s="429"/>
      <c r="B244" s="440">
        <v>3</v>
      </c>
      <c r="C244" s="441" t="s">
        <v>2169</v>
      </c>
      <c r="D244" s="431">
        <v>303</v>
      </c>
      <c r="E244" s="429">
        <v>2220002</v>
      </c>
      <c r="F244" s="430">
        <f t="shared" si="21"/>
        <v>2220002</v>
      </c>
      <c r="G244" s="430" t="s">
        <v>1184</v>
      </c>
      <c r="H244" s="430" t="s">
        <v>1184</v>
      </c>
      <c r="I244" s="431" t="str">
        <f t="shared" si="19"/>
        <v>OK</v>
      </c>
      <c r="J244" s="431" t="str">
        <f t="shared" si="20"/>
        <v>OK</v>
      </c>
      <c r="L244" s="442">
        <v>1073165</v>
      </c>
      <c r="M244" s="443" t="s">
        <v>1836</v>
      </c>
      <c r="N244" s="429" t="s">
        <v>1573</v>
      </c>
      <c r="O244" s="444" t="s">
        <v>517</v>
      </c>
      <c r="P244" s="444" t="s">
        <v>1185</v>
      </c>
      <c r="Q244" s="430" t="s">
        <v>1513</v>
      </c>
      <c r="R244" s="429" t="s">
        <v>1573</v>
      </c>
      <c r="S244" s="444" t="s">
        <v>517</v>
      </c>
      <c r="T244" s="444" t="s">
        <v>1185</v>
      </c>
      <c r="U244" s="445">
        <v>0</v>
      </c>
      <c r="V244" s="446"/>
      <c r="W244" s="445">
        <v>0</v>
      </c>
      <c r="X244" s="445"/>
      <c r="Y244" s="445">
        <v>0</v>
      </c>
      <c r="Z244" s="445">
        <v>0</v>
      </c>
      <c r="AA244" s="445">
        <v>0</v>
      </c>
      <c r="AB244" s="445">
        <v>0</v>
      </c>
      <c r="AC244" s="445">
        <v>0</v>
      </c>
      <c r="AD244" s="445">
        <v>0</v>
      </c>
      <c r="AE244" s="445">
        <v>0</v>
      </c>
      <c r="AF244" s="445">
        <v>0</v>
      </c>
      <c r="AG244" s="445">
        <v>0</v>
      </c>
      <c r="AH244" s="445">
        <v>0</v>
      </c>
      <c r="AI244" s="445">
        <v>0</v>
      </c>
      <c r="AJ244" s="445">
        <v>0</v>
      </c>
      <c r="AK244" s="445">
        <v>0</v>
      </c>
      <c r="AL244" s="445">
        <v>0</v>
      </c>
      <c r="AM244" s="445">
        <v>0</v>
      </c>
      <c r="AN244" s="445">
        <v>0</v>
      </c>
      <c r="AO244" s="445">
        <v>0</v>
      </c>
      <c r="AP244" s="445">
        <v>0</v>
      </c>
      <c r="AQ244" s="445">
        <v>0</v>
      </c>
      <c r="AR244" s="445">
        <v>0</v>
      </c>
      <c r="AS244" s="445">
        <v>0</v>
      </c>
      <c r="AT244" s="445">
        <v>0</v>
      </c>
      <c r="AU244" s="445">
        <v>0</v>
      </c>
      <c r="AV244" s="445">
        <v>0</v>
      </c>
      <c r="AW244" s="445">
        <v>0</v>
      </c>
    </row>
    <row r="245" spans="1:49" ht="21.75" customHeight="1">
      <c r="A245" s="429"/>
      <c r="B245" s="440">
        <v>4</v>
      </c>
      <c r="C245" s="441" t="s">
        <v>2170</v>
      </c>
      <c r="D245" s="431">
        <v>304</v>
      </c>
      <c r="E245" s="429">
        <v>2220003</v>
      </c>
      <c r="F245" s="430">
        <f t="shared" si="21"/>
        <v>2220003</v>
      </c>
      <c r="G245" s="430" t="s">
        <v>1460</v>
      </c>
      <c r="H245" s="430" t="s">
        <v>1460</v>
      </c>
      <c r="I245" s="431" t="str">
        <f t="shared" si="19"/>
        <v>OK</v>
      </c>
      <c r="J245" s="431" t="str">
        <f t="shared" si="20"/>
        <v>OK</v>
      </c>
      <c r="L245" s="442">
        <v>1074906</v>
      </c>
      <c r="M245" s="443" t="s">
        <v>1574</v>
      </c>
      <c r="N245" s="429" t="s">
        <v>1632</v>
      </c>
      <c r="O245" s="444" t="s">
        <v>517</v>
      </c>
      <c r="P245" s="444" t="s">
        <v>1461</v>
      </c>
      <c r="Q245" s="430" t="s">
        <v>1513</v>
      </c>
      <c r="R245" s="429" t="s">
        <v>1632</v>
      </c>
      <c r="S245" s="444" t="s">
        <v>517</v>
      </c>
      <c r="T245" s="444" t="s">
        <v>1461</v>
      </c>
      <c r="U245" s="445">
        <v>0</v>
      </c>
      <c r="V245" s="446"/>
      <c r="W245" s="445">
        <v>0</v>
      </c>
      <c r="X245" s="445"/>
      <c r="Y245" s="445">
        <v>0</v>
      </c>
      <c r="Z245" s="445">
        <v>0</v>
      </c>
      <c r="AA245" s="445">
        <v>0</v>
      </c>
      <c r="AB245" s="445">
        <v>0</v>
      </c>
      <c r="AC245" s="445">
        <v>0</v>
      </c>
      <c r="AD245" s="445">
        <v>0</v>
      </c>
      <c r="AE245" s="445">
        <v>0</v>
      </c>
      <c r="AF245" s="445">
        <v>0</v>
      </c>
      <c r="AG245" s="445">
        <v>0</v>
      </c>
      <c r="AH245" s="445">
        <v>0</v>
      </c>
      <c r="AI245" s="445">
        <v>0</v>
      </c>
      <c r="AJ245" s="445">
        <v>0</v>
      </c>
      <c r="AK245" s="445">
        <v>0</v>
      </c>
      <c r="AL245" s="445">
        <v>0</v>
      </c>
      <c r="AM245" s="445">
        <v>0</v>
      </c>
      <c r="AN245" s="445">
        <v>0</v>
      </c>
      <c r="AO245" s="445">
        <v>0</v>
      </c>
      <c r="AP245" s="445">
        <v>0</v>
      </c>
      <c r="AQ245" s="445">
        <v>0</v>
      </c>
      <c r="AR245" s="445">
        <v>0</v>
      </c>
      <c r="AS245" s="445">
        <v>0</v>
      </c>
      <c r="AT245" s="445">
        <v>0</v>
      </c>
      <c r="AU245" s="445">
        <v>0</v>
      </c>
      <c r="AV245" s="445">
        <v>0</v>
      </c>
      <c r="AW245" s="445">
        <v>0</v>
      </c>
    </row>
    <row r="246" spans="1:49" ht="21.75" customHeight="1">
      <c r="A246" s="429"/>
      <c r="B246" s="440">
        <v>5</v>
      </c>
      <c r="C246" s="441" t="s">
        <v>2171</v>
      </c>
      <c r="D246" s="431">
        <f>B246+300</f>
        <v>305</v>
      </c>
      <c r="E246" s="429">
        <v>2220004</v>
      </c>
      <c r="F246" s="430">
        <f t="shared" si="21"/>
        <v>2220004</v>
      </c>
      <c r="G246" s="430" t="s">
        <v>1779</v>
      </c>
      <c r="H246" s="430" t="s">
        <v>1779</v>
      </c>
      <c r="I246" s="431" t="str">
        <f t="shared" si="19"/>
        <v>OK</v>
      </c>
      <c r="J246" s="431" t="str">
        <f>IF(EXACT(G246,H246),"OK","変更あり！")</f>
        <v>OK</v>
      </c>
      <c r="L246" s="444">
        <v>1061813</v>
      </c>
      <c r="M246" s="443" t="s">
        <v>1837</v>
      </c>
      <c r="N246" s="429" t="s">
        <v>1839</v>
      </c>
      <c r="O246" s="444" t="s">
        <v>517</v>
      </c>
      <c r="P246" s="444" t="s">
        <v>1842</v>
      </c>
      <c r="Q246" s="430" t="s">
        <v>1513</v>
      </c>
      <c r="R246" s="429" t="s">
        <v>1839</v>
      </c>
      <c r="S246" s="444" t="s">
        <v>517</v>
      </c>
      <c r="T246" s="444" t="s">
        <v>1842</v>
      </c>
      <c r="U246" s="445">
        <v>0</v>
      </c>
      <c r="V246" s="446"/>
      <c r="W246" s="445">
        <v>0</v>
      </c>
      <c r="X246" s="445"/>
      <c r="Y246" s="445">
        <v>0</v>
      </c>
      <c r="Z246" s="445">
        <v>0</v>
      </c>
      <c r="AA246" s="445">
        <v>0</v>
      </c>
      <c r="AB246" s="445">
        <v>0</v>
      </c>
      <c r="AC246" s="445">
        <v>0</v>
      </c>
      <c r="AD246" s="445">
        <v>0</v>
      </c>
      <c r="AE246" s="445">
        <v>0</v>
      </c>
      <c r="AF246" s="445">
        <v>0</v>
      </c>
      <c r="AG246" s="445">
        <v>0</v>
      </c>
      <c r="AH246" s="445">
        <v>0</v>
      </c>
      <c r="AI246" s="445">
        <v>0</v>
      </c>
      <c r="AJ246" s="445">
        <v>0</v>
      </c>
      <c r="AK246" s="445">
        <v>0</v>
      </c>
      <c r="AL246" s="445">
        <v>0</v>
      </c>
      <c r="AM246" s="445">
        <v>0</v>
      </c>
      <c r="AN246" s="445">
        <v>0</v>
      </c>
      <c r="AO246" s="445">
        <v>0</v>
      </c>
      <c r="AP246" s="445">
        <v>0</v>
      </c>
      <c r="AQ246" s="445">
        <v>0</v>
      </c>
      <c r="AR246" s="445">
        <v>0</v>
      </c>
      <c r="AS246" s="445">
        <v>0</v>
      </c>
      <c r="AT246" s="445">
        <v>0</v>
      </c>
      <c r="AU246" s="445">
        <v>0</v>
      </c>
      <c r="AV246" s="445">
        <v>0</v>
      </c>
      <c r="AW246" s="445">
        <v>0</v>
      </c>
    </row>
    <row r="247" spans="1:49" ht="21.75" customHeight="1">
      <c r="A247" s="429"/>
      <c r="B247" s="440">
        <v>6</v>
      </c>
      <c r="C247" s="441" t="s">
        <v>2172</v>
      </c>
      <c r="D247" s="431">
        <f t="shared" ref="D247:D249" si="22">B247+300</f>
        <v>306</v>
      </c>
      <c r="E247" s="429">
        <v>2220005</v>
      </c>
      <c r="F247" s="430">
        <v>2220005</v>
      </c>
      <c r="G247" s="430" t="s">
        <v>2173</v>
      </c>
      <c r="H247" s="430" t="s">
        <v>2173</v>
      </c>
      <c r="I247" s="431" t="str">
        <f t="shared" si="19"/>
        <v>OK</v>
      </c>
      <c r="J247" s="431" t="str">
        <f t="shared" ref="J247:J310" si="23">IF(EXACT(G247,H247),"OK","変更あり！")</f>
        <v>OK</v>
      </c>
      <c r="K247" s="430" t="s">
        <v>1459</v>
      </c>
      <c r="L247" s="444">
        <v>1074424</v>
      </c>
      <c r="M247" s="443" t="s">
        <v>2174</v>
      </c>
      <c r="N247" s="429" t="s">
        <v>2175</v>
      </c>
      <c r="O247" s="444" t="s">
        <v>517</v>
      </c>
      <c r="P247" s="444" t="s">
        <v>2176</v>
      </c>
      <c r="Q247" s="430" t="s">
        <v>1513</v>
      </c>
      <c r="R247" s="429" t="s">
        <v>2175</v>
      </c>
      <c r="S247" s="444" t="s">
        <v>517</v>
      </c>
      <c r="T247" s="444" t="s">
        <v>2176</v>
      </c>
      <c r="U247" s="445">
        <v>0</v>
      </c>
      <c r="V247" s="446"/>
      <c r="W247" s="445">
        <v>0</v>
      </c>
      <c r="X247" s="445"/>
      <c r="Y247" s="445">
        <v>0</v>
      </c>
      <c r="Z247" s="445">
        <v>0</v>
      </c>
      <c r="AA247" s="445">
        <v>0</v>
      </c>
      <c r="AB247" s="445">
        <v>0</v>
      </c>
      <c r="AC247" s="445">
        <v>0</v>
      </c>
      <c r="AD247" s="445">
        <v>0</v>
      </c>
      <c r="AE247" s="445">
        <v>0</v>
      </c>
      <c r="AF247" s="445">
        <v>0</v>
      </c>
      <c r="AG247" s="445">
        <v>0</v>
      </c>
      <c r="AH247" s="445">
        <v>0</v>
      </c>
      <c r="AI247" s="445">
        <v>0</v>
      </c>
      <c r="AJ247" s="445">
        <v>0</v>
      </c>
      <c r="AK247" s="445">
        <v>0</v>
      </c>
      <c r="AL247" s="445">
        <v>0</v>
      </c>
      <c r="AM247" s="445">
        <v>0</v>
      </c>
      <c r="AN247" s="445">
        <v>0</v>
      </c>
      <c r="AO247" s="445">
        <v>0</v>
      </c>
      <c r="AP247" s="445">
        <v>0</v>
      </c>
      <c r="AQ247" s="445">
        <v>0</v>
      </c>
      <c r="AR247" s="445">
        <v>0</v>
      </c>
      <c r="AS247" s="445">
        <v>0</v>
      </c>
      <c r="AT247" s="445">
        <v>0</v>
      </c>
      <c r="AU247" s="445">
        <v>0</v>
      </c>
      <c r="AV247" s="445">
        <v>0</v>
      </c>
      <c r="AW247" s="445">
        <v>0</v>
      </c>
    </row>
    <row r="248" spans="1:49" ht="21.75" customHeight="1">
      <c r="A248" s="429"/>
      <c r="B248" s="440">
        <v>7</v>
      </c>
      <c r="C248" s="441" t="s">
        <v>2177</v>
      </c>
      <c r="D248" s="431">
        <f t="shared" si="22"/>
        <v>307</v>
      </c>
      <c r="E248" s="429">
        <v>2220006</v>
      </c>
      <c r="F248" s="430">
        <v>2220006</v>
      </c>
      <c r="G248" s="430" t="s">
        <v>2178</v>
      </c>
      <c r="H248" s="430" t="s">
        <v>2178</v>
      </c>
      <c r="I248" s="431" t="str">
        <f t="shared" si="19"/>
        <v>OK</v>
      </c>
      <c r="J248" s="431" t="str">
        <f t="shared" si="23"/>
        <v>OK</v>
      </c>
      <c r="K248" s="430" t="s">
        <v>1459</v>
      </c>
      <c r="L248" s="444">
        <v>1080055</v>
      </c>
      <c r="M248" s="443" t="s">
        <v>2179</v>
      </c>
      <c r="N248" s="429" t="s">
        <v>2180</v>
      </c>
      <c r="O248" s="444" t="s">
        <v>2181</v>
      </c>
      <c r="P248" s="444" t="s">
        <v>2182</v>
      </c>
      <c r="Q248" s="430" t="s">
        <v>1513</v>
      </c>
      <c r="R248" s="429" t="s">
        <v>2183</v>
      </c>
      <c r="S248" s="444" t="s">
        <v>517</v>
      </c>
      <c r="T248" s="444" t="s">
        <v>2184</v>
      </c>
      <c r="U248" s="445">
        <v>0</v>
      </c>
      <c r="V248" s="446"/>
      <c r="W248" s="445">
        <v>0</v>
      </c>
      <c r="X248" s="445"/>
      <c r="Y248" s="445">
        <v>0</v>
      </c>
      <c r="Z248" s="445">
        <v>0</v>
      </c>
      <c r="AA248" s="445">
        <v>0</v>
      </c>
      <c r="AB248" s="445">
        <v>0</v>
      </c>
      <c r="AC248" s="445">
        <v>0</v>
      </c>
      <c r="AD248" s="445">
        <v>0</v>
      </c>
      <c r="AE248" s="445">
        <v>0</v>
      </c>
      <c r="AF248" s="445">
        <v>0</v>
      </c>
      <c r="AG248" s="445">
        <v>0</v>
      </c>
      <c r="AH248" s="445">
        <v>0</v>
      </c>
      <c r="AI248" s="445">
        <v>0</v>
      </c>
      <c r="AJ248" s="445">
        <v>0</v>
      </c>
      <c r="AK248" s="445">
        <v>0</v>
      </c>
      <c r="AL248" s="445">
        <v>0</v>
      </c>
      <c r="AM248" s="445">
        <v>0</v>
      </c>
      <c r="AN248" s="445">
        <v>0</v>
      </c>
      <c r="AO248" s="445">
        <v>0</v>
      </c>
      <c r="AP248" s="445">
        <v>0</v>
      </c>
      <c r="AQ248" s="445">
        <v>0</v>
      </c>
      <c r="AR248" s="445">
        <v>0</v>
      </c>
      <c r="AS248" s="445">
        <v>0</v>
      </c>
      <c r="AT248" s="445">
        <v>0</v>
      </c>
      <c r="AU248" s="445">
        <v>0</v>
      </c>
      <c r="AV248" s="445">
        <v>0</v>
      </c>
      <c r="AW248" s="445">
        <v>0</v>
      </c>
    </row>
    <row r="249" spans="1:49" ht="21.75" customHeight="1">
      <c r="A249" s="429"/>
      <c r="B249" s="440">
        <v>8</v>
      </c>
      <c r="C249" s="441" t="s">
        <v>2185</v>
      </c>
      <c r="D249" s="431">
        <f t="shared" si="22"/>
        <v>308</v>
      </c>
      <c r="E249" s="429">
        <v>2220007</v>
      </c>
      <c r="F249" s="430">
        <v>2220007</v>
      </c>
      <c r="G249" s="430" t="s">
        <v>2186</v>
      </c>
      <c r="H249" s="430" t="s">
        <v>2186</v>
      </c>
      <c r="I249" s="431" t="str">
        <f t="shared" si="19"/>
        <v>OK</v>
      </c>
      <c r="J249" s="431" t="str">
        <f t="shared" si="23"/>
        <v>OK</v>
      </c>
      <c r="K249" s="430" t="s">
        <v>1459</v>
      </c>
      <c r="L249" s="444">
        <v>1080054</v>
      </c>
      <c r="M249" s="443" t="s">
        <v>2187</v>
      </c>
      <c r="N249" s="429" t="s">
        <v>2188</v>
      </c>
      <c r="O249" s="444" t="s">
        <v>517</v>
      </c>
      <c r="P249" s="444" t="s">
        <v>2189</v>
      </c>
      <c r="Q249" s="430" t="s">
        <v>1513</v>
      </c>
      <c r="R249" s="429" t="s">
        <v>2188</v>
      </c>
      <c r="S249" s="444" t="s">
        <v>517</v>
      </c>
      <c r="T249" s="444" t="s">
        <v>2189</v>
      </c>
      <c r="U249" s="445">
        <v>0</v>
      </c>
      <c r="V249" s="446"/>
      <c r="W249" s="445">
        <v>0</v>
      </c>
      <c r="X249" s="445"/>
      <c r="Y249" s="445">
        <v>0</v>
      </c>
      <c r="Z249" s="445">
        <v>0</v>
      </c>
      <c r="AA249" s="445">
        <v>0</v>
      </c>
      <c r="AB249" s="445">
        <v>0</v>
      </c>
      <c r="AC249" s="445">
        <v>0</v>
      </c>
      <c r="AD249" s="445">
        <v>0</v>
      </c>
      <c r="AE249" s="445">
        <v>0</v>
      </c>
      <c r="AF249" s="445">
        <v>0</v>
      </c>
      <c r="AG249" s="445">
        <v>0</v>
      </c>
      <c r="AH249" s="445">
        <v>0</v>
      </c>
      <c r="AI249" s="445">
        <v>0</v>
      </c>
      <c r="AJ249" s="445">
        <v>0</v>
      </c>
      <c r="AK249" s="445">
        <v>0</v>
      </c>
      <c r="AL249" s="445">
        <v>0</v>
      </c>
      <c r="AM249" s="445">
        <v>0</v>
      </c>
      <c r="AN249" s="445">
        <v>0</v>
      </c>
      <c r="AO249" s="445">
        <v>0</v>
      </c>
      <c r="AP249" s="445">
        <v>0</v>
      </c>
      <c r="AQ249" s="445">
        <v>0</v>
      </c>
      <c r="AR249" s="445">
        <v>0</v>
      </c>
      <c r="AS249" s="445">
        <v>0</v>
      </c>
      <c r="AT249" s="445">
        <v>0</v>
      </c>
      <c r="AU249" s="445">
        <v>0</v>
      </c>
      <c r="AV249" s="445">
        <v>0</v>
      </c>
      <c r="AW249" s="445">
        <v>0</v>
      </c>
    </row>
    <row r="250" spans="1:49" ht="21.75" customHeight="1">
      <c r="A250" s="436" t="s">
        <v>1186</v>
      </c>
      <c r="B250" s="440">
        <v>1</v>
      </c>
      <c r="C250" s="441" t="s">
        <v>2190</v>
      </c>
      <c r="D250" s="431">
        <v>401</v>
      </c>
      <c r="E250" s="430" t="s">
        <v>1187</v>
      </c>
      <c r="F250" s="430">
        <f t="shared" ref="F250:F313" si="24">VALUE(E250)</f>
        <v>4210007</v>
      </c>
      <c r="G250" s="430" t="s">
        <v>1188</v>
      </c>
      <c r="H250" s="430" t="s">
        <v>1188</v>
      </c>
      <c r="I250" s="431" t="str">
        <f t="shared" si="19"/>
        <v>OK</v>
      </c>
      <c r="J250" s="431" t="str">
        <f t="shared" si="23"/>
        <v>OK</v>
      </c>
      <c r="L250" s="450">
        <v>1059658</v>
      </c>
      <c r="M250" s="443" t="s">
        <v>1189</v>
      </c>
      <c r="N250" s="441" t="s">
        <v>1190</v>
      </c>
      <c r="O250" s="440" t="s">
        <v>652</v>
      </c>
      <c r="P250" s="440" t="s">
        <v>1191</v>
      </c>
      <c r="Q250" s="430" t="s">
        <v>1513</v>
      </c>
      <c r="R250" s="441" t="s">
        <v>1190</v>
      </c>
      <c r="S250" s="440" t="s">
        <v>652</v>
      </c>
      <c r="T250" s="440" t="s">
        <v>1191</v>
      </c>
      <c r="U250" s="445">
        <v>2200000</v>
      </c>
      <c r="V250" s="446">
        <v>45838</v>
      </c>
      <c r="W250" s="445">
        <v>14</v>
      </c>
      <c r="X250" s="445"/>
      <c r="Y250" s="445">
        <v>5</v>
      </c>
      <c r="Z250" s="445">
        <v>5</v>
      </c>
      <c r="AA250" s="445">
        <v>4</v>
      </c>
      <c r="AB250" s="445">
        <v>4</v>
      </c>
      <c r="AC250" s="445">
        <v>5</v>
      </c>
      <c r="AD250" s="445">
        <v>4</v>
      </c>
      <c r="AE250" s="445">
        <v>4</v>
      </c>
      <c r="AF250" s="445">
        <v>4</v>
      </c>
      <c r="AG250" s="445">
        <v>5</v>
      </c>
      <c r="AH250" s="445">
        <v>5</v>
      </c>
      <c r="AI250" s="445">
        <v>5</v>
      </c>
      <c r="AJ250" s="445">
        <v>5</v>
      </c>
      <c r="AK250" s="445">
        <v>175000</v>
      </c>
      <c r="AL250" s="445">
        <v>175000</v>
      </c>
      <c r="AM250" s="445">
        <v>140000</v>
      </c>
      <c r="AN250" s="445">
        <v>140000</v>
      </c>
      <c r="AO250" s="445">
        <v>175000</v>
      </c>
      <c r="AP250" s="445">
        <v>140000</v>
      </c>
      <c r="AQ250" s="445">
        <v>140000</v>
      </c>
      <c r="AR250" s="445">
        <v>140000</v>
      </c>
      <c r="AS250" s="445">
        <v>175000</v>
      </c>
      <c r="AT250" s="445">
        <v>175000</v>
      </c>
      <c r="AU250" s="445">
        <v>175000</v>
      </c>
      <c r="AV250" s="445">
        <v>175000</v>
      </c>
      <c r="AW250" s="445">
        <v>1</v>
      </c>
    </row>
    <row r="251" spans="1:49" ht="21.75" customHeight="1">
      <c r="B251" s="440">
        <v>2</v>
      </c>
      <c r="C251" s="441" t="s">
        <v>2191</v>
      </c>
      <c r="D251" s="431">
        <v>402</v>
      </c>
      <c r="E251" s="430" t="s">
        <v>1194</v>
      </c>
      <c r="F251" s="430">
        <f t="shared" si="24"/>
        <v>4210009</v>
      </c>
      <c r="G251" s="430" t="s">
        <v>1195</v>
      </c>
      <c r="H251" s="430" t="s">
        <v>1195</v>
      </c>
      <c r="I251" s="431" t="str">
        <f t="shared" si="19"/>
        <v>OK</v>
      </c>
      <c r="J251" s="431" t="str">
        <f t="shared" si="23"/>
        <v>OK</v>
      </c>
      <c r="L251" s="450">
        <v>1055570</v>
      </c>
      <c r="M251" s="443" t="s">
        <v>1708</v>
      </c>
      <c r="N251" s="441" t="s">
        <v>1193</v>
      </c>
      <c r="O251" s="440" t="s">
        <v>652</v>
      </c>
      <c r="P251" s="440" t="s">
        <v>1439</v>
      </c>
      <c r="Q251" s="430" t="s">
        <v>1513</v>
      </c>
      <c r="R251" s="441" t="s">
        <v>1193</v>
      </c>
      <c r="S251" s="440" t="s">
        <v>652</v>
      </c>
      <c r="T251" s="440" t="s">
        <v>1439</v>
      </c>
      <c r="U251" s="445">
        <v>2160000</v>
      </c>
      <c r="V251" s="446">
        <v>45838</v>
      </c>
      <c r="W251" s="445">
        <v>14</v>
      </c>
      <c r="X251" s="445">
        <v>2</v>
      </c>
      <c r="Y251" s="445">
        <v>7</v>
      </c>
      <c r="Z251" s="445">
        <v>7</v>
      </c>
      <c r="AA251" s="445">
        <v>6</v>
      </c>
      <c r="AB251" s="445">
        <v>6</v>
      </c>
      <c r="AC251" s="445">
        <v>6</v>
      </c>
      <c r="AD251" s="445">
        <v>6</v>
      </c>
      <c r="AE251" s="445">
        <v>6</v>
      </c>
      <c r="AF251" s="445">
        <v>6</v>
      </c>
      <c r="AG251" s="445">
        <v>6</v>
      </c>
      <c r="AH251" s="445">
        <v>6</v>
      </c>
      <c r="AI251" s="445">
        <v>6</v>
      </c>
      <c r="AJ251" s="445">
        <v>6</v>
      </c>
      <c r="AK251" s="445">
        <v>231000</v>
      </c>
      <c r="AL251" s="445">
        <v>231000</v>
      </c>
      <c r="AM251" s="445">
        <v>198000</v>
      </c>
      <c r="AN251" s="445">
        <v>198000</v>
      </c>
      <c r="AO251" s="445">
        <v>198000</v>
      </c>
      <c r="AP251" s="445">
        <v>198000</v>
      </c>
      <c r="AQ251" s="445">
        <v>198000</v>
      </c>
      <c r="AR251" s="445">
        <v>198000</v>
      </c>
      <c r="AS251" s="445">
        <v>198000</v>
      </c>
      <c r="AT251" s="445">
        <v>198000</v>
      </c>
      <c r="AU251" s="445">
        <v>198000</v>
      </c>
      <c r="AV251" s="445">
        <v>198000</v>
      </c>
      <c r="AW251" s="445">
        <v>1</v>
      </c>
    </row>
    <row r="252" spans="1:49" ht="21.75" customHeight="1">
      <c r="B252" s="440">
        <v>3</v>
      </c>
      <c r="C252" s="441" t="s">
        <v>2192</v>
      </c>
      <c r="D252" s="431">
        <v>403</v>
      </c>
      <c r="E252" s="430" t="s">
        <v>1196</v>
      </c>
      <c r="F252" s="430">
        <f t="shared" si="24"/>
        <v>4210010</v>
      </c>
      <c r="G252" s="430" t="s">
        <v>1197</v>
      </c>
      <c r="H252" s="430" t="s">
        <v>1197</v>
      </c>
      <c r="I252" s="431" t="str">
        <f t="shared" ref="I252:I283" si="25">IF(COUNTIF($G$5:$G$335,G252)=1,"OK","重複あり！")</f>
        <v>OK</v>
      </c>
      <c r="J252" s="431" t="str">
        <f t="shared" si="23"/>
        <v>OK</v>
      </c>
      <c r="L252" s="450">
        <v>1059676</v>
      </c>
      <c r="M252" s="443" t="s">
        <v>1546</v>
      </c>
      <c r="N252" s="441" t="s">
        <v>1198</v>
      </c>
      <c r="O252" s="440" t="s">
        <v>652</v>
      </c>
      <c r="P252" s="440" t="s">
        <v>841</v>
      </c>
      <c r="Q252" s="430" t="s">
        <v>1513</v>
      </c>
      <c r="R252" s="441" t="s">
        <v>1198</v>
      </c>
      <c r="S252" s="440" t="s">
        <v>652</v>
      </c>
      <c r="T252" s="440" t="s">
        <v>841</v>
      </c>
      <c r="U252" s="445">
        <v>1440000</v>
      </c>
      <c r="V252" s="446">
        <v>45838</v>
      </c>
      <c r="W252" s="445">
        <v>14</v>
      </c>
      <c r="X252" s="445">
        <v>3</v>
      </c>
      <c r="Y252" s="445">
        <v>6</v>
      </c>
      <c r="Z252" s="445">
        <v>6</v>
      </c>
      <c r="AA252" s="445">
        <v>6</v>
      </c>
      <c r="AB252" s="445">
        <v>6</v>
      </c>
      <c r="AC252" s="445">
        <v>6</v>
      </c>
      <c r="AD252" s="445">
        <v>6</v>
      </c>
      <c r="AE252" s="445">
        <v>6</v>
      </c>
      <c r="AF252" s="445">
        <v>5</v>
      </c>
      <c r="AG252" s="445">
        <v>5</v>
      </c>
      <c r="AH252" s="445">
        <v>5</v>
      </c>
      <c r="AI252" s="445">
        <v>5</v>
      </c>
      <c r="AJ252" s="445">
        <v>5</v>
      </c>
      <c r="AK252" s="445">
        <v>190000</v>
      </c>
      <c r="AL252" s="445">
        <v>190000</v>
      </c>
      <c r="AM252" s="445">
        <v>190000</v>
      </c>
      <c r="AN252" s="445">
        <v>190000</v>
      </c>
      <c r="AO252" s="445">
        <v>190000</v>
      </c>
      <c r="AP252" s="445">
        <v>190000</v>
      </c>
      <c r="AQ252" s="445">
        <v>190000</v>
      </c>
      <c r="AR252" s="445">
        <v>165000</v>
      </c>
      <c r="AS252" s="445">
        <v>165000</v>
      </c>
      <c r="AT252" s="445">
        <v>165000</v>
      </c>
      <c r="AU252" s="445">
        <v>165000</v>
      </c>
      <c r="AV252" s="445">
        <v>165000</v>
      </c>
      <c r="AW252" s="445">
        <v>1</v>
      </c>
    </row>
    <row r="253" spans="1:49" ht="21.75" customHeight="1">
      <c r="B253" s="440">
        <v>4</v>
      </c>
      <c r="C253" s="441" t="s">
        <v>2193</v>
      </c>
      <c r="D253" s="431">
        <v>404</v>
      </c>
      <c r="E253" s="430" t="s">
        <v>1199</v>
      </c>
      <c r="F253" s="430">
        <f t="shared" si="24"/>
        <v>4210011</v>
      </c>
      <c r="G253" s="430" t="s">
        <v>1200</v>
      </c>
      <c r="H253" s="430" t="s">
        <v>1200</v>
      </c>
      <c r="I253" s="431" t="str">
        <f t="shared" si="25"/>
        <v>OK</v>
      </c>
      <c r="J253" s="431" t="str">
        <f t="shared" si="23"/>
        <v>OK</v>
      </c>
      <c r="L253" s="450">
        <v>1059827</v>
      </c>
      <c r="M253" s="443" t="s">
        <v>1575</v>
      </c>
      <c r="N253" s="441" t="s">
        <v>1201</v>
      </c>
      <c r="O253" s="440" t="s">
        <v>652</v>
      </c>
      <c r="P253" s="440" t="s">
        <v>1202</v>
      </c>
      <c r="Q253" s="430" t="s">
        <v>1513</v>
      </c>
      <c r="R253" s="441" t="s">
        <v>1201</v>
      </c>
      <c r="S253" s="440" t="s">
        <v>652</v>
      </c>
      <c r="T253" s="440" t="s">
        <v>1202</v>
      </c>
      <c r="U253" s="445">
        <v>0</v>
      </c>
      <c r="V253" s="446"/>
      <c r="W253" s="445">
        <v>14</v>
      </c>
      <c r="X253" s="445">
        <v>4</v>
      </c>
      <c r="Y253" s="445">
        <v>7</v>
      </c>
      <c r="Z253" s="445">
        <v>7</v>
      </c>
      <c r="AA253" s="445">
        <v>7</v>
      </c>
      <c r="AB253" s="445">
        <v>7</v>
      </c>
      <c r="AC253" s="445">
        <v>7</v>
      </c>
      <c r="AD253" s="445">
        <v>7</v>
      </c>
      <c r="AE253" s="445">
        <v>7</v>
      </c>
      <c r="AF253" s="445">
        <v>7</v>
      </c>
      <c r="AG253" s="445">
        <v>7</v>
      </c>
      <c r="AH253" s="445">
        <v>7</v>
      </c>
      <c r="AI253" s="445">
        <v>7</v>
      </c>
      <c r="AJ253" s="445">
        <v>7</v>
      </c>
      <c r="AK253" s="445">
        <v>280000</v>
      </c>
      <c r="AL253" s="445">
        <v>280000</v>
      </c>
      <c r="AM253" s="445">
        <v>280000</v>
      </c>
      <c r="AN253" s="445">
        <v>280000</v>
      </c>
      <c r="AO253" s="445">
        <v>280000</v>
      </c>
      <c r="AP253" s="445">
        <v>280000</v>
      </c>
      <c r="AQ253" s="445">
        <v>280000</v>
      </c>
      <c r="AR253" s="445">
        <v>280000</v>
      </c>
      <c r="AS253" s="445">
        <v>280000</v>
      </c>
      <c r="AT253" s="445">
        <v>280000</v>
      </c>
      <c r="AU253" s="445">
        <v>280000</v>
      </c>
      <c r="AV253" s="445">
        <v>280000</v>
      </c>
      <c r="AW253" s="445">
        <v>1</v>
      </c>
    </row>
    <row r="254" spans="1:49" ht="21.75" customHeight="1">
      <c r="B254" s="440">
        <v>5</v>
      </c>
      <c r="C254" s="441" t="s">
        <v>2194</v>
      </c>
      <c r="D254" s="431">
        <v>405</v>
      </c>
      <c r="E254" s="430" t="s">
        <v>1203</v>
      </c>
      <c r="F254" s="430">
        <f t="shared" si="24"/>
        <v>4210023</v>
      </c>
      <c r="G254" s="430" t="s">
        <v>1204</v>
      </c>
      <c r="H254" s="430" t="s">
        <v>1204</v>
      </c>
      <c r="I254" s="431" t="str">
        <f t="shared" si="25"/>
        <v>OK</v>
      </c>
      <c r="J254" s="431" t="str">
        <f t="shared" si="23"/>
        <v>OK</v>
      </c>
      <c r="L254" s="450">
        <v>1059654</v>
      </c>
      <c r="M254" s="443" t="s">
        <v>925</v>
      </c>
      <c r="N254" s="441" t="s">
        <v>1205</v>
      </c>
      <c r="O254" s="440" t="s">
        <v>652</v>
      </c>
      <c r="P254" s="440" t="s">
        <v>2195</v>
      </c>
      <c r="Q254" s="430" t="s">
        <v>1513</v>
      </c>
      <c r="R254" s="441" t="s">
        <v>1205</v>
      </c>
      <c r="S254" s="440" t="s">
        <v>652</v>
      </c>
      <c r="T254" s="440" t="s">
        <v>2196</v>
      </c>
      <c r="U254" s="445">
        <v>1200000</v>
      </c>
      <c r="V254" s="446">
        <v>45838</v>
      </c>
      <c r="W254" s="445">
        <v>14</v>
      </c>
      <c r="X254" s="445">
        <v>5</v>
      </c>
      <c r="Y254" s="445">
        <v>5</v>
      </c>
      <c r="Z254" s="445">
        <v>5</v>
      </c>
      <c r="AA254" s="445">
        <v>5</v>
      </c>
      <c r="AB254" s="445">
        <v>6</v>
      </c>
      <c r="AC254" s="445">
        <v>6</v>
      </c>
      <c r="AD254" s="445">
        <v>5</v>
      </c>
      <c r="AE254" s="445">
        <v>5</v>
      </c>
      <c r="AF254" s="445">
        <v>5</v>
      </c>
      <c r="AG254" s="445">
        <v>5</v>
      </c>
      <c r="AH254" s="445">
        <v>5</v>
      </c>
      <c r="AI254" s="445">
        <v>5</v>
      </c>
      <c r="AJ254" s="445">
        <v>5</v>
      </c>
      <c r="AK254" s="445">
        <v>172500</v>
      </c>
      <c r="AL254" s="445">
        <v>172500</v>
      </c>
      <c r="AM254" s="445">
        <v>172500</v>
      </c>
      <c r="AN254" s="445">
        <v>207000</v>
      </c>
      <c r="AO254" s="445">
        <v>207000</v>
      </c>
      <c r="AP254" s="445">
        <v>172500</v>
      </c>
      <c r="AQ254" s="445">
        <v>172500</v>
      </c>
      <c r="AR254" s="445">
        <v>172500</v>
      </c>
      <c r="AS254" s="445">
        <v>172500</v>
      </c>
      <c r="AT254" s="445">
        <v>172500</v>
      </c>
      <c r="AU254" s="445">
        <v>172500</v>
      </c>
      <c r="AV254" s="445">
        <v>172500</v>
      </c>
      <c r="AW254" s="445">
        <v>1</v>
      </c>
    </row>
    <row r="255" spans="1:49" ht="21.75" customHeight="1">
      <c r="B255" s="440">
        <v>6</v>
      </c>
      <c r="C255" s="441" t="s">
        <v>285</v>
      </c>
      <c r="D255" s="431">
        <v>406</v>
      </c>
      <c r="E255" s="430" t="s">
        <v>1208</v>
      </c>
      <c r="F255" s="430">
        <f t="shared" si="24"/>
        <v>4210025</v>
      </c>
      <c r="G255" s="430" t="s">
        <v>1209</v>
      </c>
      <c r="H255" s="430" t="s">
        <v>1209</v>
      </c>
      <c r="I255" s="431" t="str">
        <f t="shared" si="25"/>
        <v>OK</v>
      </c>
      <c r="J255" s="431" t="str">
        <f t="shared" si="23"/>
        <v>OK</v>
      </c>
      <c r="L255" s="450">
        <v>1055985</v>
      </c>
      <c r="M255" s="443" t="s">
        <v>691</v>
      </c>
      <c r="N255" s="441" t="s">
        <v>1786</v>
      </c>
      <c r="O255" s="440" t="s">
        <v>517</v>
      </c>
      <c r="P255" s="440" t="s">
        <v>692</v>
      </c>
      <c r="Q255" s="430" t="s">
        <v>1513</v>
      </c>
      <c r="R255" s="441" t="s">
        <v>1786</v>
      </c>
      <c r="S255" s="440" t="s">
        <v>517</v>
      </c>
      <c r="T255" s="440" t="s">
        <v>692</v>
      </c>
      <c r="U255" s="445">
        <v>2200000</v>
      </c>
      <c r="V255" s="446">
        <v>45838</v>
      </c>
      <c r="W255" s="445">
        <v>14</v>
      </c>
      <c r="X255" s="445">
        <v>6</v>
      </c>
      <c r="Y255" s="445">
        <v>5</v>
      </c>
      <c r="Z255" s="445">
        <v>5</v>
      </c>
      <c r="AA255" s="445">
        <v>5</v>
      </c>
      <c r="AB255" s="445">
        <v>4</v>
      </c>
      <c r="AC255" s="445">
        <v>4</v>
      </c>
      <c r="AD255" s="445">
        <v>4</v>
      </c>
      <c r="AE255" s="445">
        <v>4</v>
      </c>
      <c r="AF255" s="445">
        <v>4</v>
      </c>
      <c r="AG255" s="445">
        <v>4</v>
      </c>
      <c r="AH255" s="445">
        <v>4</v>
      </c>
      <c r="AI255" s="445">
        <v>4</v>
      </c>
      <c r="AJ255" s="445">
        <v>4</v>
      </c>
      <c r="AK255" s="445">
        <v>175000</v>
      </c>
      <c r="AL255" s="445">
        <v>175000</v>
      </c>
      <c r="AM255" s="445">
        <v>175000</v>
      </c>
      <c r="AN255" s="445">
        <v>140000</v>
      </c>
      <c r="AO255" s="445">
        <v>140000</v>
      </c>
      <c r="AP255" s="445">
        <v>140000</v>
      </c>
      <c r="AQ255" s="445">
        <v>140000</v>
      </c>
      <c r="AR255" s="445">
        <v>140000</v>
      </c>
      <c r="AS255" s="445">
        <v>140000</v>
      </c>
      <c r="AT255" s="445">
        <v>140000</v>
      </c>
      <c r="AU255" s="445">
        <v>140000</v>
      </c>
      <c r="AV255" s="445">
        <v>140000</v>
      </c>
      <c r="AW255" s="445">
        <v>1</v>
      </c>
    </row>
    <row r="256" spans="1:49" ht="21.75" customHeight="1">
      <c r="B256" s="440">
        <v>7</v>
      </c>
      <c r="C256" s="441" t="s">
        <v>2197</v>
      </c>
      <c r="D256" s="431">
        <v>407</v>
      </c>
      <c r="E256" s="430" t="s">
        <v>1210</v>
      </c>
      <c r="F256" s="430">
        <f t="shared" si="24"/>
        <v>4210026</v>
      </c>
      <c r="G256" s="430" t="s">
        <v>1211</v>
      </c>
      <c r="H256" s="430" t="s">
        <v>1211</v>
      </c>
      <c r="I256" s="431" t="str">
        <f t="shared" si="25"/>
        <v>OK</v>
      </c>
      <c r="J256" s="431" t="str">
        <f t="shared" si="23"/>
        <v>OK</v>
      </c>
      <c r="L256" s="450">
        <v>1060108</v>
      </c>
      <c r="M256" s="443" t="s">
        <v>2198</v>
      </c>
      <c r="N256" s="441" t="s">
        <v>1212</v>
      </c>
      <c r="O256" s="440" t="s">
        <v>652</v>
      </c>
      <c r="P256" s="440" t="s">
        <v>1213</v>
      </c>
      <c r="Q256" s="430" t="s">
        <v>1513</v>
      </c>
      <c r="R256" s="441" t="s">
        <v>1212</v>
      </c>
      <c r="S256" s="440" t="s">
        <v>652</v>
      </c>
      <c r="T256" s="440" t="s">
        <v>1213</v>
      </c>
      <c r="U256" s="445">
        <v>1600000</v>
      </c>
      <c r="V256" s="446">
        <v>45838</v>
      </c>
      <c r="W256" s="445">
        <v>14</v>
      </c>
      <c r="X256" s="445">
        <v>7</v>
      </c>
      <c r="Y256" s="445">
        <v>5</v>
      </c>
      <c r="Z256" s="445">
        <v>6</v>
      </c>
      <c r="AA256" s="445">
        <v>6</v>
      </c>
      <c r="AB256" s="445">
        <v>5</v>
      </c>
      <c r="AC256" s="445">
        <v>5</v>
      </c>
      <c r="AD256" s="445">
        <v>5</v>
      </c>
      <c r="AE256" s="445">
        <v>5</v>
      </c>
      <c r="AF256" s="445">
        <v>5</v>
      </c>
      <c r="AG256" s="445">
        <v>5</v>
      </c>
      <c r="AH256" s="445">
        <v>5</v>
      </c>
      <c r="AI256" s="445">
        <v>5</v>
      </c>
      <c r="AJ256" s="445">
        <v>5</v>
      </c>
      <c r="AK256" s="445">
        <v>175000</v>
      </c>
      <c r="AL256" s="445">
        <v>210000</v>
      </c>
      <c r="AM256" s="445">
        <v>210000</v>
      </c>
      <c r="AN256" s="445">
        <v>175000</v>
      </c>
      <c r="AO256" s="445">
        <v>175000</v>
      </c>
      <c r="AP256" s="445">
        <v>175000</v>
      </c>
      <c r="AQ256" s="445">
        <v>175000</v>
      </c>
      <c r="AR256" s="445">
        <v>175000</v>
      </c>
      <c r="AS256" s="445">
        <v>175000</v>
      </c>
      <c r="AT256" s="445">
        <v>175000</v>
      </c>
      <c r="AU256" s="445">
        <v>175000</v>
      </c>
      <c r="AV256" s="445">
        <v>175000</v>
      </c>
      <c r="AW256" s="445">
        <v>1</v>
      </c>
    </row>
    <row r="257" spans="2:49" ht="21.75" customHeight="1">
      <c r="B257" s="440">
        <v>8</v>
      </c>
      <c r="C257" s="441" t="s">
        <v>2199</v>
      </c>
      <c r="D257" s="431">
        <v>408</v>
      </c>
      <c r="E257" s="430" t="s">
        <v>1214</v>
      </c>
      <c r="F257" s="430">
        <f t="shared" si="24"/>
        <v>4210027</v>
      </c>
      <c r="G257" s="430" t="s">
        <v>1215</v>
      </c>
      <c r="H257" s="430" t="s">
        <v>1215</v>
      </c>
      <c r="I257" s="431" t="str">
        <f t="shared" si="25"/>
        <v>OK</v>
      </c>
      <c r="J257" s="431" t="str">
        <f t="shared" si="23"/>
        <v>OK</v>
      </c>
      <c r="L257" s="450">
        <v>1060107</v>
      </c>
      <c r="M257" s="443" t="s">
        <v>2198</v>
      </c>
      <c r="N257" s="441" t="s">
        <v>1212</v>
      </c>
      <c r="O257" s="440" t="s">
        <v>652</v>
      </c>
      <c r="P257" s="440" t="s">
        <v>1213</v>
      </c>
      <c r="Q257" s="430" t="s">
        <v>1513</v>
      </c>
      <c r="R257" s="441" t="s">
        <v>1212</v>
      </c>
      <c r="S257" s="440" t="s">
        <v>652</v>
      </c>
      <c r="T257" s="440" t="s">
        <v>1213</v>
      </c>
      <c r="U257" s="445">
        <v>1280000</v>
      </c>
      <c r="V257" s="446">
        <v>45838</v>
      </c>
      <c r="W257" s="445">
        <v>14</v>
      </c>
      <c r="X257" s="445">
        <v>8</v>
      </c>
      <c r="Y257" s="445">
        <v>4</v>
      </c>
      <c r="Z257" s="445">
        <v>4</v>
      </c>
      <c r="AA257" s="445">
        <v>4</v>
      </c>
      <c r="AB257" s="445">
        <v>5</v>
      </c>
      <c r="AC257" s="445">
        <v>5</v>
      </c>
      <c r="AD257" s="445">
        <v>5</v>
      </c>
      <c r="AE257" s="445">
        <v>5</v>
      </c>
      <c r="AF257" s="445">
        <v>4</v>
      </c>
      <c r="AG257" s="445">
        <v>4</v>
      </c>
      <c r="AH257" s="445">
        <v>4</v>
      </c>
      <c r="AI257" s="445">
        <v>4</v>
      </c>
      <c r="AJ257" s="445">
        <v>4</v>
      </c>
      <c r="AK257" s="445">
        <v>140000</v>
      </c>
      <c r="AL257" s="445">
        <v>140000</v>
      </c>
      <c r="AM257" s="445">
        <v>140000</v>
      </c>
      <c r="AN257" s="445">
        <v>175000</v>
      </c>
      <c r="AO257" s="445">
        <v>175000</v>
      </c>
      <c r="AP257" s="445">
        <v>175000</v>
      </c>
      <c r="AQ257" s="445">
        <v>175000</v>
      </c>
      <c r="AR257" s="445">
        <v>140000</v>
      </c>
      <c r="AS257" s="445">
        <v>140000</v>
      </c>
      <c r="AT257" s="445">
        <v>140000</v>
      </c>
      <c r="AU257" s="445">
        <v>140000</v>
      </c>
      <c r="AV257" s="445">
        <v>140000</v>
      </c>
      <c r="AW257" s="445">
        <v>1</v>
      </c>
    </row>
    <row r="258" spans="2:49" ht="21.75" customHeight="1">
      <c r="B258" s="440">
        <v>9</v>
      </c>
      <c r="C258" s="441" t="s">
        <v>250</v>
      </c>
      <c r="D258" s="431">
        <v>409</v>
      </c>
      <c r="E258" s="430" t="s">
        <v>1216</v>
      </c>
      <c r="F258" s="430">
        <f t="shared" si="24"/>
        <v>4210028</v>
      </c>
      <c r="G258" s="430" t="s">
        <v>1217</v>
      </c>
      <c r="H258" s="430" t="s">
        <v>1217</v>
      </c>
      <c r="I258" s="431" t="str">
        <f t="shared" si="25"/>
        <v>OK</v>
      </c>
      <c r="J258" s="431" t="str">
        <f t="shared" si="23"/>
        <v>OK</v>
      </c>
      <c r="L258" s="450">
        <v>1054939</v>
      </c>
      <c r="M258" s="443" t="s">
        <v>1524</v>
      </c>
      <c r="N258" s="441" t="s">
        <v>656</v>
      </c>
      <c r="O258" s="440" t="s">
        <v>657</v>
      </c>
      <c r="P258" s="440" t="s">
        <v>658</v>
      </c>
      <c r="Q258" s="430" t="s">
        <v>1513</v>
      </c>
      <c r="R258" s="441" t="s">
        <v>656</v>
      </c>
      <c r="S258" s="440" t="s">
        <v>657</v>
      </c>
      <c r="T258" s="440" t="s">
        <v>658</v>
      </c>
      <c r="U258" s="445">
        <v>2400000</v>
      </c>
      <c r="V258" s="446">
        <v>45838</v>
      </c>
      <c r="W258" s="445">
        <v>14</v>
      </c>
      <c r="X258" s="445">
        <v>9</v>
      </c>
      <c r="Y258" s="445">
        <v>6</v>
      </c>
      <c r="Z258" s="445">
        <v>6</v>
      </c>
      <c r="AA258" s="445">
        <v>6</v>
      </c>
      <c r="AB258" s="445">
        <v>6</v>
      </c>
      <c r="AC258" s="445">
        <v>6</v>
      </c>
      <c r="AD258" s="445">
        <v>6</v>
      </c>
      <c r="AE258" s="445">
        <v>6</v>
      </c>
      <c r="AF258" s="445">
        <v>6</v>
      </c>
      <c r="AG258" s="445">
        <v>6</v>
      </c>
      <c r="AH258" s="445">
        <v>6</v>
      </c>
      <c r="AI258" s="445">
        <v>6</v>
      </c>
      <c r="AJ258" s="445">
        <v>6</v>
      </c>
      <c r="AK258" s="445">
        <v>204000</v>
      </c>
      <c r="AL258" s="445">
        <v>204000</v>
      </c>
      <c r="AM258" s="445">
        <v>204000</v>
      </c>
      <c r="AN258" s="445">
        <v>204000</v>
      </c>
      <c r="AO258" s="445">
        <v>204000</v>
      </c>
      <c r="AP258" s="445">
        <v>204000</v>
      </c>
      <c r="AQ258" s="445">
        <v>204000</v>
      </c>
      <c r="AR258" s="445">
        <v>204000</v>
      </c>
      <c r="AS258" s="445">
        <v>204000</v>
      </c>
      <c r="AT258" s="445">
        <v>204000</v>
      </c>
      <c r="AU258" s="445">
        <v>204000</v>
      </c>
      <c r="AV258" s="445">
        <v>204000</v>
      </c>
      <c r="AW258" s="445">
        <v>1</v>
      </c>
    </row>
    <row r="259" spans="2:49" ht="21.75" customHeight="1">
      <c r="B259" s="440">
        <v>10</v>
      </c>
      <c r="C259" s="441" t="s">
        <v>2200</v>
      </c>
      <c r="D259" s="431">
        <v>410</v>
      </c>
      <c r="E259" s="430" t="s">
        <v>1218</v>
      </c>
      <c r="F259" s="430">
        <f t="shared" si="24"/>
        <v>4210029</v>
      </c>
      <c r="G259" s="430" t="s">
        <v>1219</v>
      </c>
      <c r="H259" s="430" t="s">
        <v>1219</v>
      </c>
      <c r="I259" s="431" t="str">
        <f t="shared" si="25"/>
        <v>OK</v>
      </c>
      <c r="J259" s="431" t="str">
        <f t="shared" si="23"/>
        <v>OK</v>
      </c>
      <c r="L259" s="450">
        <v>1056385</v>
      </c>
      <c r="M259" s="443" t="s">
        <v>1576</v>
      </c>
      <c r="N259" s="441" t="s">
        <v>1220</v>
      </c>
      <c r="O259" s="440" t="s">
        <v>652</v>
      </c>
      <c r="P259" s="440" t="s">
        <v>763</v>
      </c>
      <c r="Q259" s="430" t="s">
        <v>1513</v>
      </c>
      <c r="R259" s="441" t="s">
        <v>1220</v>
      </c>
      <c r="S259" s="440" t="s">
        <v>652</v>
      </c>
      <c r="T259" s="440" t="s">
        <v>763</v>
      </c>
      <c r="U259" s="445">
        <v>1600000</v>
      </c>
      <c r="V259" s="446">
        <v>45838</v>
      </c>
      <c r="W259" s="445">
        <v>14</v>
      </c>
      <c r="X259" s="445">
        <v>10</v>
      </c>
      <c r="Y259" s="445">
        <v>5</v>
      </c>
      <c r="Z259" s="445">
        <v>5</v>
      </c>
      <c r="AA259" s="445">
        <v>5</v>
      </c>
      <c r="AB259" s="445">
        <v>5</v>
      </c>
      <c r="AC259" s="445">
        <v>5</v>
      </c>
      <c r="AD259" s="445">
        <v>5</v>
      </c>
      <c r="AE259" s="445">
        <v>5</v>
      </c>
      <c r="AF259" s="445">
        <v>5</v>
      </c>
      <c r="AG259" s="445">
        <v>5</v>
      </c>
      <c r="AH259" s="445">
        <v>5</v>
      </c>
      <c r="AI259" s="445">
        <v>5</v>
      </c>
      <c r="AJ259" s="445">
        <v>5</v>
      </c>
      <c r="AK259" s="445">
        <v>180000</v>
      </c>
      <c r="AL259" s="445">
        <v>180000</v>
      </c>
      <c r="AM259" s="445">
        <v>180000</v>
      </c>
      <c r="AN259" s="445">
        <v>180000</v>
      </c>
      <c r="AO259" s="445">
        <v>180000</v>
      </c>
      <c r="AP259" s="445">
        <v>180000</v>
      </c>
      <c r="AQ259" s="445">
        <v>180000</v>
      </c>
      <c r="AR259" s="445">
        <v>180000</v>
      </c>
      <c r="AS259" s="445">
        <v>180000</v>
      </c>
      <c r="AT259" s="445">
        <v>180000</v>
      </c>
      <c r="AU259" s="445">
        <v>180000</v>
      </c>
      <c r="AV259" s="445">
        <v>180000</v>
      </c>
      <c r="AW259" s="445">
        <v>1</v>
      </c>
    </row>
    <row r="260" spans="2:49" ht="21.75" customHeight="1">
      <c r="B260" s="440">
        <v>11</v>
      </c>
      <c r="C260" s="441" t="s">
        <v>255</v>
      </c>
      <c r="D260" s="431">
        <v>411</v>
      </c>
      <c r="E260" s="430" t="s">
        <v>1221</v>
      </c>
      <c r="F260" s="430">
        <f t="shared" si="24"/>
        <v>4210030</v>
      </c>
      <c r="G260" s="430" t="s">
        <v>1222</v>
      </c>
      <c r="H260" s="430" t="s">
        <v>1222</v>
      </c>
      <c r="I260" s="431" t="str">
        <f t="shared" si="25"/>
        <v>OK</v>
      </c>
      <c r="J260" s="431" t="str">
        <f t="shared" si="23"/>
        <v>OK</v>
      </c>
      <c r="L260" s="450">
        <v>1060104</v>
      </c>
      <c r="M260" s="443" t="s">
        <v>1709</v>
      </c>
      <c r="N260" s="441" t="s">
        <v>1206</v>
      </c>
      <c r="O260" s="440" t="s">
        <v>644</v>
      </c>
      <c r="P260" s="440" t="s">
        <v>1207</v>
      </c>
      <c r="Q260" s="430" t="s">
        <v>1513</v>
      </c>
      <c r="R260" s="441" t="s">
        <v>1206</v>
      </c>
      <c r="S260" s="440" t="s">
        <v>644</v>
      </c>
      <c r="T260" s="440" t="s">
        <v>1207</v>
      </c>
      <c r="U260" s="445">
        <v>1120000</v>
      </c>
      <c r="V260" s="446">
        <v>45838</v>
      </c>
      <c r="W260" s="445">
        <v>14</v>
      </c>
      <c r="X260" s="445">
        <v>11</v>
      </c>
      <c r="Y260" s="445">
        <v>4</v>
      </c>
      <c r="Z260" s="445">
        <v>4</v>
      </c>
      <c r="AA260" s="445">
        <v>4</v>
      </c>
      <c r="AB260" s="445">
        <v>4</v>
      </c>
      <c r="AC260" s="445">
        <v>4</v>
      </c>
      <c r="AD260" s="445">
        <v>4</v>
      </c>
      <c r="AE260" s="445">
        <v>4</v>
      </c>
      <c r="AF260" s="445">
        <v>4</v>
      </c>
      <c r="AG260" s="445">
        <v>4</v>
      </c>
      <c r="AH260" s="445">
        <v>4</v>
      </c>
      <c r="AI260" s="445">
        <v>4</v>
      </c>
      <c r="AJ260" s="445">
        <v>4</v>
      </c>
      <c r="AK260" s="445">
        <v>160000</v>
      </c>
      <c r="AL260" s="445">
        <v>160000</v>
      </c>
      <c r="AM260" s="445">
        <v>160000</v>
      </c>
      <c r="AN260" s="445">
        <v>160000</v>
      </c>
      <c r="AO260" s="445">
        <v>160000</v>
      </c>
      <c r="AP260" s="445">
        <v>160000</v>
      </c>
      <c r="AQ260" s="445">
        <v>160000</v>
      </c>
      <c r="AR260" s="445">
        <v>160000</v>
      </c>
      <c r="AS260" s="445">
        <v>160000</v>
      </c>
      <c r="AT260" s="445">
        <v>160000</v>
      </c>
      <c r="AU260" s="445">
        <v>160000</v>
      </c>
      <c r="AV260" s="445">
        <v>160000</v>
      </c>
      <c r="AW260" s="445">
        <v>1</v>
      </c>
    </row>
    <row r="261" spans="2:49" ht="21.75" customHeight="1">
      <c r="B261" s="440">
        <v>12</v>
      </c>
      <c r="C261" s="441" t="s">
        <v>2201</v>
      </c>
      <c r="D261" s="431">
        <v>412</v>
      </c>
      <c r="E261" s="430" t="s">
        <v>1223</v>
      </c>
      <c r="F261" s="430">
        <f t="shared" si="24"/>
        <v>4210036</v>
      </c>
      <c r="G261" s="430" t="s">
        <v>1224</v>
      </c>
      <c r="H261" s="430" t="s">
        <v>1224</v>
      </c>
      <c r="I261" s="431" t="str">
        <f t="shared" si="25"/>
        <v>OK</v>
      </c>
      <c r="J261" s="431" t="str">
        <f t="shared" si="23"/>
        <v>OK</v>
      </c>
      <c r="L261" s="450">
        <v>1055572</v>
      </c>
      <c r="M261" s="443" t="s">
        <v>1543</v>
      </c>
      <c r="N261" s="441" t="s">
        <v>1225</v>
      </c>
      <c r="O261" s="440" t="s">
        <v>652</v>
      </c>
      <c r="P261" s="440" t="s">
        <v>809</v>
      </c>
      <c r="Q261" s="430" t="s">
        <v>1513</v>
      </c>
      <c r="R261" s="441" t="s">
        <v>1225</v>
      </c>
      <c r="S261" s="440" t="s">
        <v>652</v>
      </c>
      <c r="T261" s="440" t="s">
        <v>809</v>
      </c>
      <c r="U261" s="445">
        <v>3520000</v>
      </c>
      <c r="V261" s="446">
        <v>45838</v>
      </c>
      <c r="W261" s="445">
        <v>14</v>
      </c>
      <c r="X261" s="445">
        <v>12</v>
      </c>
      <c r="Y261" s="445">
        <v>8</v>
      </c>
      <c r="Z261" s="445">
        <v>8</v>
      </c>
      <c r="AA261" s="445">
        <v>7</v>
      </c>
      <c r="AB261" s="445">
        <v>6</v>
      </c>
      <c r="AC261" s="445">
        <v>7</v>
      </c>
      <c r="AD261" s="445">
        <v>7</v>
      </c>
      <c r="AE261" s="445">
        <v>7</v>
      </c>
      <c r="AF261" s="445">
        <v>7</v>
      </c>
      <c r="AG261" s="445">
        <v>7</v>
      </c>
      <c r="AH261" s="445">
        <v>7</v>
      </c>
      <c r="AI261" s="445">
        <v>7</v>
      </c>
      <c r="AJ261" s="445">
        <v>7</v>
      </c>
      <c r="AK261" s="445">
        <v>271632</v>
      </c>
      <c r="AL261" s="445">
        <v>271632</v>
      </c>
      <c r="AM261" s="445">
        <v>237678</v>
      </c>
      <c r="AN261" s="445">
        <v>203724</v>
      </c>
      <c r="AO261" s="445">
        <v>237678</v>
      </c>
      <c r="AP261" s="445">
        <v>237678</v>
      </c>
      <c r="AQ261" s="445">
        <v>237678</v>
      </c>
      <c r="AR261" s="445">
        <v>237678</v>
      </c>
      <c r="AS261" s="445">
        <v>237678</v>
      </c>
      <c r="AT261" s="445">
        <v>237678</v>
      </c>
      <c r="AU261" s="445">
        <v>237678</v>
      </c>
      <c r="AV261" s="445">
        <v>237678</v>
      </c>
      <c r="AW261" s="445">
        <v>1</v>
      </c>
    </row>
    <row r="262" spans="2:49" ht="21.75" customHeight="1">
      <c r="B262" s="440">
        <v>13</v>
      </c>
      <c r="C262" s="441" t="s">
        <v>2202</v>
      </c>
      <c r="D262" s="431">
        <v>413</v>
      </c>
      <c r="E262" s="430" t="s">
        <v>1226</v>
      </c>
      <c r="F262" s="430">
        <f t="shared" si="24"/>
        <v>4210541</v>
      </c>
      <c r="G262" s="430" t="s">
        <v>1227</v>
      </c>
      <c r="H262" s="430" t="s">
        <v>1227</v>
      </c>
      <c r="I262" s="431" t="str">
        <f t="shared" si="25"/>
        <v>OK</v>
      </c>
      <c r="J262" s="431" t="str">
        <f t="shared" si="23"/>
        <v>OK</v>
      </c>
      <c r="L262" s="450">
        <v>1059427</v>
      </c>
      <c r="M262" s="443" t="s">
        <v>904</v>
      </c>
      <c r="N262" s="441" t="s">
        <v>1228</v>
      </c>
      <c r="O262" s="440" t="s">
        <v>799</v>
      </c>
      <c r="P262" s="440" t="s">
        <v>906</v>
      </c>
      <c r="Q262" s="430" t="s">
        <v>1513</v>
      </c>
      <c r="R262" s="441" t="s">
        <v>1228</v>
      </c>
      <c r="S262" s="440" t="s">
        <v>799</v>
      </c>
      <c r="T262" s="440" t="s">
        <v>906</v>
      </c>
      <c r="U262" s="445">
        <v>0</v>
      </c>
      <c r="V262" s="446"/>
      <c r="W262" s="445">
        <v>14</v>
      </c>
      <c r="X262" s="445">
        <v>13</v>
      </c>
      <c r="Y262" s="445">
        <v>7</v>
      </c>
      <c r="Z262" s="445">
        <v>7</v>
      </c>
      <c r="AA262" s="445">
        <v>7</v>
      </c>
      <c r="AB262" s="445">
        <v>7</v>
      </c>
      <c r="AC262" s="445">
        <v>7</v>
      </c>
      <c r="AD262" s="445">
        <v>7</v>
      </c>
      <c r="AE262" s="445">
        <v>7</v>
      </c>
      <c r="AF262" s="445">
        <v>7</v>
      </c>
      <c r="AG262" s="445">
        <v>7</v>
      </c>
      <c r="AH262" s="445">
        <v>7</v>
      </c>
      <c r="AI262" s="445">
        <v>7</v>
      </c>
      <c r="AJ262" s="445">
        <v>7</v>
      </c>
      <c r="AK262" s="445">
        <v>238000</v>
      </c>
      <c r="AL262" s="445">
        <v>238000</v>
      </c>
      <c r="AM262" s="445">
        <v>238000</v>
      </c>
      <c r="AN262" s="445">
        <v>238000</v>
      </c>
      <c r="AO262" s="445">
        <v>238000</v>
      </c>
      <c r="AP262" s="445">
        <v>238000</v>
      </c>
      <c r="AQ262" s="445">
        <v>238000</v>
      </c>
      <c r="AR262" s="445">
        <v>238000</v>
      </c>
      <c r="AS262" s="445">
        <v>238000</v>
      </c>
      <c r="AT262" s="445">
        <v>238000</v>
      </c>
      <c r="AU262" s="445">
        <v>238000</v>
      </c>
      <c r="AV262" s="445">
        <v>238000</v>
      </c>
      <c r="AW262" s="445">
        <v>1</v>
      </c>
    </row>
    <row r="263" spans="2:49" ht="21.75" customHeight="1">
      <c r="B263" s="440">
        <v>14</v>
      </c>
      <c r="C263" s="441" t="s">
        <v>2203</v>
      </c>
      <c r="D263" s="431">
        <v>414</v>
      </c>
      <c r="E263" s="430" t="s">
        <v>1229</v>
      </c>
      <c r="F263" s="430">
        <f t="shared" si="24"/>
        <v>4210038</v>
      </c>
      <c r="G263" s="430" t="s">
        <v>1230</v>
      </c>
      <c r="H263" s="430" t="s">
        <v>1230</v>
      </c>
      <c r="I263" s="431" t="str">
        <f t="shared" si="25"/>
        <v>OK</v>
      </c>
      <c r="J263" s="431" t="str">
        <f t="shared" si="23"/>
        <v>OK</v>
      </c>
      <c r="L263" s="450">
        <v>1060119</v>
      </c>
      <c r="M263" s="443" t="s">
        <v>1532</v>
      </c>
      <c r="N263" s="441" t="s">
        <v>1533</v>
      </c>
      <c r="O263" s="440" t="s">
        <v>652</v>
      </c>
      <c r="P263" s="444" t="s">
        <v>1956</v>
      </c>
      <c r="Q263" s="430" t="s">
        <v>1513</v>
      </c>
      <c r="R263" s="441" t="s">
        <v>1533</v>
      </c>
      <c r="S263" s="440" t="s">
        <v>652</v>
      </c>
      <c r="T263" s="444" t="s">
        <v>1957</v>
      </c>
      <c r="U263" s="445">
        <v>0</v>
      </c>
      <c r="V263" s="446"/>
      <c r="W263" s="445">
        <v>14</v>
      </c>
      <c r="X263" s="445">
        <v>14</v>
      </c>
      <c r="Y263" s="445">
        <v>7</v>
      </c>
      <c r="Z263" s="445">
        <v>7</v>
      </c>
      <c r="AA263" s="445">
        <v>7</v>
      </c>
      <c r="AB263" s="445">
        <v>7</v>
      </c>
      <c r="AC263" s="445">
        <v>6</v>
      </c>
      <c r="AD263" s="445">
        <v>6</v>
      </c>
      <c r="AE263" s="445">
        <v>7</v>
      </c>
      <c r="AF263" s="445">
        <v>7</v>
      </c>
      <c r="AG263" s="445">
        <v>7</v>
      </c>
      <c r="AH263" s="445">
        <v>7</v>
      </c>
      <c r="AI263" s="445">
        <v>7</v>
      </c>
      <c r="AJ263" s="445">
        <v>7</v>
      </c>
      <c r="AK263" s="445">
        <v>280000</v>
      </c>
      <c r="AL263" s="445">
        <v>280000</v>
      </c>
      <c r="AM263" s="445">
        <v>280000</v>
      </c>
      <c r="AN263" s="445">
        <v>280000</v>
      </c>
      <c r="AO263" s="445">
        <v>240000</v>
      </c>
      <c r="AP263" s="445">
        <v>240000</v>
      </c>
      <c r="AQ263" s="445">
        <v>280000</v>
      </c>
      <c r="AR263" s="445">
        <v>280000</v>
      </c>
      <c r="AS263" s="445">
        <v>280000</v>
      </c>
      <c r="AT263" s="445">
        <v>280000</v>
      </c>
      <c r="AU263" s="445">
        <v>280000</v>
      </c>
      <c r="AV263" s="445">
        <v>280000</v>
      </c>
      <c r="AW263" s="445">
        <v>1</v>
      </c>
    </row>
    <row r="264" spans="2:49" ht="21.75" customHeight="1">
      <c r="B264" s="440">
        <v>15</v>
      </c>
      <c r="C264" s="441" t="s">
        <v>345</v>
      </c>
      <c r="D264" s="431">
        <v>415</v>
      </c>
      <c r="E264" s="430" t="s">
        <v>1231</v>
      </c>
      <c r="F264" s="430">
        <f t="shared" si="24"/>
        <v>4210040</v>
      </c>
      <c r="G264" s="430" t="s">
        <v>1232</v>
      </c>
      <c r="H264" s="430" t="s">
        <v>1232</v>
      </c>
      <c r="I264" s="431" t="str">
        <f t="shared" si="25"/>
        <v>OK</v>
      </c>
      <c r="J264" s="431" t="str">
        <f t="shared" si="23"/>
        <v>OK</v>
      </c>
      <c r="L264" s="450">
        <v>1060101</v>
      </c>
      <c r="M264" s="443" t="s">
        <v>1710</v>
      </c>
      <c r="N264" s="441" t="s">
        <v>1233</v>
      </c>
      <c r="O264" s="440" t="s">
        <v>652</v>
      </c>
      <c r="P264" s="440" t="s">
        <v>1006</v>
      </c>
      <c r="Q264" s="430" t="s">
        <v>1513</v>
      </c>
      <c r="R264" s="441" t="s">
        <v>1233</v>
      </c>
      <c r="S264" s="440" t="s">
        <v>652</v>
      </c>
      <c r="T264" s="440" t="s">
        <v>1006</v>
      </c>
      <c r="U264" s="445">
        <v>1680000</v>
      </c>
      <c r="V264" s="446">
        <v>45838</v>
      </c>
      <c r="W264" s="445">
        <v>14</v>
      </c>
      <c r="X264" s="445">
        <v>15</v>
      </c>
      <c r="Y264" s="445">
        <v>7</v>
      </c>
      <c r="Z264" s="445">
        <v>7</v>
      </c>
      <c r="AA264" s="445">
        <v>7</v>
      </c>
      <c r="AB264" s="445">
        <v>7</v>
      </c>
      <c r="AC264" s="445">
        <v>7</v>
      </c>
      <c r="AD264" s="445">
        <v>7</v>
      </c>
      <c r="AE264" s="445">
        <v>7</v>
      </c>
      <c r="AF264" s="445">
        <v>7</v>
      </c>
      <c r="AG264" s="445">
        <v>7</v>
      </c>
      <c r="AH264" s="445">
        <v>7</v>
      </c>
      <c r="AI264" s="445">
        <v>7</v>
      </c>
      <c r="AJ264" s="445">
        <v>7</v>
      </c>
      <c r="AK264" s="445">
        <v>216000</v>
      </c>
      <c r="AL264" s="445">
        <v>216000</v>
      </c>
      <c r="AM264" s="445">
        <v>224000</v>
      </c>
      <c r="AN264" s="445">
        <v>224000</v>
      </c>
      <c r="AO264" s="445">
        <v>224000</v>
      </c>
      <c r="AP264" s="445">
        <v>224000</v>
      </c>
      <c r="AQ264" s="445">
        <v>231000</v>
      </c>
      <c r="AR264" s="445">
        <v>0</v>
      </c>
      <c r="AS264" s="445">
        <v>0</v>
      </c>
      <c r="AT264" s="445">
        <v>0</v>
      </c>
      <c r="AU264" s="445">
        <v>0</v>
      </c>
      <c r="AV264" s="445">
        <v>0</v>
      </c>
      <c r="AW264" s="445">
        <v>1</v>
      </c>
    </row>
    <row r="265" spans="2:49" ht="21.75" customHeight="1">
      <c r="B265" s="440">
        <v>16</v>
      </c>
      <c r="C265" s="441" t="s">
        <v>2204</v>
      </c>
      <c r="D265" s="431">
        <v>416</v>
      </c>
      <c r="E265" s="430" t="s">
        <v>1234</v>
      </c>
      <c r="F265" s="430">
        <f t="shared" si="24"/>
        <v>4210122</v>
      </c>
      <c r="G265" s="430" t="s">
        <v>1235</v>
      </c>
      <c r="H265" s="430" t="s">
        <v>1235</v>
      </c>
      <c r="I265" s="431" t="str">
        <f t="shared" si="25"/>
        <v>OK</v>
      </c>
      <c r="J265" s="431" t="str">
        <f t="shared" si="23"/>
        <v>OK</v>
      </c>
      <c r="L265" s="450">
        <v>1061253</v>
      </c>
      <c r="M265" s="443" t="s">
        <v>1577</v>
      </c>
      <c r="N265" s="441" t="s">
        <v>1236</v>
      </c>
      <c r="O265" s="440" t="s">
        <v>652</v>
      </c>
      <c r="P265" s="440" t="s">
        <v>1237</v>
      </c>
      <c r="Q265" s="430" t="s">
        <v>1513</v>
      </c>
      <c r="R265" s="441" t="s">
        <v>1236</v>
      </c>
      <c r="S265" s="440" t="s">
        <v>652</v>
      </c>
      <c r="T265" s="440" t="s">
        <v>1237</v>
      </c>
      <c r="U265" s="445">
        <v>1440000</v>
      </c>
      <c r="V265" s="446">
        <v>45838</v>
      </c>
      <c r="W265" s="445">
        <v>14</v>
      </c>
      <c r="X265" s="445">
        <v>16</v>
      </c>
      <c r="Y265" s="445">
        <v>6</v>
      </c>
      <c r="Z265" s="445">
        <v>6</v>
      </c>
      <c r="AA265" s="445">
        <v>6</v>
      </c>
      <c r="AB265" s="445">
        <v>6</v>
      </c>
      <c r="AC265" s="445">
        <v>6</v>
      </c>
      <c r="AD265" s="445">
        <v>6</v>
      </c>
      <c r="AE265" s="445">
        <v>6</v>
      </c>
      <c r="AF265" s="445">
        <v>6</v>
      </c>
      <c r="AG265" s="445">
        <v>6</v>
      </c>
      <c r="AH265" s="445">
        <v>6</v>
      </c>
      <c r="AI265" s="445">
        <v>6</v>
      </c>
      <c r="AJ265" s="445">
        <v>6</v>
      </c>
      <c r="AK265" s="445">
        <v>207000</v>
      </c>
      <c r="AL265" s="445">
        <v>207000</v>
      </c>
      <c r="AM265" s="445">
        <v>207000</v>
      </c>
      <c r="AN265" s="445">
        <v>207000</v>
      </c>
      <c r="AO265" s="445">
        <v>207000</v>
      </c>
      <c r="AP265" s="445">
        <v>207000</v>
      </c>
      <c r="AQ265" s="445">
        <v>207000</v>
      </c>
      <c r="AR265" s="445">
        <v>207000</v>
      </c>
      <c r="AS265" s="445">
        <v>207000</v>
      </c>
      <c r="AT265" s="445">
        <v>207000</v>
      </c>
      <c r="AU265" s="445">
        <v>207000</v>
      </c>
      <c r="AV265" s="445">
        <v>207000</v>
      </c>
      <c r="AW265" s="445">
        <v>1</v>
      </c>
    </row>
    <row r="266" spans="2:49" ht="21.75" customHeight="1">
      <c r="B266" s="440">
        <v>17</v>
      </c>
      <c r="C266" s="441" t="s">
        <v>2205</v>
      </c>
      <c r="D266" s="431">
        <v>417</v>
      </c>
      <c r="E266" s="430" t="s">
        <v>1238</v>
      </c>
      <c r="F266" s="430">
        <f t="shared" si="24"/>
        <v>4210124</v>
      </c>
      <c r="G266" s="430" t="s">
        <v>1239</v>
      </c>
      <c r="H266" s="430" t="s">
        <v>1239</v>
      </c>
      <c r="I266" s="431" t="str">
        <f t="shared" si="25"/>
        <v>OK</v>
      </c>
      <c r="J266" s="431" t="str">
        <f t="shared" si="23"/>
        <v>OK</v>
      </c>
      <c r="L266" s="450">
        <v>1061371</v>
      </c>
      <c r="M266" s="443" t="s">
        <v>1240</v>
      </c>
      <c r="N266" s="441" t="s">
        <v>1241</v>
      </c>
      <c r="O266" s="440" t="s">
        <v>652</v>
      </c>
      <c r="P266" s="440" t="s">
        <v>1242</v>
      </c>
      <c r="Q266" s="430" t="s">
        <v>1513</v>
      </c>
      <c r="R266" s="441" t="s">
        <v>1241</v>
      </c>
      <c r="S266" s="440" t="s">
        <v>652</v>
      </c>
      <c r="T266" s="440" t="s">
        <v>1242</v>
      </c>
      <c r="U266" s="445">
        <v>0</v>
      </c>
      <c r="V266" s="446"/>
      <c r="W266" s="445">
        <v>14</v>
      </c>
      <c r="X266" s="445">
        <v>17</v>
      </c>
      <c r="Y266" s="445">
        <v>9</v>
      </c>
      <c r="Z266" s="445">
        <v>9</v>
      </c>
      <c r="AA266" s="445">
        <v>9</v>
      </c>
      <c r="AB266" s="445">
        <v>9</v>
      </c>
      <c r="AC266" s="445">
        <v>9</v>
      </c>
      <c r="AD266" s="445">
        <v>9</v>
      </c>
      <c r="AE266" s="445">
        <v>9</v>
      </c>
      <c r="AF266" s="445">
        <v>9</v>
      </c>
      <c r="AG266" s="445">
        <v>9</v>
      </c>
      <c r="AH266" s="445">
        <v>9</v>
      </c>
      <c r="AI266" s="445">
        <v>9</v>
      </c>
      <c r="AJ266" s="445">
        <v>9</v>
      </c>
      <c r="AK266" s="445">
        <v>315154</v>
      </c>
      <c r="AL266" s="445">
        <v>315154</v>
      </c>
      <c r="AM266" s="445">
        <v>315154</v>
      </c>
      <c r="AN266" s="445">
        <v>315154</v>
      </c>
      <c r="AO266" s="445">
        <v>315154</v>
      </c>
      <c r="AP266" s="445">
        <v>315154</v>
      </c>
      <c r="AQ266" s="445">
        <v>315154</v>
      </c>
      <c r="AR266" s="445">
        <v>0</v>
      </c>
      <c r="AS266" s="445">
        <v>0</v>
      </c>
      <c r="AT266" s="445">
        <v>0</v>
      </c>
      <c r="AU266" s="445">
        <v>0</v>
      </c>
      <c r="AV266" s="445">
        <v>0</v>
      </c>
      <c r="AW266" s="445">
        <v>1</v>
      </c>
    </row>
    <row r="267" spans="2:49" ht="21.75" customHeight="1">
      <c r="B267" s="440">
        <v>18</v>
      </c>
      <c r="C267" s="441" t="s">
        <v>2206</v>
      </c>
      <c r="D267" s="431">
        <v>420</v>
      </c>
      <c r="E267" s="430" t="s">
        <v>1245</v>
      </c>
      <c r="F267" s="430">
        <f t="shared" si="24"/>
        <v>4210203</v>
      </c>
      <c r="G267" s="430" t="s">
        <v>1246</v>
      </c>
      <c r="H267" s="430" t="s">
        <v>1246</v>
      </c>
      <c r="I267" s="431" t="str">
        <f t="shared" si="25"/>
        <v>OK</v>
      </c>
      <c r="J267" s="431" t="str">
        <f t="shared" si="23"/>
        <v>OK</v>
      </c>
      <c r="L267" s="450">
        <v>1063396</v>
      </c>
      <c r="M267" s="443" t="s">
        <v>1711</v>
      </c>
      <c r="N267" s="441" t="s">
        <v>1247</v>
      </c>
      <c r="O267" s="440" t="s">
        <v>652</v>
      </c>
      <c r="P267" s="440" t="s">
        <v>1248</v>
      </c>
      <c r="Q267" s="430" t="s">
        <v>1513</v>
      </c>
      <c r="R267" s="441" t="s">
        <v>1247</v>
      </c>
      <c r="S267" s="440" t="s">
        <v>652</v>
      </c>
      <c r="T267" s="440" t="s">
        <v>1248</v>
      </c>
      <c r="U267" s="445">
        <v>0</v>
      </c>
      <c r="V267" s="446"/>
      <c r="W267" s="445">
        <v>14</v>
      </c>
      <c r="X267" s="445">
        <v>18</v>
      </c>
      <c r="Y267" s="445">
        <v>6</v>
      </c>
      <c r="Z267" s="445">
        <v>6</v>
      </c>
      <c r="AA267" s="445">
        <v>5</v>
      </c>
      <c r="AB267" s="445">
        <v>5</v>
      </c>
      <c r="AC267" s="445">
        <v>5</v>
      </c>
      <c r="AD267" s="445">
        <v>5</v>
      </c>
      <c r="AE267" s="445">
        <v>5</v>
      </c>
      <c r="AF267" s="445">
        <v>4</v>
      </c>
      <c r="AG267" s="445">
        <v>5</v>
      </c>
      <c r="AH267" s="445">
        <v>5</v>
      </c>
      <c r="AI267" s="445">
        <v>5</v>
      </c>
      <c r="AJ267" s="445">
        <v>5</v>
      </c>
      <c r="AK267" s="445">
        <v>204000</v>
      </c>
      <c r="AL267" s="445">
        <v>204000</v>
      </c>
      <c r="AM267" s="445">
        <v>170000</v>
      </c>
      <c r="AN267" s="445">
        <v>170000</v>
      </c>
      <c r="AO267" s="445">
        <v>170000</v>
      </c>
      <c r="AP267" s="445">
        <v>170000</v>
      </c>
      <c r="AQ267" s="445">
        <v>170000</v>
      </c>
      <c r="AR267" s="445">
        <v>136000</v>
      </c>
      <c r="AS267" s="445">
        <v>170000</v>
      </c>
      <c r="AT267" s="445">
        <v>170000</v>
      </c>
      <c r="AU267" s="445">
        <v>170000</v>
      </c>
      <c r="AV267" s="445">
        <v>170000</v>
      </c>
      <c r="AW267" s="445">
        <v>1</v>
      </c>
    </row>
    <row r="268" spans="2:49" ht="21.75" customHeight="1">
      <c r="B268" s="440">
        <v>19</v>
      </c>
      <c r="C268" s="449" t="s">
        <v>289</v>
      </c>
      <c r="D268" s="431">
        <v>421</v>
      </c>
      <c r="E268" s="430" t="s">
        <v>1249</v>
      </c>
      <c r="F268" s="430">
        <f t="shared" si="24"/>
        <v>4210217</v>
      </c>
      <c r="G268" s="430" t="s">
        <v>1250</v>
      </c>
      <c r="H268" s="430" t="s">
        <v>1250</v>
      </c>
      <c r="I268" s="431" t="str">
        <f t="shared" si="25"/>
        <v>OK</v>
      </c>
      <c r="J268" s="431" t="str">
        <f t="shared" si="23"/>
        <v>OK</v>
      </c>
      <c r="L268" s="450">
        <v>1063849</v>
      </c>
      <c r="M268" s="443" t="s">
        <v>1550</v>
      </c>
      <c r="N268" s="441" t="s">
        <v>1251</v>
      </c>
      <c r="O268" s="440" t="s">
        <v>652</v>
      </c>
      <c r="P268" s="440" t="s">
        <v>1802</v>
      </c>
      <c r="Q268" s="430" t="s">
        <v>1513</v>
      </c>
      <c r="R268" s="441" t="s">
        <v>1251</v>
      </c>
      <c r="S268" s="440" t="s">
        <v>652</v>
      </c>
      <c r="T268" s="440" t="s">
        <v>1802</v>
      </c>
      <c r="U268" s="445">
        <v>0</v>
      </c>
      <c r="V268" s="446"/>
      <c r="W268" s="445">
        <v>14</v>
      </c>
      <c r="X268" s="445">
        <v>19</v>
      </c>
      <c r="Y268" s="445">
        <v>6</v>
      </c>
      <c r="Z268" s="445">
        <v>6</v>
      </c>
      <c r="AA268" s="445">
        <v>6</v>
      </c>
      <c r="AB268" s="445">
        <v>6</v>
      </c>
      <c r="AC268" s="445">
        <v>5</v>
      </c>
      <c r="AD268" s="445">
        <v>5</v>
      </c>
      <c r="AE268" s="445">
        <v>5</v>
      </c>
      <c r="AF268" s="445">
        <v>5</v>
      </c>
      <c r="AG268" s="445">
        <v>5</v>
      </c>
      <c r="AH268" s="445">
        <v>5</v>
      </c>
      <c r="AI268" s="445">
        <v>5</v>
      </c>
      <c r="AJ268" s="445">
        <v>5</v>
      </c>
      <c r="AK268" s="445">
        <v>201912</v>
      </c>
      <c r="AL268" s="445">
        <v>212348</v>
      </c>
      <c r="AM268" s="445">
        <v>207130</v>
      </c>
      <c r="AN268" s="445">
        <v>207130</v>
      </c>
      <c r="AO268" s="445">
        <v>172530</v>
      </c>
      <c r="AP268" s="445">
        <v>172530</v>
      </c>
      <c r="AQ268" s="445">
        <v>172530</v>
      </c>
      <c r="AR268" s="445">
        <v>172530</v>
      </c>
      <c r="AS268" s="445">
        <v>0</v>
      </c>
      <c r="AT268" s="445">
        <v>0</v>
      </c>
      <c r="AU268" s="445">
        <v>0</v>
      </c>
      <c r="AV268" s="445">
        <v>0</v>
      </c>
      <c r="AW268" s="445">
        <v>1</v>
      </c>
    </row>
    <row r="269" spans="2:49" ht="21.75" customHeight="1">
      <c r="B269" s="440">
        <v>20</v>
      </c>
      <c r="C269" s="449" t="s">
        <v>304</v>
      </c>
      <c r="D269" s="431">
        <v>422</v>
      </c>
      <c r="E269" s="430" t="s">
        <v>1252</v>
      </c>
      <c r="F269" s="430">
        <f t="shared" si="24"/>
        <v>4210218</v>
      </c>
      <c r="G269" s="430" t="s">
        <v>1253</v>
      </c>
      <c r="H269" s="430" t="s">
        <v>1253</v>
      </c>
      <c r="I269" s="431" t="str">
        <f t="shared" si="25"/>
        <v>OK</v>
      </c>
      <c r="J269" s="431" t="str">
        <f t="shared" si="23"/>
        <v>OK</v>
      </c>
      <c r="L269" s="450">
        <v>1063680</v>
      </c>
      <c r="M269" s="443" t="s">
        <v>803</v>
      </c>
      <c r="N269" s="441" t="s">
        <v>1657</v>
      </c>
      <c r="O269" s="440" t="s">
        <v>652</v>
      </c>
      <c r="P269" s="440" t="s">
        <v>1635</v>
      </c>
      <c r="Q269" s="430" t="s">
        <v>1513</v>
      </c>
      <c r="R269" s="441" t="s">
        <v>1657</v>
      </c>
      <c r="S269" s="440" t="s">
        <v>652</v>
      </c>
      <c r="T269" s="440" t="s">
        <v>1635</v>
      </c>
      <c r="U269" s="445">
        <v>240000</v>
      </c>
      <c r="V269" s="446">
        <v>45838</v>
      </c>
      <c r="W269" s="445">
        <v>14</v>
      </c>
      <c r="X269" s="445">
        <v>20</v>
      </c>
      <c r="Y269" s="445">
        <v>6</v>
      </c>
      <c r="Z269" s="445">
        <v>7</v>
      </c>
      <c r="AA269" s="445">
        <v>7</v>
      </c>
      <c r="AB269" s="445">
        <v>8</v>
      </c>
      <c r="AC269" s="445">
        <v>7</v>
      </c>
      <c r="AD269" s="445">
        <v>6</v>
      </c>
      <c r="AE269" s="445">
        <v>6</v>
      </c>
      <c r="AF269" s="445">
        <v>6</v>
      </c>
      <c r="AG269" s="445">
        <v>6</v>
      </c>
      <c r="AH269" s="445">
        <v>6</v>
      </c>
      <c r="AI269" s="445">
        <v>6</v>
      </c>
      <c r="AJ269" s="445">
        <v>6</v>
      </c>
      <c r="AK269" s="445">
        <v>204000</v>
      </c>
      <c r="AL269" s="445">
        <v>238000</v>
      </c>
      <c r="AM269" s="445">
        <v>238000</v>
      </c>
      <c r="AN269" s="445">
        <v>272000</v>
      </c>
      <c r="AO269" s="445">
        <v>238000</v>
      </c>
      <c r="AP269" s="445">
        <v>204000</v>
      </c>
      <c r="AQ269" s="445">
        <v>204000</v>
      </c>
      <c r="AR269" s="445">
        <v>204000</v>
      </c>
      <c r="AS269" s="445">
        <v>204000</v>
      </c>
      <c r="AT269" s="445">
        <v>204000</v>
      </c>
      <c r="AU269" s="445">
        <v>204000</v>
      </c>
      <c r="AV269" s="445">
        <v>204000</v>
      </c>
      <c r="AW269" s="445">
        <v>2</v>
      </c>
    </row>
    <row r="270" spans="2:49" ht="21.75" customHeight="1">
      <c r="B270" s="440">
        <v>21</v>
      </c>
      <c r="C270" s="449" t="s">
        <v>273</v>
      </c>
      <c r="D270" s="431">
        <v>423</v>
      </c>
      <c r="E270" s="430" t="s">
        <v>1254</v>
      </c>
      <c r="F270" s="430">
        <f t="shared" si="24"/>
        <v>4210219</v>
      </c>
      <c r="G270" s="430" t="s">
        <v>1255</v>
      </c>
      <c r="H270" s="430" t="s">
        <v>1255</v>
      </c>
      <c r="I270" s="431" t="str">
        <f t="shared" si="25"/>
        <v>OK</v>
      </c>
      <c r="J270" s="431" t="str">
        <f t="shared" si="23"/>
        <v>OK</v>
      </c>
      <c r="L270" s="450">
        <v>1063635</v>
      </c>
      <c r="M270" s="443" t="s">
        <v>1256</v>
      </c>
      <c r="N270" s="441" t="s">
        <v>1257</v>
      </c>
      <c r="O270" s="440" t="s">
        <v>799</v>
      </c>
      <c r="P270" s="440" t="s">
        <v>1258</v>
      </c>
      <c r="Q270" s="430" t="s">
        <v>1513</v>
      </c>
      <c r="R270" s="441" t="s">
        <v>1257</v>
      </c>
      <c r="S270" s="440" t="s">
        <v>799</v>
      </c>
      <c r="T270" s="440" t="s">
        <v>1258</v>
      </c>
      <c r="U270" s="445">
        <v>0</v>
      </c>
      <c r="V270" s="446"/>
      <c r="W270" s="445">
        <v>14</v>
      </c>
      <c r="X270" s="445">
        <v>21</v>
      </c>
      <c r="Y270" s="445">
        <v>3</v>
      </c>
      <c r="Z270" s="445">
        <v>3</v>
      </c>
      <c r="AA270" s="445">
        <v>3</v>
      </c>
      <c r="AB270" s="445">
        <v>3</v>
      </c>
      <c r="AC270" s="445">
        <v>3</v>
      </c>
      <c r="AD270" s="445">
        <v>3</v>
      </c>
      <c r="AE270" s="445">
        <v>3</v>
      </c>
      <c r="AF270" s="445">
        <v>3</v>
      </c>
      <c r="AG270" s="445">
        <v>3</v>
      </c>
      <c r="AH270" s="445">
        <v>3</v>
      </c>
      <c r="AI270" s="445">
        <v>3</v>
      </c>
      <c r="AJ270" s="445">
        <v>3</v>
      </c>
      <c r="AK270" s="445">
        <v>102600</v>
      </c>
      <c r="AL270" s="445">
        <v>102600</v>
      </c>
      <c r="AM270" s="445">
        <v>102600</v>
      </c>
      <c r="AN270" s="445">
        <v>102600</v>
      </c>
      <c r="AO270" s="445">
        <v>102600</v>
      </c>
      <c r="AP270" s="445">
        <v>102600</v>
      </c>
      <c r="AQ270" s="445">
        <v>102600</v>
      </c>
      <c r="AR270" s="445">
        <v>102600</v>
      </c>
      <c r="AS270" s="445">
        <v>102600</v>
      </c>
      <c r="AT270" s="445">
        <v>102600</v>
      </c>
      <c r="AU270" s="445">
        <v>102600</v>
      </c>
      <c r="AV270" s="445">
        <v>102600</v>
      </c>
      <c r="AW270" s="445">
        <v>1</v>
      </c>
    </row>
    <row r="271" spans="2:49" ht="21.75" customHeight="1">
      <c r="B271" s="440">
        <v>22</v>
      </c>
      <c r="C271" s="449" t="s">
        <v>295</v>
      </c>
      <c r="D271" s="431">
        <v>424</v>
      </c>
      <c r="E271" s="430" t="s">
        <v>1259</v>
      </c>
      <c r="F271" s="430">
        <f t="shared" si="24"/>
        <v>4210220</v>
      </c>
      <c r="G271" s="430" t="s">
        <v>1260</v>
      </c>
      <c r="H271" s="430" t="s">
        <v>1260</v>
      </c>
      <c r="I271" s="431" t="str">
        <f t="shared" si="25"/>
        <v>OK</v>
      </c>
      <c r="J271" s="431" t="str">
        <f t="shared" si="23"/>
        <v>OK</v>
      </c>
      <c r="L271" s="450">
        <v>1063233</v>
      </c>
      <c r="M271" s="443" t="s">
        <v>982</v>
      </c>
      <c r="N271" s="441" t="s">
        <v>1261</v>
      </c>
      <c r="O271" s="440" t="s">
        <v>652</v>
      </c>
      <c r="P271" s="440" t="s">
        <v>984</v>
      </c>
      <c r="Q271" s="430" t="s">
        <v>1513</v>
      </c>
      <c r="R271" s="441" t="s">
        <v>1261</v>
      </c>
      <c r="S271" s="440" t="s">
        <v>652</v>
      </c>
      <c r="T271" s="440" t="s">
        <v>984</v>
      </c>
      <c r="U271" s="445">
        <v>2160000</v>
      </c>
      <c r="V271" s="446">
        <v>45838</v>
      </c>
      <c r="W271" s="445">
        <v>14</v>
      </c>
      <c r="X271" s="445">
        <v>22</v>
      </c>
      <c r="Y271" s="445">
        <v>9</v>
      </c>
      <c r="Z271" s="445">
        <v>8</v>
      </c>
      <c r="AA271" s="445">
        <v>8</v>
      </c>
      <c r="AB271" s="445">
        <v>8</v>
      </c>
      <c r="AC271" s="445">
        <v>8</v>
      </c>
      <c r="AD271" s="445">
        <v>7</v>
      </c>
      <c r="AE271" s="445">
        <v>8</v>
      </c>
      <c r="AF271" s="445">
        <v>8</v>
      </c>
      <c r="AG271" s="445">
        <v>8</v>
      </c>
      <c r="AH271" s="445">
        <v>8</v>
      </c>
      <c r="AI271" s="445">
        <v>8</v>
      </c>
      <c r="AJ271" s="445">
        <v>8</v>
      </c>
      <c r="AK271" s="445">
        <v>306000</v>
      </c>
      <c r="AL271" s="445">
        <v>272000</v>
      </c>
      <c r="AM271" s="445">
        <v>272000</v>
      </c>
      <c r="AN271" s="445">
        <v>272000</v>
      </c>
      <c r="AO271" s="445">
        <v>272000</v>
      </c>
      <c r="AP271" s="445">
        <v>238000</v>
      </c>
      <c r="AQ271" s="445">
        <v>272000</v>
      </c>
      <c r="AR271" s="445">
        <v>272000</v>
      </c>
      <c r="AS271" s="445">
        <v>272000</v>
      </c>
      <c r="AT271" s="445">
        <v>272000</v>
      </c>
      <c r="AU271" s="445">
        <v>272000</v>
      </c>
      <c r="AV271" s="445">
        <v>272000</v>
      </c>
      <c r="AW271" s="445">
        <v>1</v>
      </c>
    </row>
    <row r="272" spans="2:49" ht="21.75" customHeight="1">
      <c r="B272" s="440">
        <v>23</v>
      </c>
      <c r="C272" s="449" t="s">
        <v>369</v>
      </c>
      <c r="D272" s="431">
        <v>425</v>
      </c>
      <c r="E272" s="430" t="s">
        <v>1262</v>
      </c>
      <c r="F272" s="430">
        <f t="shared" si="24"/>
        <v>4210221</v>
      </c>
      <c r="G272" s="430" t="s">
        <v>1263</v>
      </c>
      <c r="H272" s="430" t="s">
        <v>1263</v>
      </c>
      <c r="I272" s="431" t="str">
        <f t="shared" si="25"/>
        <v>OK</v>
      </c>
      <c r="J272" s="431" t="str">
        <f t="shared" si="23"/>
        <v>OK</v>
      </c>
      <c r="L272" s="450">
        <v>1063127</v>
      </c>
      <c r="M272" s="443" t="s">
        <v>1264</v>
      </c>
      <c r="N272" s="441" t="s">
        <v>1265</v>
      </c>
      <c r="O272" s="440" t="s">
        <v>652</v>
      </c>
      <c r="P272" s="440" t="s">
        <v>1717</v>
      </c>
      <c r="Q272" s="430" t="s">
        <v>1513</v>
      </c>
      <c r="R272" s="441" t="s">
        <v>1265</v>
      </c>
      <c r="S272" s="440" t="s">
        <v>652</v>
      </c>
      <c r="T272" s="440" t="s">
        <v>1717</v>
      </c>
      <c r="U272" s="445">
        <v>0</v>
      </c>
      <c r="V272" s="446"/>
      <c r="W272" s="445">
        <v>14</v>
      </c>
      <c r="X272" s="445">
        <v>23</v>
      </c>
      <c r="Y272" s="445">
        <v>5</v>
      </c>
      <c r="Z272" s="445">
        <v>4</v>
      </c>
      <c r="AA272" s="445">
        <v>4</v>
      </c>
      <c r="AB272" s="445">
        <v>4</v>
      </c>
      <c r="AC272" s="445">
        <v>4</v>
      </c>
      <c r="AD272" s="445">
        <v>4</v>
      </c>
      <c r="AE272" s="445">
        <v>4</v>
      </c>
      <c r="AF272" s="445">
        <v>4</v>
      </c>
      <c r="AG272" s="445">
        <v>4</v>
      </c>
      <c r="AH272" s="445">
        <v>4</v>
      </c>
      <c r="AI272" s="445">
        <v>4</v>
      </c>
      <c r="AJ272" s="445">
        <v>4</v>
      </c>
      <c r="AK272" s="445">
        <v>165000</v>
      </c>
      <c r="AL272" s="445">
        <v>132000</v>
      </c>
      <c r="AM272" s="445">
        <v>132000</v>
      </c>
      <c r="AN272" s="445">
        <v>132000</v>
      </c>
      <c r="AO272" s="445">
        <v>132000</v>
      </c>
      <c r="AP272" s="445">
        <v>132000</v>
      </c>
      <c r="AQ272" s="445">
        <v>132000</v>
      </c>
      <c r="AR272" s="445">
        <v>132000</v>
      </c>
      <c r="AS272" s="445">
        <v>132000</v>
      </c>
      <c r="AT272" s="445">
        <v>132000</v>
      </c>
      <c r="AU272" s="445">
        <v>132000</v>
      </c>
      <c r="AV272" s="445">
        <v>132000</v>
      </c>
      <c r="AW272" s="445">
        <v>1</v>
      </c>
    </row>
    <row r="273" spans="2:49" ht="21.75" customHeight="1">
      <c r="B273" s="440">
        <v>24</v>
      </c>
      <c r="C273" s="449" t="s">
        <v>292</v>
      </c>
      <c r="D273" s="431">
        <v>426</v>
      </c>
      <c r="E273" s="430" t="s">
        <v>1266</v>
      </c>
      <c r="F273" s="430">
        <f t="shared" si="24"/>
        <v>4210222</v>
      </c>
      <c r="G273" s="430" t="s">
        <v>1267</v>
      </c>
      <c r="H273" s="430" t="s">
        <v>1267</v>
      </c>
      <c r="I273" s="431" t="str">
        <f t="shared" si="25"/>
        <v>OK</v>
      </c>
      <c r="J273" s="431" t="str">
        <f t="shared" si="23"/>
        <v>OK</v>
      </c>
      <c r="L273" s="450">
        <v>1059288</v>
      </c>
      <c r="M273" s="443" t="s">
        <v>1962</v>
      </c>
      <c r="N273" s="441" t="s">
        <v>1790</v>
      </c>
      <c r="O273" s="440" t="s">
        <v>652</v>
      </c>
      <c r="P273" s="440" t="s">
        <v>2260</v>
      </c>
      <c r="Q273" s="430" t="s">
        <v>1513</v>
      </c>
      <c r="R273" s="441" t="s">
        <v>1790</v>
      </c>
      <c r="S273" s="440" t="s">
        <v>652</v>
      </c>
      <c r="T273" s="440" t="s">
        <v>2260</v>
      </c>
      <c r="U273" s="445">
        <v>1200000</v>
      </c>
      <c r="V273" s="446">
        <v>45838</v>
      </c>
      <c r="W273" s="445">
        <v>14</v>
      </c>
      <c r="X273" s="445">
        <v>24</v>
      </c>
      <c r="Y273" s="445">
        <v>5</v>
      </c>
      <c r="Z273" s="445">
        <v>5</v>
      </c>
      <c r="AA273" s="445">
        <v>5</v>
      </c>
      <c r="AB273" s="445">
        <v>5</v>
      </c>
      <c r="AC273" s="445">
        <v>5</v>
      </c>
      <c r="AD273" s="445">
        <v>5</v>
      </c>
      <c r="AE273" s="445">
        <v>5</v>
      </c>
      <c r="AF273" s="445">
        <v>5</v>
      </c>
      <c r="AG273" s="445">
        <v>5</v>
      </c>
      <c r="AH273" s="445">
        <v>5</v>
      </c>
      <c r="AI273" s="445">
        <v>5</v>
      </c>
      <c r="AJ273" s="445">
        <v>5</v>
      </c>
      <c r="AK273" s="445">
        <v>172500</v>
      </c>
      <c r="AL273" s="445">
        <v>172500</v>
      </c>
      <c r="AM273" s="445">
        <v>172500</v>
      </c>
      <c r="AN273" s="445">
        <v>172500</v>
      </c>
      <c r="AO273" s="445">
        <v>172500</v>
      </c>
      <c r="AP273" s="445">
        <v>172500</v>
      </c>
      <c r="AQ273" s="445">
        <v>172500</v>
      </c>
      <c r="AR273" s="445">
        <v>172500</v>
      </c>
      <c r="AS273" s="445">
        <v>172500</v>
      </c>
      <c r="AT273" s="445">
        <v>172500</v>
      </c>
      <c r="AU273" s="445">
        <v>172500</v>
      </c>
      <c r="AV273" s="445">
        <v>172500</v>
      </c>
      <c r="AW273" s="445">
        <v>1</v>
      </c>
    </row>
    <row r="274" spans="2:49" ht="21.75" customHeight="1">
      <c r="B274" s="440">
        <v>25</v>
      </c>
      <c r="C274" s="449" t="s">
        <v>259</v>
      </c>
      <c r="D274" s="431">
        <v>427</v>
      </c>
      <c r="E274" s="430" t="s">
        <v>1268</v>
      </c>
      <c r="F274" s="430">
        <f t="shared" si="24"/>
        <v>4210237</v>
      </c>
      <c r="G274" s="430" t="s">
        <v>1269</v>
      </c>
      <c r="H274" s="430" t="s">
        <v>1269</v>
      </c>
      <c r="I274" s="431" t="str">
        <f t="shared" si="25"/>
        <v>OK</v>
      </c>
      <c r="J274" s="431" t="str">
        <f t="shared" si="23"/>
        <v>OK</v>
      </c>
      <c r="L274" s="450">
        <v>1063362</v>
      </c>
      <c r="M274" s="443" t="s">
        <v>1578</v>
      </c>
      <c r="N274" s="441" t="s">
        <v>1270</v>
      </c>
      <c r="O274" s="440" t="s">
        <v>652</v>
      </c>
      <c r="P274" s="440" t="s">
        <v>1271</v>
      </c>
      <c r="Q274" s="430" t="s">
        <v>1513</v>
      </c>
      <c r="R274" s="441" t="s">
        <v>1270</v>
      </c>
      <c r="S274" s="440" t="s">
        <v>652</v>
      </c>
      <c r="T274" s="440" t="s">
        <v>1271</v>
      </c>
      <c r="U274" s="445">
        <v>0</v>
      </c>
      <c r="V274" s="446"/>
      <c r="W274" s="445">
        <v>14</v>
      </c>
      <c r="X274" s="445">
        <v>25</v>
      </c>
      <c r="Y274" s="445">
        <v>5</v>
      </c>
      <c r="Z274" s="445">
        <v>4</v>
      </c>
      <c r="AA274" s="445">
        <v>4</v>
      </c>
      <c r="AB274" s="445">
        <v>4</v>
      </c>
      <c r="AC274" s="445">
        <v>5</v>
      </c>
      <c r="AD274" s="445">
        <v>5</v>
      </c>
      <c r="AE274" s="445">
        <v>5</v>
      </c>
      <c r="AF274" s="445">
        <v>5</v>
      </c>
      <c r="AG274" s="445">
        <v>5</v>
      </c>
      <c r="AH274" s="445">
        <v>5</v>
      </c>
      <c r="AI274" s="445">
        <v>5</v>
      </c>
      <c r="AJ274" s="445">
        <v>5</v>
      </c>
      <c r="AK274" s="445">
        <v>180000</v>
      </c>
      <c r="AL274" s="445">
        <v>144000</v>
      </c>
      <c r="AM274" s="445">
        <v>144000</v>
      </c>
      <c r="AN274" s="445">
        <v>144000</v>
      </c>
      <c r="AO274" s="445">
        <v>180000</v>
      </c>
      <c r="AP274" s="445">
        <v>180000</v>
      </c>
      <c r="AQ274" s="445">
        <v>180000</v>
      </c>
      <c r="AR274" s="445">
        <v>180000</v>
      </c>
      <c r="AS274" s="445">
        <v>180000</v>
      </c>
      <c r="AT274" s="445">
        <v>180000</v>
      </c>
      <c r="AU274" s="445">
        <v>180000</v>
      </c>
      <c r="AV274" s="445">
        <v>180000</v>
      </c>
      <c r="AW274" s="445">
        <v>1</v>
      </c>
    </row>
    <row r="275" spans="2:49" ht="21.75" customHeight="1">
      <c r="B275" s="440">
        <v>26</v>
      </c>
      <c r="C275" s="449" t="s">
        <v>2207</v>
      </c>
      <c r="D275" s="431">
        <v>428</v>
      </c>
      <c r="E275" s="430" t="s">
        <v>1272</v>
      </c>
      <c r="F275" s="430">
        <f t="shared" si="24"/>
        <v>4210258</v>
      </c>
      <c r="G275" s="430" t="s">
        <v>1273</v>
      </c>
      <c r="H275" s="430" t="s">
        <v>1273</v>
      </c>
      <c r="I275" s="431" t="str">
        <f t="shared" si="25"/>
        <v>OK</v>
      </c>
      <c r="J275" s="431" t="str">
        <f t="shared" si="23"/>
        <v>OK</v>
      </c>
      <c r="L275" s="450">
        <v>1064013</v>
      </c>
      <c r="M275" s="443" t="s">
        <v>1546</v>
      </c>
      <c r="N275" s="441" t="s">
        <v>1198</v>
      </c>
      <c r="O275" s="440" t="s">
        <v>652</v>
      </c>
      <c r="P275" s="440" t="s">
        <v>841</v>
      </c>
      <c r="Q275" s="430" t="s">
        <v>1513</v>
      </c>
      <c r="R275" s="441" t="s">
        <v>1198</v>
      </c>
      <c r="S275" s="440" t="s">
        <v>652</v>
      </c>
      <c r="T275" s="440" t="s">
        <v>841</v>
      </c>
      <c r="U275" s="445">
        <v>1440000</v>
      </c>
      <c r="V275" s="446">
        <v>45838</v>
      </c>
      <c r="W275" s="445">
        <v>14</v>
      </c>
      <c r="X275" s="445">
        <v>26</v>
      </c>
      <c r="Y275" s="445">
        <v>6</v>
      </c>
      <c r="Z275" s="445">
        <v>7</v>
      </c>
      <c r="AA275" s="445">
        <v>6</v>
      </c>
      <c r="AB275" s="445">
        <v>7</v>
      </c>
      <c r="AC275" s="445">
        <v>7</v>
      </c>
      <c r="AD275" s="445">
        <v>7</v>
      </c>
      <c r="AE275" s="445">
        <v>7</v>
      </c>
      <c r="AF275" s="445">
        <v>7</v>
      </c>
      <c r="AG275" s="445">
        <v>7</v>
      </c>
      <c r="AH275" s="445">
        <v>7</v>
      </c>
      <c r="AI275" s="445">
        <v>7</v>
      </c>
      <c r="AJ275" s="445">
        <v>7</v>
      </c>
      <c r="AK275" s="445">
        <v>190000</v>
      </c>
      <c r="AL275" s="445">
        <v>223000</v>
      </c>
      <c r="AM275" s="445">
        <v>190000</v>
      </c>
      <c r="AN275" s="445">
        <v>223000</v>
      </c>
      <c r="AO275" s="445">
        <v>223000</v>
      </c>
      <c r="AP275" s="445">
        <v>223000</v>
      </c>
      <c r="AQ275" s="445">
        <v>223000</v>
      </c>
      <c r="AR275" s="445">
        <v>223000</v>
      </c>
      <c r="AS275" s="445">
        <v>223000</v>
      </c>
      <c r="AT275" s="445">
        <v>223000</v>
      </c>
      <c r="AU275" s="445">
        <v>223000</v>
      </c>
      <c r="AV275" s="445">
        <v>223000</v>
      </c>
      <c r="AW275" s="445">
        <v>1</v>
      </c>
    </row>
    <row r="276" spans="2:49" ht="21.75" customHeight="1">
      <c r="B276" s="440">
        <v>27</v>
      </c>
      <c r="C276" s="449" t="s">
        <v>2208</v>
      </c>
      <c r="D276" s="431">
        <v>429</v>
      </c>
      <c r="E276" s="430" t="s">
        <v>1274</v>
      </c>
      <c r="F276" s="430">
        <f t="shared" si="24"/>
        <v>4210260</v>
      </c>
      <c r="G276" s="430" t="s">
        <v>1275</v>
      </c>
      <c r="H276" s="430" t="s">
        <v>1275</v>
      </c>
      <c r="I276" s="431" t="str">
        <f t="shared" si="25"/>
        <v>OK</v>
      </c>
      <c r="J276" s="431" t="str">
        <f t="shared" si="23"/>
        <v>OK</v>
      </c>
      <c r="L276" s="450">
        <v>1063852</v>
      </c>
      <c r="M276" s="443" t="s">
        <v>1577</v>
      </c>
      <c r="N276" s="441" t="s">
        <v>1236</v>
      </c>
      <c r="O276" s="440" t="s">
        <v>652</v>
      </c>
      <c r="P276" s="440" t="s">
        <v>1237</v>
      </c>
      <c r="Q276" s="430" t="s">
        <v>1513</v>
      </c>
      <c r="R276" s="441" t="s">
        <v>1236</v>
      </c>
      <c r="S276" s="440" t="s">
        <v>652</v>
      </c>
      <c r="T276" s="440" t="s">
        <v>1237</v>
      </c>
      <c r="U276" s="445">
        <v>1440000</v>
      </c>
      <c r="V276" s="446">
        <v>45838</v>
      </c>
      <c r="W276" s="445">
        <v>14</v>
      </c>
      <c r="X276" s="445">
        <v>27</v>
      </c>
      <c r="Y276" s="445">
        <v>6</v>
      </c>
      <c r="Z276" s="445">
        <v>6</v>
      </c>
      <c r="AA276" s="445">
        <v>6</v>
      </c>
      <c r="AB276" s="445">
        <v>6</v>
      </c>
      <c r="AC276" s="445">
        <v>6</v>
      </c>
      <c r="AD276" s="445">
        <v>6</v>
      </c>
      <c r="AE276" s="445">
        <v>6</v>
      </c>
      <c r="AF276" s="445">
        <v>6</v>
      </c>
      <c r="AG276" s="445">
        <v>6</v>
      </c>
      <c r="AH276" s="445">
        <v>6</v>
      </c>
      <c r="AI276" s="445">
        <v>6</v>
      </c>
      <c r="AJ276" s="445">
        <v>6</v>
      </c>
      <c r="AK276" s="445">
        <v>207000</v>
      </c>
      <c r="AL276" s="445">
        <v>207000</v>
      </c>
      <c r="AM276" s="445">
        <v>207000</v>
      </c>
      <c r="AN276" s="445">
        <v>207000</v>
      </c>
      <c r="AO276" s="445">
        <v>207000</v>
      </c>
      <c r="AP276" s="445">
        <v>207000</v>
      </c>
      <c r="AQ276" s="445">
        <v>207000</v>
      </c>
      <c r="AR276" s="445">
        <v>207000</v>
      </c>
      <c r="AS276" s="445">
        <v>207000</v>
      </c>
      <c r="AT276" s="445">
        <v>207000</v>
      </c>
      <c r="AU276" s="445">
        <v>207000</v>
      </c>
      <c r="AV276" s="445">
        <v>207000</v>
      </c>
      <c r="AW276" s="445">
        <v>1</v>
      </c>
    </row>
    <row r="277" spans="2:49" ht="21.75" customHeight="1">
      <c r="B277" s="440">
        <v>28</v>
      </c>
      <c r="C277" s="449" t="s">
        <v>277</v>
      </c>
      <c r="D277" s="431">
        <v>430</v>
      </c>
      <c r="E277" s="430" t="s">
        <v>1276</v>
      </c>
      <c r="F277" s="430">
        <f t="shared" si="24"/>
        <v>4210261</v>
      </c>
      <c r="G277" s="430" t="s">
        <v>1277</v>
      </c>
      <c r="H277" s="430" t="s">
        <v>1277</v>
      </c>
      <c r="I277" s="431" t="str">
        <f t="shared" si="25"/>
        <v>OK</v>
      </c>
      <c r="J277" s="431" t="str">
        <f t="shared" si="23"/>
        <v>OK</v>
      </c>
      <c r="L277" s="450">
        <v>1031259</v>
      </c>
      <c r="M277" s="443" t="s">
        <v>616</v>
      </c>
      <c r="N277" s="441" t="s">
        <v>1278</v>
      </c>
      <c r="O277" s="440" t="s">
        <v>517</v>
      </c>
      <c r="P277" s="440" t="s">
        <v>617</v>
      </c>
      <c r="Q277" s="430" t="s">
        <v>1513</v>
      </c>
      <c r="R277" s="441" t="s">
        <v>1278</v>
      </c>
      <c r="S277" s="440" t="s">
        <v>517</v>
      </c>
      <c r="T277" s="440" t="s">
        <v>617</v>
      </c>
      <c r="U277" s="445">
        <v>0</v>
      </c>
      <c r="V277" s="446"/>
      <c r="W277" s="445">
        <v>14</v>
      </c>
      <c r="X277" s="445">
        <v>28</v>
      </c>
      <c r="Y277" s="445">
        <v>6</v>
      </c>
      <c r="Z277" s="445">
        <v>6</v>
      </c>
      <c r="AA277" s="445">
        <v>6</v>
      </c>
      <c r="AB277" s="445">
        <v>6</v>
      </c>
      <c r="AC277" s="445">
        <v>6</v>
      </c>
      <c r="AD277" s="445">
        <v>6</v>
      </c>
      <c r="AE277" s="445">
        <v>6</v>
      </c>
      <c r="AF277" s="445">
        <v>6</v>
      </c>
      <c r="AG277" s="445">
        <v>6</v>
      </c>
      <c r="AH277" s="445">
        <v>6</v>
      </c>
      <c r="AI277" s="445">
        <v>6</v>
      </c>
      <c r="AJ277" s="445">
        <v>6</v>
      </c>
      <c r="AK277" s="445">
        <v>210000</v>
      </c>
      <c r="AL277" s="445">
        <v>210000</v>
      </c>
      <c r="AM277" s="445">
        <v>210000</v>
      </c>
      <c r="AN277" s="445">
        <v>210000</v>
      </c>
      <c r="AO277" s="445">
        <v>210000</v>
      </c>
      <c r="AP277" s="445">
        <v>210000</v>
      </c>
      <c r="AQ277" s="445">
        <v>210000</v>
      </c>
      <c r="AR277" s="445">
        <v>210000</v>
      </c>
      <c r="AS277" s="445">
        <v>210000</v>
      </c>
      <c r="AT277" s="445">
        <v>210000</v>
      </c>
      <c r="AU277" s="445">
        <v>210000</v>
      </c>
      <c r="AV277" s="445">
        <v>210000</v>
      </c>
      <c r="AW277" s="445">
        <v>1</v>
      </c>
    </row>
    <row r="278" spans="2:49" ht="21.75" customHeight="1">
      <c r="B278" s="440">
        <v>29</v>
      </c>
      <c r="C278" s="452" t="s">
        <v>384</v>
      </c>
      <c r="D278" s="431">
        <v>431</v>
      </c>
      <c r="E278" s="430" t="s">
        <v>1281</v>
      </c>
      <c r="F278" s="430">
        <f t="shared" si="24"/>
        <v>4210329</v>
      </c>
      <c r="G278" s="430" t="s">
        <v>1282</v>
      </c>
      <c r="H278" s="430" t="s">
        <v>1282</v>
      </c>
      <c r="I278" s="431" t="str">
        <f t="shared" si="25"/>
        <v>OK</v>
      </c>
      <c r="J278" s="431" t="str">
        <f t="shared" si="23"/>
        <v>OK</v>
      </c>
      <c r="L278" s="450">
        <v>1066666</v>
      </c>
      <c r="M278" s="443" t="s">
        <v>1283</v>
      </c>
      <c r="N278" s="441" t="s">
        <v>1284</v>
      </c>
      <c r="O278" s="440" t="s">
        <v>517</v>
      </c>
      <c r="P278" s="440" t="s">
        <v>1579</v>
      </c>
      <c r="Q278" s="430" t="s">
        <v>1513</v>
      </c>
      <c r="R278" s="441" t="s">
        <v>1284</v>
      </c>
      <c r="S278" s="440" t="s">
        <v>517</v>
      </c>
      <c r="T278" s="440" t="s">
        <v>1579</v>
      </c>
      <c r="U278" s="445">
        <v>2160000</v>
      </c>
      <c r="V278" s="446">
        <v>45838</v>
      </c>
      <c r="W278" s="445">
        <v>14</v>
      </c>
      <c r="X278" s="445">
        <v>29</v>
      </c>
      <c r="Y278" s="445">
        <v>5</v>
      </c>
      <c r="Z278" s="445">
        <v>5</v>
      </c>
      <c r="AA278" s="445">
        <v>6</v>
      </c>
      <c r="AB278" s="445">
        <v>6</v>
      </c>
      <c r="AC278" s="445">
        <v>6</v>
      </c>
      <c r="AD278" s="445">
        <v>6</v>
      </c>
      <c r="AE278" s="445">
        <v>6</v>
      </c>
      <c r="AF278" s="445">
        <v>6</v>
      </c>
      <c r="AG278" s="445">
        <v>6</v>
      </c>
      <c r="AH278" s="445">
        <v>6</v>
      </c>
      <c r="AI278" s="445">
        <v>6</v>
      </c>
      <c r="AJ278" s="445">
        <v>6</v>
      </c>
      <c r="AK278" s="445">
        <v>166000</v>
      </c>
      <c r="AL278" s="445">
        <v>166000</v>
      </c>
      <c r="AM278" s="445">
        <v>199200</v>
      </c>
      <c r="AN278" s="445">
        <v>199200</v>
      </c>
      <c r="AO278" s="445">
        <v>199200</v>
      </c>
      <c r="AP278" s="445">
        <v>199200</v>
      </c>
      <c r="AQ278" s="445">
        <v>199200</v>
      </c>
      <c r="AR278" s="445">
        <v>199200</v>
      </c>
      <c r="AS278" s="445">
        <v>199200</v>
      </c>
      <c r="AT278" s="445">
        <v>199200</v>
      </c>
      <c r="AU278" s="445">
        <v>199200</v>
      </c>
      <c r="AV278" s="445">
        <v>199200</v>
      </c>
      <c r="AW278" s="445">
        <v>1</v>
      </c>
    </row>
    <row r="279" spans="2:49" ht="21.75" customHeight="1">
      <c r="B279" s="440">
        <v>30</v>
      </c>
      <c r="C279" s="452" t="s">
        <v>390</v>
      </c>
      <c r="D279" s="431">
        <v>432</v>
      </c>
      <c r="E279" s="430" t="s">
        <v>1285</v>
      </c>
      <c r="F279" s="430">
        <f t="shared" si="24"/>
        <v>4210330</v>
      </c>
      <c r="G279" s="430" t="s">
        <v>1286</v>
      </c>
      <c r="H279" s="430" t="s">
        <v>1286</v>
      </c>
      <c r="I279" s="431" t="str">
        <f t="shared" si="25"/>
        <v>OK</v>
      </c>
      <c r="J279" s="431" t="str">
        <f t="shared" si="23"/>
        <v>OK</v>
      </c>
      <c r="L279" s="450">
        <v>1063127</v>
      </c>
      <c r="M279" s="443" t="s">
        <v>1264</v>
      </c>
      <c r="N279" s="441" t="s">
        <v>1265</v>
      </c>
      <c r="O279" s="440" t="s">
        <v>652</v>
      </c>
      <c r="P279" s="440" t="s">
        <v>1717</v>
      </c>
      <c r="Q279" s="430" t="s">
        <v>1513</v>
      </c>
      <c r="R279" s="441" t="s">
        <v>1265</v>
      </c>
      <c r="S279" s="440" t="s">
        <v>652</v>
      </c>
      <c r="T279" s="440" t="s">
        <v>1717</v>
      </c>
      <c r="U279" s="445">
        <v>0</v>
      </c>
      <c r="V279" s="446"/>
      <c r="W279" s="445">
        <v>14</v>
      </c>
      <c r="X279" s="445">
        <v>30</v>
      </c>
      <c r="Y279" s="445">
        <v>4</v>
      </c>
      <c r="Z279" s="445">
        <v>4</v>
      </c>
      <c r="AA279" s="445">
        <v>4</v>
      </c>
      <c r="AB279" s="445">
        <v>4</v>
      </c>
      <c r="AC279" s="445">
        <v>4</v>
      </c>
      <c r="AD279" s="445">
        <v>4</v>
      </c>
      <c r="AE279" s="445">
        <v>4</v>
      </c>
      <c r="AF279" s="445">
        <v>4</v>
      </c>
      <c r="AG279" s="445">
        <v>4</v>
      </c>
      <c r="AH279" s="445">
        <v>4</v>
      </c>
      <c r="AI279" s="445">
        <v>4</v>
      </c>
      <c r="AJ279" s="445">
        <v>4</v>
      </c>
      <c r="AK279" s="445">
        <v>132000</v>
      </c>
      <c r="AL279" s="445">
        <v>132000</v>
      </c>
      <c r="AM279" s="445">
        <v>132000</v>
      </c>
      <c r="AN279" s="445">
        <v>132000</v>
      </c>
      <c r="AO279" s="445">
        <v>132000</v>
      </c>
      <c r="AP279" s="445">
        <v>132000</v>
      </c>
      <c r="AQ279" s="445">
        <v>132000</v>
      </c>
      <c r="AR279" s="445">
        <v>132000</v>
      </c>
      <c r="AS279" s="445">
        <v>132000</v>
      </c>
      <c r="AT279" s="445">
        <v>132000</v>
      </c>
      <c r="AU279" s="445">
        <v>132000</v>
      </c>
      <c r="AV279" s="445">
        <v>132000</v>
      </c>
      <c r="AW279" s="445">
        <v>1</v>
      </c>
    </row>
    <row r="280" spans="2:49" ht="21.75" customHeight="1">
      <c r="B280" s="440">
        <v>31</v>
      </c>
      <c r="C280" s="452" t="s">
        <v>397</v>
      </c>
      <c r="D280" s="431">
        <v>433</v>
      </c>
      <c r="E280" s="430" t="s">
        <v>1287</v>
      </c>
      <c r="F280" s="430">
        <f t="shared" si="24"/>
        <v>4210331</v>
      </c>
      <c r="G280" s="430" t="s">
        <v>1288</v>
      </c>
      <c r="H280" s="430" t="s">
        <v>1288</v>
      </c>
      <c r="I280" s="431" t="str">
        <f t="shared" si="25"/>
        <v>OK</v>
      </c>
      <c r="J280" s="431" t="str">
        <f t="shared" si="23"/>
        <v>OK</v>
      </c>
      <c r="L280" s="450">
        <v>1063852</v>
      </c>
      <c r="M280" s="443" t="s">
        <v>1577</v>
      </c>
      <c r="N280" s="441" t="s">
        <v>1236</v>
      </c>
      <c r="O280" s="440" t="s">
        <v>652</v>
      </c>
      <c r="P280" s="440" t="s">
        <v>1237</v>
      </c>
      <c r="Q280" s="430" t="s">
        <v>1513</v>
      </c>
      <c r="R280" s="441" t="s">
        <v>1236</v>
      </c>
      <c r="S280" s="440" t="s">
        <v>652</v>
      </c>
      <c r="T280" s="440" t="s">
        <v>1237</v>
      </c>
      <c r="U280" s="445">
        <v>960000</v>
      </c>
      <c r="V280" s="446">
        <v>45838</v>
      </c>
      <c r="W280" s="445">
        <v>14</v>
      </c>
      <c r="X280" s="445">
        <v>31</v>
      </c>
      <c r="Y280" s="445">
        <v>4</v>
      </c>
      <c r="Z280" s="445">
        <v>4</v>
      </c>
      <c r="AA280" s="445">
        <v>4</v>
      </c>
      <c r="AB280" s="445">
        <v>4</v>
      </c>
      <c r="AC280" s="445">
        <v>3</v>
      </c>
      <c r="AD280" s="445">
        <v>3</v>
      </c>
      <c r="AE280" s="445">
        <v>3</v>
      </c>
      <c r="AF280" s="445">
        <v>3</v>
      </c>
      <c r="AG280" s="445">
        <v>3</v>
      </c>
      <c r="AH280" s="445">
        <v>3</v>
      </c>
      <c r="AI280" s="445">
        <v>3</v>
      </c>
      <c r="AJ280" s="445">
        <v>3</v>
      </c>
      <c r="AK280" s="445">
        <v>138000</v>
      </c>
      <c r="AL280" s="445">
        <v>138000</v>
      </c>
      <c r="AM280" s="445">
        <v>138000</v>
      </c>
      <c r="AN280" s="445">
        <v>138000</v>
      </c>
      <c r="AO280" s="445">
        <v>103500</v>
      </c>
      <c r="AP280" s="445">
        <v>103500</v>
      </c>
      <c r="AQ280" s="445">
        <v>103500</v>
      </c>
      <c r="AR280" s="445">
        <v>103500</v>
      </c>
      <c r="AS280" s="445">
        <v>103500</v>
      </c>
      <c r="AT280" s="445">
        <v>103500</v>
      </c>
      <c r="AU280" s="445">
        <v>103500</v>
      </c>
      <c r="AV280" s="445">
        <v>103500</v>
      </c>
      <c r="AW280" s="445">
        <v>1</v>
      </c>
    </row>
    <row r="281" spans="2:49" ht="21.75" customHeight="1">
      <c r="B281" s="440">
        <v>32</v>
      </c>
      <c r="C281" s="452" t="s">
        <v>317</v>
      </c>
      <c r="D281" s="431">
        <v>434</v>
      </c>
      <c r="E281" s="430" t="s">
        <v>1289</v>
      </c>
      <c r="F281" s="430">
        <f t="shared" si="24"/>
        <v>4210338</v>
      </c>
      <c r="G281" s="430" t="s">
        <v>1290</v>
      </c>
      <c r="H281" s="430" t="s">
        <v>1290</v>
      </c>
      <c r="I281" s="431" t="str">
        <f t="shared" si="25"/>
        <v>OK</v>
      </c>
      <c r="J281" s="431" t="str">
        <f t="shared" si="23"/>
        <v>OK</v>
      </c>
      <c r="L281" s="450">
        <v>1066335</v>
      </c>
      <c r="M281" s="443" t="s">
        <v>1712</v>
      </c>
      <c r="N281" s="441" t="s">
        <v>1291</v>
      </c>
      <c r="O281" s="440" t="s">
        <v>652</v>
      </c>
      <c r="P281" s="440" t="s">
        <v>1292</v>
      </c>
      <c r="Q281" s="430" t="s">
        <v>1513</v>
      </c>
      <c r="R281" s="441" t="s">
        <v>1291</v>
      </c>
      <c r="S281" s="440" t="s">
        <v>652</v>
      </c>
      <c r="T281" s="440" t="s">
        <v>1292</v>
      </c>
      <c r="U281" s="445">
        <v>2240000</v>
      </c>
      <c r="V281" s="446">
        <v>45838</v>
      </c>
      <c r="W281" s="445">
        <v>14</v>
      </c>
      <c r="X281" s="445">
        <v>32</v>
      </c>
      <c r="Y281" s="445">
        <v>7</v>
      </c>
      <c r="Z281" s="445">
        <v>7</v>
      </c>
      <c r="AA281" s="445">
        <v>7</v>
      </c>
      <c r="AB281" s="445">
        <v>7</v>
      </c>
      <c r="AC281" s="445">
        <v>7</v>
      </c>
      <c r="AD281" s="445">
        <v>7</v>
      </c>
      <c r="AE281" s="445">
        <v>7</v>
      </c>
      <c r="AF281" s="445">
        <v>7</v>
      </c>
      <c r="AG281" s="445">
        <v>7</v>
      </c>
      <c r="AH281" s="445">
        <v>7</v>
      </c>
      <c r="AI281" s="445">
        <v>7</v>
      </c>
      <c r="AJ281" s="445">
        <v>7</v>
      </c>
      <c r="AK281" s="445">
        <v>246000</v>
      </c>
      <c r="AL281" s="445">
        <v>246000</v>
      </c>
      <c r="AM281" s="445">
        <v>246000</v>
      </c>
      <c r="AN281" s="445">
        <v>246000</v>
      </c>
      <c r="AO281" s="445">
        <v>242200</v>
      </c>
      <c r="AP281" s="445">
        <v>242200</v>
      </c>
      <c r="AQ281" s="445">
        <v>242200</v>
      </c>
      <c r="AR281" s="445">
        <v>242200</v>
      </c>
      <c r="AS281" s="445">
        <v>242200</v>
      </c>
      <c r="AT281" s="445">
        <v>242200</v>
      </c>
      <c r="AU281" s="445">
        <v>242200</v>
      </c>
      <c r="AV281" s="445">
        <v>242200</v>
      </c>
      <c r="AW281" s="445">
        <v>1</v>
      </c>
    </row>
    <row r="282" spans="2:49" ht="21.75" customHeight="1">
      <c r="B282" s="440">
        <v>33</v>
      </c>
      <c r="C282" s="452" t="s">
        <v>328</v>
      </c>
      <c r="D282" s="431">
        <v>435</v>
      </c>
      <c r="E282" s="430" t="s">
        <v>1293</v>
      </c>
      <c r="F282" s="430">
        <f t="shared" si="24"/>
        <v>4210339</v>
      </c>
      <c r="G282" s="430" t="s">
        <v>1294</v>
      </c>
      <c r="H282" s="430" t="s">
        <v>1294</v>
      </c>
      <c r="I282" s="431" t="str">
        <f t="shared" si="25"/>
        <v>OK</v>
      </c>
      <c r="J282" s="431" t="str">
        <f t="shared" si="23"/>
        <v>OK</v>
      </c>
      <c r="L282" s="450">
        <v>1066464</v>
      </c>
      <c r="M282" s="443" t="s">
        <v>1558</v>
      </c>
      <c r="N282" s="441" t="s">
        <v>1692</v>
      </c>
      <c r="O282" s="440" t="s">
        <v>652</v>
      </c>
      <c r="P282" s="440" t="s">
        <v>1043</v>
      </c>
      <c r="Q282" s="430" t="s">
        <v>1513</v>
      </c>
      <c r="R282" s="441" t="s">
        <v>1692</v>
      </c>
      <c r="S282" s="440" t="s">
        <v>652</v>
      </c>
      <c r="T282" s="440" t="s">
        <v>1043</v>
      </c>
      <c r="U282" s="445">
        <v>2560000</v>
      </c>
      <c r="V282" s="446">
        <v>45838</v>
      </c>
      <c r="W282" s="445">
        <v>14</v>
      </c>
      <c r="X282" s="445">
        <v>33</v>
      </c>
      <c r="Y282" s="445">
        <v>8</v>
      </c>
      <c r="Z282" s="445">
        <v>8</v>
      </c>
      <c r="AA282" s="445">
        <v>8</v>
      </c>
      <c r="AB282" s="445">
        <v>8</v>
      </c>
      <c r="AC282" s="445">
        <v>8</v>
      </c>
      <c r="AD282" s="445">
        <v>8</v>
      </c>
      <c r="AE282" s="445">
        <v>8</v>
      </c>
      <c r="AF282" s="445">
        <v>8</v>
      </c>
      <c r="AG282" s="445">
        <v>8</v>
      </c>
      <c r="AH282" s="445">
        <v>8</v>
      </c>
      <c r="AI282" s="445">
        <v>8</v>
      </c>
      <c r="AJ282" s="445">
        <v>8</v>
      </c>
      <c r="AK282" s="445">
        <v>275200</v>
      </c>
      <c r="AL282" s="445">
        <v>275200</v>
      </c>
      <c r="AM282" s="445">
        <v>275200</v>
      </c>
      <c r="AN282" s="445">
        <v>275200</v>
      </c>
      <c r="AO282" s="445">
        <v>275200</v>
      </c>
      <c r="AP282" s="445">
        <v>275200</v>
      </c>
      <c r="AQ282" s="445">
        <v>275200</v>
      </c>
      <c r="AR282" s="445">
        <v>275200</v>
      </c>
      <c r="AS282" s="445">
        <v>275200</v>
      </c>
      <c r="AT282" s="445">
        <v>275200</v>
      </c>
      <c r="AU282" s="445">
        <v>275200</v>
      </c>
      <c r="AV282" s="445">
        <v>275200</v>
      </c>
      <c r="AW282" s="445">
        <v>1</v>
      </c>
    </row>
    <row r="283" spans="2:49" ht="21.75" customHeight="1">
      <c r="B283" s="440">
        <v>34</v>
      </c>
      <c r="C283" s="452" t="s">
        <v>2209</v>
      </c>
      <c r="D283" s="431">
        <v>436</v>
      </c>
      <c r="E283" s="430" t="s">
        <v>1295</v>
      </c>
      <c r="F283" s="430">
        <f t="shared" si="24"/>
        <v>4210340</v>
      </c>
      <c r="G283" s="430" t="s">
        <v>1296</v>
      </c>
      <c r="H283" s="430" t="s">
        <v>1296</v>
      </c>
      <c r="I283" s="431" t="str">
        <f t="shared" si="25"/>
        <v>OK</v>
      </c>
      <c r="J283" s="431" t="str">
        <f t="shared" si="23"/>
        <v>OK</v>
      </c>
      <c r="L283" s="450">
        <v>1066218</v>
      </c>
      <c r="M283" s="443" t="s">
        <v>2198</v>
      </c>
      <c r="N283" s="441" t="s">
        <v>1212</v>
      </c>
      <c r="O283" s="440" t="s">
        <v>652</v>
      </c>
      <c r="P283" s="440" t="s">
        <v>1213</v>
      </c>
      <c r="Q283" s="430" t="s">
        <v>1513</v>
      </c>
      <c r="R283" s="441" t="s">
        <v>1212</v>
      </c>
      <c r="S283" s="440" t="s">
        <v>652</v>
      </c>
      <c r="T283" s="440" t="s">
        <v>1213</v>
      </c>
      <c r="U283" s="445">
        <v>1920000</v>
      </c>
      <c r="V283" s="446">
        <v>45838</v>
      </c>
      <c r="W283" s="445">
        <v>14</v>
      </c>
      <c r="X283" s="445">
        <v>34</v>
      </c>
      <c r="Y283" s="445">
        <v>6</v>
      </c>
      <c r="Z283" s="445">
        <v>6</v>
      </c>
      <c r="AA283" s="445">
        <v>6</v>
      </c>
      <c r="AB283" s="445">
        <v>7</v>
      </c>
      <c r="AC283" s="445">
        <v>7</v>
      </c>
      <c r="AD283" s="445">
        <v>7</v>
      </c>
      <c r="AE283" s="445">
        <v>7</v>
      </c>
      <c r="AF283" s="445">
        <v>7</v>
      </c>
      <c r="AG283" s="445">
        <v>7</v>
      </c>
      <c r="AH283" s="445">
        <v>7</v>
      </c>
      <c r="AI283" s="445">
        <v>7</v>
      </c>
      <c r="AJ283" s="445">
        <v>7</v>
      </c>
      <c r="AK283" s="445">
        <v>210000</v>
      </c>
      <c r="AL283" s="445">
        <v>210000</v>
      </c>
      <c r="AM283" s="445">
        <v>210000</v>
      </c>
      <c r="AN283" s="445">
        <v>245000</v>
      </c>
      <c r="AO283" s="445">
        <v>245000</v>
      </c>
      <c r="AP283" s="445">
        <v>245000</v>
      </c>
      <c r="AQ283" s="445">
        <v>245000</v>
      </c>
      <c r="AR283" s="445">
        <v>245000</v>
      </c>
      <c r="AS283" s="445">
        <v>245000</v>
      </c>
      <c r="AT283" s="445">
        <v>245000</v>
      </c>
      <c r="AU283" s="445">
        <v>245000</v>
      </c>
      <c r="AV283" s="445">
        <v>245000</v>
      </c>
      <c r="AW283" s="445">
        <v>1</v>
      </c>
    </row>
    <row r="284" spans="2:49" ht="21.75" customHeight="1">
      <c r="B284" s="440">
        <v>35</v>
      </c>
      <c r="C284" s="452" t="s">
        <v>340</v>
      </c>
      <c r="D284" s="431">
        <v>437</v>
      </c>
      <c r="E284" s="430" t="s">
        <v>1297</v>
      </c>
      <c r="F284" s="430">
        <f t="shared" si="24"/>
        <v>4210341</v>
      </c>
      <c r="G284" s="430" t="s">
        <v>1298</v>
      </c>
      <c r="H284" s="430" t="s">
        <v>1298</v>
      </c>
      <c r="I284" s="431" t="str">
        <f t="shared" ref="I284:I313" si="26">IF(COUNTIF($G$5:$G$335,G284)=1,"OK","重複あり！")</f>
        <v>OK</v>
      </c>
      <c r="J284" s="431" t="str">
        <f t="shared" si="23"/>
        <v>OK</v>
      </c>
      <c r="L284" s="450">
        <v>1063852</v>
      </c>
      <c r="M284" s="443" t="s">
        <v>1577</v>
      </c>
      <c r="N284" s="441" t="s">
        <v>1236</v>
      </c>
      <c r="O284" s="440" t="s">
        <v>652</v>
      </c>
      <c r="P284" s="440" t="s">
        <v>1237</v>
      </c>
      <c r="Q284" s="430" t="s">
        <v>1513</v>
      </c>
      <c r="R284" s="441" t="s">
        <v>1236</v>
      </c>
      <c r="S284" s="440" t="s">
        <v>652</v>
      </c>
      <c r="T284" s="440" t="s">
        <v>1237</v>
      </c>
      <c r="U284" s="445">
        <v>1440000</v>
      </c>
      <c r="V284" s="446">
        <v>45838</v>
      </c>
      <c r="W284" s="445">
        <v>14</v>
      </c>
      <c r="X284" s="445">
        <v>35</v>
      </c>
      <c r="Y284" s="445">
        <v>6</v>
      </c>
      <c r="Z284" s="445">
        <v>6</v>
      </c>
      <c r="AA284" s="445">
        <v>5</v>
      </c>
      <c r="AB284" s="445">
        <v>5</v>
      </c>
      <c r="AC284" s="445">
        <v>4</v>
      </c>
      <c r="AD284" s="445">
        <v>5</v>
      </c>
      <c r="AE284" s="445">
        <v>5</v>
      </c>
      <c r="AF284" s="445">
        <v>5</v>
      </c>
      <c r="AG284" s="445">
        <v>5</v>
      </c>
      <c r="AH284" s="445">
        <v>5</v>
      </c>
      <c r="AI284" s="445">
        <v>5</v>
      </c>
      <c r="AJ284" s="445">
        <v>5</v>
      </c>
      <c r="AK284" s="445">
        <v>207000</v>
      </c>
      <c r="AL284" s="445">
        <v>207000</v>
      </c>
      <c r="AM284" s="445">
        <v>172500</v>
      </c>
      <c r="AN284" s="445">
        <v>172500</v>
      </c>
      <c r="AO284" s="445">
        <v>138000</v>
      </c>
      <c r="AP284" s="445">
        <v>172500</v>
      </c>
      <c r="AQ284" s="445">
        <v>172500</v>
      </c>
      <c r="AR284" s="445">
        <v>172500</v>
      </c>
      <c r="AS284" s="445">
        <v>172500</v>
      </c>
      <c r="AT284" s="445">
        <v>172500</v>
      </c>
      <c r="AU284" s="445">
        <v>172500</v>
      </c>
      <c r="AV284" s="445">
        <v>172500</v>
      </c>
      <c r="AW284" s="445">
        <v>1</v>
      </c>
    </row>
    <row r="285" spans="2:49" ht="21.75" customHeight="1">
      <c r="B285" s="440">
        <v>36</v>
      </c>
      <c r="C285" s="452" t="s">
        <v>346</v>
      </c>
      <c r="D285" s="431">
        <v>438</v>
      </c>
      <c r="E285" s="430" t="s">
        <v>1299</v>
      </c>
      <c r="F285" s="430">
        <f t="shared" si="24"/>
        <v>4210342</v>
      </c>
      <c r="G285" s="430" t="s">
        <v>1300</v>
      </c>
      <c r="H285" s="430" t="s">
        <v>1300</v>
      </c>
      <c r="I285" s="431" t="str">
        <f t="shared" si="26"/>
        <v>OK</v>
      </c>
      <c r="J285" s="431" t="str">
        <f t="shared" si="23"/>
        <v>OK</v>
      </c>
      <c r="L285" s="450">
        <v>1066753</v>
      </c>
      <c r="M285" s="443" t="s">
        <v>1713</v>
      </c>
      <c r="N285" s="441" t="s">
        <v>1301</v>
      </c>
      <c r="O285" s="440" t="s">
        <v>652</v>
      </c>
      <c r="P285" s="440" t="s">
        <v>1302</v>
      </c>
      <c r="Q285" s="430" t="s">
        <v>1513</v>
      </c>
      <c r="R285" s="441" t="s">
        <v>1301</v>
      </c>
      <c r="S285" s="440" t="s">
        <v>652</v>
      </c>
      <c r="T285" s="440" t="s">
        <v>1302</v>
      </c>
      <c r="U285" s="445">
        <v>0</v>
      </c>
      <c r="V285" s="446"/>
      <c r="W285" s="445">
        <v>14</v>
      </c>
      <c r="X285" s="445">
        <v>36</v>
      </c>
      <c r="Y285" s="445">
        <v>6</v>
      </c>
      <c r="Z285" s="445">
        <v>6</v>
      </c>
      <c r="AA285" s="445">
        <v>6</v>
      </c>
      <c r="AB285" s="445">
        <v>6</v>
      </c>
      <c r="AC285" s="445">
        <v>6</v>
      </c>
      <c r="AD285" s="445">
        <v>6</v>
      </c>
      <c r="AE285" s="445">
        <v>6</v>
      </c>
      <c r="AF285" s="445">
        <v>6</v>
      </c>
      <c r="AG285" s="445">
        <v>6</v>
      </c>
      <c r="AH285" s="445">
        <v>6</v>
      </c>
      <c r="AI285" s="445">
        <v>6</v>
      </c>
      <c r="AJ285" s="445">
        <v>6</v>
      </c>
      <c r="AK285" s="445">
        <v>216000</v>
      </c>
      <c r="AL285" s="445">
        <v>216000</v>
      </c>
      <c r="AM285" s="445">
        <v>216000</v>
      </c>
      <c r="AN285" s="445">
        <v>216000</v>
      </c>
      <c r="AO285" s="445">
        <v>216000</v>
      </c>
      <c r="AP285" s="445">
        <v>216000</v>
      </c>
      <c r="AQ285" s="445">
        <v>216000</v>
      </c>
      <c r="AR285" s="445">
        <v>216000</v>
      </c>
      <c r="AS285" s="445">
        <v>216000</v>
      </c>
      <c r="AT285" s="445">
        <v>216000</v>
      </c>
      <c r="AU285" s="445">
        <v>216000</v>
      </c>
      <c r="AV285" s="445">
        <v>216000</v>
      </c>
      <c r="AW285" s="445">
        <v>1</v>
      </c>
    </row>
    <row r="286" spans="2:49" ht="21.75" customHeight="1">
      <c r="B286" s="440">
        <v>37</v>
      </c>
      <c r="C286" s="452" t="s">
        <v>318</v>
      </c>
      <c r="D286" s="431">
        <v>440</v>
      </c>
      <c r="E286" s="430" t="s">
        <v>1303</v>
      </c>
      <c r="F286" s="430">
        <f t="shared" si="24"/>
        <v>4210349</v>
      </c>
      <c r="G286" s="430" t="s">
        <v>1304</v>
      </c>
      <c r="H286" s="430" t="s">
        <v>1304</v>
      </c>
      <c r="I286" s="431" t="str">
        <f t="shared" si="26"/>
        <v>OK</v>
      </c>
      <c r="J286" s="431" t="str">
        <f t="shared" si="23"/>
        <v>OK</v>
      </c>
      <c r="L286" s="450">
        <v>1066651</v>
      </c>
      <c r="M286" s="443" t="s">
        <v>1714</v>
      </c>
      <c r="N286" s="441" t="s">
        <v>1063</v>
      </c>
      <c r="O286" s="440" t="s">
        <v>517</v>
      </c>
      <c r="P286" s="440" t="s">
        <v>2261</v>
      </c>
      <c r="Q286" s="430" t="s">
        <v>1513</v>
      </c>
      <c r="R286" s="441" t="s">
        <v>1063</v>
      </c>
      <c r="S286" s="440" t="s">
        <v>517</v>
      </c>
      <c r="T286" s="440" t="s">
        <v>2261</v>
      </c>
      <c r="U286" s="445">
        <v>1760000</v>
      </c>
      <c r="V286" s="446">
        <v>45838</v>
      </c>
      <c r="W286" s="445">
        <v>14</v>
      </c>
      <c r="X286" s="445">
        <v>37</v>
      </c>
      <c r="Y286" s="445">
        <v>4</v>
      </c>
      <c r="Z286" s="445">
        <v>4</v>
      </c>
      <c r="AA286" s="445">
        <v>4</v>
      </c>
      <c r="AB286" s="445">
        <v>4</v>
      </c>
      <c r="AC286" s="445">
        <v>4</v>
      </c>
      <c r="AD286" s="445">
        <v>4</v>
      </c>
      <c r="AE286" s="445">
        <v>4</v>
      </c>
      <c r="AF286" s="445">
        <v>4</v>
      </c>
      <c r="AG286" s="445">
        <v>3</v>
      </c>
      <c r="AH286" s="445">
        <v>3</v>
      </c>
      <c r="AI286" s="445">
        <v>3</v>
      </c>
      <c r="AJ286" s="445">
        <v>3</v>
      </c>
      <c r="AK286" s="445">
        <v>136000</v>
      </c>
      <c r="AL286" s="445">
        <v>136000</v>
      </c>
      <c r="AM286" s="445">
        <v>136000</v>
      </c>
      <c r="AN286" s="445">
        <v>136000</v>
      </c>
      <c r="AO286" s="445">
        <v>136000</v>
      </c>
      <c r="AP286" s="445">
        <v>136000</v>
      </c>
      <c r="AQ286" s="445">
        <v>136000</v>
      </c>
      <c r="AR286" s="445">
        <v>136000</v>
      </c>
      <c r="AS286" s="445">
        <v>102000</v>
      </c>
      <c r="AT286" s="445">
        <v>102000</v>
      </c>
      <c r="AU286" s="445">
        <v>102000</v>
      </c>
      <c r="AV286" s="445">
        <v>102000</v>
      </c>
      <c r="AW286" s="445">
        <v>1</v>
      </c>
    </row>
    <row r="287" spans="2:49" ht="21.75" customHeight="1">
      <c r="B287" s="440">
        <v>38</v>
      </c>
      <c r="C287" s="452" t="s">
        <v>282</v>
      </c>
      <c r="D287" s="431">
        <v>441</v>
      </c>
      <c r="E287" s="430" t="s">
        <v>1305</v>
      </c>
      <c r="F287" s="430">
        <f t="shared" si="24"/>
        <v>4210354</v>
      </c>
      <c r="G287" s="430" t="s">
        <v>1306</v>
      </c>
      <c r="H287" s="430" t="s">
        <v>1306</v>
      </c>
      <c r="I287" s="431" t="str">
        <f t="shared" si="26"/>
        <v>OK</v>
      </c>
      <c r="J287" s="431" t="str">
        <f t="shared" si="23"/>
        <v>OK</v>
      </c>
      <c r="L287" s="450">
        <v>1066992</v>
      </c>
      <c r="M287" s="443" t="s">
        <v>1559</v>
      </c>
      <c r="N287" s="441" t="s">
        <v>1307</v>
      </c>
      <c r="O287" s="440" t="s">
        <v>652</v>
      </c>
      <c r="P287" s="440" t="s">
        <v>1308</v>
      </c>
      <c r="Q287" s="430" t="s">
        <v>1513</v>
      </c>
      <c r="R287" s="441" t="s">
        <v>1307</v>
      </c>
      <c r="S287" s="440" t="s">
        <v>652</v>
      </c>
      <c r="T287" s="440" t="s">
        <v>1308</v>
      </c>
      <c r="U287" s="445">
        <v>1600000</v>
      </c>
      <c r="V287" s="446">
        <v>45838</v>
      </c>
      <c r="W287" s="445">
        <v>14</v>
      </c>
      <c r="X287" s="445">
        <v>38</v>
      </c>
      <c r="Y287" s="445">
        <v>4</v>
      </c>
      <c r="Z287" s="445">
        <v>4</v>
      </c>
      <c r="AA287" s="445">
        <v>3</v>
      </c>
      <c r="AB287" s="445">
        <v>3</v>
      </c>
      <c r="AC287" s="445">
        <v>3</v>
      </c>
      <c r="AD287" s="445">
        <v>3</v>
      </c>
      <c r="AE287" s="445">
        <v>3</v>
      </c>
      <c r="AF287" s="445">
        <v>3</v>
      </c>
      <c r="AG287" s="445">
        <v>3</v>
      </c>
      <c r="AH287" s="445">
        <v>3</v>
      </c>
      <c r="AI287" s="445">
        <v>3</v>
      </c>
      <c r="AJ287" s="445">
        <v>3</v>
      </c>
      <c r="AK287" s="445">
        <v>140000</v>
      </c>
      <c r="AL287" s="445">
        <v>140000</v>
      </c>
      <c r="AM287" s="445">
        <v>105000</v>
      </c>
      <c r="AN287" s="445">
        <v>105000</v>
      </c>
      <c r="AO287" s="445">
        <v>105000</v>
      </c>
      <c r="AP287" s="445">
        <v>105000</v>
      </c>
      <c r="AQ287" s="445">
        <v>105000</v>
      </c>
      <c r="AR287" s="445">
        <v>105000</v>
      </c>
      <c r="AS287" s="445">
        <v>105000</v>
      </c>
      <c r="AT287" s="445">
        <v>105000</v>
      </c>
      <c r="AU287" s="445">
        <v>105000</v>
      </c>
      <c r="AV287" s="445">
        <v>105000</v>
      </c>
      <c r="AW287" s="445">
        <v>1</v>
      </c>
    </row>
    <row r="288" spans="2:49" ht="24" customHeight="1">
      <c r="B288" s="440">
        <v>39</v>
      </c>
      <c r="C288" s="452" t="s">
        <v>403</v>
      </c>
      <c r="D288" s="431">
        <v>442</v>
      </c>
      <c r="E288" s="430" t="s">
        <v>1309</v>
      </c>
      <c r="F288" s="430">
        <f t="shared" si="24"/>
        <v>4210393</v>
      </c>
      <c r="G288" s="430" t="s">
        <v>1310</v>
      </c>
      <c r="H288" s="430" t="s">
        <v>1310</v>
      </c>
      <c r="I288" s="431" t="str">
        <f t="shared" si="26"/>
        <v>OK</v>
      </c>
      <c r="J288" s="431" t="str">
        <f t="shared" si="23"/>
        <v>OK</v>
      </c>
      <c r="L288" s="450">
        <v>1061839</v>
      </c>
      <c r="M288" s="443" t="s">
        <v>816</v>
      </c>
      <c r="N288" s="441" t="s">
        <v>1311</v>
      </c>
      <c r="O288" s="440" t="s">
        <v>652</v>
      </c>
      <c r="P288" s="440" t="s">
        <v>817</v>
      </c>
      <c r="Q288" s="430" t="s">
        <v>1513</v>
      </c>
      <c r="R288" s="441" t="s">
        <v>1311</v>
      </c>
      <c r="S288" s="440" t="s">
        <v>652</v>
      </c>
      <c r="T288" s="440" t="s">
        <v>817</v>
      </c>
      <c r="U288" s="445">
        <v>2880000</v>
      </c>
      <c r="V288" s="446">
        <v>45838</v>
      </c>
      <c r="W288" s="445">
        <v>14</v>
      </c>
      <c r="X288" s="445">
        <v>39</v>
      </c>
      <c r="Y288" s="445">
        <v>9</v>
      </c>
      <c r="Z288" s="445">
        <v>8</v>
      </c>
      <c r="AA288" s="445">
        <v>7</v>
      </c>
      <c r="AB288" s="445">
        <v>8</v>
      </c>
      <c r="AC288" s="445">
        <v>8</v>
      </c>
      <c r="AD288" s="445">
        <v>7</v>
      </c>
      <c r="AE288" s="445">
        <v>8</v>
      </c>
      <c r="AF288" s="445">
        <v>8</v>
      </c>
      <c r="AG288" s="445">
        <v>8</v>
      </c>
      <c r="AH288" s="445">
        <v>8</v>
      </c>
      <c r="AI288" s="445">
        <v>8</v>
      </c>
      <c r="AJ288" s="445">
        <v>8</v>
      </c>
      <c r="AK288" s="445">
        <v>306000</v>
      </c>
      <c r="AL288" s="445">
        <v>272000</v>
      </c>
      <c r="AM288" s="445">
        <v>238000</v>
      </c>
      <c r="AN288" s="445">
        <v>272000</v>
      </c>
      <c r="AO288" s="445">
        <v>272000</v>
      </c>
      <c r="AP288" s="445">
        <v>238000</v>
      </c>
      <c r="AQ288" s="445">
        <v>272000</v>
      </c>
      <c r="AR288" s="445">
        <v>272000</v>
      </c>
      <c r="AS288" s="445">
        <v>272000</v>
      </c>
      <c r="AT288" s="445">
        <v>272000</v>
      </c>
      <c r="AU288" s="445">
        <v>272000</v>
      </c>
      <c r="AV288" s="445">
        <v>272000</v>
      </c>
      <c r="AW288" s="445">
        <v>1</v>
      </c>
    </row>
    <row r="289" spans="2:49" ht="21.75" customHeight="1">
      <c r="B289" s="440">
        <v>40</v>
      </c>
      <c r="C289" s="452" t="s">
        <v>358</v>
      </c>
      <c r="D289" s="431">
        <v>443</v>
      </c>
      <c r="E289" s="430" t="s">
        <v>1312</v>
      </c>
      <c r="F289" s="430">
        <f t="shared" si="24"/>
        <v>4210394</v>
      </c>
      <c r="G289" s="430" t="s">
        <v>1313</v>
      </c>
      <c r="H289" s="430" t="s">
        <v>1313</v>
      </c>
      <c r="I289" s="431" t="str">
        <f t="shared" si="26"/>
        <v>OK</v>
      </c>
      <c r="J289" s="431" t="str">
        <f t="shared" si="23"/>
        <v>OK</v>
      </c>
      <c r="L289" s="450">
        <v>1061371</v>
      </c>
      <c r="M289" s="443" t="s">
        <v>1240</v>
      </c>
      <c r="N289" s="441" t="s">
        <v>1241</v>
      </c>
      <c r="O289" s="440" t="s">
        <v>652</v>
      </c>
      <c r="P289" s="440" t="s">
        <v>1242</v>
      </c>
      <c r="Q289" s="430" t="s">
        <v>1513</v>
      </c>
      <c r="R289" s="441" t="s">
        <v>1241</v>
      </c>
      <c r="S289" s="440" t="s">
        <v>652</v>
      </c>
      <c r="T289" s="440" t="s">
        <v>1242</v>
      </c>
      <c r="U289" s="445">
        <v>0</v>
      </c>
      <c r="V289" s="446"/>
      <c r="W289" s="445">
        <v>14</v>
      </c>
      <c r="X289" s="445">
        <v>40</v>
      </c>
      <c r="Y289" s="445">
        <v>4</v>
      </c>
      <c r="Z289" s="445">
        <v>4</v>
      </c>
      <c r="AA289" s="445">
        <v>4</v>
      </c>
      <c r="AB289" s="445">
        <v>4</v>
      </c>
      <c r="AC289" s="445">
        <v>4</v>
      </c>
      <c r="AD289" s="445">
        <v>4</v>
      </c>
      <c r="AE289" s="445">
        <v>4</v>
      </c>
      <c r="AF289" s="445">
        <v>4</v>
      </c>
      <c r="AG289" s="445">
        <v>4</v>
      </c>
      <c r="AH289" s="445">
        <v>4</v>
      </c>
      <c r="AI289" s="445">
        <v>4</v>
      </c>
      <c r="AJ289" s="445">
        <v>4</v>
      </c>
      <c r="AK289" s="445">
        <v>137932</v>
      </c>
      <c r="AL289" s="445">
        <v>137932</v>
      </c>
      <c r="AM289" s="445">
        <v>137932</v>
      </c>
      <c r="AN289" s="445">
        <v>137932</v>
      </c>
      <c r="AO289" s="445">
        <v>137932</v>
      </c>
      <c r="AP289" s="445">
        <v>137932</v>
      </c>
      <c r="AQ289" s="445">
        <v>137932</v>
      </c>
      <c r="AR289" s="445">
        <v>137932</v>
      </c>
      <c r="AS289" s="445">
        <v>137932</v>
      </c>
      <c r="AT289" s="445">
        <v>137932</v>
      </c>
      <c r="AU289" s="445">
        <v>137932</v>
      </c>
      <c r="AV289" s="445">
        <v>137932</v>
      </c>
      <c r="AW289" s="445">
        <v>2</v>
      </c>
    </row>
    <row r="290" spans="2:49" ht="21.75" customHeight="1">
      <c r="B290" s="440">
        <v>41</v>
      </c>
      <c r="C290" s="452" t="s">
        <v>363</v>
      </c>
      <c r="D290" s="431">
        <v>444</v>
      </c>
      <c r="E290" s="430" t="s">
        <v>1314</v>
      </c>
      <c r="F290" s="430">
        <f t="shared" si="24"/>
        <v>4210395</v>
      </c>
      <c r="G290" s="430" t="s">
        <v>1315</v>
      </c>
      <c r="H290" s="430" t="s">
        <v>1315</v>
      </c>
      <c r="I290" s="431" t="str">
        <f t="shared" si="26"/>
        <v>OK</v>
      </c>
      <c r="J290" s="431" t="str">
        <f t="shared" si="23"/>
        <v>OK</v>
      </c>
      <c r="L290" s="450">
        <v>1059151</v>
      </c>
      <c r="M290" s="443" t="s">
        <v>783</v>
      </c>
      <c r="N290" s="441" t="s">
        <v>784</v>
      </c>
      <c r="O290" s="440" t="s">
        <v>517</v>
      </c>
      <c r="P290" s="440" t="s">
        <v>785</v>
      </c>
      <c r="Q290" s="430" t="s">
        <v>1513</v>
      </c>
      <c r="R290" s="441" t="s">
        <v>784</v>
      </c>
      <c r="S290" s="440" t="s">
        <v>517</v>
      </c>
      <c r="T290" s="440" t="s">
        <v>785</v>
      </c>
      <c r="U290" s="445">
        <v>0</v>
      </c>
      <c r="V290" s="446"/>
      <c r="W290" s="445">
        <v>14</v>
      </c>
      <c r="X290" s="445">
        <v>41</v>
      </c>
      <c r="Y290" s="445">
        <v>3</v>
      </c>
      <c r="Z290" s="445">
        <v>5</v>
      </c>
      <c r="AA290" s="445">
        <v>5</v>
      </c>
      <c r="AB290" s="445">
        <v>5</v>
      </c>
      <c r="AC290" s="445">
        <v>5</v>
      </c>
      <c r="AD290" s="445">
        <v>5</v>
      </c>
      <c r="AE290" s="445">
        <v>5</v>
      </c>
      <c r="AF290" s="445">
        <v>5</v>
      </c>
      <c r="AG290" s="445">
        <v>5</v>
      </c>
      <c r="AH290" s="445">
        <v>5</v>
      </c>
      <c r="AI290" s="445">
        <v>5</v>
      </c>
      <c r="AJ290" s="445">
        <v>5</v>
      </c>
      <c r="AK290" s="445">
        <v>108000</v>
      </c>
      <c r="AL290" s="445">
        <v>182000</v>
      </c>
      <c r="AM290" s="445">
        <v>182000</v>
      </c>
      <c r="AN290" s="445">
        <v>182000</v>
      </c>
      <c r="AO290" s="445">
        <v>182000</v>
      </c>
      <c r="AP290" s="445">
        <v>182000</v>
      </c>
      <c r="AQ290" s="445">
        <v>182000</v>
      </c>
      <c r="AR290" s="445">
        <v>182000</v>
      </c>
      <c r="AS290" s="445">
        <v>182000</v>
      </c>
      <c r="AT290" s="445">
        <v>182000</v>
      </c>
      <c r="AU290" s="445">
        <v>182000</v>
      </c>
      <c r="AV290" s="445">
        <v>182000</v>
      </c>
      <c r="AW290" s="445">
        <v>1</v>
      </c>
    </row>
    <row r="291" spans="2:49" ht="21.75" customHeight="1">
      <c r="B291" s="440">
        <v>42</v>
      </c>
      <c r="C291" s="452" t="s">
        <v>371</v>
      </c>
      <c r="D291" s="431">
        <v>445</v>
      </c>
      <c r="E291" s="430" t="s">
        <v>1316</v>
      </c>
      <c r="F291" s="430">
        <f t="shared" si="24"/>
        <v>4210396</v>
      </c>
      <c r="G291" s="430" t="s">
        <v>1317</v>
      </c>
      <c r="H291" s="430" t="s">
        <v>1317</v>
      </c>
      <c r="I291" s="431" t="str">
        <f t="shared" si="26"/>
        <v>OK</v>
      </c>
      <c r="J291" s="431" t="str">
        <f t="shared" si="23"/>
        <v>OK</v>
      </c>
      <c r="L291" s="450">
        <v>1066679</v>
      </c>
      <c r="M291" s="443" t="s">
        <v>1318</v>
      </c>
      <c r="N291" s="441" t="s">
        <v>1319</v>
      </c>
      <c r="O291" s="440" t="s">
        <v>652</v>
      </c>
      <c r="P291" s="440" t="s">
        <v>1320</v>
      </c>
      <c r="Q291" s="430" t="s">
        <v>1513</v>
      </c>
      <c r="R291" s="441" t="s">
        <v>1319</v>
      </c>
      <c r="S291" s="440" t="s">
        <v>652</v>
      </c>
      <c r="T291" s="440" t="s">
        <v>1320</v>
      </c>
      <c r="U291" s="445">
        <v>960000</v>
      </c>
      <c r="V291" s="446">
        <v>45838</v>
      </c>
      <c r="W291" s="445">
        <v>14</v>
      </c>
      <c r="X291" s="445">
        <v>42</v>
      </c>
      <c r="Y291" s="445">
        <v>4</v>
      </c>
      <c r="Z291" s="445">
        <v>4</v>
      </c>
      <c r="AA291" s="445">
        <v>4</v>
      </c>
      <c r="AB291" s="445">
        <v>4</v>
      </c>
      <c r="AC291" s="445">
        <v>4</v>
      </c>
      <c r="AD291" s="445">
        <v>4</v>
      </c>
      <c r="AE291" s="445">
        <v>4</v>
      </c>
      <c r="AF291" s="445">
        <v>4</v>
      </c>
      <c r="AG291" s="445">
        <v>4</v>
      </c>
      <c r="AH291" s="445">
        <v>4</v>
      </c>
      <c r="AI291" s="445">
        <v>4</v>
      </c>
      <c r="AJ291" s="445">
        <v>4</v>
      </c>
      <c r="AK291" s="445">
        <v>144000</v>
      </c>
      <c r="AL291" s="445">
        <v>144000</v>
      </c>
      <c r="AM291" s="445">
        <v>144000</v>
      </c>
      <c r="AN291" s="445">
        <v>144000</v>
      </c>
      <c r="AO291" s="445">
        <v>144000</v>
      </c>
      <c r="AP291" s="445">
        <v>144000</v>
      </c>
      <c r="AQ291" s="445">
        <v>144000</v>
      </c>
      <c r="AR291" s="445">
        <v>144000</v>
      </c>
      <c r="AS291" s="445">
        <v>144000</v>
      </c>
      <c r="AT291" s="445">
        <v>144000</v>
      </c>
      <c r="AU291" s="445">
        <v>144000</v>
      </c>
      <c r="AV291" s="445">
        <v>144000</v>
      </c>
      <c r="AW291" s="445">
        <v>1</v>
      </c>
    </row>
    <row r="292" spans="2:49" ht="21.75" customHeight="1">
      <c r="B292" s="440">
        <v>43</v>
      </c>
      <c r="C292" s="452" t="s">
        <v>310</v>
      </c>
      <c r="D292" s="431">
        <v>446</v>
      </c>
      <c r="E292" s="430" t="s">
        <v>1321</v>
      </c>
      <c r="F292" s="430">
        <f t="shared" si="24"/>
        <v>4210398</v>
      </c>
      <c r="G292" s="430" t="s">
        <v>1322</v>
      </c>
      <c r="H292" s="430" t="s">
        <v>1322</v>
      </c>
      <c r="I292" s="431" t="str">
        <f t="shared" si="26"/>
        <v>OK</v>
      </c>
      <c r="J292" s="431" t="str">
        <f t="shared" si="23"/>
        <v>OK</v>
      </c>
      <c r="L292" s="442">
        <v>1075222</v>
      </c>
      <c r="M292" s="443" t="s">
        <v>2006</v>
      </c>
      <c r="N292" s="441" t="s">
        <v>1792</v>
      </c>
      <c r="O292" s="440" t="s">
        <v>652</v>
      </c>
      <c r="P292" s="440" t="s">
        <v>2007</v>
      </c>
      <c r="Q292" s="430" t="s">
        <v>1513</v>
      </c>
      <c r="R292" s="441" t="s">
        <v>1792</v>
      </c>
      <c r="S292" s="440" t="s">
        <v>652</v>
      </c>
      <c r="T292" s="440" t="s">
        <v>2007</v>
      </c>
      <c r="U292" s="445">
        <v>1600000</v>
      </c>
      <c r="V292" s="446">
        <v>45838</v>
      </c>
      <c r="W292" s="445">
        <v>14</v>
      </c>
      <c r="X292" s="445">
        <v>43</v>
      </c>
      <c r="Y292" s="445">
        <v>5</v>
      </c>
      <c r="Z292" s="445">
        <v>4</v>
      </c>
      <c r="AA292" s="445">
        <v>4</v>
      </c>
      <c r="AB292" s="445">
        <v>4</v>
      </c>
      <c r="AC292" s="445">
        <v>4</v>
      </c>
      <c r="AD292" s="445">
        <v>4</v>
      </c>
      <c r="AE292" s="445">
        <v>3</v>
      </c>
      <c r="AF292" s="445">
        <v>3</v>
      </c>
      <c r="AG292" s="445">
        <v>3</v>
      </c>
      <c r="AH292" s="445">
        <v>3</v>
      </c>
      <c r="AI292" s="445">
        <v>3</v>
      </c>
      <c r="AJ292" s="445">
        <v>3</v>
      </c>
      <c r="AK292" s="445">
        <v>175000</v>
      </c>
      <c r="AL292" s="445">
        <v>140000</v>
      </c>
      <c r="AM292" s="445">
        <v>140000</v>
      </c>
      <c r="AN292" s="445">
        <v>140000</v>
      </c>
      <c r="AO292" s="445">
        <v>140000</v>
      </c>
      <c r="AP292" s="445">
        <v>140000</v>
      </c>
      <c r="AQ292" s="445">
        <v>105000</v>
      </c>
      <c r="AR292" s="445">
        <v>105000</v>
      </c>
      <c r="AS292" s="445">
        <v>105000</v>
      </c>
      <c r="AT292" s="445">
        <v>105000</v>
      </c>
      <c r="AU292" s="445">
        <v>105000</v>
      </c>
      <c r="AV292" s="445">
        <v>105000</v>
      </c>
      <c r="AW292" s="445">
        <v>1</v>
      </c>
    </row>
    <row r="293" spans="2:49" ht="21.75" customHeight="1">
      <c r="B293" s="440">
        <v>44</v>
      </c>
      <c r="C293" s="452" t="s">
        <v>2210</v>
      </c>
      <c r="D293" s="431">
        <v>447</v>
      </c>
      <c r="E293" s="430" t="s">
        <v>1323</v>
      </c>
      <c r="F293" s="430">
        <f t="shared" si="24"/>
        <v>4210481</v>
      </c>
      <c r="G293" s="430" t="s">
        <v>1324</v>
      </c>
      <c r="H293" s="430" t="s">
        <v>1324</v>
      </c>
      <c r="I293" s="431" t="str">
        <f t="shared" si="26"/>
        <v>OK</v>
      </c>
      <c r="J293" s="431" t="str">
        <f t="shared" si="23"/>
        <v>OK</v>
      </c>
      <c r="L293" s="450">
        <v>1069003</v>
      </c>
      <c r="M293" s="443" t="s">
        <v>909</v>
      </c>
      <c r="N293" s="441" t="s">
        <v>1156</v>
      </c>
      <c r="O293" s="440" t="s">
        <v>517</v>
      </c>
      <c r="P293" s="440" t="s">
        <v>911</v>
      </c>
      <c r="Q293" s="430" t="s">
        <v>1513</v>
      </c>
      <c r="R293" s="441" t="s">
        <v>1156</v>
      </c>
      <c r="S293" s="440" t="s">
        <v>517</v>
      </c>
      <c r="T293" s="440" t="s">
        <v>911</v>
      </c>
      <c r="U293" s="445">
        <v>0</v>
      </c>
      <c r="V293" s="446"/>
      <c r="W293" s="445">
        <v>14</v>
      </c>
      <c r="X293" s="445">
        <v>44</v>
      </c>
      <c r="Y293" s="445">
        <v>6</v>
      </c>
      <c r="Z293" s="445">
        <v>6</v>
      </c>
      <c r="AA293" s="445">
        <v>6</v>
      </c>
      <c r="AB293" s="445">
        <v>6</v>
      </c>
      <c r="AC293" s="445">
        <v>6</v>
      </c>
      <c r="AD293" s="445">
        <v>6</v>
      </c>
      <c r="AE293" s="445">
        <v>6</v>
      </c>
      <c r="AF293" s="445">
        <v>6</v>
      </c>
      <c r="AG293" s="445">
        <v>6</v>
      </c>
      <c r="AH293" s="445">
        <v>6</v>
      </c>
      <c r="AI293" s="445">
        <v>6</v>
      </c>
      <c r="AJ293" s="445">
        <v>6</v>
      </c>
      <c r="AK293" s="445">
        <v>213000</v>
      </c>
      <c r="AL293" s="445">
        <v>213000</v>
      </c>
      <c r="AM293" s="445">
        <v>213000</v>
      </c>
      <c r="AN293" s="445">
        <v>213000</v>
      </c>
      <c r="AO293" s="445">
        <v>213000</v>
      </c>
      <c r="AP293" s="445">
        <v>213000</v>
      </c>
      <c r="AQ293" s="445">
        <v>213000</v>
      </c>
      <c r="AR293" s="445">
        <v>213000</v>
      </c>
      <c r="AS293" s="445">
        <v>213000</v>
      </c>
      <c r="AT293" s="445">
        <v>213000</v>
      </c>
      <c r="AU293" s="445">
        <v>213000</v>
      </c>
      <c r="AV293" s="445">
        <v>213000</v>
      </c>
      <c r="AW293" s="445">
        <v>1</v>
      </c>
    </row>
    <row r="294" spans="2:49" ht="21.75" customHeight="1">
      <c r="B294" s="440">
        <v>45</v>
      </c>
      <c r="C294" s="452" t="s">
        <v>2211</v>
      </c>
      <c r="D294" s="431">
        <v>448</v>
      </c>
      <c r="E294" s="430" t="s">
        <v>1325</v>
      </c>
      <c r="F294" s="430">
        <f t="shared" si="24"/>
        <v>4210483</v>
      </c>
      <c r="G294" s="430" t="s">
        <v>1326</v>
      </c>
      <c r="H294" s="430" t="s">
        <v>1326</v>
      </c>
      <c r="I294" s="431" t="str">
        <f t="shared" si="26"/>
        <v>OK</v>
      </c>
      <c r="J294" s="431" t="str">
        <f t="shared" si="23"/>
        <v>OK</v>
      </c>
      <c r="L294" s="450">
        <v>1068718</v>
      </c>
      <c r="M294" s="443" t="s">
        <v>1715</v>
      </c>
      <c r="N294" s="441" t="s">
        <v>1327</v>
      </c>
      <c r="O294" s="440" t="s">
        <v>652</v>
      </c>
      <c r="P294" s="440" t="s">
        <v>1328</v>
      </c>
      <c r="Q294" s="430" t="s">
        <v>1513</v>
      </c>
      <c r="R294" s="441" t="s">
        <v>1327</v>
      </c>
      <c r="S294" s="440" t="s">
        <v>652</v>
      </c>
      <c r="T294" s="440" t="s">
        <v>1328</v>
      </c>
      <c r="U294" s="445">
        <v>1680000</v>
      </c>
      <c r="V294" s="446">
        <v>45838</v>
      </c>
      <c r="W294" s="445">
        <v>14</v>
      </c>
      <c r="X294" s="445">
        <v>45</v>
      </c>
      <c r="Y294" s="445">
        <v>7</v>
      </c>
      <c r="Z294" s="445">
        <v>7</v>
      </c>
      <c r="AA294" s="445">
        <v>8</v>
      </c>
      <c r="AB294" s="445">
        <v>8</v>
      </c>
      <c r="AC294" s="445">
        <v>8</v>
      </c>
      <c r="AD294" s="445">
        <v>8</v>
      </c>
      <c r="AE294" s="445">
        <v>8</v>
      </c>
      <c r="AF294" s="445">
        <v>8</v>
      </c>
      <c r="AG294" s="445">
        <v>8</v>
      </c>
      <c r="AH294" s="445">
        <v>8</v>
      </c>
      <c r="AI294" s="445">
        <v>8</v>
      </c>
      <c r="AJ294" s="445">
        <v>8</v>
      </c>
      <c r="AK294" s="445">
        <v>252000</v>
      </c>
      <c r="AL294" s="445">
        <v>252000</v>
      </c>
      <c r="AM294" s="445">
        <v>288000</v>
      </c>
      <c r="AN294" s="445">
        <v>288000</v>
      </c>
      <c r="AO294" s="445">
        <v>288000</v>
      </c>
      <c r="AP294" s="445">
        <v>288000</v>
      </c>
      <c r="AQ294" s="445">
        <v>288000</v>
      </c>
      <c r="AR294" s="445">
        <v>288000</v>
      </c>
      <c r="AS294" s="445">
        <v>288000</v>
      </c>
      <c r="AT294" s="445">
        <v>288000</v>
      </c>
      <c r="AU294" s="445">
        <v>288000</v>
      </c>
      <c r="AV294" s="445">
        <v>288000</v>
      </c>
      <c r="AW294" s="445">
        <v>1</v>
      </c>
    </row>
    <row r="295" spans="2:49" ht="21.75" customHeight="1">
      <c r="B295" s="440">
        <v>46</v>
      </c>
      <c r="C295" s="452" t="s">
        <v>378</v>
      </c>
      <c r="D295" s="431">
        <v>449</v>
      </c>
      <c r="E295" s="430" t="s">
        <v>1329</v>
      </c>
      <c r="F295" s="430">
        <f t="shared" si="24"/>
        <v>4210487</v>
      </c>
      <c r="G295" s="430" t="s">
        <v>1330</v>
      </c>
      <c r="H295" s="430" t="s">
        <v>1330</v>
      </c>
      <c r="I295" s="431" t="str">
        <f t="shared" si="26"/>
        <v>OK</v>
      </c>
      <c r="J295" s="431" t="str">
        <f t="shared" si="23"/>
        <v>OK</v>
      </c>
      <c r="L295" s="444">
        <v>1051446</v>
      </c>
      <c r="M295" s="443" t="s">
        <v>1580</v>
      </c>
      <c r="N295" s="441" t="s">
        <v>1331</v>
      </c>
      <c r="O295" s="440" t="s">
        <v>517</v>
      </c>
      <c r="P295" s="440" t="s">
        <v>1332</v>
      </c>
      <c r="Q295" s="430" t="s">
        <v>1513</v>
      </c>
      <c r="R295" s="441" t="s">
        <v>1331</v>
      </c>
      <c r="S295" s="440" t="s">
        <v>517</v>
      </c>
      <c r="T295" s="440" t="s">
        <v>1332</v>
      </c>
      <c r="U295" s="445">
        <v>1680000</v>
      </c>
      <c r="V295" s="446">
        <v>45838</v>
      </c>
      <c r="W295" s="445">
        <v>14</v>
      </c>
      <c r="X295" s="445">
        <v>46</v>
      </c>
      <c r="Y295" s="445">
        <v>5</v>
      </c>
      <c r="Z295" s="445">
        <v>6</v>
      </c>
      <c r="AA295" s="445">
        <v>7</v>
      </c>
      <c r="AB295" s="445">
        <v>6</v>
      </c>
      <c r="AC295" s="445">
        <v>6</v>
      </c>
      <c r="AD295" s="445">
        <v>5</v>
      </c>
      <c r="AE295" s="445">
        <v>5</v>
      </c>
      <c r="AF295" s="445">
        <v>5</v>
      </c>
      <c r="AG295" s="445">
        <v>5</v>
      </c>
      <c r="AH295" s="445">
        <v>5</v>
      </c>
      <c r="AI295" s="445">
        <v>5</v>
      </c>
      <c r="AJ295" s="445">
        <v>5</v>
      </c>
      <c r="AK295" s="445">
        <v>200000</v>
      </c>
      <c r="AL295" s="445">
        <v>240000</v>
      </c>
      <c r="AM295" s="445">
        <v>280000</v>
      </c>
      <c r="AN295" s="445">
        <v>240000</v>
      </c>
      <c r="AO295" s="445">
        <v>240000</v>
      </c>
      <c r="AP295" s="445">
        <v>200000</v>
      </c>
      <c r="AQ295" s="445">
        <v>200000</v>
      </c>
      <c r="AR295" s="445">
        <v>200000</v>
      </c>
      <c r="AS295" s="445">
        <v>200000</v>
      </c>
      <c r="AT295" s="445">
        <v>200000</v>
      </c>
      <c r="AU295" s="445">
        <v>200000</v>
      </c>
      <c r="AV295" s="445">
        <v>200000</v>
      </c>
      <c r="AW295" s="445">
        <v>1</v>
      </c>
    </row>
    <row r="296" spans="2:49" ht="21.75" customHeight="1">
      <c r="B296" s="440">
        <v>47</v>
      </c>
      <c r="C296" s="452" t="s">
        <v>2212</v>
      </c>
      <c r="D296" s="431">
        <v>450</v>
      </c>
      <c r="E296" s="430" t="s">
        <v>1333</v>
      </c>
      <c r="F296" s="430">
        <f t="shared" si="24"/>
        <v>4210488</v>
      </c>
      <c r="G296" s="430" t="s">
        <v>1334</v>
      </c>
      <c r="H296" s="430" t="s">
        <v>1334</v>
      </c>
      <c r="I296" s="431" t="str">
        <f t="shared" si="26"/>
        <v>OK</v>
      </c>
      <c r="J296" s="431" t="str">
        <f t="shared" si="23"/>
        <v>OK</v>
      </c>
      <c r="L296" s="450">
        <v>1069202</v>
      </c>
      <c r="M296" s="443" t="s">
        <v>1581</v>
      </c>
      <c r="N296" s="441" t="s">
        <v>1633</v>
      </c>
      <c r="O296" s="440" t="s">
        <v>652</v>
      </c>
      <c r="P296" s="440" t="s">
        <v>1335</v>
      </c>
      <c r="Q296" s="430" t="s">
        <v>1513</v>
      </c>
      <c r="R296" s="441" t="s">
        <v>1633</v>
      </c>
      <c r="S296" s="440" t="s">
        <v>652</v>
      </c>
      <c r="T296" s="440" t="s">
        <v>1335</v>
      </c>
      <c r="U296" s="445">
        <v>2400000</v>
      </c>
      <c r="V296" s="446">
        <v>45838</v>
      </c>
      <c r="W296" s="445">
        <v>14</v>
      </c>
      <c r="X296" s="445">
        <v>47</v>
      </c>
      <c r="Y296" s="445">
        <v>5</v>
      </c>
      <c r="Z296" s="445">
        <v>5</v>
      </c>
      <c r="AA296" s="445">
        <v>6</v>
      </c>
      <c r="AB296" s="445">
        <v>6</v>
      </c>
      <c r="AC296" s="445">
        <v>6</v>
      </c>
      <c r="AD296" s="445">
        <v>6</v>
      </c>
      <c r="AE296" s="445">
        <v>6</v>
      </c>
      <c r="AF296" s="445">
        <v>6</v>
      </c>
      <c r="AG296" s="445">
        <v>6</v>
      </c>
      <c r="AH296" s="445">
        <v>6</v>
      </c>
      <c r="AI296" s="445">
        <v>6</v>
      </c>
      <c r="AJ296" s="445">
        <v>6</v>
      </c>
      <c r="AK296" s="445">
        <v>150681</v>
      </c>
      <c r="AL296" s="445">
        <v>176000</v>
      </c>
      <c r="AM296" s="445">
        <v>211200</v>
      </c>
      <c r="AN296" s="445">
        <v>211200</v>
      </c>
      <c r="AO296" s="445">
        <v>211200</v>
      </c>
      <c r="AP296" s="445">
        <v>211200</v>
      </c>
      <c r="AQ296" s="445">
        <v>211200</v>
      </c>
      <c r="AR296" s="445">
        <v>211200</v>
      </c>
      <c r="AS296" s="445">
        <v>211200</v>
      </c>
      <c r="AT296" s="445">
        <v>211200</v>
      </c>
      <c r="AU296" s="445">
        <v>211200</v>
      </c>
      <c r="AV296" s="445">
        <v>211200</v>
      </c>
      <c r="AW296" s="445">
        <v>1</v>
      </c>
    </row>
    <row r="297" spans="2:49" ht="21.75" customHeight="1">
      <c r="B297" s="440">
        <v>48</v>
      </c>
      <c r="C297" s="452" t="s">
        <v>2213</v>
      </c>
      <c r="D297" s="431">
        <v>451</v>
      </c>
      <c r="E297" s="430" t="s">
        <v>1336</v>
      </c>
      <c r="F297" s="430">
        <f t="shared" si="24"/>
        <v>4210489</v>
      </c>
      <c r="G297" s="430" t="s">
        <v>1337</v>
      </c>
      <c r="H297" s="430" t="s">
        <v>1337</v>
      </c>
      <c r="I297" s="431" t="str">
        <f t="shared" si="26"/>
        <v>OK</v>
      </c>
      <c r="J297" s="431" t="str">
        <f t="shared" si="23"/>
        <v>OK</v>
      </c>
      <c r="L297" s="450">
        <v>1068987</v>
      </c>
      <c r="M297" s="443" t="s">
        <v>1582</v>
      </c>
      <c r="N297" s="441" t="s">
        <v>1716</v>
      </c>
      <c r="O297" s="440" t="s">
        <v>652</v>
      </c>
      <c r="P297" s="440" t="s">
        <v>1338</v>
      </c>
      <c r="Q297" s="430" t="s">
        <v>1513</v>
      </c>
      <c r="R297" s="441" t="s">
        <v>1716</v>
      </c>
      <c r="S297" s="440" t="s">
        <v>652</v>
      </c>
      <c r="T297" s="440" t="s">
        <v>1338</v>
      </c>
      <c r="U297" s="445">
        <v>0</v>
      </c>
      <c r="V297" s="446"/>
      <c r="W297" s="445">
        <v>14</v>
      </c>
      <c r="X297" s="445">
        <v>48</v>
      </c>
      <c r="Y297" s="445">
        <v>6</v>
      </c>
      <c r="Z297" s="445">
        <v>6</v>
      </c>
      <c r="AA297" s="445">
        <v>6</v>
      </c>
      <c r="AB297" s="445">
        <v>6</v>
      </c>
      <c r="AC297" s="445">
        <v>6</v>
      </c>
      <c r="AD297" s="445">
        <v>5</v>
      </c>
      <c r="AE297" s="445">
        <v>6</v>
      </c>
      <c r="AF297" s="445">
        <v>6</v>
      </c>
      <c r="AG297" s="445">
        <v>6</v>
      </c>
      <c r="AH297" s="445">
        <v>6</v>
      </c>
      <c r="AI297" s="445">
        <v>6</v>
      </c>
      <c r="AJ297" s="445">
        <v>6</v>
      </c>
      <c r="AK297" s="445">
        <v>210000</v>
      </c>
      <c r="AL297" s="445">
        <v>210000</v>
      </c>
      <c r="AM297" s="445">
        <v>210000</v>
      </c>
      <c r="AN297" s="445">
        <v>210000</v>
      </c>
      <c r="AO297" s="445">
        <v>210000</v>
      </c>
      <c r="AP297" s="445">
        <v>175000</v>
      </c>
      <c r="AQ297" s="445">
        <v>210000</v>
      </c>
      <c r="AR297" s="445">
        <v>0</v>
      </c>
      <c r="AS297" s="445">
        <v>0</v>
      </c>
      <c r="AT297" s="445">
        <v>0</v>
      </c>
      <c r="AU297" s="445">
        <v>0</v>
      </c>
      <c r="AV297" s="445">
        <v>0</v>
      </c>
      <c r="AW297" s="445">
        <v>1</v>
      </c>
    </row>
    <row r="298" spans="2:49" ht="21.75" customHeight="1">
      <c r="B298" s="440">
        <v>49</v>
      </c>
      <c r="C298" s="452" t="s">
        <v>2214</v>
      </c>
      <c r="D298" s="431">
        <v>452</v>
      </c>
      <c r="E298" s="430" t="s">
        <v>1340</v>
      </c>
      <c r="F298" s="430">
        <f t="shared" si="24"/>
        <v>4210536</v>
      </c>
      <c r="G298" s="430" t="s">
        <v>1341</v>
      </c>
      <c r="H298" s="430" t="s">
        <v>1341</v>
      </c>
      <c r="I298" s="431" t="str">
        <f t="shared" si="26"/>
        <v>OK</v>
      </c>
      <c r="J298" s="431" t="str">
        <f t="shared" si="23"/>
        <v>OK</v>
      </c>
      <c r="L298" s="450">
        <v>1069108</v>
      </c>
      <c r="M298" s="443" t="s">
        <v>1585</v>
      </c>
      <c r="N298" s="441" t="s">
        <v>1342</v>
      </c>
      <c r="O298" s="440" t="s">
        <v>652</v>
      </c>
      <c r="P298" s="440" t="s">
        <v>1583</v>
      </c>
      <c r="Q298" s="430" t="s">
        <v>1513</v>
      </c>
      <c r="R298" s="441" t="s">
        <v>1342</v>
      </c>
      <c r="S298" s="440" t="s">
        <v>652</v>
      </c>
      <c r="T298" s="440" t="s">
        <v>1583</v>
      </c>
      <c r="U298" s="445">
        <v>0</v>
      </c>
      <c r="V298" s="446"/>
      <c r="W298" s="445">
        <v>14</v>
      </c>
      <c r="X298" s="445">
        <v>49</v>
      </c>
      <c r="Y298" s="445">
        <v>5</v>
      </c>
      <c r="Z298" s="445">
        <v>5</v>
      </c>
      <c r="AA298" s="445">
        <v>4</v>
      </c>
      <c r="AB298" s="445">
        <v>4</v>
      </c>
      <c r="AC298" s="445">
        <v>4</v>
      </c>
      <c r="AD298" s="445">
        <v>4</v>
      </c>
      <c r="AE298" s="445">
        <v>4</v>
      </c>
      <c r="AF298" s="445">
        <v>4</v>
      </c>
      <c r="AG298" s="445">
        <v>4</v>
      </c>
      <c r="AH298" s="445">
        <v>4</v>
      </c>
      <c r="AI298" s="445">
        <v>4</v>
      </c>
      <c r="AJ298" s="445">
        <v>4</v>
      </c>
      <c r="AK298" s="445">
        <v>200000</v>
      </c>
      <c r="AL298" s="445">
        <v>200000</v>
      </c>
      <c r="AM298" s="445">
        <v>160000</v>
      </c>
      <c r="AN298" s="445">
        <v>160000</v>
      </c>
      <c r="AO298" s="445">
        <v>160000</v>
      </c>
      <c r="AP298" s="445">
        <v>160000</v>
      </c>
      <c r="AQ298" s="445">
        <v>160000</v>
      </c>
      <c r="AR298" s="445">
        <v>160000</v>
      </c>
      <c r="AS298" s="445">
        <v>160000</v>
      </c>
      <c r="AT298" s="445">
        <v>160000</v>
      </c>
      <c r="AU298" s="445">
        <v>160000</v>
      </c>
      <c r="AV298" s="445">
        <v>160000</v>
      </c>
      <c r="AW298" s="445">
        <v>1</v>
      </c>
    </row>
    <row r="299" spans="2:49" ht="21.75" customHeight="1">
      <c r="B299" s="440">
        <v>50</v>
      </c>
      <c r="C299" s="452" t="s">
        <v>2215</v>
      </c>
      <c r="D299" s="431">
        <v>453</v>
      </c>
      <c r="E299" s="430" t="s">
        <v>1343</v>
      </c>
      <c r="F299" s="430">
        <f t="shared" si="24"/>
        <v>4210590</v>
      </c>
      <c r="G299" s="430" t="s">
        <v>1344</v>
      </c>
      <c r="H299" s="430" t="s">
        <v>1344</v>
      </c>
      <c r="I299" s="431" t="str">
        <f t="shared" si="26"/>
        <v>OK</v>
      </c>
      <c r="J299" s="431" t="str">
        <f t="shared" si="23"/>
        <v>OK</v>
      </c>
      <c r="L299" s="450">
        <v>1066679</v>
      </c>
      <c r="M299" s="443" t="s">
        <v>1318</v>
      </c>
      <c r="N299" s="441" t="s">
        <v>1345</v>
      </c>
      <c r="O299" s="440" t="s">
        <v>652</v>
      </c>
      <c r="P299" s="440" t="s">
        <v>1320</v>
      </c>
      <c r="Q299" s="430" t="s">
        <v>1513</v>
      </c>
      <c r="R299" s="441" t="s">
        <v>1345</v>
      </c>
      <c r="S299" s="440" t="s">
        <v>652</v>
      </c>
      <c r="T299" s="440" t="s">
        <v>1320</v>
      </c>
      <c r="U299" s="445">
        <v>1440000</v>
      </c>
      <c r="V299" s="446">
        <v>45838</v>
      </c>
      <c r="W299" s="445">
        <v>14</v>
      </c>
      <c r="X299" s="445">
        <v>50</v>
      </c>
      <c r="Y299" s="445">
        <v>6</v>
      </c>
      <c r="Z299" s="445">
        <v>6</v>
      </c>
      <c r="AA299" s="445">
        <v>6</v>
      </c>
      <c r="AB299" s="445">
        <v>6</v>
      </c>
      <c r="AC299" s="445">
        <v>6</v>
      </c>
      <c r="AD299" s="445">
        <v>6</v>
      </c>
      <c r="AE299" s="445">
        <v>6</v>
      </c>
      <c r="AF299" s="445">
        <v>6</v>
      </c>
      <c r="AG299" s="445">
        <v>6</v>
      </c>
      <c r="AH299" s="445">
        <v>6</v>
      </c>
      <c r="AI299" s="445">
        <v>6</v>
      </c>
      <c r="AJ299" s="445">
        <v>6</v>
      </c>
      <c r="AK299" s="445">
        <v>216000</v>
      </c>
      <c r="AL299" s="445">
        <v>216000</v>
      </c>
      <c r="AM299" s="445">
        <v>216000</v>
      </c>
      <c r="AN299" s="445">
        <v>216000</v>
      </c>
      <c r="AO299" s="445">
        <v>216000</v>
      </c>
      <c r="AP299" s="445">
        <v>216000</v>
      </c>
      <c r="AQ299" s="445">
        <v>216000</v>
      </c>
      <c r="AR299" s="445">
        <v>216000</v>
      </c>
      <c r="AS299" s="445">
        <v>216000</v>
      </c>
      <c r="AT299" s="445">
        <v>216000</v>
      </c>
      <c r="AU299" s="445">
        <v>216000</v>
      </c>
      <c r="AV299" s="445">
        <v>216000</v>
      </c>
      <c r="AW299" s="445">
        <v>1</v>
      </c>
    </row>
    <row r="300" spans="2:49" ht="21.75" customHeight="1">
      <c r="B300" s="440">
        <v>51</v>
      </c>
      <c r="C300" s="452" t="s">
        <v>2216</v>
      </c>
      <c r="D300" s="431">
        <v>454</v>
      </c>
      <c r="E300" s="430" t="s">
        <v>1346</v>
      </c>
      <c r="F300" s="430">
        <f t="shared" si="24"/>
        <v>4210596</v>
      </c>
      <c r="G300" s="430" t="s">
        <v>1347</v>
      </c>
      <c r="H300" s="430" t="s">
        <v>1347</v>
      </c>
      <c r="I300" s="431" t="str">
        <f t="shared" si="26"/>
        <v>OK</v>
      </c>
      <c r="J300" s="431" t="str">
        <f t="shared" si="23"/>
        <v>OK</v>
      </c>
      <c r="L300" s="450">
        <v>1071476</v>
      </c>
      <c r="M300" s="443" t="s">
        <v>1348</v>
      </c>
      <c r="N300" s="441" t="s">
        <v>1349</v>
      </c>
      <c r="O300" s="440" t="s">
        <v>652</v>
      </c>
      <c r="P300" s="440" t="s">
        <v>1350</v>
      </c>
      <c r="Q300" s="430" t="s">
        <v>1513</v>
      </c>
      <c r="R300" s="441" t="s">
        <v>1349</v>
      </c>
      <c r="S300" s="440" t="s">
        <v>652</v>
      </c>
      <c r="T300" s="440" t="s">
        <v>1350</v>
      </c>
      <c r="U300" s="445">
        <v>0</v>
      </c>
      <c r="V300" s="446"/>
      <c r="W300" s="445">
        <v>14</v>
      </c>
      <c r="X300" s="445">
        <v>51</v>
      </c>
      <c r="Y300" s="445">
        <v>7</v>
      </c>
      <c r="Z300" s="445">
        <v>7</v>
      </c>
      <c r="AA300" s="445">
        <v>6</v>
      </c>
      <c r="AB300" s="445">
        <v>6</v>
      </c>
      <c r="AC300" s="445">
        <v>6</v>
      </c>
      <c r="AD300" s="445">
        <v>6</v>
      </c>
      <c r="AE300" s="445">
        <v>6</v>
      </c>
      <c r="AF300" s="445">
        <v>6</v>
      </c>
      <c r="AG300" s="445">
        <v>6</v>
      </c>
      <c r="AH300" s="445">
        <v>6</v>
      </c>
      <c r="AI300" s="445">
        <v>6</v>
      </c>
      <c r="AJ300" s="445">
        <v>6</v>
      </c>
      <c r="AK300" s="445">
        <v>245000</v>
      </c>
      <c r="AL300" s="445">
        <v>245000</v>
      </c>
      <c r="AM300" s="445">
        <v>210000</v>
      </c>
      <c r="AN300" s="445">
        <v>210000</v>
      </c>
      <c r="AO300" s="445">
        <v>210000</v>
      </c>
      <c r="AP300" s="445">
        <v>210000</v>
      </c>
      <c r="AQ300" s="445">
        <v>210000</v>
      </c>
      <c r="AR300" s="445">
        <v>210000</v>
      </c>
      <c r="AS300" s="445">
        <v>210000</v>
      </c>
      <c r="AT300" s="445">
        <v>210000</v>
      </c>
      <c r="AU300" s="445">
        <v>210000</v>
      </c>
      <c r="AV300" s="445">
        <v>210000</v>
      </c>
      <c r="AW300" s="445">
        <v>1</v>
      </c>
    </row>
    <row r="301" spans="2:49" ht="21.75" customHeight="1">
      <c r="B301" s="440">
        <v>52</v>
      </c>
      <c r="C301" s="452" t="s">
        <v>323</v>
      </c>
      <c r="D301" s="431">
        <v>455</v>
      </c>
      <c r="E301" s="430" t="s">
        <v>1351</v>
      </c>
      <c r="F301" s="430">
        <f t="shared" si="24"/>
        <v>4210597</v>
      </c>
      <c r="G301" s="430" t="s">
        <v>1352</v>
      </c>
      <c r="H301" s="430" t="s">
        <v>1352</v>
      </c>
      <c r="I301" s="431" t="str">
        <f t="shared" si="26"/>
        <v>OK</v>
      </c>
      <c r="J301" s="431" t="str">
        <f t="shared" si="23"/>
        <v>OK</v>
      </c>
      <c r="L301" s="444">
        <v>1071406</v>
      </c>
      <c r="M301" s="443" t="s">
        <v>556</v>
      </c>
      <c r="N301" s="441" t="s">
        <v>1353</v>
      </c>
      <c r="O301" s="440" t="s">
        <v>517</v>
      </c>
      <c r="P301" s="440" t="s">
        <v>557</v>
      </c>
      <c r="Q301" s="430" t="s">
        <v>1513</v>
      </c>
      <c r="R301" s="441" t="s">
        <v>1353</v>
      </c>
      <c r="S301" s="440" t="s">
        <v>517</v>
      </c>
      <c r="T301" s="440" t="s">
        <v>557</v>
      </c>
      <c r="U301" s="445">
        <v>2560000</v>
      </c>
      <c r="V301" s="446">
        <v>45838</v>
      </c>
      <c r="W301" s="445">
        <v>14</v>
      </c>
      <c r="X301" s="445">
        <v>52</v>
      </c>
      <c r="Y301" s="445">
        <v>8</v>
      </c>
      <c r="Z301" s="445">
        <v>8</v>
      </c>
      <c r="AA301" s="445">
        <v>8</v>
      </c>
      <c r="AB301" s="445">
        <v>8</v>
      </c>
      <c r="AC301" s="445">
        <v>8</v>
      </c>
      <c r="AD301" s="445">
        <v>8</v>
      </c>
      <c r="AE301" s="445">
        <v>8</v>
      </c>
      <c r="AF301" s="445">
        <v>8</v>
      </c>
      <c r="AG301" s="445">
        <v>8</v>
      </c>
      <c r="AH301" s="445">
        <v>8</v>
      </c>
      <c r="AI301" s="445">
        <v>8</v>
      </c>
      <c r="AJ301" s="445">
        <v>8</v>
      </c>
      <c r="AK301" s="445">
        <v>277600</v>
      </c>
      <c r="AL301" s="445">
        <v>277600</v>
      </c>
      <c r="AM301" s="445">
        <v>277600</v>
      </c>
      <c r="AN301" s="445">
        <v>277600</v>
      </c>
      <c r="AO301" s="445">
        <v>277600</v>
      </c>
      <c r="AP301" s="445">
        <v>277600</v>
      </c>
      <c r="AQ301" s="445">
        <v>277600</v>
      </c>
      <c r="AR301" s="445">
        <v>277600</v>
      </c>
      <c r="AS301" s="445">
        <v>277600</v>
      </c>
      <c r="AT301" s="445">
        <v>277600</v>
      </c>
      <c r="AU301" s="445">
        <v>277600</v>
      </c>
      <c r="AV301" s="445">
        <v>277600</v>
      </c>
      <c r="AW301" s="445">
        <v>1</v>
      </c>
    </row>
    <row r="302" spans="2:49" ht="21.75" customHeight="1">
      <c r="B302" s="440">
        <v>53</v>
      </c>
      <c r="C302" s="452" t="s">
        <v>2217</v>
      </c>
      <c r="D302" s="431">
        <v>456</v>
      </c>
      <c r="E302" s="430" t="s">
        <v>1355</v>
      </c>
      <c r="F302" s="430">
        <f t="shared" si="24"/>
        <v>4210600</v>
      </c>
      <c r="G302" s="430" t="s">
        <v>1356</v>
      </c>
      <c r="H302" s="430" t="s">
        <v>1356</v>
      </c>
      <c r="I302" s="431" t="str">
        <f t="shared" si="26"/>
        <v>OK</v>
      </c>
      <c r="J302" s="431" t="str">
        <f t="shared" si="23"/>
        <v>OK</v>
      </c>
      <c r="L302" s="450">
        <v>1066783</v>
      </c>
      <c r="M302" s="443" t="s">
        <v>1048</v>
      </c>
      <c r="N302" s="441" t="s">
        <v>1357</v>
      </c>
      <c r="O302" s="440" t="s">
        <v>644</v>
      </c>
      <c r="P302" s="440" t="s">
        <v>1695</v>
      </c>
      <c r="Q302" s="430" t="s">
        <v>1513</v>
      </c>
      <c r="R302" s="441" t="s">
        <v>1357</v>
      </c>
      <c r="S302" s="440" t="s">
        <v>644</v>
      </c>
      <c r="T302" s="440" t="s">
        <v>1695</v>
      </c>
      <c r="U302" s="445">
        <v>2200000</v>
      </c>
      <c r="V302" s="446">
        <v>45838</v>
      </c>
      <c r="W302" s="445">
        <v>14</v>
      </c>
      <c r="X302" s="445">
        <v>53</v>
      </c>
      <c r="Y302" s="445">
        <v>5</v>
      </c>
      <c r="Z302" s="445">
        <v>5</v>
      </c>
      <c r="AA302" s="445">
        <v>5</v>
      </c>
      <c r="AB302" s="445">
        <v>4</v>
      </c>
      <c r="AC302" s="445">
        <v>4</v>
      </c>
      <c r="AD302" s="445">
        <v>4</v>
      </c>
      <c r="AE302" s="445">
        <v>4</v>
      </c>
      <c r="AF302" s="445">
        <v>4</v>
      </c>
      <c r="AG302" s="445">
        <v>4</v>
      </c>
      <c r="AH302" s="445">
        <v>4</v>
      </c>
      <c r="AI302" s="445">
        <v>5</v>
      </c>
      <c r="AJ302" s="445">
        <v>5</v>
      </c>
      <c r="AK302" s="445">
        <v>175000</v>
      </c>
      <c r="AL302" s="445">
        <v>175000</v>
      </c>
      <c r="AM302" s="445">
        <v>175000</v>
      </c>
      <c r="AN302" s="445">
        <v>140000</v>
      </c>
      <c r="AO302" s="445">
        <v>140000</v>
      </c>
      <c r="AP302" s="445">
        <v>140000</v>
      </c>
      <c r="AQ302" s="445">
        <v>140000</v>
      </c>
      <c r="AR302" s="445">
        <v>140000</v>
      </c>
      <c r="AS302" s="445">
        <v>140000</v>
      </c>
      <c r="AT302" s="445">
        <v>140000</v>
      </c>
      <c r="AU302" s="445">
        <v>175000</v>
      </c>
      <c r="AV302" s="445">
        <v>175000</v>
      </c>
      <c r="AW302" s="445">
        <v>1</v>
      </c>
    </row>
    <row r="303" spans="2:49" ht="21.75" customHeight="1">
      <c r="B303" s="440">
        <v>54</v>
      </c>
      <c r="C303" s="452" t="s">
        <v>483</v>
      </c>
      <c r="D303" s="431">
        <v>457</v>
      </c>
      <c r="E303" s="430">
        <v>4220001</v>
      </c>
      <c r="F303" s="430">
        <f t="shared" si="24"/>
        <v>4220001</v>
      </c>
      <c r="G303" s="430" t="s">
        <v>1359</v>
      </c>
      <c r="H303" s="430" t="s">
        <v>1359</v>
      </c>
      <c r="I303" s="431" t="str">
        <f t="shared" si="26"/>
        <v>OK</v>
      </c>
      <c r="J303" s="431" t="str">
        <f t="shared" si="23"/>
        <v>OK</v>
      </c>
      <c r="L303" s="450">
        <v>1063127</v>
      </c>
      <c r="M303" s="443" t="s">
        <v>1264</v>
      </c>
      <c r="N303" s="441" t="s">
        <v>1265</v>
      </c>
      <c r="O303" s="440" t="s">
        <v>652</v>
      </c>
      <c r="P303" s="440" t="s">
        <v>1717</v>
      </c>
      <c r="Q303" s="430" t="s">
        <v>1513</v>
      </c>
      <c r="R303" s="441" t="s">
        <v>1265</v>
      </c>
      <c r="S303" s="440" t="s">
        <v>652</v>
      </c>
      <c r="T303" s="440" t="s">
        <v>1717</v>
      </c>
      <c r="U303" s="445">
        <v>0</v>
      </c>
      <c r="V303" s="446"/>
      <c r="W303" s="445">
        <v>14</v>
      </c>
      <c r="X303" s="445">
        <v>54</v>
      </c>
      <c r="Y303" s="445">
        <v>4</v>
      </c>
      <c r="Z303" s="445">
        <v>4</v>
      </c>
      <c r="AA303" s="445">
        <v>4</v>
      </c>
      <c r="AB303" s="445">
        <v>4</v>
      </c>
      <c r="AC303" s="445">
        <v>4</v>
      </c>
      <c r="AD303" s="445">
        <v>4</v>
      </c>
      <c r="AE303" s="445">
        <v>4</v>
      </c>
      <c r="AF303" s="445">
        <v>4</v>
      </c>
      <c r="AG303" s="445">
        <v>4</v>
      </c>
      <c r="AH303" s="445">
        <v>4</v>
      </c>
      <c r="AI303" s="445">
        <v>4</v>
      </c>
      <c r="AJ303" s="445">
        <v>4</v>
      </c>
      <c r="AK303" s="445">
        <v>132000</v>
      </c>
      <c r="AL303" s="445">
        <v>132000</v>
      </c>
      <c r="AM303" s="445">
        <v>132000</v>
      </c>
      <c r="AN303" s="445">
        <v>132000</v>
      </c>
      <c r="AO303" s="445">
        <v>132000</v>
      </c>
      <c r="AP303" s="445">
        <v>132000</v>
      </c>
      <c r="AQ303" s="445">
        <v>132000</v>
      </c>
      <c r="AR303" s="445">
        <v>132000</v>
      </c>
      <c r="AS303" s="445">
        <v>132000</v>
      </c>
      <c r="AT303" s="445">
        <v>132000</v>
      </c>
      <c r="AU303" s="445">
        <v>132000</v>
      </c>
      <c r="AV303" s="445">
        <v>132000</v>
      </c>
      <c r="AW303" s="445">
        <v>1</v>
      </c>
    </row>
    <row r="304" spans="2:49" ht="21.75" customHeight="1">
      <c r="B304" s="440">
        <v>55</v>
      </c>
      <c r="C304" s="452" t="s">
        <v>2218</v>
      </c>
      <c r="D304" s="431">
        <v>458</v>
      </c>
      <c r="E304" s="430">
        <v>4220002</v>
      </c>
      <c r="F304" s="430">
        <f t="shared" si="24"/>
        <v>4220002</v>
      </c>
      <c r="G304" s="430" t="s">
        <v>1780</v>
      </c>
      <c r="H304" s="430" t="s">
        <v>1780</v>
      </c>
      <c r="I304" s="431" t="str">
        <f t="shared" si="26"/>
        <v>OK</v>
      </c>
      <c r="J304" s="431" t="str">
        <f t="shared" si="23"/>
        <v>OK</v>
      </c>
      <c r="L304" s="442">
        <v>1078366</v>
      </c>
      <c r="M304" s="443" t="s">
        <v>1543</v>
      </c>
      <c r="N304" s="441" t="s">
        <v>1843</v>
      </c>
      <c r="O304" s="440" t="s">
        <v>652</v>
      </c>
      <c r="P304" s="440" t="s">
        <v>809</v>
      </c>
      <c r="Q304" s="430" t="s">
        <v>1513</v>
      </c>
      <c r="R304" s="441" t="s">
        <v>1843</v>
      </c>
      <c r="S304" s="440" t="s">
        <v>652</v>
      </c>
      <c r="T304" s="440" t="s">
        <v>809</v>
      </c>
      <c r="U304" s="445">
        <v>1760000</v>
      </c>
      <c r="V304" s="446">
        <v>45838</v>
      </c>
      <c r="W304" s="445">
        <v>14</v>
      </c>
      <c r="X304" s="445">
        <v>55</v>
      </c>
      <c r="Y304" s="445">
        <v>4</v>
      </c>
      <c r="Z304" s="445">
        <v>4</v>
      </c>
      <c r="AA304" s="445">
        <v>5</v>
      </c>
      <c r="AB304" s="445">
        <v>5</v>
      </c>
      <c r="AC304" s="445">
        <v>6</v>
      </c>
      <c r="AD304" s="445">
        <v>5</v>
      </c>
      <c r="AE304" s="445">
        <v>5</v>
      </c>
      <c r="AF304" s="445">
        <v>5</v>
      </c>
      <c r="AG304" s="445">
        <v>6</v>
      </c>
      <c r="AH304" s="445">
        <v>6</v>
      </c>
      <c r="AI304" s="445">
        <v>6</v>
      </c>
      <c r="AJ304" s="445">
        <v>6</v>
      </c>
      <c r="AK304" s="445">
        <v>135816</v>
      </c>
      <c r="AL304" s="445">
        <v>135816</v>
      </c>
      <c r="AM304" s="445">
        <v>169770</v>
      </c>
      <c r="AN304" s="445">
        <v>169770</v>
      </c>
      <c r="AO304" s="445">
        <v>203724</v>
      </c>
      <c r="AP304" s="445">
        <v>169770</v>
      </c>
      <c r="AQ304" s="445">
        <v>169770</v>
      </c>
      <c r="AR304" s="445">
        <v>169770</v>
      </c>
      <c r="AS304" s="445">
        <v>203724</v>
      </c>
      <c r="AT304" s="445">
        <v>203724</v>
      </c>
      <c r="AU304" s="445">
        <v>203724</v>
      </c>
      <c r="AV304" s="445">
        <v>203724</v>
      </c>
      <c r="AW304" s="445">
        <v>1</v>
      </c>
    </row>
    <row r="305" spans="1:50" ht="21.75" customHeight="1">
      <c r="B305" s="440">
        <v>56</v>
      </c>
      <c r="C305" s="452" t="s">
        <v>2219</v>
      </c>
      <c r="D305" s="431">
        <v>459</v>
      </c>
      <c r="E305" s="430">
        <v>4220003</v>
      </c>
      <c r="F305" s="430">
        <f t="shared" si="24"/>
        <v>4220003</v>
      </c>
      <c r="G305" s="430" t="s">
        <v>1781</v>
      </c>
      <c r="H305" s="430" t="s">
        <v>1781</v>
      </c>
      <c r="I305" s="431" t="str">
        <f t="shared" si="26"/>
        <v>OK</v>
      </c>
      <c r="J305" s="431" t="str">
        <f t="shared" si="23"/>
        <v>OK</v>
      </c>
      <c r="L305" s="444">
        <v>1063669</v>
      </c>
      <c r="M305" s="443" t="s">
        <v>1547</v>
      </c>
      <c r="N305" s="441" t="s">
        <v>1844</v>
      </c>
      <c r="O305" s="440" t="s">
        <v>652</v>
      </c>
      <c r="P305" s="440" t="s">
        <v>849</v>
      </c>
      <c r="Q305" s="430" t="s">
        <v>1513</v>
      </c>
      <c r="R305" s="441" t="s">
        <v>1844</v>
      </c>
      <c r="S305" s="440" t="s">
        <v>652</v>
      </c>
      <c r="T305" s="440" t="s">
        <v>849</v>
      </c>
      <c r="U305" s="445">
        <v>2240000</v>
      </c>
      <c r="V305" s="446">
        <v>45838</v>
      </c>
      <c r="W305" s="445">
        <v>14</v>
      </c>
      <c r="X305" s="445">
        <v>56</v>
      </c>
      <c r="Y305" s="445">
        <v>7</v>
      </c>
      <c r="Z305" s="445">
        <v>8</v>
      </c>
      <c r="AA305" s="445">
        <v>8</v>
      </c>
      <c r="AB305" s="445">
        <v>7</v>
      </c>
      <c r="AC305" s="445">
        <v>6</v>
      </c>
      <c r="AD305" s="445">
        <v>6</v>
      </c>
      <c r="AE305" s="445">
        <v>6</v>
      </c>
      <c r="AF305" s="445">
        <v>6</v>
      </c>
      <c r="AG305" s="445">
        <v>6</v>
      </c>
      <c r="AH305" s="445">
        <v>6</v>
      </c>
      <c r="AI305" s="445">
        <v>6</v>
      </c>
      <c r="AJ305" s="445">
        <v>6</v>
      </c>
      <c r="AK305" s="445">
        <v>238000</v>
      </c>
      <c r="AL305" s="445">
        <v>272000</v>
      </c>
      <c r="AM305" s="445">
        <v>272000</v>
      </c>
      <c r="AN305" s="445">
        <v>238000</v>
      </c>
      <c r="AO305" s="445">
        <v>204000</v>
      </c>
      <c r="AP305" s="445">
        <v>204000</v>
      </c>
      <c r="AQ305" s="445">
        <v>204000</v>
      </c>
      <c r="AR305" s="445">
        <v>204000</v>
      </c>
      <c r="AS305" s="445">
        <v>204000</v>
      </c>
      <c r="AT305" s="445">
        <v>204000</v>
      </c>
      <c r="AU305" s="445">
        <v>204000</v>
      </c>
      <c r="AV305" s="445">
        <v>204000</v>
      </c>
      <c r="AW305" s="445">
        <v>1</v>
      </c>
    </row>
    <row r="306" spans="1:50" s="431" customFormat="1" ht="21.75" customHeight="1">
      <c r="A306" s="430"/>
      <c r="B306" s="440">
        <v>57</v>
      </c>
      <c r="C306" s="452" t="s">
        <v>2220</v>
      </c>
      <c r="D306" s="431">
        <v>460</v>
      </c>
      <c r="E306" s="430">
        <v>4220004</v>
      </c>
      <c r="F306" s="430">
        <f t="shared" si="24"/>
        <v>4220004</v>
      </c>
      <c r="G306" s="430" t="s">
        <v>1782</v>
      </c>
      <c r="H306" s="430" t="s">
        <v>1782</v>
      </c>
      <c r="I306" s="431" t="str">
        <f t="shared" si="26"/>
        <v>OK</v>
      </c>
      <c r="J306" s="431" t="str">
        <f t="shared" si="23"/>
        <v>OK</v>
      </c>
      <c r="K306" s="430"/>
      <c r="L306" s="444">
        <v>1068987</v>
      </c>
      <c r="M306" s="443" t="s">
        <v>1582</v>
      </c>
      <c r="N306" s="441" t="s">
        <v>1845</v>
      </c>
      <c r="O306" s="440" t="s">
        <v>652</v>
      </c>
      <c r="P306" s="440" t="s">
        <v>1338</v>
      </c>
      <c r="Q306" s="430" t="s">
        <v>1513</v>
      </c>
      <c r="R306" s="441" t="s">
        <v>1845</v>
      </c>
      <c r="S306" s="440" t="s">
        <v>652</v>
      </c>
      <c r="T306" s="440" t="s">
        <v>1338</v>
      </c>
      <c r="U306" s="445">
        <v>0</v>
      </c>
      <c r="V306" s="446"/>
      <c r="W306" s="445">
        <v>14</v>
      </c>
      <c r="X306" s="445">
        <v>57</v>
      </c>
      <c r="Y306" s="445">
        <v>8</v>
      </c>
      <c r="Z306" s="445">
        <v>6</v>
      </c>
      <c r="AA306" s="445">
        <v>7</v>
      </c>
      <c r="AB306" s="445">
        <v>7</v>
      </c>
      <c r="AC306" s="445">
        <v>7</v>
      </c>
      <c r="AD306" s="445">
        <v>7</v>
      </c>
      <c r="AE306" s="445">
        <v>7</v>
      </c>
      <c r="AF306" s="445">
        <v>7</v>
      </c>
      <c r="AG306" s="445">
        <v>7</v>
      </c>
      <c r="AH306" s="445">
        <v>7</v>
      </c>
      <c r="AI306" s="445">
        <v>7</v>
      </c>
      <c r="AJ306" s="445">
        <v>7</v>
      </c>
      <c r="AK306" s="445">
        <v>280000</v>
      </c>
      <c r="AL306" s="445">
        <v>210000</v>
      </c>
      <c r="AM306" s="445">
        <v>245000</v>
      </c>
      <c r="AN306" s="445">
        <v>245000</v>
      </c>
      <c r="AO306" s="445">
        <v>245000</v>
      </c>
      <c r="AP306" s="445">
        <v>245000</v>
      </c>
      <c r="AQ306" s="445">
        <v>245000</v>
      </c>
      <c r="AR306" s="445">
        <v>0</v>
      </c>
      <c r="AS306" s="445">
        <v>0</v>
      </c>
      <c r="AT306" s="445">
        <v>0</v>
      </c>
      <c r="AU306" s="445">
        <v>0</v>
      </c>
      <c r="AV306" s="445">
        <v>0</v>
      </c>
      <c r="AW306" s="445">
        <v>1</v>
      </c>
      <c r="AX306" s="430"/>
    </row>
    <row r="307" spans="1:50" s="431" customFormat="1" ht="21.75" customHeight="1">
      <c r="A307" s="436" t="s">
        <v>1360</v>
      </c>
      <c r="B307" s="444">
        <v>1</v>
      </c>
      <c r="C307" s="429" t="s">
        <v>2221</v>
      </c>
      <c r="D307" s="431">
        <f>B307+500</f>
        <v>501</v>
      </c>
      <c r="E307" s="430" t="s">
        <v>1361</v>
      </c>
      <c r="F307" s="430">
        <f t="shared" si="24"/>
        <v>7210041</v>
      </c>
      <c r="G307" s="430" t="s">
        <v>1362</v>
      </c>
      <c r="H307" s="430" t="s">
        <v>1362</v>
      </c>
      <c r="I307" s="431" t="str">
        <f t="shared" si="26"/>
        <v>OK</v>
      </c>
      <c r="J307" s="431" t="str">
        <f t="shared" si="23"/>
        <v>OK</v>
      </c>
      <c r="K307" s="430"/>
      <c r="L307" s="444">
        <v>1060121</v>
      </c>
      <c r="M307" s="443" t="s">
        <v>1846</v>
      </c>
      <c r="N307" s="429" t="s">
        <v>1363</v>
      </c>
      <c r="O307" s="444" t="s">
        <v>1364</v>
      </c>
      <c r="P307" s="444" t="s">
        <v>1856</v>
      </c>
      <c r="Q307" s="430" t="s">
        <v>1513</v>
      </c>
      <c r="R307" s="429" t="s">
        <v>1363</v>
      </c>
      <c r="S307" s="444" t="s">
        <v>1364</v>
      </c>
      <c r="T307" s="444" t="s">
        <v>1856</v>
      </c>
      <c r="U307" s="445">
        <v>0</v>
      </c>
      <c r="V307" s="446"/>
      <c r="W307" s="445">
        <v>15</v>
      </c>
      <c r="X307" s="445"/>
      <c r="Y307" s="445">
        <v>8</v>
      </c>
      <c r="Z307" s="445">
        <v>9</v>
      </c>
      <c r="AA307" s="445">
        <v>9</v>
      </c>
      <c r="AB307" s="445">
        <v>9</v>
      </c>
      <c r="AC307" s="445">
        <v>9</v>
      </c>
      <c r="AD307" s="445">
        <v>9</v>
      </c>
      <c r="AE307" s="445">
        <v>9</v>
      </c>
      <c r="AF307" s="445">
        <v>9</v>
      </c>
      <c r="AG307" s="445">
        <v>9</v>
      </c>
      <c r="AH307" s="445">
        <v>9</v>
      </c>
      <c r="AI307" s="445">
        <v>9</v>
      </c>
      <c r="AJ307" s="445">
        <v>9</v>
      </c>
      <c r="AK307" s="445">
        <v>272000</v>
      </c>
      <c r="AL307" s="445">
        <v>306000</v>
      </c>
      <c r="AM307" s="445">
        <v>306000</v>
      </c>
      <c r="AN307" s="445">
        <v>306000</v>
      </c>
      <c r="AO307" s="445">
        <v>306000</v>
      </c>
      <c r="AP307" s="445">
        <v>306000</v>
      </c>
      <c r="AQ307" s="445">
        <v>306000</v>
      </c>
      <c r="AR307" s="445">
        <v>306000</v>
      </c>
      <c r="AS307" s="445">
        <v>306000</v>
      </c>
      <c r="AT307" s="445">
        <v>306000</v>
      </c>
      <c r="AU307" s="445">
        <v>306000</v>
      </c>
      <c r="AV307" s="445">
        <v>306000</v>
      </c>
      <c r="AW307" s="445">
        <v>1</v>
      </c>
      <c r="AX307" s="430"/>
    </row>
    <row r="308" spans="1:50" ht="21.75" customHeight="1">
      <c r="B308" s="444">
        <f>B307+1</f>
        <v>2</v>
      </c>
      <c r="C308" s="429" t="s">
        <v>2222</v>
      </c>
      <c r="D308" s="431">
        <f t="shared" ref="D308:D320" si="27">B308+500</f>
        <v>502</v>
      </c>
      <c r="E308" s="430" t="s">
        <v>1365</v>
      </c>
      <c r="F308" s="430">
        <f t="shared" si="24"/>
        <v>7210042</v>
      </c>
      <c r="G308" s="430" t="s">
        <v>1366</v>
      </c>
      <c r="H308" s="430" t="s">
        <v>1366</v>
      </c>
      <c r="I308" s="431" t="str">
        <f t="shared" si="26"/>
        <v>OK</v>
      </c>
      <c r="J308" s="431" t="str">
        <f t="shared" si="23"/>
        <v>OK</v>
      </c>
      <c r="L308" s="444">
        <v>1060103</v>
      </c>
      <c r="M308" s="443" t="s">
        <v>1847</v>
      </c>
      <c r="N308" s="429" t="s">
        <v>1367</v>
      </c>
      <c r="O308" s="444" t="s">
        <v>517</v>
      </c>
      <c r="P308" s="444" t="s">
        <v>1368</v>
      </c>
      <c r="Q308" s="430" t="s">
        <v>1513</v>
      </c>
      <c r="R308" s="429" t="s">
        <v>1367</v>
      </c>
      <c r="S308" s="444" t="s">
        <v>517</v>
      </c>
      <c r="T308" s="444" t="s">
        <v>1368</v>
      </c>
      <c r="U308" s="445">
        <v>0</v>
      </c>
      <c r="V308" s="446"/>
      <c r="W308" s="445">
        <v>15</v>
      </c>
      <c r="X308" s="445">
        <v>2</v>
      </c>
      <c r="Y308" s="445">
        <v>6</v>
      </c>
      <c r="Z308" s="445">
        <v>7</v>
      </c>
      <c r="AA308" s="445">
        <v>7</v>
      </c>
      <c r="AB308" s="445">
        <v>7</v>
      </c>
      <c r="AC308" s="445">
        <v>7</v>
      </c>
      <c r="AD308" s="445">
        <v>7</v>
      </c>
      <c r="AE308" s="445">
        <v>7</v>
      </c>
      <c r="AF308" s="445">
        <v>7</v>
      </c>
      <c r="AG308" s="445">
        <v>7</v>
      </c>
      <c r="AH308" s="445">
        <v>7</v>
      </c>
      <c r="AI308" s="445">
        <v>7</v>
      </c>
      <c r="AJ308" s="445">
        <v>7</v>
      </c>
      <c r="AK308" s="445">
        <v>210000</v>
      </c>
      <c r="AL308" s="445">
        <v>245000</v>
      </c>
      <c r="AM308" s="445">
        <v>245000</v>
      </c>
      <c r="AN308" s="445">
        <v>245000</v>
      </c>
      <c r="AO308" s="445">
        <v>245000</v>
      </c>
      <c r="AP308" s="445">
        <v>245000</v>
      </c>
      <c r="AQ308" s="445">
        <v>245000</v>
      </c>
      <c r="AR308" s="445">
        <v>245000</v>
      </c>
      <c r="AS308" s="445">
        <v>245000</v>
      </c>
      <c r="AT308" s="445">
        <v>245000</v>
      </c>
      <c r="AU308" s="445">
        <v>245000</v>
      </c>
      <c r="AV308" s="445">
        <v>245000</v>
      </c>
      <c r="AW308" s="445">
        <v>1</v>
      </c>
    </row>
    <row r="309" spans="1:50">
      <c r="B309" s="444">
        <f t="shared" ref="B309:B325" si="28">B308+1</f>
        <v>3</v>
      </c>
      <c r="C309" s="429" t="s">
        <v>2223</v>
      </c>
      <c r="D309" s="431">
        <f t="shared" si="27"/>
        <v>503</v>
      </c>
      <c r="E309" s="430" t="s">
        <v>1369</v>
      </c>
      <c r="F309" s="430">
        <f t="shared" si="24"/>
        <v>7210043</v>
      </c>
      <c r="G309" s="430" t="s">
        <v>1370</v>
      </c>
      <c r="H309" s="430" t="s">
        <v>1370</v>
      </c>
      <c r="I309" s="431" t="str">
        <f t="shared" si="26"/>
        <v>OK</v>
      </c>
      <c r="J309" s="431" t="str">
        <f t="shared" si="23"/>
        <v>OK</v>
      </c>
      <c r="L309" s="444">
        <v>1060117</v>
      </c>
      <c r="M309" s="443" t="s">
        <v>1848</v>
      </c>
      <c r="N309" s="429" t="s">
        <v>1371</v>
      </c>
      <c r="O309" s="444" t="s">
        <v>652</v>
      </c>
      <c r="P309" s="444" t="s">
        <v>1372</v>
      </c>
      <c r="Q309" s="430" t="s">
        <v>1513</v>
      </c>
      <c r="R309" s="429" t="s">
        <v>1371</v>
      </c>
      <c r="S309" s="444" t="s">
        <v>652</v>
      </c>
      <c r="T309" s="444" t="s">
        <v>1372</v>
      </c>
      <c r="U309" s="445">
        <v>0</v>
      </c>
      <c r="V309" s="446"/>
      <c r="W309" s="445">
        <v>15</v>
      </c>
      <c r="X309" s="445">
        <v>3</v>
      </c>
      <c r="Y309" s="445">
        <v>5</v>
      </c>
      <c r="Z309" s="445">
        <v>6</v>
      </c>
      <c r="AA309" s="445">
        <v>6</v>
      </c>
      <c r="AB309" s="445">
        <v>6</v>
      </c>
      <c r="AC309" s="445">
        <v>6</v>
      </c>
      <c r="AD309" s="445">
        <v>6</v>
      </c>
      <c r="AE309" s="445">
        <v>6</v>
      </c>
      <c r="AF309" s="445">
        <v>6</v>
      </c>
      <c r="AG309" s="445">
        <v>6</v>
      </c>
      <c r="AH309" s="445">
        <v>6</v>
      </c>
      <c r="AI309" s="445">
        <v>6</v>
      </c>
      <c r="AJ309" s="445">
        <v>6</v>
      </c>
      <c r="AK309" s="445">
        <v>135000</v>
      </c>
      <c r="AL309" s="445">
        <v>162000</v>
      </c>
      <c r="AM309" s="445">
        <v>162000</v>
      </c>
      <c r="AN309" s="445">
        <v>162000</v>
      </c>
      <c r="AO309" s="445">
        <v>162000</v>
      </c>
      <c r="AP309" s="445">
        <v>162000</v>
      </c>
      <c r="AQ309" s="445">
        <v>162000</v>
      </c>
      <c r="AR309" s="445">
        <v>162000</v>
      </c>
      <c r="AS309" s="445">
        <v>162000</v>
      </c>
      <c r="AT309" s="445">
        <v>162000</v>
      </c>
      <c r="AU309" s="445">
        <v>162000</v>
      </c>
      <c r="AV309" s="445">
        <v>162000</v>
      </c>
      <c r="AW309" s="445">
        <v>1</v>
      </c>
    </row>
    <row r="310" spans="1:50">
      <c r="B310" s="444">
        <f t="shared" si="28"/>
        <v>4</v>
      </c>
      <c r="C310" s="429" t="s">
        <v>2224</v>
      </c>
      <c r="D310" s="431">
        <f t="shared" si="27"/>
        <v>504</v>
      </c>
      <c r="E310" s="430" t="s">
        <v>1373</v>
      </c>
      <c r="F310" s="430">
        <f t="shared" si="24"/>
        <v>7210044</v>
      </c>
      <c r="G310" s="430" t="s">
        <v>1374</v>
      </c>
      <c r="H310" s="430" t="s">
        <v>1374</v>
      </c>
      <c r="I310" s="431" t="str">
        <f t="shared" si="26"/>
        <v>OK</v>
      </c>
      <c r="J310" s="431" t="str">
        <f t="shared" si="23"/>
        <v>OK</v>
      </c>
      <c r="L310" s="444">
        <v>1060116</v>
      </c>
      <c r="M310" s="443" t="s">
        <v>1849</v>
      </c>
      <c r="N310" s="429" t="s">
        <v>1375</v>
      </c>
      <c r="O310" s="444" t="s">
        <v>517</v>
      </c>
      <c r="P310" s="444" t="s">
        <v>1376</v>
      </c>
      <c r="Q310" s="430" t="s">
        <v>1513</v>
      </c>
      <c r="R310" s="429" t="s">
        <v>1375</v>
      </c>
      <c r="S310" s="444" t="s">
        <v>517</v>
      </c>
      <c r="T310" s="444" t="s">
        <v>1376</v>
      </c>
      <c r="U310" s="445">
        <v>0</v>
      </c>
      <c r="V310" s="446"/>
      <c r="W310" s="445">
        <v>15</v>
      </c>
      <c r="X310" s="445">
        <v>4</v>
      </c>
      <c r="Y310" s="445">
        <v>8</v>
      </c>
      <c r="Z310" s="445">
        <v>8</v>
      </c>
      <c r="AA310" s="445">
        <v>8</v>
      </c>
      <c r="AB310" s="445">
        <v>8</v>
      </c>
      <c r="AC310" s="445">
        <v>8</v>
      </c>
      <c r="AD310" s="445">
        <v>7</v>
      </c>
      <c r="AE310" s="445">
        <v>7</v>
      </c>
      <c r="AF310" s="445">
        <v>7</v>
      </c>
      <c r="AG310" s="445">
        <v>7</v>
      </c>
      <c r="AH310" s="445">
        <v>7</v>
      </c>
      <c r="AI310" s="445">
        <v>7</v>
      </c>
      <c r="AJ310" s="445">
        <v>7</v>
      </c>
      <c r="AK310" s="445">
        <v>240000</v>
      </c>
      <c r="AL310" s="445">
        <v>240000</v>
      </c>
      <c r="AM310" s="445">
        <v>240000</v>
      </c>
      <c r="AN310" s="445">
        <v>240000</v>
      </c>
      <c r="AO310" s="445">
        <v>240000</v>
      </c>
      <c r="AP310" s="445">
        <v>210000</v>
      </c>
      <c r="AQ310" s="445">
        <v>210000</v>
      </c>
      <c r="AR310" s="445">
        <v>210000</v>
      </c>
      <c r="AS310" s="445">
        <v>210000</v>
      </c>
      <c r="AT310" s="445">
        <v>210000</v>
      </c>
      <c r="AU310" s="445">
        <v>210000</v>
      </c>
      <c r="AV310" s="445">
        <v>210000</v>
      </c>
      <c r="AW310" s="445">
        <v>1</v>
      </c>
    </row>
    <row r="311" spans="1:50">
      <c r="B311" s="444">
        <f t="shared" si="28"/>
        <v>5</v>
      </c>
      <c r="C311" s="429" t="s">
        <v>2225</v>
      </c>
      <c r="D311" s="431">
        <f t="shared" si="27"/>
        <v>505</v>
      </c>
      <c r="E311" s="430" t="s">
        <v>1377</v>
      </c>
      <c r="F311" s="430">
        <f t="shared" si="24"/>
        <v>7210045</v>
      </c>
      <c r="G311" s="430" t="s">
        <v>1378</v>
      </c>
      <c r="H311" s="430" t="s">
        <v>1378</v>
      </c>
      <c r="I311" s="431" t="str">
        <f t="shared" si="26"/>
        <v>OK</v>
      </c>
      <c r="J311" s="431" t="str">
        <f t="shared" ref="J311:J334" si="29">IF(EXACT(G311,H311),"OK","変更あり！")</f>
        <v>OK</v>
      </c>
      <c r="L311" s="444">
        <v>1061862</v>
      </c>
      <c r="M311" s="443" t="s">
        <v>1850</v>
      </c>
      <c r="N311" s="429" t="s">
        <v>1379</v>
      </c>
      <c r="O311" s="444" t="s">
        <v>517</v>
      </c>
      <c r="P311" s="444" t="s">
        <v>1380</v>
      </c>
      <c r="Q311" s="430" t="s">
        <v>1513</v>
      </c>
      <c r="R311" s="429" t="s">
        <v>1379</v>
      </c>
      <c r="S311" s="444" t="s">
        <v>517</v>
      </c>
      <c r="T311" s="444" t="s">
        <v>1380</v>
      </c>
      <c r="U311" s="445">
        <v>3520000</v>
      </c>
      <c r="V311" s="446">
        <v>45838</v>
      </c>
      <c r="W311" s="445">
        <v>15</v>
      </c>
      <c r="X311" s="445">
        <v>5</v>
      </c>
      <c r="Y311" s="445">
        <v>8</v>
      </c>
      <c r="Z311" s="445">
        <v>8</v>
      </c>
      <c r="AA311" s="445">
        <v>8</v>
      </c>
      <c r="AB311" s="445">
        <v>8</v>
      </c>
      <c r="AC311" s="445">
        <v>8</v>
      </c>
      <c r="AD311" s="445">
        <v>7</v>
      </c>
      <c r="AE311" s="445">
        <v>7</v>
      </c>
      <c r="AF311" s="445">
        <v>7</v>
      </c>
      <c r="AG311" s="445">
        <v>7</v>
      </c>
      <c r="AH311" s="445">
        <v>7</v>
      </c>
      <c r="AI311" s="445">
        <v>7</v>
      </c>
      <c r="AJ311" s="445">
        <v>7</v>
      </c>
      <c r="AK311" s="445">
        <v>268000</v>
      </c>
      <c r="AL311" s="445">
        <v>268000</v>
      </c>
      <c r="AM311" s="445">
        <v>268000</v>
      </c>
      <c r="AN311" s="445">
        <v>268000</v>
      </c>
      <c r="AO311" s="445">
        <v>268000</v>
      </c>
      <c r="AP311" s="445">
        <v>234500</v>
      </c>
      <c r="AQ311" s="445">
        <v>234500</v>
      </c>
      <c r="AR311" s="445">
        <v>234500</v>
      </c>
      <c r="AS311" s="445">
        <v>234500</v>
      </c>
      <c r="AT311" s="445">
        <v>234500</v>
      </c>
      <c r="AU311" s="445">
        <v>234500</v>
      </c>
      <c r="AV311" s="445">
        <v>234500</v>
      </c>
      <c r="AW311" s="445">
        <v>1</v>
      </c>
    </row>
    <row r="312" spans="1:50">
      <c r="B312" s="444">
        <f t="shared" si="28"/>
        <v>6</v>
      </c>
      <c r="C312" s="429" t="s">
        <v>2226</v>
      </c>
      <c r="D312" s="431">
        <f t="shared" si="27"/>
        <v>506</v>
      </c>
      <c r="E312" s="430" t="s">
        <v>1381</v>
      </c>
      <c r="F312" s="430">
        <f t="shared" si="24"/>
        <v>7210097</v>
      </c>
      <c r="G312" s="430" t="s">
        <v>1382</v>
      </c>
      <c r="H312" s="430" t="s">
        <v>1382</v>
      </c>
      <c r="I312" s="431" t="str">
        <f t="shared" si="26"/>
        <v>OK</v>
      </c>
      <c r="J312" s="431" t="str">
        <f t="shared" si="29"/>
        <v>OK</v>
      </c>
      <c r="L312" s="444">
        <v>1061019</v>
      </c>
      <c r="M312" s="443" t="s">
        <v>1851</v>
      </c>
      <c r="N312" s="429" t="s">
        <v>1383</v>
      </c>
      <c r="O312" s="444" t="s">
        <v>657</v>
      </c>
      <c r="P312" s="444" t="s">
        <v>1857</v>
      </c>
      <c r="Q312" s="430" t="s">
        <v>1513</v>
      </c>
      <c r="R312" s="429" t="s">
        <v>1383</v>
      </c>
      <c r="S312" s="444" t="s">
        <v>657</v>
      </c>
      <c r="T312" s="444" t="s">
        <v>1857</v>
      </c>
      <c r="U312" s="445">
        <v>0</v>
      </c>
      <c r="V312" s="446"/>
      <c r="W312" s="445">
        <v>15</v>
      </c>
      <c r="X312" s="445">
        <v>6</v>
      </c>
      <c r="Y312" s="445">
        <v>5</v>
      </c>
      <c r="Z312" s="445">
        <v>5</v>
      </c>
      <c r="AA312" s="445">
        <v>5</v>
      </c>
      <c r="AB312" s="445">
        <v>5</v>
      </c>
      <c r="AC312" s="445">
        <v>5</v>
      </c>
      <c r="AD312" s="445">
        <v>5</v>
      </c>
      <c r="AE312" s="445">
        <v>5</v>
      </c>
      <c r="AF312" s="445">
        <v>5</v>
      </c>
      <c r="AG312" s="445">
        <v>5</v>
      </c>
      <c r="AH312" s="445">
        <v>5</v>
      </c>
      <c r="AI312" s="445">
        <v>5</v>
      </c>
      <c r="AJ312" s="445">
        <v>5</v>
      </c>
      <c r="AK312" s="445">
        <v>173000</v>
      </c>
      <c r="AL312" s="445">
        <v>173000</v>
      </c>
      <c r="AM312" s="445">
        <v>173000</v>
      </c>
      <c r="AN312" s="445">
        <v>173000</v>
      </c>
      <c r="AO312" s="445">
        <v>173000</v>
      </c>
      <c r="AP312" s="445">
        <v>173000</v>
      </c>
      <c r="AQ312" s="445">
        <v>173000</v>
      </c>
      <c r="AR312" s="445">
        <v>173000</v>
      </c>
      <c r="AS312" s="445">
        <v>173000</v>
      </c>
      <c r="AT312" s="445">
        <v>173000</v>
      </c>
      <c r="AU312" s="445">
        <v>173000</v>
      </c>
      <c r="AV312" s="445">
        <v>173000</v>
      </c>
      <c r="AW312" s="445">
        <v>1</v>
      </c>
    </row>
    <row r="313" spans="1:50">
      <c r="B313" s="444">
        <f t="shared" si="28"/>
        <v>7</v>
      </c>
      <c r="C313" s="453" t="s">
        <v>241</v>
      </c>
      <c r="D313" s="431">
        <f t="shared" si="27"/>
        <v>507</v>
      </c>
      <c r="E313" s="430" t="s">
        <v>1384</v>
      </c>
      <c r="F313" s="430">
        <f t="shared" si="24"/>
        <v>7210238</v>
      </c>
      <c r="G313" s="430" t="s">
        <v>1385</v>
      </c>
      <c r="H313" s="430" t="s">
        <v>1385</v>
      </c>
      <c r="I313" s="431" t="str">
        <f t="shared" si="26"/>
        <v>OK</v>
      </c>
      <c r="J313" s="431" t="str">
        <f t="shared" si="29"/>
        <v>OK</v>
      </c>
      <c r="L313" s="444">
        <v>1064018</v>
      </c>
      <c r="M313" s="443" t="s">
        <v>1718</v>
      </c>
      <c r="N313" s="429" t="s">
        <v>1386</v>
      </c>
      <c r="O313" s="444" t="s">
        <v>652</v>
      </c>
      <c r="P313" s="444" t="s">
        <v>1858</v>
      </c>
      <c r="Q313" s="430" t="s">
        <v>1513</v>
      </c>
      <c r="R313" s="429" t="s">
        <v>1386</v>
      </c>
      <c r="S313" s="444" t="s">
        <v>652</v>
      </c>
      <c r="T313" s="444" t="s">
        <v>1858</v>
      </c>
      <c r="U313" s="445">
        <v>0</v>
      </c>
      <c r="V313" s="446"/>
      <c r="W313" s="445">
        <v>15</v>
      </c>
      <c r="X313" s="445">
        <v>7</v>
      </c>
      <c r="Y313" s="445">
        <v>6</v>
      </c>
      <c r="Z313" s="445">
        <v>8</v>
      </c>
      <c r="AA313" s="445">
        <v>8</v>
      </c>
      <c r="AB313" s="445">
        <v>8</v>
      </c>
      <c r="AC313" s="445">
        <v>8</v>
      </c>
      <c r="AD313" s="445">
        <v>8</v>
      </c>
      <c r="AE313" s="445">
        <v>8</v>
      </c>
      <c r="AF313" s="445">
        <v>8</v>
      </c>
      <c r="AG313" s="445">
        <v>8</v>
      </c>
      <c r="AH313" s="445">
        <v>8</v>
      </c>
      <c r="AI313" s="445">
        <v>8</v>
      </c>
      <c r="AJ313" s="445">
        <v>8</v>
      </c>
      <c r="AK313" s="445">
        <v>149597</v>
      </c>
      <c r="AL313" s="445">
        <v>212000</v>
      </c>
      <c r="AM313" s="445">
        <v>212000</v>
      </c>
      <c r="AN313" s="445">
        <v>212000</v>
      </c>
      <c r="AO313" s="445">
        <v>212000</v>
      </c>
      <c r="AP313" s="445">
        <v>212000</v>
      </c>
      <c r="AQ313" s="445">
        <v>212000</v>
      </c>
      <c r="AR313" s="445">
        <v>212000</v>
      </c>
      <c r="AS313" s="445">
        <v>212000</v>
      </c>
      <c r="AT313" s="445">
        <v>212000</v>
      </c>
      <c r="AU313" s="445">
        <v>212000</v>
      </c>
      <c r="AV313" s="445">
        <v>212000</v>
      </c>
      <c r="AW313" s="445">
        <v>1</v>
      </c>
    </row>
    <row r="314" spans="1:50">
      <c r="B314" s="444">
        <v>8</v>
      </c>
      <c r="C314" s="453" t="s">
        <v>1881</v>
      </c>
      <c r="D314" s="431">
        <v>508</v>
      </c>
      <c r="E314" s="430">
        <v>7220009</v>
      </c>
      <c r="F314" s="430">
        <v>7220009</v>
      </c>
      <c r="G314" s="430" t="s">
        <v>2227</v>
      </c>
      <c r="H314" s="430" t="s">
        <v>2227</v>
      </c>
      <c r="I314" s="431" t="s">
        <v>1771</v>
      </c>
      <c r="J314" s="431" t="s">
        <v>1771</v>
      </c>
      <c r="L314" s="444">
        <v>1080508</v>
      </c>
      <c r="M314" s="443" t="s">
        <v>2228</v>
      </c>
      <c r="N314" s="429" t="s">
        <v>2229</v>
      </c>
      <c r="O314" s="444" t="s">
        <v>652</v>
      </c>
      <c r="P314" s="444" t="s">
        <v>2230</v>
      </c>
      <c r="Q314" s="430" t="s">
        <v>1513</v>
      </c>
      <c r="R314" s="429" t="s">
        <v>2229</v>
      </c>
      <c r="S314" s="444" t="s">
        <v>652</v>
      </c>
      <c r="T314" s="444" t="s">
        <v>2230</v>
      </c>
      <c r="U314" s="445">
        <v>0</v>
      </c>
      <c r="V314" s="446"/>
      <c r="W314" s="445">
        <v>16</v>
      </c>
      <c r="X314" s="445"/>
      <c r="Y314" s="445">
        <v>0</v>
      </c>
      <c r="Z314" s="445">
        <v>4</v>
      </c>
      <c r="AA314" s="445">
        <v>5</v>
      </c>
      <c r="AB314" s="445">
        <v>4</v>
      </c>
      <c r="AC314" s="445">
        <v>4</v>
      </c>
      <c r="AD314" s="445">
        <v>4</v>
      </c>
      <c r="AE314" s="445">
        <v>4</v>
      </c>
      <c r="AF314" s="445">
        <v>5</v>
      </c>
      <c r="AG314" s="445">
        <v>5</v>
      </c>
      <c r="AH314" s="445">
        <v>5</v>
      </c>
      <c r="AI314" s="445">
        <v>5</v>
      </c>
      <c r="AJ314" s="445">
        <v>5</v>
      </c>
      <c r="AK314" s="445">
        <v>0</v>
      </c>
      <c r="AL314" s="445">
        <v>160000</v>
      </c>
      <c r="AM314" s="445">
        <v>200000</v>
      </c>
      <c r="AN314" s="445">
        <v>160000</v>
      </c>
      <c r="AO314" s="445">
        <v>160000</v>
      </c>
      <c r="AP314" s="445">
        <v>160000</v>
      </c>
      <c r="AQ314" s="445">
        <v>160000</v>
      </c>
      <c r="AR314" s="445">
        <v>200000</v>
      </c>
      <c r="AS314" s="445">
        <v>200000</v>
      </c>
      <c r="AT314" s="445">
        <v>200000</v>
      </c>
      <c r="AU314" s="445">
        <v>200000</v>
      </c>
      <c r="AV314" s="445">
        <v>200000</v>
      </c>
      <c r="AW314" s="445">
        <v>1</v>
      </c>
    </row>
    <row r="315" spans="1:50">
      <c r="B315" s="444">
        <v>9</v>
      </c>
      <c r="C315" s="453" t="s">
        <v>1883</v>
      </c>
      <c r="D315" s="431">
        <v>509</v>
      </c>
      <c r="E315" s="430">
        <v>7220010</v>
      </c>
      <c r="F315" s="430">
        <v>7220010</v>
      </c>
      <c r="G315" s="430" t="s">
        <v>2231</v>
      </c>
      <c r="H315" s="430" t="s">
        <v>2231</v>
      </c>
      <c r="I315" s="431" t="s">
        <v>1771</v>
      </c>
      <c r="J315" s="431" t="s">
        <v>1771</v>
      </c>
      <c r="L315" s="444">
        <v>1080508</v>
      </c>
      <c r="M315" s="443" t="s">
        <v>2228</v>
      </c>
      <c r="N315" s="429" t="s">
        <v>2229</v>
      </c>
      <c r="O315" s="444" t="s">
        <v>652</v>
      </c>
      <c r="P315" s="444" t="s">
        <v>2230</v>
      </c>
      <c r="Q315" s="430" t="s">
        <v>1513</v>
      </c>
      <c r="R315" s="429" t="s">
        <v>2229</v>
      </c>
      <c r="S315" s="444" t="s">
        <v>652</v>
      </c>
      <c r="T315" s="444" t="s">
        <v>2230</v>
      </c>
      <c r="U315" s="445">
        <v>0</v>
      </c>
      <c r="V315" s="446"/>
      <c r="W315" s="445">
        <v>16</v>
      </c>
      <c r="X315" s="445">
        <v>2</v>
      </c>
      <c r="Y315" s="445">
        <v>0</v>
      </c>
      <c r="Z315" s="445">
        <v>2</v>
      </c>
      <c r="AA315" s="445">
        <v>2</v>
      </c>
      <c r="AB315" s="445">
        <v>2</v>
      </c>
      <c r="AC315" s="445">
        <v>2</v>
      </c>
      <c r="AD315" s="445">
        <v>2</v>
      </c>
      <c r="AE315" s="445">
        <v>2</v>
      </c>
      <c r="AF315" s="445">
        <v>2</v>
      </c>
      <c r="AG315" s="445">
        <v>2</v>
      </c>
      <c r="AH315" s="445">
        <v>2</v>
      </c>
      <c r="AI315" s="445">
        <v>2</v>
      </c>
      <c r="AJ315" s="445">
        <v>2</v>
      </c>
      <c r="AK315" s="445">
        <v>0</v>
      </c>
      <c r="AL315" s="445">
        <v>80000</v>
      </c>
      <c r="AM315" s="445">
        <v>80000</v>
      </c>
      <c r="AN315" s="445">
        <v>80000</v>
      </c>
      <c r="AO315" s="445">
        <v>80000</v>
      </c>
      <c r="AP315" s="445">
        <v>80000</v>
      </c>
      <c r="AQ315" s="445">
        <v>80000</v>
      </c>
      <c r="AR315" s="445">
        <v>80000</v>
      </c>
      <c r="AS315" s="445">
        <v>80000</v>
      </c>
      <c r="AT315" s="445">
        <v>80000</v>
      </c>
      <c r="AU315" s="445">
        <v>80000</v>
      </c>
      <c r="AV315" s="445">
        <v>80000</v>
      </c>
      <c r="AW315" s="445">
        <v>1</v>
      </c>
    </row>
    <row r="316" spans="1:50" ht="26">
      <c r="B316" s="444">
        <f t="shared" si="28"/>
        <v>10</v>
      </c>
      <c r="C316" s="454" t="s">
        <v>293</v>
      </c>
      <c r="D316" s="431">
        <f t="shared" si="27"/>
        <v>510</v>
      </c>
      <c r="E316" s="430" t="s">
        <v>1387</v>
      </c>
      <c r="F316" s="430">
        <f t="shared" ref="F316:F323" si="30">VALUE(E316)</f>
        <v>7210351</v>
      </c>
      <c r="G316" s="430" t="s">
        <v>1388</v>
      </c>
      <c r="H316" s="430" t="s">
        <v>1388</v>
      </c>
      <c r="I316" s="431" t="str">
        <f t="shared" ref="I316:I321" si="31">IF(COUNTIF($G$5:$G$335,G316)=1,"OK","重複あり！")</f>
        <v>OK</v>
      </c>
      <c r="J316" s="431" t="str">
        <f t="shared" si="29"/>
        <v>OK</v>
      </c>
      <c r="L316" s="444">
        <v>1066661</v>
      </c>
      <c r="M316" s="443" t="s">
        <v>1852</v>
      </c>
      <c r="N316" s="429" t="s">
        <v>1389</v>
      </c>
      <c r="O316" s="444" t="s">
        <v>517</v>
      </c>
      <c r="P316" s="444" t="s">
        <v>1441</v>
      </c>
      <c r="Q316" s="430" t="s">
        <v>1513</v>
      </c>
      <c r="R316" s="429" t="s">
        <v>1389</v>
      </c>
      <c r="S316" s="444" t="s">
        <v>517</v>
      </c>
      <c r="T316" s="444" t="s">
        <v>1441</v>
      </c>
      <c r="U316" s="445">
        <v>1760000</v>
      </c>
      <c r="V316" s="446">
        <v>45838</v>
      </c>
      <c r="W316" s="445">
        <v>15</v>
      </c>
      <c r="X316" s="445">
        <v>8</v>
      </c>
      <c r="Y316" s="445">
        <v>4</v>
      </c>
      <c r="Z316" s="445">
        <v>4</v>
      </c>
      <c r="AA316" s="445">
        <v>4</v>
      </c>
      <c r="AB316" s="445">
        <v>4</v>
      </c>
      <c r="AC316" s="445">
        <v>4</v>
      </c>
      <c r="AD316" s="445">
        <v>4</v>
      </c>
      <c r="AE316" s="445">
        <v>4</v>
      </c>
      <c r="AF316" s="445">
        <v>4</v>
      </c>
      <c r="AG316" s="445">
        <v>4</v>
      </c>
      <c r="AH316" s="445">
        <v>4</v>
      </c>
      <c r="AI316" s="445">
        <v>4</v>
      </c>
      <c r="AJ316" s="445">
        <v>4</v>
      </c>
      <c r="AK316" s="445">
        <v>136000</v>
      </c>
      <c r="AL316" s="445">
        <v>136000</v>
      </c>
      <c r="AM316" s="445">
        <v>136000</v>
      </c>
      <c r="AN316" s="445">
        <v>136000</v>
      </c>
      <c r="AO316" s="445">
        <v>136000</v>
      </c>
      <c r="AP316" s="445">
        <v>136000</v>
      </c>
      <c r="AQ316" s="445">
        <v>136000</v>
      </c>
      <c r="AR316" s="445">
        <v>136000</v>
      </c>
      <c r="AS316" s="445">
        <v>136000</v>
      </c>
      <c r="AT316" s="445">
        <v>136000</v>
      </c>
      <c r="AU316" s="445">
        <v>136000</v>
      </c>
      <c r="AV316" s="445">
        <v>136000</v>
      </c>
      <c r="AW316" s="445">
        <v>1</v>
      </c>
    </row>
    <row r="317" spans="1:50" ht="13.5" customHeight="1">
      <c r="B317" s="444">
        <f t="shared" si="28"/>
        <v>11</v>
      </c>
      <c r="C317" s="455" t="s">
        <v>264</v>
      </c>
      <c r="D317" s="431">
        <f t="shared" si="27"/>
        <v>511</v>
      </c>
      <c r="E317" s="430" t="s">
        <v>1390</v>
      </c>
      <c r="F317" s="430">
        <f t="shared" si="30"/>
        <v>7210399</v>
      </c>
      <c r="G317" s="430" t="s">
        <v>1391</v>
      </c>
      <c r="H317" s="430" t="s">
        <v>1391</v>
      </c>
      <c r="I317" s="431" t="str">
        <f t="shared" si="31"/>
        <v>OK</v>
      </c>
      <c r="J317" s="431" t="str">
        <f t="shared" si="29"/>
        <v>OK</v>
      </c>
      <c r="L317" s="444">
        <v>1066668</v>
      </c>
      <c r="M317" s="443" t="s">
        <v>1853</v>
      </c>
      <c r="N317" s="441" t="s">
        <v>2232</v>
      </c>
      <c r="O317" s="444" t="s">
        <v>2233</v>
      </c>
      <c r="P317" s="444" t="s">
        <v>2234</v>
      </c>
      <c r="Q317" s="430" t="s">
        <v>1512</v>
      </c>
      <c r="R317" s="429" t="s">
        <v>1634</v>
      </c>
      <c r="S317" s="444" t="s">
        <v>1511</v>
      </c>
      <c r="T317" s="444" t="s">
        <v>1584</v>
      </c>
      <c r="U317" s="445">
        <v>0</v>
      </c>
      <c r="V317" s="446"/>
      <c r="W317" s="445">
        <v>15</v>
      </c>
      <c r="X317" s="445">
        <v>9</v>
      </c>
      <c r="Y317" s="445">
        <v>4</v>
      </c>
      <c r="Z317" s="445">
        <v>4</v>
      </c>
      <c r="AA317" s="445">
        <v>4</v>
      </c>
      <c r="AB317" s="445">
        <v>4</v>
      </c>
      <c r="AC317" s="445">
        <v>4</v>
      </c>
      <c r="AD317" s="445">
        <v>4</v>
      </c>
      <c r="AE317" s="445">
        <v>4</v>
      </c>
      <c r="AF317" s="445">
        <v>4</v>
      </c>
      <c r="AG317" s="445">
        <v>4</v>
      </c>
      <c r="AH317" s="445">
        <v>4</v>
      </c>
      <c r="AI317" s="445">
        <v>4</v>
      </c>
      <c r="AJ317" s="445">
        <v>4</v>
      </c>
      <c r="AK317" s="445">
        <v>160000</v>
      </c>
      <c r="AL317" s="445">
        <v>160000</v>
      </c>
      <c r="AM317" s="445">
        <v>160000</v>
      </c>
      <c r="AN317" s="445">
        <v>160000</v>
      </c>
      <c r="AO317" s="445">
        <v>160000</v>
      </c>
      <c r="AP317" s="445">
        <v>160000</v>
      </c>
      <c r="AQ317" s="445">
        <v>160000</v>
      </c>
      <c r="AR317" s="445">
        <v>160000</v>
      </c>
      <c r="AS317" s="445">
        <v>160000</v>
      </c>
      <c r="AT317" s="445">
        <v>160000</v>
      </c>
      <c r="AU317" s="445">
        <v>160000</v>
      </c>
      <c r="AV317" s="445">
        <v>160000</v>
      </c>
      <c r="AW317" s="445">
        <v>1</v>
      </c>
    </row>
    <row r="318" spans="1:50">
      <c r="B318" s="444">
        <f t="shared" si="28"/>
        <v>12</v>
      </c>
      <c r="C318" s="455" t="s">
        <v>2235</v>
      </c>
      <c r="D318" s="431">
        <f t="shared" si="27"/>
        <v>512</v>
      </c>
      <c r="E318" s="430" t="s">
        <v>1392</v>
      </c>
      <c r="F318" s="430">
        <f t="shared" si="30"/>
        <v>7210602</v>
      </c>
      <c r="G318" s="430" t="s">
        <v>1393</v>
      </c>
      <c r="H318" s="430" t="s">
        <v>1393</v>
      </c>
      <c r="I318" s="431" t="str">
        <f t="shared" si="31"/>
        <v>OK</v>
      </c>
      <c r="J318" s="431" t="str">
        <f t="shared" si="29"/>
        <v>OK</v>
      </c>
      <c r="L318" s="444">
        <v>1071405</v>
      </c>
      <c r="M318" s="443" t="s">
        <v>1394</v>
      </c>
      <c r="N318" s="429" t="s">
        <v>1555</v>
      </c>
      <c r="O318" s="444" t="s">
        <v>652</v>
      </c>
      <c r="P318" s="444" t="s">
        <v>2038</v>
      </c>
      <c r="Q318" s="430" t="s">
        <v>1513</v>
      </c>
      <c r="R318" s="429" t="s">
        <v>1555</v>
      </c>
      <c r="S318" s="444" t="s">
        <v>652</v>
      </c>
      <c r="T318" s="444" t="s">
        <v>2038</v>
      </c>
      <c r="U318" s="445">
        <v>2240000</v>
      </c>
      <c r="V318" s="446">
        <v>45838</v>
      </c>
      <c r="W318" s="445">
        <v>15</v>
      </c>
      <c r="X318" s="445">
        <v>10</v>
      </c>
      <c r="Y318" s="445">
        <v>7</v>
      </c>
      <c r="Z318" s="445">
        <v>7</v>
      </c>
      <c r="AA318" s="445">
        <v>7</v>
      </c>
      <c r="AB318" s="445">
        <v>7</v>
      </c>
      <c r="AC318" s="445">
        <v>7</v>
      </c>
      <c r="AD318" s="445">
        <v>7</v>
      </c>
      <c r="AE318" s="445">
        <v>7</v>
      </c>
      <c r="AF318" s="445">
        <v>7</v>
      </c>
      <c r="AG318" s="445">
        <v>7</v>
      </c>
      <c r="AH318" s="445">
        <v>7</v>
      </c>
      <c r="AI318" s="445">
        <v>7</v>
      </c>
      <c r="AJ318" s="445">
        <v>7</v>
      </c>
      <c r="AK318" s="445">
        <v>238000</v>
      </c>
      <c r="AL318" s="445">
        <v>238000</v>
      </c>
      <c r="AM318" s="445">
        <v>238000</v>
      </c>
      <c r="AN318" s="445">
        <v>238000</v>
      </c>
      <c r="AO318" s="445">
        <v>238000</v>
      </c>
      <c r="AP318" s="445">
        <v>238000</v>
      </c>
      <c r="AQ318" s="445">
        <v>238000</v>
      </c>
      <c r="AR318" s="445">
        <v>238000</v>
      </c>
      <c r="AS318" s="445">
        <v>238000</v>
      </c>
      <c r="AT318" s="445">
        <v>238000</v>
      </c>
      <c r="AU318" s="445">
        <v>238000</v>
      </c>
      <c r="AV318" s="445">
        <v>238000</v>
      </c>
      <c r="AW318" s="445">
        <v>1</v>
      </c>
    </row>
    <row r="319" spans="1:50">
      <c r="B319" s="444">
        <f t="shared" si="28"/>
        <v>13</v>
      </c>
      <c r="C319" s="455" t="s">
        <v>2236</v>
      </c>
      <c r="D319" s="431">
        <f t="shared" si="27"/>
        <v>513</v>
      </c>
      <c r="E319" s="430">
        <v>7220002</v>
      </c>
      <c r="F319" s="430">
        <f t="shared" si="30"/>
        <v>7220002</v>
      </c>
      <c r="G319" s="430" t="s">
        <v>1396</v>
      </c>
      <c r="H319" s="430" t="s">
        <v>1396</v>
      </c>
      <c r="I319" s="431" t="str">
        <f t="shared" si="31"/>
        <v>OK</v>
      </c>
      <c r="J319" s="431" t="str">
        <f t="shared" si="29"/>
        <v>OK</v>
      </c>
      <c r="L319" s="444">
        <v>1064040</v>
      </c>
      <c r="M319" s="443" t="s">
        <v>872</v>
      </c>
      <c r="N319" s="429" t="s">
        <v>873</v>
      </c>
      <c r="O319" s="444" t="s">
        <v>874</v>
      </c>
      <c r="P319" s="444" t="s">
        <v>875</v>
      </c>
      <c r="Q319" s="430" t="s">
        <v>1513</v>
      </c>
      <c r="R319" s="429" t="s">
        <v>873</v>
      </c>
      <c r="S319" s="444" t="s">
        <v>874</v>
      </c>
      <c r="T319" s="444" t="s">
        <v>875</v>
      </c>
      <c r="U319" s="445">
        <v>0</v>
      </c>
      <c r="V319" s="446"/>
      <c r="W319" s="445">
        <v>15</v>
      </c>
      <c r="X319" s="445">
        <v>11</v>
      </c>
      <c r="Y319" s="445">
        <v>6</v>
      </c>
      <c r="Z319" s="445">
        <v>6</v>
      </c>
      <c r="AA319" s="445">
        <v>6</v>
      </c>
      <c r="AB319" s="445">
        <v>6</v>
      </c>
      <c r="AC319" s="445">
        <v>6</v>
      </c>
      <c r="AD319" s="445">
        <v>6</v>
      </c>
      <c r="AE319" s="445">
        <v>6</v>
      </c>
      <c r="AF319" s="445">
        <v>6</v>
      </c>
      <c r="AG319" s="445">
        <v>6</v>
      </c>
      <c r="AH319" s="445">
        <v>6</v>
      </c>
      <c r="AI319" s="445">
        <v>6</v>
      </c>
      <c r="AJ319" s="445">
        <v>6</v>
      </c>
      <c r="AK319" s="445">
        <v>204000</v>
      </c>
      <c r="AL319" s="445">
        <v>204000</v>
      </c>
      <c r="AM319" s="445">
        <v>204000</v>
      </c>
      <c r="AN319" s="445">
        <v>204000</v>
      </c>
      <c r="AO319" s="445">
        <v>204000</v>
      </c>
      <c r="AP319" s="445">
        <v>204000</v>
      </c>
      <c r="AQ319" s="445">
        <v>204000</v>
      </c>
      <c r="AR319" s="445">
        <v>204000</v>
      </c>
      <c r="AS319" s="445">
        <v>204000</v>
      </c>
      <c r="AT319" s="445">
        <v>204000</v>
      </c>
      <c r="AU319" s="445">
        <v>204000</v>
      </c>
      <c r="AV319" s="445">
        <v>204000</v>
      </c>
      <c r="AW319" s="445">
        <v>1</v>
      </c>
    </row>
    <row r="320" spans="1:50">
      <c r="B320" s="444">
        <f t="shared" si="28"/>
        <v>14</v>
      </c>
      <c r="C320" s="455" t="s">
        <v>2237</v>
      </c>
      <c r="D320" s="431">
        <f t="shared" si="27"/>
        <v>514</v>
      </c>
      <c r="E320" s="430">
        <v>7220003</v>
      </c>
      <c r="F320" s="430">
        <f t="shared" si="30"/>
        <v>7220003</v>
      </c>
      <c r="G320" s="430" t="s">
        <v>1685</v>
      </c>
      <c r="H320" s="430" t="s">
        <v>1685</v>
      </c>
      <c r="I320" s="431" t="str">
        <f t="shared" si="31"/>
        <v>OK</v>
      </c>
      <c r="J320" s="431" t="str">
        <f t="shared" si="29"/>
        <v>OK</v>
      </c>
      <c r="L320" s="444">
        <v>1076471</v>
      </c>
      <c r="M320" s="443" t="s">
        <v>1719</v>
      </c>
      <c r="N320" s="429" t="s">
        <v>1721</v>
      </c>
      <c r="O320" s="444" t="s">
        <v>517</v>
      </c>
      <c r="P320" s="444" t="s">
        <v>1723</v>
      </c>
      <c r="Q320" s="430" t="s">
        <v>1513</v>
      </c>
      <c r="R320" s="429" t="s">
        <v>1721</v>
      </c>
      <c r="S320" s="444" t="s">
        <v>517</v>
      </c>
      <c r="T320" s="444" t="s">
        <v>1723</v>
      </c>
      <c r="U320" s="445">
        <v>2640000</v>
      </c>
      <c r="V320" s="446">
        <v>45838</v>
      </c>
      <c r="W320" s="445">
        <v>15</v>
      </c>
      <c r="X320" s="445">
        <v>12</v>
      </c>
      <c r="Y320" s="445">
        <v>6</v>
      </c>
      <c r="Z320" s="445">
        <v>6</v>
      </c>
      <c r="AA320" s="445">
        <v>6</v>
      </c>
      <c r="AB320" s="445">
        <v>6</v>
      </c>
      <c r="AC320" s="445">
        <v>6</v>
      </c>
      <c r="AD320" s="445">
        <v>6</v>
      </c>
      <c r="AE320" s="445">
        <v>6</v>
      </c>
      <c r="AF320" s="445">
        <v>6</v>
      </c>
      <c r="AG320" s="445">
        <v>6</v>
      </c>
      <c r="AH320" s="445">
        <v>5</v>
      </c>
      <c r="AI320" s="445">
        <v>5</v>
      </c>
      <c r="AJ320" s="445">
        <v>5</v>
      </c>
      <c r="AK320" s="445">
        <v>207000</v>
      </c>
      <c r="AL320" s="445">
        <v>207000</v>
      </c>
      <c r="AM320" s="445">
        <v>207000</v>
      </c>
      <c r="AN320" s="445">
        <v>207000</v>
      </c>
      <c r="AO320" s="445">
        <v>207000</v>
      </c>
      <c r="AP320" s="445">
        <v>207000</v>
      </c>
      <c r="AQ320" s="445">
        <v>207000</v>
      </c>
      <c r="AR320" s="445">
        <v>207000</v>
      </c>
      <c r="AS320" s="445">
        <v>207000</v>
      </c>
      <c r="AT320" s="445">
        <v>172500</v>
      </c>
      <c r="AU320" s="445">
        <v>172500</v>
      </c>
      <c r="AV320" s="445">
        <v>172500</v>
      </c>
      <c r="AW320" s="445">
        <v>1</v>
      </c>
    </row>
    <row r="321" spans="1:50">
      <c r="B321" s="444">
        <f t="shared" si="28"/>
        <v>15</v>
      </c>
      <c r="C321" s="455" t="s">
        <v>2238</v>
      </c>
      <c r="D321" s="431">
        <f>B321+500</f>
        <v>515</v>
      </c>
      <c r="E321" s="430">
        <v>7220004</v>
      </c>
      <c r="F321" s="430">
        <f t="shared" si="30"/>
        <v>7220004</v>
      </c>
      <c r="G321" s="430" t="s">
        <v>1686</v>
      </c>
      <c r="H321" s="430" t="s">
        <v>1686</v>
      </c>
      <c r="I321" s="431" t="str">
        <f t="shared" si="31"/>
        <v>OK</v>
      </c>
      <c r="J321" s="431" t="str">
        <f t="shared" si="29"/>
        <v>OK</v>
      </c>
      <c r="L321" s="444">
        <v>1076618</v>
      </c>
      <c r="M321" s="443" t="s">
        <v>1720</v>
      </c>
      <c r="N321" s="429" t="s">
        <v>1722</v>
      </c>
      <c r="O321" s="444" t="s">
        <v>517</v>
      </c>
      <c r="P321" s="444" t="s">
        <v>1724</v>
      </c>
      <c r="Q321" s="430" t="s">
        <v>1513</v>
      </c>
      <c r="R321" s="429" t="s">
        <v>1722</v>
      </c>
      <c r="S321" s="444" t="s">
        <v>517</v>
      </c>
      <c r="T321" s="444" t="s">
        <v>1724</v>
      </c>
      <c r="U321" s="445">
        <v>0</v>
      </c>
      <c r="V321" s="446"/>
      <c r="W321" s="445">
        <v>15</v>
      </c>
      <c r="X321" s="445">
        <v>13</v>
      </c>
      <c r="Y321" s="445">
        <v>13</v>
      </c>
      <c r="Z321" s="445">
        <v>13</v>
      </c>
      <c r="AA321" s="445">
        <v>13</v>
      </c>
      <c r="AB321" s="445">
        <v>11</v>
      </c>
      <c r="AC321" s="445">
        <v>11</v>
      </c>
      <c r="AD321" s="445">
        <v>10</v>
      </c>
      <c r="AE321" s="445">
        <v>10</v>
      </c>
      <c r="AF321" s="445">
        <v>0</v>
      </c>
      <c r="AG321" s="445">
        <v>0</v>
      </c>
      <c r="AH321" s="445">
        <v>0</v>
      </c>
      <c r="AI321" s="445">
        <v>0</v>
      </c>
      <c r="AJ321" s="445">
        <v>0</v>
      </c>
      <c r="AK321" s="445">
        <v>411249</v>
      </c>
      <c r="AL321" s="445">
        <v>410631</v>
      </c>
      <c r="AM321" s="445">
        <v>410895</v>
      </c>
      <c r="AN321" s="445">
        <v>344534</v>
      </c>
      <c r="AO321" s="445">
        <v>342706</v>
      </c>
      <c r="AP321" s="445">
        <v>297328</v>
      </c>
      <c r="AQ321" s="445">
        <v>316729</v>
      </c>
      <c r="AR321" s="445">
        <v>0</v>
      </c>
      <c r="AS321" s="445">
        <v>0</v>
      </c>
      <c r="AT321" s="445">
        <v>0</v>
      </c>
      <c r="AU321" s="445">
        <v>0</v>
      </c>
      <c r="AV321" s="445">
        <v>0</v>
      </c>
      <c r="AW321" s="445">
        <v>1</v>
      </c>
    </row>
    <row r="322" spans="1:50">
      <c r="B322" s="444">
        <v>16</v>
      </c>
      <c r="C322" s="455" t="s">
        <v>1886</v>
      </c>
      <c r="D322" s="431">
        <v>516</v>
      </c>
      <c r="E322" s="430">
        <v>7220011</v>
      </c>
      <c r="F322" s="430">
        <v>7220011</v>
      </c>
      <c r="G322" s="430" t="s">
        <v>2239</v>
      </c>
      <c r="H322" s="430" t="s">
        <v>2239</v>
      </c>
      <c r="I322" s="431" t="s">
        <v>1771</v>
      </c>
      <c r="J322" s="431" t="s">
        <v>1771</v>
      </c>
      <c r="L322" s="444">
        <v>1080508</v>
      </c>
      <c r="M322" s="443" t="s">
        <v>2228</v>
      </c>
      <c r="N322" s="429" t="s">
        <v>2229</v>
      </c>
      <c r="O322" s="444" t="s">
        <v>652</v>
      </c>
      <c r="P322" s="444" t="s">
        <v>2230</v>
      </c>
      <c r="Q322" s="430" t="s">
        <v>1513</v>
      </c>
      <c r="R322" s="429" t="s">
        <v>2229</v>
      </c>
      <c r="S322" s="444" t="s">
        <v>652</v>
      </c>
      <c r="T322" s="444" t="s">
        <v>2230</v>
      </c>
      <c r="U322" s="445">
        <v>0</v>
      </c>
      <c r="V322" s="446"/>
      <c r="W322" s="445">
        <v>16</v>
      </c>
      <c r="X322" s="445">
        <v>3</v>
      </c>
      <c r="Y322" s="445">
        <v>0</v>
      </c>
      <c r="Z322" s="445">
        <v>3</v>
      </c>
      <c r="AA322" s="445">
        <v>3</v>
      </c>
      <c r="AB322" s="445">
        <v>3</v>
      </c>
      <c r="AC322" s="445">
        <v>3</v>
      </c>
      <c r="AD322" s="445">
        <v>3</v>
      </c>
      <c r="AE322" s="445">
        <v>3</v>
      </c>
      <c r="AF322" s="445">
        <v>3</v>
      </c>
      <c r="AG322" s="445">
        <v>3</v>
      </c>
      <c r="AH322" s="445">
        <v>3</v>
      </c>
      <c r="AI322" s="445">
        <v>3</v>
      </c>
      <c r="AJ322" s="445">
        <v>3</v>
      </c>
      <c r="AK322" s="445">
        <v>0</v>
      </c>
      <c r="AL322" s="445">
        <v>120000</v>
      </c>
      <c r="AM322" s="445">
        <v>120000</v>
      </c>
      <c r="AN322" s="445">
        <v>120000</v>
      </c>
      <c r="AO322" s="445">
        <v>120000</v>
      </c>
      <c r="AP322" s="445">
        <v>120000</v>
      </c>
      <c r="AQ322" s="445">
        <v>120000</v>
      </c>
      <c r="AR322" s="445">
        <v>120000</v>
      </c>
      <c r="AS322" s="445">
        <v>120000</v>
      </c>
      <c r="AT322" s="445">
        <v>120000</v>
      </c>
      <c r="AU322" s="445">
        <v>120000</v>
      </c>
      <c r="AV322" s="445">
        <v>120000</v>
      </c>
      <c r="AW322" s="445">
        <v>1</v>
      </c>
    </row>
    <row r="323" spans="1:50">
      <c r="B323" s="444">
        <f t="shared" si="28"/>
        <v>17</v>
      </c>
      <c r="C323" s="455" t="s">
        <v>2271</v>
      </c>
      <c r="D323" s="431">
        <f t="shared" ref="D323:D325" si="32">B323+500</f>
        <v>517</v>
      </c>
      <c r="E323" s="430">
        <v>7220006</v>
      </c>
      <c r="F323" s="430">
        <f t="shared" si="30"/>
        <v>7220006</v>
      </c>
      <c r="G323" s="430" t="s">
        <v>1783</v>
      </c>
      <c r="H323" s="430" t="s">
        <v>1783</v>
      </c>
      <c r="I323" s="431" t="str">
        <f t="shared" ref="I323:I334" si="33">IF(COUNTIF($G$5:$G$335,G323)=1,"OK","重複あり！")</f>
        <v>OK</v>
      </c>
      <c r="J323" s="431" t="str">
        <f t="shared" si="29"/>
        <v>OK</v>
      </c>
      <c r="L323" s="444">
        <v>1078345</v>
      </c>
      <c r="M323" s="443" t="s">
        <v>1854</v>
      </c>
      <c r="N323" s="429" t="s">
        <v>1855</v>
      </c>
      <c r="O323" s="444" t="s">
        <v>517</v>
      </c>
      <c r="P323" s="444" t="s">
        <v>1859</v>
      </c>
      <c r="Q323" s="430" t="s">
        <v>1513</v>
      </c>
      <c r="R323" s="429" t="s">
        <v>1855</v>
      </c>
      <c r="S323" s="444" t="s">
        <v>517</v>
      </c>
      <c r="T323" s="444" t="s">
        <v>1859</v>
      </c>
      <c r="U323" s="445">
        <v>2640000</v>
      </c>
      <c r="V323" s="446">
        <v>45838</v>
      </c>
      <c r="W323" s="445">
        <v>15</v>
      </c>
      <c r="X323" s="445">
        <v>14</v>
      </c>
      <c r="Y323" s="445">
        <v>7</v>
      </c>
      <c r="Z323" s="445">
        <v>7</v>
      </c>
      <c r="AA323" s="445">
        <v>6</v>
      </c>
      <c r="AB323" s="445">
        <v>6</v>
      </c>
      <c r="AC323" s="445">
        <v>6</v>
      </c>
      <c r="AD323" s="445">
        <v>6</v>
      </c>
      <c r="AE323" s="445">
        <v>6</v>
      </c>
      <c r="AF323" s="445">
        <v>6</v>
      </c>
      <c r="AG323" s="445">
        <v>6</v>
      </c>
      <c r="AH323" s="445">
        <v>6</v>
      </c>
      <c r="AI323" s="445">
        <v>6</v>
      </c>
      <c r="AJ323" s="445">
        <v>6</v>
      </c>
      <c r="AK323" s="445">
        <v>214214</v>
      </c>
      <c r="AL323" s="445">
        <v>214214</v>
      </c>
      <c r="AM323" s="445">
        <v>183612</v>
      </c>
      <c r="AN323" s="445">
        <v>183612</v>
      </c>
      <c r="AO323" s="445">
        <v>183612</v>
      </c>
      <c r="AP323" s="445">
        <v>183612</v>
      </c>
      <c r="AQ323" s="445">
        <v>183612</v>
      </c>
      <c r="AR323" s="445">
        <v>183612</v>
      </c>
      <c r="AS323" s="445">
        <v>183612</v>
      </c>
      <c r="AT323" s="445">
        <v>183612</v>
      </c>
      <c r="AU323" s="445">
        <v>183612</v>
      </c>
      <c r="AV323" s="445">
        <v>183612</v>
      </c>
      <c r="AW323" s="445">
        <v>1</v>
      </c>
    </row>
    <row r="324" spans="1:50">
      <c r="B324" s="444">
        <f t="shared" si="28"/>
        <v>18</v>
      </c>
      <c r="C324" s="455" t="s">
        <v>2240</v>
      </c>
      <c r="D324" s="431">
        <f t="shared" si="32"/>
        <v>518</v>
      </c>
      <c r="E324" s="430">
        <v>7220007</v>
      </c>
      <c r="F324" s="430">
        <v>7220007</v>
      </c>
      <c r="G324" s="430" t="s">
        <v>2241</v>
      </c>
      <c r="H324" s="430" t="s">
        <v>2241</v>
      </c>
      <c r="I324" s="431" t="str">
        <f t="shared" si="33"/>
        <v>OK</v>
      </c>
      <c r="J324" s="431" t="str">
        <f t="shared" si="29"/>
        <v>OK</v>
      </c>
      <c r="K324" s="430" t="s">
        <v>1459</v>
      </c>
      <c r="L324" s="444">
        <v>1080023</v>
      </c>
      <c r="M324" s="443" t="s">
        <v>2242</v>
      </c>
      <c r="N324" s="429" t="s">
        <v>2243</v>
      </c>
      <c r="O324" s="444" t="s">
        <v>517</v>
      </c>
      <c r="P324" s="444" t="s">
        <v>2244</v>
      </c>
      <c r="R324" s="429" t="s">
        <v>2243</v>
      </c>
      <c r="S324" s="444" t="s">
        <v>517</v>
      </c>
      <c r="T324" s="444" t="s">
        <v>2244</v>
      </c>
      <c r="U324" s="445">
        <v>2200000</v>
      </c>
      <c r="V324" s="446">
        <v>45838</v>
      </c>
      <c r="W324" s="445">
        <v>15</v>
      </c>
      <c r="X324" s="445">
        <v>15</v>
      </c>
      <c r="Y324" s="445">
        <v>5</v>
      </c>
      <c r="Z324" s="445">
        <v>6</v>
      </c>
      <c r="AA324" s="445">
        <v>6</v>
      </c>
      <c r="AB324" s="445">
        <v>6</v>
      </c>
      <c r="AC324" s="445">
        <v>6</v>
      </c>
      <c r="AD324" s="445">
        <v>6</v>
      </c>
      <c r="AE324" s="445">
        <v>6</v>
      </c>
      <c r="AF324" s="445">
        <v>6</v>
      </c>
      <c r="AG324" s="445">
        <v>6</v>
      </c>
      <c r="AH324" s="445">
        <v>6</v>
      </c>
      <c r="AI324" s="445">
        <v>6</v>
      </c>
      <c r="AJ324" s="445">
        <v>6</v>
      </c>
      <c r="AK324" s="445">
        <v>200000</v>
      </c>
      <c r="AL324" s="445">
        <v>240000</v>
      </c>
      <c r="AM324" s="445">
        <v>234319</v>
      </c>
      <c r="AN324" s="445">
        <v>237036</v>
      </c>
      <c r="AO324" s="445">
        <v>238765</v>
      </c>
      <c r="AP324" s="445">
        <v>240000</v>
      </c>
      <c r="AQ324" s="445">
        <v>235060</v>
      </c>
      <c r="AR324" s="445">
        <v>228638</v>
      </c>
      <c r="AS324" s="445">
        <v>0</v>
      </c>
      <c r="AT324" s="445">
        <v>0</v>
      </c>
      <c r="AU324" s="445">
        <v>0</v>
      </c>
      <c r="AV324" s="445">
        <v>0</v>
      </c>
      <c r="AW324" s="445">
        <v>1</v>
      </c>
    </row>
    <row r="325" spans="1:50">
      <c r="B325" s="444">
        <f t="shared" si="28"/>
        <v>19</v>
      </c>
      <c r="C325" s="455" t="s">
        <v>2245</v>
      </c>
      <c r="D325" s="431">
        <f t="shared" si="32"/>
        <v>519</v>
      </c>
      <c r="E325" s="430">
        <v>7220008</v>
      </c>
      <c r="F325" s="430">
        <v>7220008</v>
      </c>
      <c r="G325" s="430" t="s">
        <v>2246</v>
      </c>
      <c r="H325" s="430" t="s">
        <v>2246</v>
      </c>
      <c r="I325" s="431" t="str">
        <f t="shared" si="33"/>
        <v>OK</v>
      </c>
      <c r="J325" s="431" t="str">
        <f t="shared" si="29"/>
        <v>OK</v>
      </c>
      <c r="K325" s="430" t="s">
        <v>1459</v>
      </c>
      <c r="L325" s="444">
        <v>1071622</v>
      </c>
      <c r="M325" s="443" t="s">
        <v>2247</v>
      </c>
      <c r="N325" s="429" t="s">
        <v>1706</v>
      </c>
      <c r="O325" s="444" t="s">
        <v>517</v>
      </c>
      <c r="P325" s="444" t="s">
        <v>1440</v>
      </c>
      <c r="R325" s="429" t="s">
        <v>1706</v>
      </c>
      <c r="S325" s="444" t="s">
        <v>517</v>
      </c>
      <c r="T325" s="444" t="s">
        <v>1440</v>
      </c>
      <c r="U325" s="445">
        <v>0</v>
      </c>
      <c r="V325" s="446"/>
      <c r="W325" s="445">
        <v>15</v>
      </c>
      <c r="X325" s="445">
        <v>16</v>
      </c>
      <c r="Y325" s="445">
        <v>5</v>
      </c>
      <c r="Z325" s="445">
        <v>5</v>
      </c>
      <c r="AA325" s="445">
        <v>5</v>
      </c>
      <c r="AB325" s="445">
        <v>5</v>
      </c>
      <c r="AC325" s="445">
        <v>5</v>
      </c>
      <c r="AD325" s="445">
        <v>5</v>
      </c>
      <c r="AE325" s="445">
        <v>5</v>
      </c>
      <c r="AF325" s="445">
        <v>5</v>
      </c>
      <c r="AG325" s="445">
        <v>5</v>
      </c>
      <c r="AH325" s="445">
        <v>5</v>
      </c>
      <c r="AI325" s="445">
        <v>5</v>
      </c>
      <c r="AJ325" s="445">
        <v>5</v>
      </c>
      <c r="AK325" s="445">
        <v>200000</v>
      </c>
      <c r="AL325" s="445">
        <v>200000</v>
      </c>
      <c r="AM325" s="445">
        <v>200000</v>
      </c>
      <c r="AN325" s="445">
        <v>200000</v>
      </c>
      <c r="AO325" s="445">
        <v>200000</v>
      </c>
      <c r="AP325" s="445">
        <v>200000</v>
      </c>
      <c r="AQ325" s="445">
        <v>200000</v>
      </c>
      <c r="AR325" s="445">
        <v>200000</v>
      </c>
      <c r="AS325" s="445">
        <v>200000</v>
      </c>
      <c r="AT325" s="445">
        <v>200000</v>
      </c>
      <c r="AU325" s="445">
        <v>200000</v>
      </c>
      <c r="AV325" s="445">
        <v>200000</v>
      </c>
      <c r="AW325" s="445">
        <v>1</v>
      </c>
    </row>
    <row r="326" spans="1:50" ht="23.5">
      <c r="A326" s="436" t="s">
        <v>1397</v>
      </c>
      <c r="B326" s="440">
        <v>1</v>
      </c>
      <c r="C326" s="441" t="s">
        <v>2248</v>
      </c>
      <c r="D326" s="431">
        <v>601</v>
      </c>
      <c r="E326" s="430" t="s">
        <v>1398</v>
      </c>
      <c r="F326" s="430">
        <f t="shared" ref="F326:F334" si="34">VALUE(E326)</f>
        <v>5210001</v>
      </c>
      <c r="G326" s="430" t="s">
        <v>1399</v>
      </c>
      <c r="H326" s="430" t="s">
        <v>1399</v>
      </c>
      <c r="I326" s="431" t="str">
        <f t="shared" si="33"/>
        <v>OK</v>
      </c>
      <c r="J326" s="431" t="str">
        <f t="shared" si="29"/>
        <v>OK</v>
      </c>
      <c r="L326" s="442">
        <v>1039953</v>
      </c>
      <c r="M326" s="444"/>
      <c r="N326" s="429" t="s">
        <v>1725</v>
      </c>
      <c r="P326" s="430" t="s">
        <v>1400</v>
      </c>
      <c r="Q326" s="430" t="s">
        <v>1513</v>
      </c>
      <c r="R326" s="429" t="s">
        <v>1725</v>
      </c>
      <c r="T326" s="430" t="s">
        <v>1400</v>
      </c>
      <c r="U326" s="445">
        <v>0</v>
      </c>
      <c r="V326" s="446"/>
      <c r="W326" s="445">
        <v>16</v>
      </c>
      <c r="X326" s="445"/>
      <c r="Y326" s="445">
        <v>0</v>
      </c>
      <c r="Z326" s="445">
        <v>0</v>
      </c>
      <c r="AA326" s="445">
        <v>0</v>
      </c>
      <c r="AB326" s="445">
        <v>0</v>
      </c>
      <c r="AC326" s="445">
        <v>0</v>
      </c>
      <c r="AD326" s="445">
        <v>0</v>
      </c>
      <c r="AE326" s="445">
        <v>0</v>
      </c>
      <c r="AF326" s="445">
        <v>0</v>
      </c>
      <c r="AG326" s="445">
        <v>0</v>
      </c>
      <c r="AH326" s="445">
        <v>0</v>
      </c>
      <c r="AI326" s="445">
        <v>0</v>
      </c>
      <c r="AJ326" s="445">
        <v>0</v>
      </c>
      <c r="AK326" s="445">
        <v>0</v>
      </c>
      <c r="AL326" s="445">
        <v>0</v>
      </c>
      <c r="AM326" s="445">
        <v>0</v>
      </c>
      <c r="AN326" s="445">
        <v>0</v>
      </c>
      <c r="AO326" s="445">
        <v>0</v>
      </c>
      <c r="AP326" s="445">
        <v>0</v>
      </c>
      <c r="AQ326" s="445">
        <v>0</v>
      </c>
      <c r="AR326" s="445">
        <v>0</v>
      </c>
      <c r="AS326" s="445">
        <v>0</v>
      </c>
      <c r="AT326" s="445">
        <v>0</v>
      </c>
      <c r="AU326" s="445">
        <v>0</v>
      </c>
      <c r="AV326" s="445">
        <v>0</v>
      </c>
      <c r="AW326" s="445">
        <v>5</v>
      </c>
    </row>
    <row r="327" spans="1:50" ht="14">
      <c r="B327" s="440">
        <v>2</v>
      </c>
      <c r="C327" s="441" t="s">
        <v>224</v>
      </c>
      <c r="D327" s="431">
        <v>602</v>
      </c>
      <c r="E327" s="430" t="s">
        <v>1401</v>
      </c>
      <c r="F327" s="430">
        <f t="shared" si="34"/>
        <v>5210002</v>
      </c>
      <c r="G327" s="430" t="s">
        <v>1402</v>
      </c>
      <c r="H327" s="430" t="s">
        <v>1402</v>
      </c>
      <c r="I327" s="431" t="str">
        <f t="shared" si="33"/>
        <v>OK</v>
      </c>
      <c r="J327" s="431" t="str">
        <f t="shared" si="29"/>
        <v>OK</v>
      </c>
      <c r="L327" s="442">
        <v>1060122</v>
      </c>
      <c r="M327" s="444"/>
      <c r="N327" s="429" t="s">
        <v>1726</v>
      </c>
      <c r="P327" s="430" t="s">
        <v>1403</v>
      </c>
      <c r="Q327" s="430" t="s">
        <v>1513</v>
      </c>
      <c r="R327" s="429" t="s">
        <v>1726</v>
      </c>
      <c r="T327" s="430" t="s">
        <v>1403</v>
      </c>
      <c r="U327" s="445">
        <v>440000</v>
      </c>
      <c r="V327" s="446">
        <v>45838</v>
      </c>
      <c r="W327" s="445">
        <v>16</v>
      </c>
      <c r="X327" s="445">
        <v>2</v>
      </c>
      <c r="Y327" s="445">
        <v>1</v>
      </c>
      <c r="Z327" s="445">
        <v>2</v>
      </c>
      <c r="AA327" s="445">
        <v>2</v>
      </c>
      <c r="AB327" s="445">
        <v>2</v>
      </c>
      <c r="AC327" s="445">
        <v>2</v>
      </c>
      <c r="AD327" s="445">
        <v>2</v>
      </c>
      <c r="AE327" s="445">
        <v>2</v>
      </c>
      <c r="AF327" s="445">
        <v>2</v>
      </c>
      <c r="AG327" s="445">
        <v>2</v>
      </c>
      <c r="AH327" s="445">
        <v>2</v>
      </c>
      <c r="AI327" s="445">
        <v>2</v>
      </c>
      <c r="AJ327" s="445">
        <v>2</v>
      </c>
      <c r="AK327" s="445">
        <v>40000</v>
      </c>
      <c r="AL327" s="445">
        <v>80000</v>
      </c>
      <c r="AM327" s="445">
        <v>80000</v>
      </c>
      <c r="AN327" s="445">
        <v>80000</v>
      </c>
      <c r="AO327" s="445">
        <v>80000</v>
      </c>
      <c r="AP327" s="445">
        <v>80000</v>
      </c>
      <c r="AQ327" s="445">
        <v>80000</v>
      </c>
      <c r="AR327" s="445">
        <v>80000</v>
      </c>
      <c r="AS327" s="445">
        <v>80000</v>
      </c>
      <c r="AT327" s="445">
        <v>80000</v>
      </c>
      <c r="AU327" s="445">
        <v>80000</v>
      </c>
      <c r="AV327" s="445">
        <v>80000</v>
      </c>
      <c r="AW327" s="445">
        <v>1</v>
      </c>
    </row>
    <row r="328" spans="1:50" ht="14">
      <c r="B328" s="440">
        <v>3</v>
      </c>
      <c r="C328" s="441" t="s">
        <v>251</v>
      </c>
      <c r="D328" s="431">
        <v>605</v>
      </c>
      <c r="E328" s="430" t="s">
        <v>1404</v>
      </c>
      <c r="F328" s="430">
        <f t="shared" si="34"/>
        <v>5210524</v>
      </c>
      <c r="G328" s="430" t="s">
        <v>1405</v>
      </c>
      <c r="H328" s="430" t="s">
        <v>1405</v>
      </c>
      <c r="I328" s="431" t="str">
        <f t="shared" si="33"/>
        <v>OK</v>
      </c>
      <c r="J328" s="431" t="str">
        <f t="shared" si="29"/>
        <v>OK</v>
      </c>
      <c r="L328" s="442">
        <v>1050669</v>
      </c>
      <c r="M328" s="444" t="s">
        <v>1860</v>
      </c>
      <c r="N328" s="429" t="s">
        <v>1727</v>
      </c>
      <c r="O328" s="430" t="s">
        <v>1862</v>
      </c>
      <c r="P328" s="430" t="s">
        <v>2249</v>
      </c>
      <c r="Q328" s="430" t="s">
        <v>1513</v>
      </c>
      <c r="R328" s="429" t="s">
        <v>1727</v>
      </c>
      <c r="S328" s="430" t="s">
        <v>1862</v>
      </c>
      <c r="T328" s="430" t="s">
        <v>2249</v>
      </c>
      <c r="U328" s="445">
        <v>440000</v>
      </c>
      <c r="V328" s="446">
        <v>45838</v>
      </c>
      <c r="W328" s="445">
        <v>16</v>
      </c>
      <c r="X328" s="445">
        <v>5</v>
      </c>
      <c r="Y328" s="445">
        <v>1</v>
      </c>
      <c r="Z328" s="445">
        <v>1</v>
      </c>
      <c r="AA328" s="445">
        <v>1</v>
      </c>
      <c r="AB328" s="445">
        <v>1</v>
      </c>
      <c r="AC328" s="445">
        <v>1</v>
      </c>
      <c r="AD328" s="445">
        <v>1</v>
      </c>
      <c r="AE328" s="445">
        <v>1</v>
      </c>
      <c r="AF328" s="445">
        <v>1</v>
      </c>
      <c r="AG328" s="445">
        <v>1</v>
      </c>
      <c r="AH328" s="445">
        <v>1</v>
      </c>
      <c r="AI328" s="445">
        <v>1</v>
      </c>
      <c r="AJ328" s="445">
        <v>1</v>
      </c>
      <c r="AK328" s="445">
        <v>40000</v>
      </c>
      <c r="AL328" s="445">
        <v>40000</v>
      </c>
      <c r="AM328" s="445">
        <v>40000</v>
      </c>
      <c r="AN328" s="445">
        <v>40000</v>
      </c>
      <c r="AO328" s="445">
        <v>40000</v>
      </c>
      <c r="AP328" s="445">
        <v>40000</v>
      </c>
      <c r="AQ328" s="445">
        <v>40000</v>
      </c>
      <c r="AR328" s="445">
        <v>40000</v>
      </c>
      <c r="AS328" s="445">
        <v>40000</v>
      </c>
      <c r="AT328" s="445">
        <v>40000</v>
      </c>
      <c r="AU328" s="445">
        <v>40000</v>
      </c>
      <c r="AV328" s="445">
        <v>40000</v>
      </c>
      <c r="AW328" s="445">
        <v>1</v>
      </c>
    </row>
    <row r="329" spans="1:50" ht="14">
      <c r="B329" s="440">
        <v>4</v>
      </c>
      <c r="C329" s="441" t="s">
        <v>274</v>
      </c>
      <c r="D329" s="431">
        <v>603</v>
      </c>
      <c r="E329" s="430" t="s">
        <v>1406</v>
      </c>
      <c r="F329" s="430">
        <f t="shared" si="34"/>
        <v>5210004</v>
      </c>
      <c r="G329" s="430" t="s">
        <v>1407</v>
      </c>
      <c r="H329" s="430" t="s">
        <v>1407</v>
      </c>
      <c r="I329" s="431" t="str">
        <f t="shared" si="33"/>
        <v>OK</v>
      </c>
      <c r="J329" s="431" t="str">
        <f t="shared" si="29"/>
        <v>OK</v>
      </c>
      <c r="L329" s="442">
        <v>1060127</v>
      </c>
      <c r="M329" s="444"/>
      <c r="N329" s="429" t="s">
        <v>1408</v>
      </c>
      <c r="P329" s="430" t="s">
        <v>1409</v>
      </c>
      <c r="Q329" s="430" t="s">
        <v>1513</v>
      </c>
      <c r="R329" s="429" t="s">
        <v>1408</v>
      </c>
      <c r="T329" s="430" t="s">
        <v>1409</v>
      </c>
      <c r="U329" s="445">
        <v>880000</v>
      </c>
      <c r="V329" s="446">
        <v>45838</v>
      </c>
      <c r="W329" s="445">
        <v>16</v>
      </c>
      <c r="X329" s="445">
        <v>3</v>
      </c>
      <c r="Y329" s="445">
        <v>2</v>
      </c>
      <c r="Z329" s="445">
        <v>2</v>
      </c>
      <c r="AA329" s="445">
        <v>2</v>
      </c>
      <c r="AB329" s="445">
        <v>2</v>
      </c>
      <c r="AC329" s="445">
        <v>2</v>
      </c>
      <c r="AD329" s="445">
        <v>2</v>
      </c>
      <c r="AE329" s="445">
        <v>2</v>
      </c>
      <c r="AF329" s="445">
        <v>2</v>
      </c>
      <c r="AG329" s="445">
        <v>2</v>
      </c>
      <c r="AH329" s="445">
        <v>2</v>
      </c>
      <c r="AI329" s="445">
        <v>2</v>
      </c>
      <c r="AJ329" s="445">
        <v>2</v>
      </c>
      <c r="AK329" s="445">
        <v>80000</v>
      </c>
      <c r="AL329" s="445">
        <v>80000</v>
      </c>
      <c r="AM329" s="445">
        <v>80000</v>
      </c>
      <c r="AN329" s="445">
        <v>80000</v>
      </c>
      <c r="AO329" s="445">
        <v>80000</v>
      </c>
      <c r="AP329" s="445">
        <v>80000</v>
      </c>
      <c r="AQ329" s="445">
        <v>80000</v>
      </c>
      <c r="AR329" s="445">
        <v>80000</v>
      </c>
      <c r="AS329" s="445">
        <v>80000</v>
      </c>
      <c r="AT329" s="445">
        <v>80000</v>
      </c>
      <c r="AU329" s="445">
        <v>80000</v>
      </c>
      <c r="AV329" s="445">
        <v>80000</v>
      </c>
      <c r="AW329" s="445">
        <v>3</v>
      </c>
    </row>
    <row r="330" spans="1:50" ht="14">
      <c r="B330" s="440">
        <v>5</v>
      </c>
      <c r="C330" s="448" t="s">
        <v>261</v>
      </c>
      <c r="D330" s="431">
        <v>604</v>
      </c>
      <c r="E330" s="430" t="s">
        <v>1410</v>
      </c>
      <c r="F330" s="430">
        <f t="shared" si="34"/>
        <v>5210417</v>
      </c>
      <c r="G330" s="430" t="s">
        <v>2250</v>
      </c>
      <c r="H330" s="430" t="s">
        <v>2250</v>
      </c>
      <c r="I330" s="431" t="str">
        <f t="shared" si="33"/>
        <v>OK</v>
      </c>
      <c r="J330" s="431" t="str">
        <f t="shared" si="29"/>
        <v>OK</v>
      </c>
      <c r="L330" s="442">
        <v>1063362</v>
      </c>
      <c r="M330" s="444" t="s">
        <v>1578</v>
      </c>
      <c r="N330" s="429" t="s">
        <v>1270</v>
      </c>
      <c r="O330" s="430" t="s">
        <v>2251</v>
      </c>
      <c r="P330" s="430" t="s">
        <v>2252</v>
      </c>
      <c r="Q330" s="430" t="s">
        <v>1513</v>
      </c>
      <c r="R330" s="429" t="s">
        <v>1270</v>
      </c>
      <c r="S330" s="430" t="s">
        <v>2251</v>
      </c>
      <c r="T330" s="430" t="s">
        <v>2252</v>
      </c>
      <c r="U330" s="445">
        <v>0</v>
      </c>
      <c r="V330" s="446"/>
      <c r="W330" s="445">
        <v>16</v>
      </c>
      <c r="X330" s="445">
        <v>4</v>
      </c>
      <c r="Y330" s="445">
        <v>1</v>
      </c>
      <c r="Z330" s="445">
        <v>2</v>
      </c>
      <c r="AA330" s="445">
        <v>2</v>
      </c>
      <c r="AB330" s="445">
        <v>2</v>
      </c>
      <c r="AC330" s="445">
        <v>2</v>
      </c>
      <c r="AD330" s="445">
        <v>2</v>
      </c>
      <c r="AE330" s="445">
        <v>2</v>
      </c>
      <c r="AF330" s="445">
        <v>2</v>
      </c>
      <c r="AG330" s="445">
        <v>2</v>
      </c>
      <c r="AH330" s="445">
        <v>2</v>
      </c>
      <c r="AI330" s="445">
        <v>2</v>
      </c>
      <c r="AJ330" s="445">
        <v>2</v>
      </c>
      <c r="AK330" s="445">
        <v>36000</v>
      </c>
      <c r="AL330" s="445">
        <v>72000</v>
      </c>
      <c r="AM330" s="445">
        <v>72000</v>
      </c>
      <c r="AN330" s="445">
        <v>72000</v>
      </c>
      <c r="AO330" s="445">
        <v>72000</v>
      </c>
      <c r="AP330" s="445">
        <v>72000</v>
      </c>
      <c r="AQ330" s="445">
        <v>72000</v>
      </c>
      <c r="AR330" s="445">
        <v>72000</v>
      </c>
      <c r="AS330" s="445">
        <v>72000</v>
      </c>
      <c r="AT330" s="445">
        <v>72000</v>
      </c>
      <c r="AU330" s="445">
        <v>72000</v>
      </c>
      <c r="AV330" s="445">
        <v>72000</v>
      </c>
      <c r="AW330" s="445">
        <v>1</v>
      </c>
    </row>
    <row r="331" spans="1:50" ht="14">
      <c r="B331" s="440">
        <v>6</v>
      </c>
      <c r="C331" s="448" t="s">
        <v>2253</v>
      </c>
      <c r="D331" s="431">
        <v>607</v>
      </c>
      <c r="E331" s="430" t="s">
        <v>1411</v>
      </c>
      <c r="F331" s="430">
        <f t="shared" si="34"/>
        <v>5210418</v>
      </c>
      <c r="G331" s="430" t="s">
        <v>1412</v>
      </c>
      <c r="H331" s="430" t="s">
        <v>1412</v>
      </c>
      <c r="I331" s="431" t="str">
        <f t="shared" si="33"/>
        <v>OK</v>
      </c>
      <c r="J331" s="431" t="str">
        <f t="shared" si="29"/>
        <v>OK</v>
      </c>
      <c r="L331" s="450">
        <v>1076825</v>
      </c>
      <c r="M331" s="444" t="s">
        <v>1861</v>
      </c>
      <c r="N331" s="429" t="s">
        <v>1413</v>
      </c>
      <c r="O331" s="430" t="s">
        <v>2254</v>
      </c>
      <c r="P331" s="430" t="s">
        <v>1728</v>
      </c>
      <c r="Q331" s="430" t="s">
        <v>1513</v>
      </c>
      <c r="R331" s="429" t="s">
        <v>1413</v>
      </c>
      <c r="S331" s="430" t="s">
        <v>2254</v>
      </c>
      <c r="T331" s="430" t="s">
        <v>1728</v>
      </c>
      <c r="U331" s="445">
        <v>880000</v>
      </c>
      <c r="V331" s="446">
        <v>45838</v>
      </c>
      <c r="W331" s="445">
        <v>16</v>
      </c>
      <c r="X331" s="445">
        <v>7</v>
      </c>
      <c r="Y331" s="445">
        <v>0</v>
      </c>
      <c r="Z331" s="445">
        <v>0</v>
      </c>
      <c r="AA331" s="445">
        <v>0</v>
      </c>
      <c r="AB331" s="445">
        <v>0</v>
      </c>
      <c r="AC331" s="445">
        <v>0</v>
      </c>
      <c r="AD331" s="445">
        <v>0</v>
      </c>
      <c r="AE331" s="445">
        <v>0</v>
      </c>
      <c r="AF331" s="445">
        <v>0</v>
      </c>
      <c r="AG331" s="445">
        <v>0</v>
      </c>
      <c r="AH331" s="445">
        <v>0</v>
      </c>
      <c r="AI331" s="445">
        <v>0</v>
      </c>
      <c r="AJ331" s="445">
        <v>0</v>
      </c>
      <c r="AK331" s="445">
        <v>0</v>
      </c>
      <c r="AL331" s="445">
        <v>0</v>
      </c>
      <c r="AM331" s="445">
        <v>0</v>
      </c>
      <c r="AN331" s="445">
        <v>0</v>
      </c>
      <c r="AO331" s="445">
        <v>0</v>
      </c>
      <c r="AP331" s="445">
        <v>0</v>
      </c>
      <c r="AQ331" s="445">
        <v>0</v>
      </c>
      <c r="AR331" s="445">
        <v>0</v>
      </c>
      <c r="AS331" s="445">
        <v>0</v>
      </c>
      <c r="AT331" s="445">
        <v>0</v>
      </c>
      <c r="AU331" s="445">
        <v>0</v>
      </c>
      <c r="AV331" s="445">
        <v>0</v>
      </c>
      <c r="AW331" s="445">
        <v>5</v>
      </c>
    </row>
    <row r="332" spans="1:50">
      <c r="B332" s="440">
        <v>7</v>
      </c>
      <c r="C332" s="448" t="s">
        <v>296</v>
      </c>
      <c r="D332" s="431">
        <v>606</v>
      </c>
      <c r="E332" s="430" t="s">
        <v>1414</v>
      </c>
      <c r="F332" s="430">
        <f t="shared" si="34"/>
        <v>5210537</v>
      </c>
      <c r="G332" s="430" t="s">
        <v>2255</v>
      </c>
      <c r="H332" s="430" t="s">
        <v>2255</v>
      </c>
      <c r="I332" s="431" t="str">
        <f t="shared" si="33"/>
        <v>OK</v>
      </c>
      <c r="J332" s="431" t="str">
        <f t="shared" si="29"/>
        <v>OK</v>
      </c>
      <c r="L332" s="444">
        <v>1069375</v>
      </c>
      <c r="M332" s="444"/>
      <c r="N332" s="429" t="s">
        <v>1729</v>
      </c>
      <c r="P332" s="430" t="s">
        <v>1442</v>
      </c>
      <c r="Q332" s="430" t="s">
        <v>1513</v>
      </c>
      <c r="R332" s="429" t="s">
        <v>1729</v>
      </c>
      <c r="T332" s="430" t="s">
        <v>1442</v>
      </c>
      <c r="U332" s="445">
        <v>720000</v>
      </c>
      <c r="V332" s="446">
        <v>45838</v>
      </c>
      <c r="W332" s="445">
        <v>16</v>
      </c>
      <c r="X332" s="445">
        <v>6</v>
      </c>
      <c r="Y332" s="445">
        <v>2</v>
      </c>
      <c r="Z332" s="445">
        <v>2</v>
      </c>
      <c r="AA332" s="445">
        <v>2</v>
      </c>
      <c r="AB332" s="445">
        <v>2</v>
      </c>
      <c r="AC332" s="445">
        <v>2</v>
      </c>
      <c r="AD332" s="445">
        <v>2</v>
      </c>
      <c r="AE332" s="445">
        <v>2</v>
      </c>
      <c r="AF332" s="445">
        <v>2</v>
      </c>
      <c r="AG332" s="445">
        <v>2</v>
      </c>
      <c r="AH332" s="445">
        <v>2</v>
      </c>
      <c r="AI332" s="445">
        <v>2</v>
      </c>
      <c r="AJ332" s="445">
        <v>2</v>
      </c>
      <c r="AK332" s="445">
        <v>80000</v>
      </c>
      <c r="AL332" s="445">
        <v>80000</v>
      </c>
      <c r="AM332" s="445">
        <v>80000</v>
      </c>
      <c r="AN332" s="445">
        <v>80000</v>
      </c>
      <c r="AO332" s="445">
        <v>80000</v>
      </c>
      <c r="AP332" s="445">
        <v>80000</v>
      </c>
      <c r="AQ332" s="445">
        <v>80000</v>
      </c>
      <c r="AR332" s="445">
        <v>80000</v>
      </c>
      <c r="AS332" s="445">
        <v>80000</v>
      </c>
      <c r="AT332" s="445">
        <v>80000</v>
      </c>
      <c r="AU332" s="445">
        <v>80000</v>
      </c>
      <c r="AV332" s="445">
        <v>80000</v>
      </c>
      <c r="AW332" s="445">
        <v>1</v>
      </c>
    </row>
    <row r="333" spans="1:50" ht="23.5">
      <c r="A333" s="436" t="s">
        <v>1415</v>
      </c>
      <c r="B333" s="440">
        <v>1</v>
      </c>
      <c r="C333" s="456" t="s">
        <v>475</v>
      </c>
      <c r="D333" s="431">
        <v>701</v>
      </c>
      <c r="E333" s="430">
        <v>8220001</v>
      </c>
      <c r="F333" s="430">
        <f t="shared" si="34"/>
        <v>8220001</v>
      </c>
      <c r="G333" s="430" t="s">
        <v>1416</v>
      </c>
      <c r="H333" s="430" t="s">
        <v>1416</v>
      </c>
      <c r="I333" s="431" t="str">
        <f t="shared" si="33"/>
        <v>OK</v>
      </c>
      <c r="J333" s="431" t="str">
        <f t="shared" si="29"/>
        <v>OK</v>
      </c>
      <c r="L333" s="430">
        <v>1069375</v>
      </c>
      <c r="N333" s="430" t="s">
        <v>2256</v>
      </c>
      <c r="P333" s="430" t="s">
        <v>1442</v>
      </c>
      <c r="Q333" s="430" t="s">
        <v>1513</v>
      </c>
      <c r="R333" s="430" t="s">
        <v>2256</v>
      </c>
      <c r="T333" s="430" t="s">
        <v>1442</v>
      </c>
      <c r="U333" s="445">
        <v>0</v>
      </c>
      <c r="V333" s="446"/>
      <c r="W333" s="445">
        <v>0</v>
      </c>
      <c r="X333" s="445"/>
      <c r="Y333" s="445">
        <v>0</v>
      </c>
      <c r="Z333" s="445">
        <v>0</v>
      </c>
      <c r="AA333" s="445">
        <v>0</v>
      </c>
      <c r="AB333" s="445">
        <v>0</v>
      </c>
      <c r="AC333" s="445">
        <v>0</v>
      </c>
      <c r="AD333" s="445">
        <v>0</v>
      </c>
      <c r="AE333" s="445">
        <v>0</v>
      </c>
      <c r="AF333" s="445">
        <v>0</v>
      </c>
      <c r="AG333" s="445">
        <v>0</v>
      </c>
      <c r="AH333" s="445">
        <v>0</v>
      </c>
      <c r="AI333" s="445">
        <v>0</v>
      </c>
      <c r="AJ333" s="445">
        <v>0</v>
      </c>
      <c r="AK333" s="445">
        <v>0</v>
      </c>
      <c r="AL333" s="445">
        <v>0</v>
      </c>
      <c r="AM333" s="445">
        <v>0</v>
      </c>
      <c r="AN333" s="445">
        <v>0</v>
      </c>
      <c r="AO333" s="445">
        <v>0</v>
      </c>
      <c r="AP333" s="445">
        <v>0</v>
      </c>
      <c r="AQ333" s="445">
        <v>0</v>
      </c>
      <c r="AR333" s="445">
        <v>0</v>
      </c>
      <c r="AS333" s="445">
        <v>0</v>
      </c>
      <c r="AT333" s="445">
        <v>0</v>
      </c>
      <c r="AU333" s="445">
        <v>0</v>
      </c>
      <c r="AV333" s="445">
        <v>0</v>
      </c>
      <c r="AW333" s="445">
        <v>0</v>
      </c>
    </row>
    <row r="334" spans="1:50">
      <c r="B334" s="440">
        <v>2</v>
      </c>
      <c r="C334" s="456" t="s">
        <v>476</v>
      </c>
      <c r="D334" s="431">
        <v>702</v>
      </c>
      <c r="E334" s="430">
        <v>8220002</v>
      </c>
      <c r="F334" s="430">
        <f t="shared" si="34"/>
        <v>8220002</v>
      </c>
      <c r="G334" s="430" t="s">
        <v>1417</v>
      </c>
      <c r="H334" s="430" t="s">
        <v>1417</v>
      </c>
      <c r="I334" s="431" t="str">
        <f t="shared" si="33"/>
        <v>OK</v>
      </c>
      <c r="J334" s="431" t="str">
        <f t="shared" si="29"/>
        <v>OK</v>
      </c>
      <c r="L334" s="430">
        <v>1069108</v>
      </c>
      <c r="M334" s="430" t="s">
        <v>1585</v>
      </c>
      <c r="N334" s="430" t="s">
        <v>1342</v>
      </c>
      <c r="O334" s="430" t="s">
        <v>652</v>
      </c>
      <c r="P334" s="430" t="s">
        <v>2257</v>
      </c>
      <c r="Q334" s="430" t="s">
        <v>1513</v>
      </c>
      <c r="R334" s="430" t="s">
        <v>1342</v>
      </c>
      <c r="S334" s="430" t="s">
        <v>652</v>
      </c>
      <c r="T334" s="430" t="s">
        <v>2257</v>
      </c>
      <c r="U334" s="445">
        <v>0</v>
      </c>
      <c r="V334" s="446"/>
      <c r="W334" s="445">
        <v>0</v>
      </c>
      <c r="X334" s="445"/>
      <c r="Y334" s="445">
        <v>0</v>
      </c>
      <c r="Z334" s="445">
        <v>0</v>
      </c>
      <c r="AA334" s="445">
        <v>0</v>
      </c>
      <c r="AB334" s="445">
        <v>0</v>
      </c>
      <c r="AC334" s="445">
        <v>0</v>
      </c>
      <c r="AD334" s="445">
        <v>0</v>
      </c>
      <c r="AE334" s="445">
        <v>0</v>
      </c>
      <c r="AF334" s="445">
        <v>0</v>
      </c>
      <c r="AG334" s="445">
        <v>0</v>
      </c>
      <c r="AH334" s="445">
        <v>0</v>
      </c>
      <c r="AI334" s="445">
        <v>0</v>
      </c>
      <c r="AJ334" s="445">
        <v>0</v>
      </c>
      <c r="AK334" s="445">
        <v>0</v>
      </c>
      <c r="AL334" s="445">
        <v>0</v>
      </c>
      <c r="AM334" s="445">
        <v>0</v>
      </c>
      <c r="AN334" s="445">
        <v>0</v>
      </c>
      <c r="AO334" s="445">
        <v>0</v>
      </c>
      <c r="AP334" s="445">
        <v>0</v>
      </c>
      <c r="AQ334" s="445">
        <v>0</v>
      </c>
      <c r="AR334" s="445">
        <v>0</v>
      </c>
      <c r="AS334" s="445">
        <v>0</v>
      </c>
      <c r="AT334" s="445">
        <v>0</v>
      </c>
      <c r="AU334" s="445">
        <v>0</v>
      </c>
      <c r="AV334" s="445">
        <v>0</v>
      </c>
      <c r="AW334" s="445">
        <v>0</v>
      </c>
    </row>
    <row r="335" spans="1:50">
      <c r="U335" s="429"/>
      <c r="V335" s="429"/>
      <c r="W335" s="429"/>
      <c r="X335" s="429"/>
      <c r="Y335" s="429"/>
      <c r="Z335" s="429"/>
      <c r="AA335" s="429"/>
      <c r="AB335" s="429"/>
      <c r="AC335" s="429"/>
      <c r="AD335" s="429"/>
      <c r="AE335" s="429"/>
      <c r="AF335" s="429"/>
      <c r="AG335" s="429"/>
      <c r="AH335" s="429"/>
      <c r="AI335" s="429"/>
      <c r="AJ335" s="429"/>
      <c r="AK335" s="429"/>
      <c r="AL335" s="429"/>
      <c r="AM335" s="429"/>
      <c r="AN335" s="429"/>
      <c r="AO335" s="429"/>
      <c r="AP335" s="429"/>
      <c r="AQ335" s="429"/>
      <c r="AR335" s="429"/>
      <c r="AS335" s="429"/>
      <c r="AT335" s="429"/>
      <c r="AU335" s="429"/>
      <c r="AV335" s="429"/>
      <c r="AW335" s="429"/>
      <c r="AX335" s="429"/>
    </row>
    <row r="336" spans="1:50">
      <c r="U336" s="429"/>
      <c r="V336" s="429"/>
      <c r="W336" s="429"/>
      <c r="X336" s="429"/>
      <c r="Y336" s="429"/>
      <c r="Z336" s="429"/>
      <c r="AA336" s="429"/>
      <c r="AB336" s="429"/>
      <c r="AC336" s="429"/>
      <c r="AD336" s="429"/>
      <c r="AE336" s="429"/>
      <c r="AF336" s="429"/>
      <c r="AG336" s="429"/>
      <c r="AH336" s="429"/>
      <c r="AI336" s="429"/>
      <c r="AJ336" s="429"/>
      <c r="AK336" s="429"/>
      <c r="AL336" s="429"/>
      <c r="AM336" s="429"/>
      <c r="AN336" s="429"/>
      <c r="AO336" s="429"/>
      <c r="AP336" s="429"/>
      <c r="AQ336" s="429"/>
      <c r="AR336" s="429"/>
      <c r="AS336" s="429"/>
      <c r="AT336" s="429"/>
      <c r="AU336" s="429"/>
      <c r="AV336" s="429"/>
      <c r="AW336" s="429"/>
      <c r="AX336" s="429"/>
    </row>
    <row r="337" spans="3:50">
      <c r="U337" s="429"/>
      <c r="V337" s="429"/>
      <c r="W337" s="429"/>
      <c r="X337" s="429"/>
      <c r="Y337" s="429"/>
      <c r="Z337" s="429"/>
      <c r="AA337" s="429"/>
      <c r="AB337" s="429"/>
      <c r="AC337" s="429"/>
      <c r="AD337" s="429"/>
      <c r="AE337" s="429"/>
      <c r="AF337" s="429"/>
      <c r="AG337" s="429"/>
      <c r="AH337" s="429"/>
      <c r="AI337" s="429"/>
      <c r="AJ337" s="429"/>
      <c r="AK337" s="429"/>
      <c r="AL337" s="429"/>
      <c r="AM337" s="429"/>
      <c r="AN337" s="429"/>
      <c r="AO337" s="429"/>
      <c r="AP337" s="429"/>
      <c r="AQ337" s="429"/>
      <c r="AR337" s="429"/>
      <c r="AS337" s="429"/>
      <c r="AT337" s="429"/>
      <c r="AU337" s="429"/>
      <c r="AV337" s="429"/>
      <c r="AW337" s="429"/>
      <c r="AX337" s="429"/>
    </row>
    <row r="338" spans="3:50">
      <c r="U338" s="429"/>
      <c r="V338" s="429"/>
      <c r="W338" s="429"/>
      <c r="X338" s="429"/>
      <c r="Y338" s="429"/>
      <c r="Z338" s="429"/>
      <c r="AA338" s="429"/>
      <c r="AB338" s="429"/>
      <c r="AC338" s="429"/>
      <c r="AD338" s="429"/>
      <c r="AE338" s="429"/>
      <c r="AF338" s="429"/>
      <c r="AG338" s="429"/>
      <c r="AH338" s="429"/>
      <c r="AI338" s="429"/>
      <c r="AJ338" s="429"/>
      <c r="AK338" s="429"/>
      <c r="AL338" s="429"/>
      <c r="AM338" s="429"/>
      <c r="AN338" s="429"/>
      <c r="AO338" s="429"/>
      <c r="AP338" s="429"/>
      <c r="AQ338" s="429"/>
      <c r="AR338" s="429"/>
      <c r="AS338" s="429"/>
      <c r="AT338" s="429"/>
      <c r="AU338" s="429"/>
      <c r="AV338" s="429"/>
      <c r="AW338" s="429"/>
      <c r="AX338" s="429"/>
    </row>
    <row r="339" spans="3:50">
      <c r="U339" s="429"/>
      <c r="V339" s="429"/>
      <c r="W339" s="429"/>
      <c r="X339" s="429"/>
      <c r="Y339" s="429"/>
      <c r="Z339" s="429"/>
      <c r="AA339" s="429"/>
      <c r="AB339" s="429"/>
      <c r="AC339" s="429"/>
      <c r="AD339" s="429"/>
      <c r="AE339" s="429"/>
      <c r="AF339" s="429"/>
      <c r="AG339" s="429"/>
      <c r="AH339" s="429"/>
      <c r="AI339" s="429"/>
      <c r="AJ339" s="429"/>
      <c r="AK339" s="429"/>
      <c r="AL339" s="429"/>
      <c r="AM339" s="429"/>
      <c r="AN339" s="429"/>
      <c r="AO339" s="429"/>
      <c r="AP339" s="429"/>
      <c r="AQ339" s="429"/>
      <c r="AR339" s="429"/>
      <c r="AS339" s="429"/>
      <c r="AT339" s="429"/>
      <c r="AU339" s="429"/>
      <c r="AV339" s="429"/>
      <c r="AW339" s="429"/>
      <c r="AX339" s="429"/>
    </row>
    <row r="340" spans="3:50">
      <c r="U340" s="429"/>
      <c r="V340" s="429"/>
      <c r="W340" s="429"/>
      <c r="X340" s="429"/>
      <c r="Y340" s="429"/>
      <c r="Z340" s="429"/>
      <c r="AA340" s="429"/>
      <c r="AB340" s="429"/>
      <c r="AC340" s="429"/>
      <c r="AD340" s="429"/>
      <c r="AE340" s="429"/>
      <c r="AF340" s="429"/>
      <c r="AG340" s="429"/>
      <c r="AH340" s="429"/>
      <c r="AI340" s="429"/>
      <c r="AJ340" s="429"/>
      <c r="AK340" s="429"/>
      <c r="AL340" s="429"/>
      <c r="AM340" s="429"/>
      <c r="AN340" s="429"/>
      <c r="AO340" s="429"/>
      <c r="AP340" s="429"/>
      <c r="AQ340" s="429"/>
      <c r="AR340" s="429"/>
      <c r="AS340" s="429"/>
      <c r="AT340" s="429"/>
      <c r="AU340" s="429"/>
      <c r="AV340" s="429"/>
      <c r="AW340" s="429"/>
      <c r="AX340" s="429"/>
    </row>
    <row r="341" spans="3:50">
      <c r="C341" s="430"/>
      <c r="D341" s="430"/>
      <c r="U341" s="429"/>
      <c r="V341" s="429"/>
      <c r="W341" s="429"/>
      <c r="X341" s="429"/>
      <c r="Y341" s="429"/>
      <c r="Z341" s="429"/>
      <c r="AA341" s="429"/>
      <c r="AB341" s="429"/>
      <c r="AC341" s="429"/>
      <c r="AD341" s="429"/>
      <c r="AE341" s="429"/>
      <c r="AF341" s="429"/>
      <c r="AG341" s="429"/>
      <c r="AH341" s="429"/>
      <c r="AI341" s="429"/>
      <c r="AJ341" s="429"/>
      <c r="AK341" s="429"/>
      <c r="AL341" s="429"/>
      <c r="AM341" s="429"/>
      <c r="AN341" s="429"/>
      <c r="AO341" s="429"/>
      <c r="AP341" s="429"/>
      <c r="AQ341" s="429"/>
      <c r="AR341" s="429"/>
      <c r="AS341" s="429"/>
      <c r="AT341" s="429"/>
      <c r="AU341" s="429"/>
      <c r="AV341" s="429"/>
      <c r="AW341" s="429"/>
      <c r="AX341" s="429"/>
    </row>
    <row r="342" spans="3:50">
      <c r="C342" s="430"/>
      <c r="D342" s="430"/>
      <c r="U342" s="429"/>
      <c r="V342" s="429"/>
      <c r="W342" s="429"/>
      <c r="X342" s="429"/>
      <c r="Y342" s="429"/>
      <c r="Z342" s="429"/>
      <c r="AA342" s="429"/>
      <c r="AB342" s="429"/>
      <c r="AC342" s="429"/>
      <c r="AD342" s="429"/>
      <c r="AE342" s="429"/>
      <c r="AF342" s="429"/>
      <c r="AG342" s="429"/>
      <c r="AH342" s="429"/>
      <c r="AI342" s="429"/>
      <c r="AJ342" s="429"/>
      <c r="AK342" s="429"/>
      <c r="AL342" s="429"/>
      <c r="AM342" s="429"/>
      <c r="AN342" s="429"/>
      <c r="AO342" s="429"/>
      <c r="AP342" s="429"/>
      <c r="AQ342" s="429"/>
      <c r="AR342" s="429"/>
      <c r="AS342" s="429"/>
      <c r="AT342" s="429"/>
      <c r="AU342" s="429"/>
      <c r="AV342" s="429"/>
      <c r="AW342" s="429"/>
      <c r="AX342" s="429"/>
    </row>
    <row r="343" spans="3:50">
      <c r="C343" s="430"/>
      <c r="D343" s="430"/>
    </row>
    <row r="344" spans="3:50">
      <c r="C344" s="430"/>
      <c r="D344" s="430"/>
    </row>
    <row r="345" spans="3:50">
      <c r="C345" s="430"/>
      <c r="D345" s="430"/>
    </row>
    <row r="346" spans="3:50">
      <c r="C346" s="430"/>
      <c r="D346" s="430"/>
    </row>
    <row r="347" spans="3:50">
      <c r="C347" s="430"/>
      <c r="D347" s="430"/>
    </row>
    <row r="348" spans="3:50">
      <c r="C348" s="430"/>
      <c r="D348" s="430"/>
    </row>
    <row r="349" spans="3:50">
      <c r="C349" s="430"/>
      <c r="D349" s="430"/>
    </row>
    <row r="350" spans="3:50">
      <c r="C350" s="430"/>
      <c r="D350" s="430"/>
    </row>
    <row r="351" spans="3:50">
      <c r="C351" s="430"/>
      <c r="D351" s="430"/>
    </row>
    <row r="352" spans="3:50">
      <c r="C352" s="430"/>
      <c r="D352" s="430"/>
    </row>
    <row r="353" s="430" customFormat="1"/>
    <row r="354" s="430" customFormat="1"/>
    <row r="355" s="430" customFormat="1"/>
    <row r="356" s="430" customFormat="1"/>
    <row r="357" s="430" customFormat="1"/>
    <row r="358" s="430" customFormat="1"/>
    <row r="359" s="430" customFormat="1"/>
    <row r="360" s="430" customFormat="1"/>
    <row r="361" s="430" customFormat="1"/>
    <row r="362" s="430" customFormat="1"/>
  </sheetData>
  <sheetProtection algorithmName="SHA-512" hashValue="xeWqsNTv3pzpfwKmI+z9k+eRdwLjDbC1ewns3sLC4QMV+eUftnUY/zto0vKxpMfQo1qUoi1fWLRrT5njGy6Phw==" saltValue="Rc3l3t42+OL/4J2r9aZJzw==" spinCount="100000" sheet="1" selectLockedCells="1" selectUnlockedCells="1"/>
  <autoFilter ref="A4:BF334" xr:uid="{C6602216-4369-4437-BEB3-F16B1A9A5D85}"/>
  <mergeCells count="3">
    <mergeCell ref="Y3:AJ3"/>
    <mergeCell ref="AK3:AV3"/>
    <mergeCell ref="AW3:AW4"/>
  </mergeCells>
  <phoneticPr fontId="1"/>
  <conditionalFormatting sqref="J3:K3">
    <cfRule type="containsText" dxfId="20" priority="2" operator="containsText" text="↓問題あり">
      <formula>NOT(ISERROR(SEARCH("↓問題あり",J3)))</formula>
    </cfRule>
  </conditionalFormatting>
  <conditionalFormatting sqref="R333:T334">
    <cfRule type="cellIs" dxfId="19" priority="1" operator="notEqual">
      <formula>N333</formula>
    </cfRule>
  </conditionalFormatting>
  <printOptions horizontalCentered="1"/>
  <pageMargins left="0" right="0" top="0.39370078740157483" bottom="0.39370078740157483" header="0.31496062992125984" footer="0.31496062992125984"/>
  <pageSetup paperSize="9" scale="68" fitToHeight="0" orientation="landscape"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F0"/>
  </sheetPr>
  <dimension ref="A1:N25"/>
  <sheetViews>
    <sheetView view="pageBreakPreview" zoomScale="85" zoomScaleNormal="100" zoomScaleSheetLayoutView="85" workbookViewId="0"/>
  </sheetViews>
  <sheetFormatPr defaultColWidth="9" defaultRowHeight="13"/>
  <cols>
    <col min="1" max="1" width="5.08984375" style="16" customWidth="1"/>
    <col min="2" max="2" width="14.36328125" style="16" customWidth="1"/>
    <col min="3" max="5" width="4.08984375" style="16" customWidth="1"/>
    <col min="6" max="7" width="4.7265625" style="16" customWidth="1"/>
    <col min="8" max="8" width="3.7265625" style="16" customWidth="1"/>
    <col min="9" max="9" width="9.36328125" style="16" customWidth="1"/>
    <col min="10" max="10" width="8.7265625" style="16" customWidth="1"/>
    <col min="11" max="11" width="17.453125" style="16" customWidth="1"/>
    <col min="12" max="12" width="5.90625" style="16" customWidth="1"/>
    <col min="13" max="13" width="5.7265625" style="16" customWidth="1"/>
    <col min="14" max="14" width="5.6328125" style="16" customWidth="1"/>
    <col min="15" max="16384" width="9" style="16"/>
  </cols>
  <sheetData>
    <row r="1" spans="1:14" ht="23.15" customHeight="1">
      <c r="A1" s="15" t="s">
        <v>143</v>
      </c>
      <c r="B1" s="15"/>
      <c r="C1" s="15"/>
      <c r="D1" s="15"/>
      <c r="E1" s="15"/>
      <c r="F1" s="15"/>
      <c r="G1" s="15"/>
      <c r="H1" s="15"/>
      <c r="I1" s="15"/>
      <c r="J1" s="15"/>
      <c r="K1" s="15"/>
      <c r="L1" s="123" t="e">
        <f>⑦変更交付申請書!L1</f>
        <v>#N/A</v>
      </c>
      <c r="M1" s="15"/>
      <c r="N1" s="15"/>
    </row>
    <row r="2" spans="1:14" ht="23.15" customHeight="1">
      <c r="A2" s="15"/>
      <c r="B2" s="15"/>
      <c r="C2" s="15"/>
      <c r="D2" s="15"/>
      <c r="E2" s="15"/>
      <c r="F2" s="15"/>
      <c r="G2" s="15"/>
      <c r="H2" s="15"/>
      <c r="I2" s="15"/>
      <c r="J2" s="15"/>
      <c r="K2" s="17">
        <v>46112</v>
      </c>
      <c r="L2" s="15"/>
      <c r="M2" s="15"/>
      <c r="N2" s="7"/>
    </row>
    <row r="3" spans="1:14" ht="23.15" customHeight="1">
      <c r="A3" s="15"/>
      <c r="B3" s="15"/>
      <c r="C3" s="15"/>
      <c r="D3" s="15"/>
      <c r="E3" s="15"/>
      <c r="F3" s="15"/>
      <c r="G3" s="15"/>
      <c r="H3" s="15"/>
      <c r="I3" s="15"/>
      <c r="J3" s="15"/>
      <c r="K3" s="15"/>
      <c r="L3" s="15"/>
      <c r="M3" s="15"/>
      <c r="N3" s="7"/>
    </row>
    <row r="4" spans="1:14" ht="23.15" customHeight="1">
      <c r="A4" s="677" t="s">
        <v>148</v>
      </c>
      <c r="B4" s="677"/>
      <c r="C4" s="677"/>
      <c r="D4" s="677"/>
      <c r="E4" s="677"/>
      <c r="F4" s="677"/>
      <c r="G4" s="677"/>
      <c r="H4" s="677"/>
      <c r="I4" s="677"/>
      <c r="J4" s="677"/>
      <c r="K4" s="677"/>
      <c r="L4" s="677"/>
      <c r="M4" s="15"/>
      <c r="N4" s="7"/>
    </row>
    <row r="5" spans="1:14" ht="23.15" customHeight="1">
      <c r="A5" s="684"/>
      <c r="B5" s="684"/>
      <c r="C5" s="684"/>
      <c r="D5" s="684"/>
      <c r="E5" s="684"/>
      <c r="F5" s="685"/>
      <c r="G5" s="685"/>
      <c r="H5" s="685"/>
      <c r="I5" s="685"/>
      <c r="J5" s="685"/>
      <c r="K5" s="685"/>
      <c r="L5" s="685"/>
      <c r="M5" s="15"/>
      <c r="N5" s="7"/>
    </row>
    <row r="6" spans="1:14" ht="23.15" customHeight="1">
      <c r="A6" s="15"/>
      <c r="B6" s="15"/>
      <c r="C6" s="15"/>
      <c r="D6" s="15"/>
      <c r="E6" s="15"/>
      <c r="F6" s="15"/>
      <c r="G6" s="15"/>
      <c r="H6" s="15"/>
      <c r="I6" s="15"/>
      <c r="J6" s="15"/>
      <c r="K6" s="15"/>
      <c r="L6" s="15"/>
      <c r="M6" s="15"/>
      <c r="N6" s="7"/>
    </row>
    <row r="7" spans="1:14" ht="23.15" customHeight="1">
      <c r="A7" s="15"/>
      <c r="B7" s="15" t="s">
        <v>117</v>
      </c>
      <c r="C7" s="15"/>
      <c r="D7" s="15"/>
      <c r="E7" s="15"/>
      <c r="F7" s="15"/>
      <c r="G7" s="15"/>
      <c r="H7" s="15"/>
      <c r="I7" s="15"/>
      <c r="J7" s="15"/>
      <c r="K7" s="15"/>
      <c r="L7" s="15"/>
      <c r="M7" s="15"/>
      <c r="N7" s="7"/>
    </row>
    <row r="8" spans="1:14" ht="17.149999999999999" customHeight="1">
      <c r="A8" s="15"/>
      <c r="B8" s="15"/>
      <c r="C8" s="15"/>
      <c r="D8" s="15"/>
      <c r="E8" s="15"/>
      <c r="F8" s="15"/>
      <c r="G8" s="15"/>
      <c r="H8" s="15"/>
      <c r="I8" s="15"/>
      <c r="J8" s="15"/>
      <c r="K8" s="15"/>
      <c r="L8" s="15"/>
      <c r="M8" s="15"/>
      <c r="N8" s="7"/>
    </row>
    <row r="9" spans="1:14" ht="36" customHeight="1">
      <c r="A9" s="15"/>
      <c r="B9" s="15"/>
      <c r="C9" s="15"/>
      <c r="D9" s="15"/>
      <c r="E9" s="15"/>
      <c r="F9" s="15"/>
      <c r="G9" s="678" t="s">
        <v>118</v>
      </c>
      <c r="H9" s="678"/>
      <c r="I9" s="678"/>
      <c r="J9" s="686" t="e">
        <f>VLOOKUP(L1,補助金用基本データ!$D$5:$V$500,11,FALSE)</f>
        <v>#N/A</v>
      </c>
      <c r="K9" s="686"/>
      <c r="L9" s="686"/>
      <c r="M9" s="15"/>
      <c r="N9" s="7"/>
    </row>
    <row r="10" spans="1:14" ht="18" customHeight="1">
      <c r="A10" s="15"/>
      <c r="B10" s="15"/>
      <c r="C10" s="15"/>
      <c r="D10" s="15"/>
      <c r="E10" s="15"/>
      <c r="F10" s="15"/>
      <c r="G10" s="677" t="s">
        <v>119</v>
      </c>
      <c r="H10" s="677"/>
      <c r="I10" s="677"/>
      <c r="J10" s="679" t="e">
        <f>IF(VLOOKUP(L1,補助金用基本データ!$D$5:$V$500,10,FALSE)="","",VLOOKUP(L1,補助金用基本データ!$D$5:$V$500,10,FALSE))</f>
        <v>#N/A</v>
      </c>
      <c r="K10" s="679"/>
      <c r="L10" s="679"/>
      <c r="M10" s="15"/>
      <c r="N10" s="7"/>
    </row>
    <row r="11" spans="1:14" ht="23.15" customHeight="1">
      <c r="A11" s="15"/>
      <c r="B11" s="15"/>
      <c r="C11" s="15"/>
      <c r="D11" s="15"/>
      <c r="E11" s="15"/>
      <c r="F11" s="15"/>
      <c r="G11" s="677" t="s">
        <v>120</v>
      </c>
      <c r="H11" s="677"/>
      <c r="I11" s="677"/>
      <c r="J11" s="679" t="e">
        <f>IF(VLOOKUP(L1,補助金用基本データ!$D$5:$V$500,12,FALSE)="","",VLOOKUP(L1,補助金用基本データ!$D$5:$V$500,12,FALSE))&amp;"　　"&amp;VLOOKUP(L1,補助金用基本データ!$D$5:$V$500,13,FALSE)</f>
        <v>#N/A</v>
      </c>
      <c r="K11" s="679"/>
      <c r="L11" s="679"/>
      <c r="M11" s="15" t="s">
        <v>121</v>
      </c>
      <c r="N11" s="7"/>
    </row>
    <row r="12" spans="1:14" ht="32.25" customHeight="1">
      <c r="A12" s="15"/>
      <c r="B12" s="15"/>
      <c r="C12" s="15"/>
      <c r="D12" s="15"/>
      <c r="E12" s="15"/>
      <c r="F12" s="15"/>
      <c r="G12" s="676" t="s">
        <v>124</v>
      </c>
      <c r="H12" s="676"/>
      <c r="I12" s="676"/>
      <c r="J12" s="682">
        <f>IF(⑦変更交付申請書!J12="","",⑦変更交付申請書!J12)</f>
        <v>0</v>
      </c>
      <c r="K12" s="682"/>
      <c r="L12" s="682"/>
      <c r="M12" s="15"/>
      <c r="N12" s="7"/>
    </row>
    <row r="13" spans="1:14" ht="32.25" customHeight="1">
      <c r="A13" s="15"/>
      <c r="B13" s="15"/>
      <c r="C13" s="15"/>
      <c r="D13" s="15"/>
      <c r="E13" s="15"/>
      <c r="F13" s="15"/>
      <c r="G13" s="676" t="s">
        <v>1870</v>
      </c>
      <c r="H13" s="676"/>
      <c r="I13" s="676"/>
      <c r="J13" s="679">
        <f>①基本情報【名簿入力前に必須入力】!L4</f>
        <v>0</v>
      </c>
      <c r="K13" s="679"/>
      <c r="L13" s="679"/>
      <c r="M13" s="15"/>
      <c r="N13" s="7"/>
    </row>
    <row r="14" spans="1:14" ht="23.15" customHeight="1">
      <c r="A14" s="15"/>
      <c r="B14" s="15"/>
      <c r="C14" s="15"/>
      <c r="D14" s="15"/>
      <c r="E14" s="15"/>
      <c r="F14" s="15"/>
      <c r="G14" s="15"/>
      <c r="H14" s="15"/>
      <c r="I14" s="15"/>
      <c r="J14" s="15"/>
      <c r="K14" s="15"/>
      <c r="L14" s="15"/>
      <c r="M14" s="15"/>
      <c r="N14" s="7"/>
    </row>
    <row r="15" spans="1:14" ht="23.15" customHeight="1">
      <c r="B15" s="687" t="s">
        <v>173</v>
      </c>
      <c r="C15" s="687"/>
      <c r="D15" s="687"/>
      <c r="E15" s="687"/>
      <c r="F15" s="687"/>
      <c r="G15" s="687"/>
      <c r="H15" s="687"/>
      <c r="I15" s="687"/>
      <c r="J15" s="687"/>
      <c r="K15" s="687"/>
      <c r="L15" s="687"/>
      <c r="M15" s="15"/>
      <c r="N15" s="7"/>
    </row>
    <row r="16" spans="1:14" ht="23.15" customHeight="1">
      <c r="A16" s="18"/>
      <c r="B16" s="687"/>
      <c r="C16" s="687"/>
      <c r="D16" s="687"/>
      <c r="E16" s="687"/>
      <c r="F16" s="687"/>
      <c r="G16" s="687"/>
      <c r="H16" s="687"/>
      <c r="I16" s="687"/>
      <c r="J16" s="687"/>
      <c r="K16" s="687"/>
      <c r="L16" s="687"/>
      <c r="M16" s="15"/>
      <c r="N16" s="7"/>
    </row>
    <row r="17" spans="1:14" ht="23.15" customHeight="1">
      <c r="A17" s="15"/>
      <c r="B17" s="687"/>
      <c r="C17" s="687"/>
      <c r="D17" s="687"/>
      <c r="E17" s="687"/>
      <c r="F17" s="687"/>
      <c r="G17" s="687"/>
      <c r="H17" s="687"/>
      <c r="I17" s="687"/>
      <c r="J17" s="687"/>
      <c r="K17" s="687"/>
      <c r="L17" s="687"/>
      <c r="M17" s="15"/>
      <c r="N17" s="7"/>
    </row>
    <row r="18" spans="1:14" ht="23.15" customHeight="1">
      <c r="A18" s="15" t="s">
        <v>144</v>
      </c>
      <c r="B18" s="15"/>
      <c r="C18" s="15"/>
      <c r="D18" s="15"/>
      <c r="E18" s="15"/>
      <c r="F18" s="15"/>
      <c r="G18" s="680">
        <f>'⑥算出内訳表(2)【必須入力】'!I44</f>
        <v>0</v>
      </c>
      <c r="H18" s="681"/>
      <c r="I18" s="681"/>
      <c r="J18" s="681"/>
      <c r="K18" s="19" t="s">
        <v>122</v>
      </c>
      <c r="L18" s="15"/>
      <c r="M18" s="15"/>
      <c r="N18" s="7"/>
    </row>
    <row r="19" spans="1:14" ht="23.25" customHeight="1">
      <c r="A19" s="15"/>
      <c r="B19" s="15"/>
      <c r="C19" s="15"/>
      <c r="D19" s="15"/>
      <c r="E19" s="15"/>
      <c r="F19" s="15"/>
      <c r="G19" s="15"/>
      <c r="H19" s="15"/>
      <c r="I19" s="15"/>
      <c r="J19" s="15"/>
      <c r="K19" s="15"/>
      <c r="L19" s="15"/>
      <c r="M19" s="15"/>
      <c r="N19" s="7"/>
    </row>
    <row r="20" spans="1:14" ht="23.25" customHeight="1">
      <c r="A20" s="15" t="s">
        <v>145</v>
      </c>
      <c r="B20" s="15"/>
      <c r="C20" s="22"/>
      <c r="D20" s="22"/>
      <c r="E20" s="22"/>
      <c r="F20" s="22"/>
      <c r="G20" s="680" t="e">
        <f>VLOOKUP(L1,補助金用基本データ!D5:V500,18,FALSE)</f>
        <v>#N/A</v>
      </c>
      <c r="H20" s="681"/>
      <c r="I20" s="681"/>
      <c r="J20" s="681"/>
      <c r="K20" s="19" t="s">
        <v>122</v>
      </c>
      <c r="L20" s="15"/>
      <c r="M20" s="15"/>
      <c r="N20" s="7"/>
    </row>
    <row r="21" spans="1:14" ht="23.25" customHeight="1">
      <c r="A21" s="15"/>
      <c r="B21" s="15"/>
      <c r="C21" s="15"/>
      <c r="D21" s="15"/>
      <c r="E21" s="15"/>
      <c r="F21" s="15"/>
      <c r="G21" s="15"/>
      <c r="H21" s="15"/>
      <c r="I21" s="15"/>
      <c r="J21" s="15"/>
      <c r="K21" s="15"/>
      <c r="L21" s="15"/>
      <c r="M21" s="15"/>
      <c r="N21" s="7"/>
    </row>
    <row r="22" spans="1:14" ht="27" customHeight="1">
      <c r="A22" s="15" t="s">
        <v>146</v>
      </c>
      <c r="B22" s="15"/>
      <c r="C22" s="15"/>
      <c r="D22" s="15"/>
      <c r="E22" s="15"/>
      <c r="F22" s="15"/>
      <c r="G22" s="680">
        <f>G18</f>
        <v>0</v>
      </c>
      <c r="H22" s="681"/>
      <c r="I22" s="681"/>
      <c r="J22" s="681"/>
      <c r="K22" s="19" t="s">
        <v>122</v>
      </c>
      <c r="L22" s="7"/>
      <c r="M22" s="7"/>
      <c r="N22" s="7"/>
    </row>
    <row r="23" spans="1:14" ht="27" customHeight="1">
      <c r="A23" s="7"/>
      <c r="B23" s="15"/>
      <c r="C23" s="7"/>
      <c r="D23" s="7"/>
      <c r="E23" s="7"/>
      <c r="F23" s="7"/>
      <c r="G23" s="7"/>
      <c r="H23" s="7"/>
      <c r="I23" s="7"/>
      <c r="J23" s="7"/>
      <c r="K23" s="7"/>
      <c r="L23" s="7"/>
      <c r="M23" s="7"/>
      <c r="N23" s="7"/>
    </row>
    <row r="24" spans="1:14" ht="27" customHeight="1"/>
    <row r="25" spans="1:14" ht="26.25" customHeight="1">
      <c r="B25" s="21"/>
    </row>
  </sheetData>
  <sheetProtection algorithmName="SHA-512" hashValue="j0mPQvMt3y0LrcUQ/GVyHBhG+shpNAQbfsdLdn74/h+9mTBqVVy4O1Eu6NPKDjSjd+StWzioEamRqLzl95D0Lw==" saltValue="1mZeFTqYURnF4FZD1dgpsA==" spinCount="100000" sheet="1" objects="1" scenarios="1" selectLockedCells="1"/>
  <mergeCells count="16">
    <mergeCell ref="G20:J20"/>
    <mergeCell ref="G22:J22"/>
    <mergeCell ref="J11:L11"/>
    <mergeCell ref="J12:L12"/>
    <mergeCell ref="B15:L17"/>
    <mergeCell ref="G18:J18"/>
    <mergeCell ref="J13:L13"/>
    <mergeCell ref="G13:I13"/>
    <mergeCell ref="G12:I12"/>
    <mergeCell ref="G11:I11"/>
    <mergeCell ref="A4:L4"/>
    <mergeCell ref="A5:L5"/>
    <mergeCell ref="J9:L9"/>
    <mergeCell ref="J10:L10"/>
    <mergeCell ref="G10:I10"/>
    <mergeCell ref="G9:I9"/>
  </mergeCells>
  <phoneticPr fontI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rgb="FF00B0F0"/>
  </sheetPr>
  <dimension ref="A1:N25"/>
  <sheetViews>
    <sheetView view="pageBreakPreview" topLeftCell="A15" zoomScale="85" zoomScaleNormal="100" zoomScaleSheetLayoutView="85" workbookViewId="0"/>
  </sheetViews>
  <sheetFormatPr defaultColWidth="9" defaultRowHeight="13"/>
  <cols>
    <col min="1" max="1" width="5.08984375" style="16" customWidth="1"/>
    <col min="2" max="2" width="14.36328125" style="16" customWidth="1"/>
    <col min="3" max="5" width="4.08984375" style="16" customWidth="1"/>
    <col min="6" max="7" width="4.7265625" style="16" customWidth="1"/>
    <col min="8" max="8" width="3.7265625" style="16" customWidth="1"/>
    <col min="9" max="9" width="9.36328125" style="16" customWidth="1"/>
    <col min="10" max="10" width="8.7265625" style="16" customWidth="1"/>
    <col min="11" max="11" width="17.453125" style="16" customWidth="1"/>
    <col min="12" max="12" width="5.90625" style="16" customWidth="1"/>
    <col min="13" max="13" width="5.7265625" style="16" customWidth="1"/>
    <col min="14" max="14" width="5.6328125" style="16" customWidth="1"/>
    <col min="15" max="16384" width="9" style="16"/>
  </cols>
  <sheetData>
    <row r="1" spans="1:14" ht="23.15" customHeight="1">
      <c r="A1" s="15" t="s">
        <v>149</v>
      </c>
      <c r="B1" s="15"/>
      <c r="C1" s="15"/>
      <c r="D1" s="15"/>
      <c r="E1" s="15"/>
      <c r="F1" s="15"/>
      <c r="G1" s="15"/>
      <c r="H1" s="15"/>
      <c r="I1" s="15"/>
      <c r="J1" s="15"/>
      <c r="K1" s="15"/>
      <c r="L1" s="123" t="e">
        <f>①基本情報【名簿入力前に必須入力】!P5</f>
        <v>#N/A</v>
      </c>
      <c r="M1" s="15"/>
      <c r="N1" s="15"/>
    </row>
    <row r="2" spans="1:14" ht="23.15" customHeight="1">
      <c r="A2" s="15"/>
      <c r="B2" s="15"/>
      <c r="C2" s="15"/>
      <c r="D2" s="15"/>
      <c r="E2" s="15"/>
      <c r="F2" s="15"/>
      <c r="G2" s="15"/>
      <c r="H2" s="15"/>
      <c r="I2" s="15"/>
      <c r="J2" s="15"/>
      <c r="K2" s="23">
        <v>46112</v>
      </c>
      <c r="L2" s="15"/>
      <c r="M2" s="15"/>
      <c r="N2" s="7"/>
    </row>
    <row r="3" spans="1:14" ht="23.15" customHeight="1">
      <c r="A3" s="15"/>
      <c r="B3" s="15"/>
      <c r="C3" s="15"/>
      <c r="D3" s="15"/>
      <c r="E3" s="15"/>
      <c r="F3" s="15"/>
      <c r="G3" s="15"/>
      <c r="H3" s="15"/>
      <c r="I3" s="15"/>
      <c r="J3" s="15"/>
      <c r="K3" s="15"/>
      <c r="L3" s="15"/>
      <c r="M3" s="15"/>
      <c r="N3" s="7"/>
    </row>
    <row r="4" spans="1:14" ht="23.15" customHeight="1">
      <c r="A4" s="677" t="s">
        <v>152</v>
      </c>
      <c r="B4" s="677"/>
      <c r="C4" s="677"/>
      <c r="D4" s="677"/>
      <c r="E4" s="677"/>
      <c r="F4" s="677"/>
      <c r="G4" s="677"/>
      <c r="H4" s="677"/>
      <c r="I4" s="677"/>
      <c r="J4" s="677"/>
      <c r="K4" s="677"/>
      <c r="L4" s="677"/>
      <c r="M4" s="15"/>
      <c r="N4" s="7"/>
    </row>
    <row r="5" spans="1:14" ht="23.15" customHeight="1">
      <c r="A5" s="684"/>
      <c r="B5" s="684"/>
      <c r="C5" s="684"/>
      <c r="D5" s="684"/>
      <c r="E5" s="684"/>
      <c r="F5" s="685"/>
      <c r="G5" s="685"/>
      <c r="H5" s="685"/>
      <c r="I5" s="685"/>
      <c r="J5" s="685"/>
      <c r="K5" s="685"/>
      <c r="L5" s="685"/>
      <c r="M5" s="15"/>
      <c r="N5" s="7"/>
    </row>
    <row r="6" spans="1:14" ht="23.15" customHeight="1">
      <c r="A6" s="15"/>
      <c r="B6" s="15"/>
      <c r="C6" s="15"/>
      <c r="D6" s="15"/>
      <c r="E6" s="15"/>
      <c r="F6" s="15"/>
      <c r="G6" s="15"/>
      <c r="H6" s="15"/>
      <c r="I6" s="15"/>
      <c r="J6" s="15"/>
      <c r="K6" s="15"/>
      <c r="L6" s="15"/>
      <c r="M6" s="15"/>
      <c r="N6" s="7"/>
    </row>
    <row r="7" spans="1:14" ht="23.15" customHeight="1">
      <c r="A7" s="15"/>
      <c r="B7" s="15" t="s">
        <v>117</v>
      </c>
      <c r="C7" s="15"/>
      <c r="D7" s="15"/>
      <c r="E7" s="15"/>
      <c r="F7" s="15"/>
      <c r="G7" s="15"/>
      <c r="H7" s="15"/>
      <c r="I7" s="15"/>
      <c r="J7" s="15"/>
      <c r="K7" s="15"/>
      <c r="L7" s="15"/>
      <c r="M7" s="15"/>
      <c r="N7" s="7"/>
    </row>
    <row r="8" spans="1:14" ht="17.149999999999999" customHeight="1">
      <c r="A8" s="15"/>
      <c r="B8" s="15"/>
      <c r="C8" s="15"/>
      <c r="D8" s="15"/>
      <c r="E8" s="15"/>
      <c r="F8" s="15"/>
      <c r="G8" s="15"/>
      <c r="H8" s="15"/>
      <c r="I8" s="15"/>
      <c r="J8" s="15"/>
      <c r="K8" s="15"/>
      <c r="L8" s="15"/>
      <c r="M8" s="15"/>
      <c r="N8" s="7"/>
    </row>
    <row r="9" spans="1:14" ht="36" customHeight="1">
      <c r="A9" s="15"/>
      <c r="B9" s="15"/>
      <c r="C9" s="15"/>
      <c r="D9" s="15"/>
      <c r="E9" s="15"/>
      <c r="F9" s="15"/>
      <c r="G9" s="678" t="s">
        <v>118</v>
      </c>
      <c r="H9" s="678"/>
      <c r="I9" s="678"/>
      <c r="J9" s="686" t="e">
        <f>VLOOKUP(L1,補助金用基本データ!$D$5:$V$500,11,FALSE)</f>
        <v>#N/A</v>
      </c>
      <c r="K9" s="686"/>
      <c r="L9" s="686"/>
      <c r="M9" s="15"/>
      <c r="N9" s="7"/>
    </row>
    <row r="10" spans="1:14" ht="18" customHeight="1">
      <c r="A10" s="15"/>
      <c r="B10" s="15"/>
      <c r="C10" s="15"/>
      <c r="D10" s="15"/>
      <c r="E10" s="15"/>
      <c r="F10" s="15"/>
      <c r="G10" s="677" t="s">
        <v>119</v>
      </c>
      <c r="H10" s="677"/>
      <c r="I10" s="677"/>
      <c r="J10" s="679" t="e">
        <f>IF(VLOOKUP(L1,補助金用基本データ!$D$5:$V$500,10,FALSE)="","",VLOOKUP(L1,補助金用基本データ!$D$5:$V$500,10,FALSE))</f>
        <v>#N/A</v>
      </c>
      <c r="K10" s="679"/>
      <c r="L10" s="679"/>
      <c r="M10" s="15"/>
      <c r="N10" s="7"/>
    </row>
    <row r="11" spans="1:14" ht="23.15" customHeight="1">
      <c r="A11" s="15"/>
      <c r="B11" s="15"/>
      <c r="C11" s="15"/>
      <c r="D11" s="15"/>
      <c r="E11" s="15"/>
      <c r="F11" s="15"/>
      <c r="G11" s="677" t="s">
        <v>120</v>
      </c>
      <c r="H11" s="677"/>
      <c r="I11" s="677"/>
      <c r="J11" s="679" t="e">
        <f>IF(VLOOKUP(L1,補助金用基本データ!$D$5:$V$500,12,FALSE)="","",VLOOKUP(L1,補助金用基本データ!$D$5:$V$500,12,FALSE))&amp;"　　"&amp;VLOOKUP(L1,補助金用基本データ!$D$5:$V$500,13,FALSE)</f>
        <v>#N/A</v>
      </c>
      <c r="K11" s="679"/>
      <c r="L11" s="679"/>
      <c r="M11" s="15" t="s">
        <v>121</v>
      </c>
      <c r="N11" s="7"/>
    </row>
    <row r="12" spans="1:14" ht="32.25" customHeight="1">
      <c r="A12" s="15"/>
      <c r="B12" s="15"/>
      <c r="C12" s="15"/>
      <c r="D12" s="15"/>
      <c r="E12" s="15"/>
      <c r="F12" s="15"/>
      <c r="G12" s="676" t="s">
        <v>124</v>
      </c>
      <c r="H12" s="676"/>
      <c r="I12" s="676"/>
      <c r="J12" s="682">
        <f>IF(⑦変更交付申請書!J12="","",⑦変更交付申請書!J12)</f>
        <v>0</v>
      </c>
      <c r="K12" s="682"/>
      <c r="L12" s="682"/>
      <c r="M12" s="15"/>
      <c r="N12" s="7"/>
    </row>
    <row r="13" spans="1:14" ht="32.25" customHeight="1">
      <c r="A13" s="15"/>
      <c r="B13" s="15"/>
      <c r="C13" s="15"/>
      <c r="D13" s="15"/>
      <c r="E13" s="15"/>
      <c r="F13" s="15"/>
      <c r="G13" s="676" t="s">
        <v>1870</v>
      </c>
      <c r="H13" s="676"/>
      <c r="I13" s="676"/>
      <c r="J13" s="679">
        <f>①基本情報【名簿入力前に必須入力】!L4</f>
        <v>0</v>
      </c>
      <c r="K13" s="679"/>
      <c r="L13" s="679"/>
      <c r="M13" s="15"/>
      <c r="N13" s="7"/>
    </row>
    <row r="14" spans="1:14" ht="23.15" customHeight="1">
      <c r="A14" s="15"/>
      <c r="B14" s="15"/>
      <c r="C14" s="15"/>
      <c r="D14" s="15"/>
      <c r="E14" s="15"/>
      <c r="F14" s="15"/>
      <c r="G14" s="15"/>
      <c r="H14" s="15"/>
      <c r="I14" s="15"/>
      <c r="J14" s="15"/>
      <c r="K14" s="15"/>
      <c r="L14" s="15"/>
      <c r="M14" s="15"/>
      <c r="N14" s="7"/>
    </row>
    <row r="15" spans="1:14" ht="23.15" customHeight="1">
      <c r="B15" s="687" t="s">
        <v>2285</v>
      </c>
      <c r="C15" s="687"/>
      <c r="D15" s="687"/>
      <c r="E15" s="687"/>
      <c r="F15" s="687"/>
      <c r="G15" s="687"/>
      <c r="H15" s="687"/>
      <c r="I15" s="687"/>
      <c r="J15" s="687"/>
      <c r="K15" s="687"/>
      <c r="L15" s="687"/>
      <c r="M15" s="15"/>
      <c r="N15" s="7"/>
    </row>
    <row r="16" spans="1:14" ht="23.15" customHeight="1">
      <c r="A16" s="18"/>
      <c r="B16" s="687"/>
      <c r="C16" s="687"/>
      <c r="D16" s="687"/>
      <c r="E16" s="687"/>
      <c r="F16" s="687"/>
      <c r="G16" s="687"/>
      <c r="H16" s="687"/>
      <c r="I16" s="687"/>
      <c r="J16" s="687"/>
      <c r="K16" s="687"/>
      <c r="L16" s="687"/>
      <c r="M16" s="15"/>
      <c r="N16" s="7"/>
    </row>
    <row r="17" spans="1:14" ht="23.15" customHeight="1">
      <c r="A17" s="15"/>
      <c r="B17" s="687"/>
      <c r="C17" s="687"/>
      <c r="D17" s="687"/>
      <c r="E17" s="687"/>
      <c r="F17" s="687"/>
      <c r="G17" s="687"/>
      <c r="H17" s="687"/>
      <c r="I17" s="687"/>
      <c r="J17" s="687"/>
      <c r="K17" s="687"/>
      <c r="L17" s="687"/>
      <c r="M17" s="15"/>
      <c r="N17" s="7"/>
    </row>
    <row r="18" spans="1:14" ht="23.15" customHeight="1">
      <c r="A18" s="15" t="s">
        <v>150</v>
      </c>
      <c r="B18" s="15"/>
      <c r="C18" s="15"/>
      <c r="D18" s="15"/>
      <c r="E18" s="15"/>
      <c r="F18" s="15"/>
      <c r="G18" s="680">
        <f>⑧実績報告書!G22</f>
        <v>0</v>
      </c>
      <c r="H18" s="681"/>
      <c r="I18" s="681"/>
      <c r="J18" s="681"/>
      <c r="K18" s="19" t="s">
        <v>122</v>
      </c>
      <c r="L18" s="15"/>
      <c r="M18" s="15"/>
      <c r="N18" s="7"/>
    </row>
    <row r="19" spans="1:14" ht="23.25" customHeight="1">
      <c r="A19" s="15"/>
      <c r="B19" s="15"/>
      <c r="C19" s="15"/>
      <c r="D19" s="15"/>
      <c r="E19" s="15"/>
      <c r="F19" s="15"/>
      <c r="G19" s="15"/>
      <c r="H19" s="15"/>
      <c r="I19" s="15"/>
      <c r="J19" s="15"/>
      <c r="K19" s="15"/>
      <c r="L19" s="15"/>
      <c r="M19" s="15"/>
      <c r="N19" s="7"/>
    </row>
    <row r="20" spans="1:14" ht="23.25" customHeight="1">
      <c r="A20" s="15" t="s">
        <v>145</v>
      </c>
      <c r="B20" s="15"/>
      <c r="C20" s="22"/>
      <c r="D20" s="22"/>
      <c r="E20" s="22"/>
      <c r="F20" s="22"/>
      <c r="G20" s="680" t="e">
        <f>⑧実績報告書!G20</f>
        <v>#N/A</v>
      </c>
      <c r="H20" s="681"/>
      <c r="I20" s="681"/>
      <c r="J20" s="681"/>
      <c r="K20" s="19" t="s">
        <v>122</v>
      </c>
      <c r="L20" s="15"/>
      <c r="M20" s="15"/>
      <c r="N20" s="7"/>
    </row>
    <row r="21" spans="1:14" ht="23.25" customHeight="1">
      <c r="A21" s="15"/>
      <c r="B21" s="15"/>
      <c r="C21" s="15"/>
      <c r="D21" s="15"/>
      <c r="E21" s="15"/>
      <c r="F21" s="15"/>
      <c r="G21" s="15"/>
      <c r="H21" s="15"/>
      <c r="I21" s="15"/>
      <c r="J21" s="15"/>
      <c r="K21" s="15"/>
      <c r="L21" s="15"/>
      <c r="M21" s="15"/>
      <c r="N21" s="7"/>
    </row>
    <row r="22" spans="1:14" ht="27" customHeight="1">
      <c r="A22" s="15" t="s">
        <v>151</v>
      </c>
      <c r="B22" s="15"/>
      <c r="C22" s="15"/>
      <c r="D22" s="15"/>
      <c r="E22" s="15"/>
      <c r="F22" s="15"/>
      <c r="G22" s="680" t="e">
        <f>G18-G20</f>
        <v>#N/A</v>
      </c>
      <c r="H22" s="681"/>
      <c r="I22" s="681"/>
      <c r="J22" s="681"/>
      <c r="K22" s="19" t="s">
        <v>122</v>
      </c>
      <c r="L22" s="7"/>
      <c r="M22" s="7"/>
      <c r="N22" s="7"/>
    </row>
    <row r="23" spans="1:14" ht="27" customHeight="1">
      <c r="A23" s="7"/>
      <c r="B23" s="15"/>
      <c r="C23" s="7"/>
      <c r="D23" s="7"/>
      <c r="E23" s="7"/>
      <c r="F23" s="7"/>
      <c r="G23" s="7"/>
      <c r="H23" s="7"/>
      <c r="I23" s="7"/>
      <c r="J23" s="7"/>
      <c r="K23" s="7"/>
      <c r="L23" s="7"/>
      <c r="M23" s="7"/>
      <c r="N23" s="7"/>
    </row>
    <row r="24" spans="1:14" ht="27" customHeight="1"/>
    <row r="25" spans="1:14" ht="26.25" customHeight="1">
      <c r="B25" s="21"/>
    </row>
  </sheetData>
  <sheetProtection algorithmName="SHA-512" hashValue="OmNg/ma/x87XaKWcJbpJu1jMryZVcQViFl+e3Kkzq0Xlr3EWskUpGZ6LyB9MFj2+6mxRQngUoZVRKL9XGnXUtQ==" saltValue="6sfq4MU5VBoUMF5X0gb5ug==" spinCount="100000" sheet="1" objects="1" scenarios="1" selectLockedCells="1"/>
  <mergeCells count="16">
    <mergeCell ref="G20:J20"/>
    <mergeCell ref="G22:J22"/>
    <mergeCell ref="J11:L11"/>
    <mergeCell ref="J12:L12"/>
    <mergeCell ref="B15:L17"/>
    <mergeCell ref="G18:J18"/>
    <mergeCell ref="J13:L13"/>
    <mergeCell ref="G13:I13"/>
    <mergeCell ref="G12:I12"/>
    <mergeCell ref="G11:I11"/>
    <mergeCell ref="A4:L4"/>
    <mergeCell ref="A5:L5"/>
    <mergeCell ref="J9:L9"/>
    <mergeCell ref="J10:L10"/>
    <mergeCell ref="G9:I9"/>
    <mergeCell ref="G10:I10"/>
  </mergeCells>
  <phoneticPr fontId="1"/>
  <pageMargins left="0.78740157480314965" right="0.78740157480314965" top="0.98425196850393704" bottom="0.98425196850393704" header="0.51181102362204722" footer="0.51181102362204722"/>
  <pageSetup paperSize="9" orientation="portrait" blackAndWhite="1"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00B0F0"/>
  </sheetPr>
  <dimension ref="A1:AA33"/>
  <sheetViews>
    <sheetView view="pageBreakPreview" zoomScale="80" zoomScaleNormal="100" zoomScaleSheetLayoutView="80" workbookViewId="0">
      <selection activeCell="B24" sqref="B24"/>
    </sheetView>
  </sheetViews>
  <sheetFormatPr defaultColWidth="3.36328125" defaultRowHeight="14"/>
  <cols>
    <col min="1" max="1" width="22.453125" style="73" customWidth="1"/>
    <col min="2" max="2" width="19.7265625" style="73" customWidth="1"/>
    <col min="3" max="3" width="32.90625" style="73" customWidth="1"/>
    <col min="4" max="4" width="26.90625" style="73" customWidth="1"/>
    <col min="5" max="5" width="3.6328125" style="73" customWidth="1"/>
    <col min="6" max="6" width="14.7265625" style="73" bestFit="1" customWidth="1"/>
    <col min="7" max="7" width="10.453125" style="73" customWidth="1"/>
    <col min="8" max="8" width="11.36328125" style="73" bestFit="1" customWidth="1"/>
    <col min="9" max="238" width="3.36328125" style="73"/>
    <col min="239" max="260" width="3.90625" style="73" customWidth="1"/>
    <col min="261" max="261" width="3.6328125" style="73" customWidth="1"/>
    <col min="262" max="494" width="3.36328125" style="73"/>
    <col min="495" max="516" width="3.90625" style="73" customWidth="1"/>
    <col min="517" max="517" width="3.6328125" style="73" customWidth="1"/>
    <col min="518" max="750" width="3.36328125" style="73"/>
    <col min="751" max="772" width="3.90625" style="73" customWidth="1"/>
    <col min="773" max="773" width="3.6328125" style="73" customWidth="1"/>
    <col min="774" max="1006" width="3.36328125" style="73"/>
    <col min="1007" max="1028" width="3.90625" style="73" customWidth="1"/>
    <col min="1029" max="1029" width="3.6328125" style="73" customWidth="1"/>
    <col min="1030" max="1262" width="3.36328125" style="73"/>
    <col min="1263" max="1284" width="3.90625" style="73" customWidth="1"/>
    <col min="1285" max="1285" width="3.6328125" style="73" customWidth="1"/>
    <col min="1286" max="1518" width="3.36328125" style="73"/>
    <col min="1519" max="1540" width="3.90625" style="73" customWidth="1"/>
    <col min="1541" max="1541" width="3.6328125" style="73" customWidth="1"/>
    <col min="1542" max="1774" width="3.36328125" style="73"/>
    <col min="1775" max="1796" width="3.90625" style="73" customWidth="1"/>
    <col min="1797" max="1797" width="3.6328125" style="73" customWidth="1"/>
    <col min="1798" max="2030" width="3.36328125" style="73"/>
    <col min="2031" max="2052" width="3.90625" style="73" customWidth="1"/>
    <col min="2053" max="2053" width="3.6328125" style="73" customWidth="1"/>
    <col min="2054" max="2286" width="3.36328125" style="73"/>
    <col min="2287" max="2308" width="3.90625" style="73" customWidth="1"/>
    <col min="2309" max="2309" width="3.6328125" style="73" customWidth="1"/>
    <col min="2310" max="2542" width="3.36328125" style="73"/>
    <col min="2543" max="2564" width="3.90625" style="73" customWidth="1"/>
    <col min="2565" max="2565" width="3.6328125" style="73" customWidth="1"/>
    <col min="2566" max="2798" width="3.36328125" style="73"/>
    <col min="2799" max="2820" width="3.90625" style="73" customWidth="1"/>
    <col min="2821" max="2821" width="3.6328125" style="73" customWidth="1"/>
    <col min="2822" max="3054" width="3.36328125" style="73"/>
    <col min="3055" max="3076" width="3.90625" style="73" customWidth="1"/>
    <col min="3077" max="3077" width="3.6328125" style="73" customWidth="1"/>
    <col min="3078" max="3310" width="3.36328125" style="73"/>
    <col min="3311" max="3332" width="3.90625" style="73" customWidth="1"/>
    <col min="3333" max="3333" width="3.6328125" style="73" customWidth="1"/>
    <col min="3334" max="3566" width="3.36328125" style="73"/>
    <col min="3567" max="3588" width="3.90625" style="73" customWidth="1"/>
    <col min="3589" max="3589" width="3.6328125" style="73" customWidth="1"/>
    <col min="3590" max="3822" width="3.36328125" style="73"/>
    <col min="3823" max="3844" width="3.90625" style="73" customWidth="1"/>
    <col min="3845" max="3845" width="3.6328125" style="73" customWidth="1"/>
    <col min="3846" max="4078" width="3.36328125" style="73"/>
    <col min="4079" max="4100" width="3.90625" style="73" customWidth="1"/>
    <col min="4101" max="4101" width="3.6328125" style="73" customWidth="1"/>
    <col min="4102" max="4334" width="3.36328125" style="73"/>
    <col min="4335" max="4356" width="3.90625" style="73" customWidth="1"/>
    <col min="4357" max="4357" width="3.6328125" style="73" customWidth="1"/>
    <col min="4358" max="4590" width="3.36328125" style="73"/>
    <col min="4591" max="4612" width="3.90625" style="73" customWidth="1"/>
    <col min="4613" max="4613" width="3.6328125" style="73" customWidth="1"/>
    <col min="4614" max="4846" width="3.36328125" style="73"/>
    <col min="4847" max="4868" width="3.90625" style="73" customWidth="1"/>
    <col min="4869" max="4869" width="3.6328125" style="73" customWidth="1"/>
    <col min="4870" max="5102" width="3.36328125" style="73"/>
    <col min="5103" max="5124" width="3.90625" style="73" customWidth="1"/>
    <col min="5125" max="5125" width="3.6328125" style="73" customWidth="1"/>
    <col min="5126" max="5358" width="3.36328125" style="73"/>
    <col min="5359" max="5380" width="3.90625" style="73" customWidth="1"/>
    <col min="5381" max="5381" width="3.6328125" style="73" customWidth="1"/>
    <col min="5382" max="5614" width="3.36328125" style="73"/>
    <col min="5615" max="5636" width="3.90625" style="73" customWidth="1"/>
    <col min="5637" max="5637" width="3.6328125" style="73" customWidth="1"/>
    <col min="5638" max="5870" width="3.36328125" style="73"/>
    <col min="5871" max="5892" width="3.90625" style="73" customWidth="1"/>
    <col min="5893" max="5893" width="3.6328125" style="73" customWidth="1"/>
    <col min="5894" max="6126" width="3.36328125" style="73"/>
    <col min="6127" max="6148" width="3.90625" style="73" customWidth="1"/>
    <col min="6149" max="6149" width="3.6328125" style="73" customWidth="1"/>
    <col min="6150" max="6382" width="3.36328125" style="73"/>
    <col min="6383" max="6404" width="3.90625" style="73" customWidth="1"/>
    <col min="6405" max="6405" width="3.6328125" style="73" customWidth="1"/>
    <col min="6406" max="6638" width="3.36328125" style="73"/>
    <col min="6639" max="6660" width="3.90625" style="73" customWidth="1"/>
    <col min="6661" max="6661" width="3.6328125" style="73" customWidth="1"/>
    <col min="6662" max="6894" width="3.36328125" style="73"/>
    <col min="6895" max="6916" width="3.90625" style="73" customWidth="1"/>
    <col min="6917" max="6917" width="3.6328125" style="73" customWidth="1"/>
    <col min="6918" max="7150" width="3.36328125" style="73"/>
    <col min="7151" max="7172" width="3.90625" style="73" customWidth="1"/>
    <col min="7173" max="7173" width="3.6328125" style="73" customWidth="1"/>
    <col min="7174" max="7406" width="3.36328125" style="73"/>
    <col min="7407" max="7428" width="3.90625" style="73" customWidth="1"/>
    <col min="7429" max="7429" width="3.6328125" style="73" customWidth="1"/>
    <col min="7430" max="7662" width="3.36328125" style="73"/>
    <col min="7663" max="7684" width="3.90625" style="73" customWidth="1"/>
    <col min="7685" max="7685" width="3.6328125" style="73" customWidth="1"/>
    <col min="7686" max="7918" width="3.36328125" style="73"/>
    <col min="7919" max="7940" width="3.90625" style="73" customWidth="1"/>
    <col min="7941" max="7941" width="3.6328125" style="73" customWidth="1"/>
    <col min="7942" max="8174" width="3.36328125" style="73"/>
    <col min="8175" max="8196" width="3.90625" style="73" customWidth="1"/>
    <col min="8197" max="8197" width="3.6328125" style="73" customWidth="1"/>
    <col min="8198" max="8430" width="3.36328125" style="73"/>
    <col min="8431" max="8452" width="3.90625" style="73" customWidth="1"/>
    <col min="8453" max="8453" width="3.6328125" style="73" customWidth="1"/>
    <col min="8454" max="8686" width="3.36328125" style="73"/>
    <col min="8687" max="8708" width="3.90625" style="73" customWidth="1"/>
    <col min="8709" max="8709" width="3.6328125" style="73" customWidth="1"/>
    <col min="8710" max="8942" width="3.36328125" style="73"/>
    <col min="8943" max="8964" width="3.90625" style="73" customWidth="1"/>
    <col min="8965" max="8965" width="3.6328125" style="73" customWidth="1"/>
    <col min="8966" max="9198" width="3.36328125" style="73"/>
    <col min="9199" max="9220" width="3.90625" style="73" customWidth="1"/>
    <col min="9221" max="9221" width="3.6328125" style="73" customWidth="1"/>
    <col min="9222" max="9454" width="3.36328125" style="73"/>
    <col min="9455" max="9476" width="3.90625" style="73" customWidth="1"/>
    <col min="9477" max="9477" width="3.6328125" style="73" customWidth="1"/>
    <col min="9478" max="9710" width="3.36328125" style="73"/>
    <col min="9711" max="9732" width="3.90625" style="73" customWidth="1"/>
    <col min="9733" max="9733" width="3.6328125" style="73" customWidth="1"/>
    <col min="9734" max="9966" width="3.36328125" style="73"/>
    <col min="9967" max="9988" width="3.90625" style="73" customWidth="1"/>
    <col min="9989" max="9989" width="3.6328125" style="73" customWidth="1"/>
    <col min="9990" max="10222" width="3.36328125" style="73"/>
    <col min="10223" max="10244" width="3.90625" style="73" customWidth="1"/>
    <col min="10245" max="10245" width="3.6328125" style="73" customWidth="1"/>
    <col min="10246" max="10478" width="3.36328125" style="73"/>
    <col min="10479" max="10500" width="3.90625" style="73" customWidth="1"/>
    <col min="10501" max="10501" width="3.6328125" style="73" customWidth="1"/>
    <col min="10502" max="10734" width="3.36328125" style="73"/>
    <col min="10735" max="10756" width="3.90625" style="73" customWidth="1"/>
    <col min="10757" max="10757" width="3.6328125" style="73" customWidth="1"/>
    <col min="10758" max="10990" width="3.36328125" style="73"/>
    <col min="10991" max="11012" width="3.90625" style="73" customWidth="1"/>
    <col min="11013" max="11013" width="3.6328125" style="73" customWidth="1"/>
    <col min="11014" max="11246" width="3.36328125" style="73"/>
    <col min="11247" max="11268" width="3.90625" style="73" customWidth="1"/>
    <col min="11269" max="11269" width="3.6328125" style="73" customWidth="1"/>
    <col min="11270" max="11502" width="3.36328125" style="73"/>
    <col min="11503" max="11524" width="3.90625" style="73" customWidth="1"/>
    <col min="11525" max="11525" width="3.6328125" style="73" customWidth="1"/>
    <col min="11526" max="11758" width="3.36328125" style="73"/>
    <col min="11759" max="11780" width="3.90625" style="73" customWidth="1"/>
    <col min="11781" max="11781" width="3.6328125" style="73" customWidth="1"/>
    <col min="11782" max="12014" width="3.36328125" style="73"/>
    <col min="12015" max="12036" width="3.90625" style="73" customWidth="1"/>
    <col min="12037" max="12037" width="3.6328125" style="73" customWidth="1"/>
    <col min="12038" max="12270" width="3.36328125" style="73"/>
    <col min="12271" max="12292" width="3.90625" style="73" customWidth="1"/>
    <col min="12293" max="12293" width="3.6328125" style="73" customWidth="1"/>
    <col min="12294" max="12526" width="3.36328125" style="73"/>
    <col min="12527" max="12548" width="3.90625" style="73" customWidth="1"/>
    <col min="12549" max="12549" width="3.6328125" style="73" customWidth="1"/>
    <col min="12550" max="12782" width="3.36328125" style="73"/>
    <col min="12783" max="12804" width="3.90625" style="73" customWidth="1"/>
    <col min="12805" max="12805" width="3.6328125" style="73" customWidth="1"/>
    <col min="12806" max="13038" width="3.36328125" style="73"/>
    <col min="13039" max="13060" width="3.90625" style="73" customWidth="1"/>
    <col min="13061" max="13061" width="3.6328125" style="73" customWidth="1"/>
    <col min="13062" max="13294" width="3.36328125" style="73"/>
    <col min="13295" max="13316" width="3.90625" style="73" customWidth="1"/>
    <col min="13317" max="13317" width="3.6328125" style="73" customWidth="1"/>
    <col min="13318" max="13550" width="3.36328125" style="73"/>
    <col min="13551" max="13572" width="3.90625" style="73" customWidth="1"/>
    <col min="13573" max="13573" width="3.6328125" style="73" customWidth="1"/>
    <col min="13574" max="13806" width="3.36328125" style="73"/>
    <col min="13807" max="13828" width="3.90625" style="73" customWidth="1"/>
    <col min="13829" max="13829" width="3.6328125" style="73" customWidth="1"/>
    <col min="13830" max="14062" width="3.36328125" style="73"/>
    <col min="14063" max="14084" width="3.90625" style="73" customWidth="1"/>
    <col min="14085" max="14085" width="3.6328125" style="73" customWidth="1"/>
    <col min="14086" max="14318" width="3.36328125" style="73"/>
    <col min="14319" max="14340" width="3.90625" style="73" customWidth="1"/>
    <col min="14341" max="14341" width="3.6328125" style="73" customWidth="1"/>
    <col min="14342" max="14574" width="3.36328125" style="73"/>
    <col min="14575" max="14596" width="3.90625" style="73" customWidth="1"/>
    <col min="14597" max="14597" width="3.6328125" style="73" customWidth="1"/>
    <col min="14598" max="14830" width="3.36328125" style="73"/>
    <col min="14831" max="14852" width="3.90625" style="73" customWidth="1"/>
    <col min="14853" max="14853" width="3.6328125" style="73" customWidth="1"/>
    <col min="14854" max="15086" width="3.36328125" style="73"/>
    <col min="15087" max="15108" width="3.90625" style="73" customWidth="1"/>
    <col min="15109" max="15109" width="3.6328125" style="73" customWidth="1"/>
    <col min="15110" max="15342" width="3.36328125" style="73"/>
    <col min="15343" max="15364" width="3.90625" style="73" customWidth="1"/>
    <col min="15365" max="15365" width="3.6328125" style="73" customWidth="1"/>
    <col min="15366" max="15598" width="3.36328125" style="73"/>
    <col min="15599" max="15620" width="3.90625" style="73" customWidth="1"/>
    <col min="15621" max="15621" width="3.6328125" style="73" customWidth="1"/>
    <col min="15622" max="15854" width="3.36328125" style="73"/>
    <col min="15855" max="15876" width="3.90625" style="73" customWidth="1"/>
    <col min="15877" max="15877" width="3.6328125" style="73" customWidth="1"/>
    <col min="15878" max="16110" width="3.36328125" style="73"/>
    <col min="16111" max="16132" width="3.90625" style="73" customWidth="1"/>
    <col min="16133" max="16133" width="3.6328125" style="73" customWidth="1"/>
    <col min="16134" max="16384" width="3.36328125" style="73"/>
  </cols>
  <sheetData>
    <row r="1" spans="1:27" ht="21.75" customHeight="1">
      <c r="A1" s="688"/>
      <c r="B1" s="688"/>
      <c r="D1" s="124" t="e">
        <f>①基本情報【名簿入力前に必須入力】!P5</f>
        <v>#N/A</v>
      </c>
      <c r="E1" s="689"/>
      <c r="F1" s="689"/>
      <c r="G1" s="689"/>
      <c r="H1" s="689"/>
      <c r="I1" s="689"/>
      <c r="J1" s="689"/>
      <c r="K1" s="689"/>
      <c r="L1" s="689"/>
      <c r="M1" s="689"/>
      <c r="N1" s="689"/>
      <c r="O1" s="689"/>
    </row>
    <row r="2" spans="1:27" ht="21.75" customHeight="1">
      <c r="A2" s="688"/>
      <c r="B2" s="688"/>
      <c r="D2" s="75"/>
      <c r="E2" s="689"/>
      <c r="F2" s="689"/>
      <c r="G2" s="689"/>
      <c r="H2" s="689"/>
      <c r="I2" s="689"/>
      <c r="J2" s="689"/>
      <c r="K2" s="689"/>
      <c r="L2" s="689"/>
      <c r="M2" s="689"/>
      <c r="N2" s="689"/>
      <c r="O2" s="689"/>
    </row>
    <row r="3" spans="1:27" ht="21.75" customHeight="1">
      <c r="D3" s="108">
        <v>46112</v>
      </c>
      <c r="E3" s="689"/>
      <c r="F3" s="689"/>
      <c r="G3" s="689"/>
      <c r="H3" s="689"/>
      <c r="I3" s="689"/>
      <c r="J3" s="689"/>
      <c r="K3" s="689"/>
      <c r="L3" s="689"/>
      <c r="M3" s="689"/>
      <c r="N3" s="689"/>
      <c r="O3" s="689"/>
    </row>
    <row r="4" spans="1:27" ht="21.75" customHeight="1">
      <c r="E4" s="689"/>
      <c r="F4" s="689"/>
      <c r="G4" s="689"/>
      <c r="H4" s="689"/>
      <c r="I4" s="689"/>
      <c r="J4" s="689"/>
      <c r="K4" s="689"/>
      <c r="L4" s="689"/>
      <c r="M4" s="689"/>
      <c r="N4" s="689"/>
      <c r="O4" s="689"/>
    </row>
    <row r="5" spans="1:27" ht="21.75" customHeight="1">
      <c r="A5" s="692" t="s">
        <v>169</v>
      </c>
      <c r="B5" s="692"/>
      <c r="C5" s="692"/>
      <c r="D5" s="692"/>
      <c r="E5" s="689"/>
      <c r="F5" s="689"/>
      <c r="G5" s="689"/>
      <c r="H5" s="689"/>
      <c r="I5" s="689"/>
      <c r="J5" s="689"/>
      <c r="K5" s="689"/>
      <c r="L5" s="689"/>
      <c r="M5" s="689"/>
      <c r="N5" s="689"/>
      <c r="O5" s="689"/>
    </row>
    <row r="6" spans="1:27" ht="21.75" customHeight="1">
      <c r="A6" s="692" t="s">
        <v>162</v>
      </c>
      <c r="B6" s="692"/>
      <c r="C6" s="692"/>
      <c r="D6" s="692"/>
      <c r="E6" s="74"/>
      <c r="F6" s="76"/>
    </row>
    <row r="7" spans="1:27" ht="21.75" customHeight="1">
      <c r="E7" s="76"/>
      <c r="F7" s="76"/>
      <c r="G7" s="76"/>
    </row>
    <row r="8" spans="1:27" ht="21.75" customHeight="1">
      <c r="B8" s="77"/>
      <c r="C8" s="77"/>
      <c r="D8" s="77"/>
    </row>
    <row r="9" spans="1:27" ht="21.75" customHeight="1">
      <c r="A9" s="73" t="s">
        <v>163</v>
      </c>
    </row>
    <row r="10" spans="1:27" ht="21.75" customHeight="1"/>
    <row r="11" spans="1:27" ht="21.75" customHeight="1">
      <c r="D11" s="78"/>
    </row>
    <row r="12" spans="1:27" ht="21.75" customHeight="1">
      <c r="B12" s="79" t="s">
        <v>164</v>
      </c>
      <c r="C12" s="691" t="e">
        <f>IF(⑨差額請求書!J9="","",⑨差額請求書!J9)</f>
        <v>#N/A</v>
      </c>
      <c r="D12" s="691"/>
    </row>
    <row r="13" spans="1:27" ht="21.75" customHeight="1">
      <c r="B13" s="77" t="s">
        <v>119</v>
      </c>
      <c r="C13" s="691" t="e">
        <f>IF(⑨差額請求書!J10="","",⑨差額請求書!J10)</f>
        <v>#N/A</v>
      </c>
      <c r="D13" s="691"/>
    </row>
    <row r="14" spans="1:27" ht="21.75" customHeight="1">
      <c r="B14" s="77" t="s">
        <v>120</v>
      </c>
      <c r="C14" s="691" t="e">
        <f>IF(⑨差額請求書!J11="","",⑨差額請求書!J11)</f>
        <v>#N/A</v>
      </c>
      <c r="D14" s="691"/>
      <c r="G14" s="690"/>
      <c r="H14" s="690"/>
      <c r="I14" s="690"/>
      <c r="J14" s="690"/>
      <c r="K14" s="690"/>
      <c r="L14" s="690"/>
      <c r="M14" s="690"/>
      <c r="N14" s="690"/>
      <c r="O14" s="690"/>
      <c r="P14" s="690"/>
      <c r="Q14" s="690"/>
      <c r="R14" s="80"/>
      <c r="S14" s="80"/>
      <c r="T14" s="80"/>
      <c r="U14" s="80"/>
      <c r="V14" s="80"/>
      <c r="W14" s="80"/>
      <c r="X14" s="80"/>
      <c r="Y14" s="80"/>
      <c r="Z14" s="80"/>
      <c r="AA14" s="80"/>
    </row>
    <row r="15" spans="1:27" ht="21.75" customHeight="1">
      <c r="B15" s="77" t="s">
        <v>165</v>
      </c>
      <c r="C15" s="691">
        <f>IF(⑦変更交付申請書!J12="","",⑦変更交付申請書!J12)</f>
        <v>0</v>
      </c>
      <c r="D15" s="691"/>
    </row>
    <row r="16" spans="1:27" ht="21.75" customHeight="1">
      <c r="B16" s="374" t="s">
        <v>1870</v>
      </c>
      <c r="C16" s="693">
        <f>①基本情報【名簿入力前に必須入力】!L4</f>
        <v>0</v>
      </c>
      <c r="D16" s="693"/>
      <c r="E16" s="22"/>
      <c r="F16" s="22"/>
    </row>
    <row r="17" spans="1:8" ht="21.75" customHeight="1">
      <c r="B17" s="371"/>
      <c r="C17" s="372"/>
      <c r="D17" s="372"/>
      <c r="E17" s="22"/>
      <c r="F17" s="22"/>
    </row>
    <row r="18" spans="1:8" ht="21.75" customHeight="1">
      <c r="E18" s="81"/>
      <c r="F18" s="81"/>
      <c r="G18" s="81"/>
    </row>
    <row r="19" spans="1:8" ht="21.75" customHeight="1">
      <c r="A19" s="688" t="str">
        <f>CONCATENATE(A5,"について、")</f>
        <v>千葉市保育士等給与改善事業補助金について、</v>
      </c>
      <c r="B19" s="688"/>
      <c r="C19" s="688"/>
      <c r="D19" s="688"/>
    </row>
    <row r="20" spans="1:8" ht="21.75" customHeight="1">
      <c r="A20" s="688" t="s">
        <v>166</v>
      </c>
      <c r="B20" s="688"/>
      <c r="C20" s="688"/>
      <c r="D20" s="688"/>
    </row>
    <row r="21" spans="1:8" ht="21.75" customHeight="1">
      <c r="A21" s="82"/>
      <c r="B21" s="79"/>
      <c r="C21" s="79"/>
      <c r="D21" s="75"/>
    </row>
    <row r="22" spans="1:8" ht="21.75" customHeight="1">
      <c r="A22" s="83"/>
      <c r="D22" s="84"/>
    </row>
    <row r="23" spans="1:8" ht="37.5" customHeight="1">
      <c r="A23" s="105" t="s">
        <v>172</v>
      </c>
      <c r="B23" s="85" t="s">
        <v>167</v>
      </c>
      <c r="C23" s="85" t="s">
        <v>168</v>
      </c>
      <c r="D23" s="86" t="s">
        <v>171</v>
      </c>
    </row>
    <row r="24" spans="1:8" ht="37.5" customHeight="1">
      <c r="A24" s="125" t="e">
        <f>VLOOKUP(D1,補助金用基本データ!$D$5:$AV$500,19,FALSE)</f>
        <v>#N/A</v>
      </c>
      <c r="B24" s="87" t="e">
        <f>⑨差額請求書!G20</f>
        <v>#N/A</v>
      </c>
      <c r="C24" s="87">
        <f>⑨差額請求書!G18</f>
        <v>0</v>
      </c>
      <c r="D24" s="88" t="e">
        <f>C24-B24</f>
        <v>#N/A</v>
      </c>
    </row>
    <row r="25" spans="1:8">
      <c r="A25" s="79"/>
      <c r="B25" s="89"/>
      <c r="C25" s="89"/>
      <c r="D25" s="90"/>
    </row>
    <row r="26" spans="1:8" s="93" customFormat="1">
      <c r="A26" s="91"/>
      <c r="B26" s="91"/>
      <c r="C26" s="92"/>
      <c r="D26" s="92"/>
      <c r="F26" s="94"/>
      <c r="G26" s="94"/>
      <c r="H26" s="94"/>
    </row>
    <row r="27" spans="1:8" s="93" customFormat="1">
      <c r="A27" s="91"/>
      <c r="B27" s="91"/>
      <c r="C27" s="95"/>
      <c r="F27" s="96"/>
      <c r="G27" s="96"/>
      <c r="H27" s="96"/>
    </row>
    <row r="28" spans="1:8">
      <c r="A28" s="91"/>
      <c r="B28" s="79"/>
      <c r="C28" s="95"/>
      <c r="D28" s="93"/>
    </row>
    <row r="29" spans="1:8" ht="26.25" customHeight="1"/>
    <row r="31" spans="1:8">
      <c r="D31" s="97"/>
    </row>
    <row r="33" spans="3:3">
      <c r="C33" s="97"/>
    </row>
  </sheetData>
  <sheetProtection algorithmName="SHA-512" hashValue="L2NHtVqqjyNJzfJSTtUY6KW9S9cfWN0ZkoGSWqCabKAmzYmhJldM+EXAfrmXVHwHf1U9W0fNyygNJUXvOs2W5Q==" saltValue="xwRTdDEjzg1EHRBaH1WXCQ==" spinCount="100000" sheet="1" objects="1" scenarios="1" selectLockedCells="1"/>
  <mergeCells count="12">
    <mergeCell ref="A20:D20"/>
    <mergeCell ref="A5:D5"/>
    <mergeCell ref="A6:D6"/>
    <mergeCell ref="C12:D12"/>
    <mergeCell ref="C13:D13"/>
    <mergeCell ref="C14:D14"/>
    <mergeCell ref="C16:D16"/>
    <mergeCell ref="A1:B2"/>
    <mergeCell ref="E1:O5"/>
    <mergeCell ref="G14:Q14"/>
    <mergeCell ref="C15:D15"/>
    <mergeCell ref="A19:D19"/>
  </mergeCells>
  <phoneticPr fontId="1"/>
  <pageMargins left="0.7" right="0.7" top="0.75" bottom="0.75" header="0.3" footer="0.3"/>
  <pageSetup paperSize="9" scale="8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C5ADA-FF57-4661-8D8B-47DA64917501}">
  <sheetPr codeName="Sheet3"/>
  <dimension ref="B1:K5"/>
  <sheetViews>
    <sheetView zoomScale="90" zoomScaleNormal="90" workbookViewId="0">
      <selection activeCell="F14" sqref="F14"/>
    </sheetView>
  </sheetViews>
  <sheetFormatPr defaultRowHeight="13"/>
  <cols>
    <col min="1" max="1" width="8.7265625" style="376"/>
    <col min="2" max="4" width="4.26953125" style="376" customWidth="1"/>
    <col min="5" max="5" width="14.90625" style="376" customWidth="1"/>
    <col min="6" max="6" width="11.7265625" style="376" customWidth="1"/>
    <col min="7" max="7" width="12.26953125" style="376" customWidth="1"/>
    <col min="8" max="16384" width="8.7265625" style="376"/>
  </cols>
  <sheetData>
    <row r="1" spans="2:11" ht="20.5" customHeight="1">
      <c r="B1" s="311" t="s">
        <v>1864</v>
      </c>
    </row>
    <row r="2" spans="2:11" ht="20.5" customHeight="1"/>
    <row r="3" spans="2:11" ht="20.5" customHeight="1">
      <c r="B3" s="377" t="e">
        <f>①基本情報【名簿入力前に必須入力】!P5</f>
        <v>#N/A</v>
      </c>
      <c r="C3" s="484" t="s">
        <v>1424</v>
      </c>
      <c r="D3" s="484"/>
      <c r="E3" s="485">
        <f>①基本情報【名簿入力前に必須入力】!D5</f>
        <v>0</v>
      </c>
      <c r="F3" s="485"/>
      <c r="G3" s="485"/>
      <c r="H3" s="485"/>
      <c r="I3" s="485"/>
      <c r="J3" s="485"/>
      <c r="K3" s="485"/>
    </row>
    <row r="4" spans="2:11" ht="89">
      <c r="B4" s="378" t="s">
        <v>1865</v>
      </c>
      <c r="C4" s="378" t="s">
        <v>1866</v>
      </c>
      <c r="D4" s="379" t="s">
        <v>1867</v>
      </c>
      <c r="E4" s="380" t="s">
        <v>1871</v>
      </c>
      <c r="F4" s="381" t="s">
        <v>1868</v>
      </c>
      <c r="G4" s="382" t="s">
        <v>1869</v>
      </c>
    </row>
    <row r="5" spans="2:11">
      <c r="B5" s="383">
        <f>'⑥算出内訳表(2)【必須入力】'!G49</f>
        <v>0</v>
      </c>
      <c r="C5" s="383">
        <f>'⑥算出内訳表(2)【必須入力】'!G50</f>
        <v>0</v>
      </c>
      <c r="D5" s="384">
        <f>SUM(B5:C5)</f>
        <v>0</v>
      </c>
      <c r="E5" s="385">
        <f>F5+G5</f>
        <v>0</v>
      </c>
      <c r="F5" s="386">
        <f>'⑥算出内訳表(2)【必須入力】'!J49</f>
        <v>0</v>
      </c>
      <c r="G5" s="387">
        <f>'⑥算出内訳表(2)【必須入力】'!J50</f>
        <v>0</v>
      </c>
    </row>
  </sheetData>
  <sheetProtection algorithmName="SHA-512" hashValue="f31NG8cCdO2Pxx3nu6wDQGd83s0AT5L7ltA17sJAqV8VqPyIZeKMpFXYwehCoIOMKgyvRuO/0LcY02hLa8aN/Q==" saltValue="cIlV0DKQo1q83DXoh4/HzA==" spinCount="100000" sheet="1" objects="1" scenarios="1"/>
  <mergeCells count="2">
    <mergeCell ref="C3:D3"/>
    <mergeCell ref="E3:K3"/>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F51F9-408B-4029-B228-086AA47DDDE4}">
  <sheetPr codeName="Sheet5"/>
  <dimension ref="B2:C6"/>
  <sheetViews>
    <sheetView topLeftCell="A2" zoomScale="80" zoomScaleNormal="80" workbookViewId="0">
      <selection activeCell="B2" sqref="B2:C6"/>
    </sheetView>
  </sheetViews>
  <sheetFormatPr defaultRowHeight="13"/>
  <cols>
    <col min="1" max="1" width="3.36328125" style="459" customWidth="1"/>
    <col min="2" max="2" width="4.26953125" style="459" customWidth="1"/>
    <col min="3" max="3" width="123.54296875" style="459" customWidth="1"/>
    <col min="4" max="16384" width="8.7265625" style="459"/>
  </cols>
  <sheetData>
    <row r="2" spans="2:3" ht="296" customHeight="1">
      <c r="B2" s="459">
        <v>1</v>
      </c>
      <c r="C2" s="460" t="s">
        <v>2327</v>
      </c>
    </row>
    <row r="3" spans="2:3" ht="298" customHeight="1">
      <c r="B3" s="459">
        <v>2</v>
      </c>
      <c r="C3" s="461" t="s">
        <v>2328</v>
      </c>
    </row>
    <row r="4" spans="2:3" ht="312.5" customHeight="1">
      <c r="B4" s="459">
        <v>3</v>
      </c>
      <c r="C4" s="461" t="s">
        <v>2329</v>
      </c>
    </row>
    <row r="5" spans="2:3" ht="314" customHeight="1">
      <c r="B5" s="459">
        <v>4</v>
      </c>
      <c r="C5" s="461" t="s">
        <v>2330</v>
      </c>
    </row>
    <row r="6" spans="2:3" ht="301.5" customHeight="1">
      <c r="B6" s="459">
        <v>5</v>
      </c>
      <c r="C6" s="461" t="s">
        <v>2331</v>
      </c>
    </row>
  </sheetData>
  <sheetProtection algorithmName="SHA-512" hashValue="A9WvzpM848uzNkiCjXvNG9CwUo/sjogKh+jGGJ6syiIfuKthTEmHPmPpRxKMfQagUXO3yoIkFnVRV9Szi+6p+g==" saltValue="4nA5hMdyWQ5sZkAErRvltg==" spinCount="100000" sheet="1" objects="1" scenarios="1"/>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3C246-C4DA-4FD7-87CC-B528FD9EA47F}">
  <sheetPr codeName="Sheet6"/>
  <dimension ref="B2:F16"/>
  <sheetViews>
    <sheetView zoomScale="60" zoomScaleNormal="60" workbookViewId="0">
      <selection activeCell="E10" sqref="E10"/>
    </sheetView>
  </sheetViews>
  <sheetFormatPr defaultRowHeight="13"/>
  <cols>
    <col min="1" max="1" width="6.6328125" customWidth="1"/>
    <col min="2" max="2" width="5.453125" customWidth="1"/>
    <col min="3" max="3" width="23.453125" customWidth="1"/>
    <col min="4" max="4" width="47.6328125" customWidth="1"/>
    <col min="5" max="5" width="17.36328125" customWidth="1"/>
    <col min="6" max="6" width="45" customWidth="1"/>
    <col min="7" max="7" width="50.453125" customWidth="1"/>
  </cols>
  <sheetData>
    <row r="2" spans="2:6" ht="13.5" thickBot="1"/>
    <row r="3" spans="2:6" ht="20.149999999999999" customHeight="1" thickBot="1">
      <c r="B3" s="234"/>
      <c r="C3" s="235" t="s">
        <v>1466</v>
      </c>
      <c r="D3" s="235" t="s">
        <v>1467</v>
      </c>
      <c r="E3" s="235" t="s">
        <v>1468</v>
      </c>
      <c r="F3" s="236" t="s">
        <v>1469</v>
      </c>
    </row>
    <row r="4" spans="2:6" ht="100" customHeight="1">
      <c r="B4" s="246" t="s">
        <v>1497</v>
      </c>
      <c r="C4" s="237" t="s">
        <v>1470</v>
      </c>
      <c r="D4" s="238" t="s">
        <v>1480</v>
      </c>
      <c r="E4" s="238" t="s">
        <v>1493</v>
      </c>
      <c r="F4" s="239" t="s">
        <v>1510</v>
      </c>
    </row>
    <row r="5" spans="2:6" ht="50.15" customHeight="1">
      <c r="B5" s="247" t="s">
        <v>1498</v>
      </c>
      <c r="C5" s="240" t="s">
        <v>51</v>
      </c>
      <c r="D5" s="241" t="s">
        <v>1481</v>
      </c>
      <c r="E5" s="241" t="s">
        <v>1493</v>
      </c>
      <c r="F5" s="242"/>
    </row>
    <row r="6" spans="2:6" ht="25" customHeight="1">
      <c r="B6" s="247" t="s">
        <v>1499</v>
      </c>
      <c r="C6" s="240" t="s">
        <v>1471</v>
      </c>
      <c r="D6" s="241" t="s">
        <v>1482</v>
      </c>
      <c r="E6" s="241" t="s">
        <v>1494</v>
      </c>
      <c r="F6" s="242"/>
    </row>
    <row r="7" spans="2:6" ht="25" customHeight="1">
      <c r="B7" s="247" t="s">
        <v>1500</v>
      </c>
      <c r="C7" s="240" t="s">
        <v>1472</v>
      </c>
      <c r="D7" s="241" t="s">
        <v>1483</v>
      </c>
      <c r="E7" s="241" t="s">
        <v>1493</v>
      </c>
      <c r="F7" s="242"/>
    </row>
    <row r="8" spans="2:6" ht="25" customHeight="1">
      <c r="B8" s="247" t="s">
        <v>1501</v>
      </c>
      <c r="C8" s="240" t="s">
        <v>1473</v>
      </c>
      <c r="D8" s="241" t="s">
        <v>1484</v>
      </c>
      <c r="E8" s="241" t="s">
        <v>1494</v>
      </c>
      <c r="F8" s="242"/>
    </row>
    <row r="9" spans="2:6" ht="25" customHeight="1">
      <c r="B9" s="247" t="s">
        <v>1502</v>
      </c>
      <c r="C9" s="240" t="s">
        <v>1474</v>
      </c>
      <c r="D9" s="241" t="s">
        <v>1485</v>
      </c>
      <c r="E9" s="241" t="s">
        <v>1493</v>
      </c>
      <c r="F9" s="242"/>
    </row>
    <row r="10" spans="2:6" ht="75" customHeight="1">
      <c r="B10" s="247" t="s">
        <v>1503</v>
      </c>
      <c r="C10" s="240" t="s">
        <v>1475</v>
      </c>
      <c r="D10" s="241" t="s">
        <v>1486</v>
      </c>
      <c r="E10" s="241" t="s">
        <v>1494</v>
      </c>
      <c r="F10" s="242"/>
    </row>
    <row r="11" spans="2:6" ht="50.15" customHeight="1">
      <c r="B11" s="247" t="s">
        <v>1504</v>
      </c>
      <c r="C11" s="240" t="s">
        <v>1476</v>
      </c>
      <c r="D11" s="241" t="s">
        <v>1487</v>
      </c>
      <c r="E11" s="241" t="s">
        <v>1494</v>
      </c>
      <c r="F11" s="486" t="s">
        <v>1495</v>
      </c>
    </row>
    <row r="12" spans="2:6" ht="50.15" customHeight="1">
      <c r="B12" s="247" t="s">
        <v>1505</v>
      </c>
      <c r="C12" s="240" t="s">
        <v>1477</v>
      </c>
      <c r="D12" s="241" t="s">
        <v>1488</v>
      </c>
      <c r="E12" s="241" t="s">
        <v>1494</v>
      </c>
      <c r="F12" s="486"/>
    </row>
    <row r="13" spans="2:6" ht="50.15" customHeight="1">
      <c r="B13" s="247" t="s">
        <v>1506</v>
      </c>
      <c r="C13" s="240" t="s">
        <v>1478</v>
      </c>
      <c r="D13" s="241" t="s">
        <v>1489</v>
      </c>
      <c r="E13" s="241" t="s">
        <v>1494</v>
      </c>
      <c r="F13" s="486"/>
    </row>
    <row r="14" spans="2:6" ht="25" customHeight="1">
      <c r="B14" s="247" t="s">
        <v>1507</v>
      </c>
      <c r="C14" s="240" t="s">
        <v>1479</v>
      </c>
      <c r="D14" s="241" t="s">
        <v>1490</v>
      </c>
      <c r="E14" s="241" t="s">
        <v>1494</v>
      </c>
      <c r="F14" s="368" t="s">
        <v>1731</v>
      </c>
    </row>
    <row r="15" spans="2:6" ht="25" customHeight="1">
      <c r="B15" s="247" t="s">
        <v>1508</v>
      </c>
      <c r="C15" s="240" t="s">
        <v>176</v>
      </c>
      <c r="D15" s="241" t="s">
        <v>1491</v>
      </c>
      <c r="E15" s="241" t="s">
        <v>1493</v>
      </c>
      <c r="F15" s="242"/>
    </row>
    <row r="16" spans="2:6" ht="50.15" customHeight="1" thickBot="1">
      <c r="B16" s="248" t="s">
        <v>1509</v>
      </c>
      <c r="C16" s="243" t="s">
        <v>156</v>
      </c>
      <c r="D16" s="244" t="s">
        <v>1492</v>
      </c>
      <c r="E16" s="244" t="s">
        <v>1493</v>
      </c>
      <c r="F16" s="245" t="s">
        <v>1496</v>
      </c>
    </row>
  </sheetData>
  <mergeCells count="1">
    <mergeCell ref="F11:F13"/>
  </mergeCells>
  <phoneticPr fontId="1"/>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4B5C2-ECD1-4010-B8B8-520E5A2AC0BA}">
  <sheetPr codeName="Sheet8"/>
  <dimension ref="A1:X2"/>
  <sheetViews>
    <sheetView zoomScale="90" zoomScaleNormal="90" workbookViewId="0"/>
  </sheetViews>
  <sheetFormatPr defaultRowHeight="13"/>
  <cols>
    <col min="1" max="16384" width="8.7265625" style="369"/>
  </cols>
  <sheetData>
    <row r="1" spans="1:24">
      <c r="A1" s="369" t="s">
        <v>1586</v>
      </c>
      <c r="B1" s="369" t="s">
        <v>1587</v>
      </c>
      <c r="C1" s="369" t="s">
        <v>1588</v>
      </c>
      <c r="D1" s="369" t="s">
        <v>1589</v>
      </c>
      <c r="E1" s="369" t="s">
        <v>1590</v>
      </c>
      <c r="F1" s="369" t="s">
        <v>1591</v>
      </c>
      <c r="G1" s="369" t="s">
        <v>1592</v>
      </c>
      <c r="H1" s="369" t="s">
        <v>1593</v>
      </c>
      <c r="I1" s="369" t="s">
        <v>1607</v>
      </c>
      <c r="J1" s="369" t="s">
        <v>1594</v>
      </c>
      <c r="K1" s="369" t="s">
        <v>1608</v>
      </c>
      <c r="L1" s="369" t="s">
        <v>1609</v>
      </c>
      <c r="M1" s="369" t="s">
        <v>1595</v>
      </c>
      <c r="N1" s="369" t="s">
        <v>1596</v>
      </c>
      <c r="O1" s="369" t="s">
        <v>1597</v>
      </c>
      <c r="P1" s="369" t="s">
        <v>1598</v>
      </c>
      <c r="Q1" s="369" t="s">
        <v>1599</v>
      </c>
      <c r="R1" s="369" t="s">
        <v>1600</v>
      </c>
      <c r="S1" s="369" t="s">
        <v>1601</v>
      </c>
      <c r="T1" s="369" t="s">
        <v>1602</v>
      </c>
      <c r="U1" s="369" t="s">
        <v>1603</v>
      </c>
      <c r="V1" s="369" t="s">
        <v>1604</v>
      </c>
      <c r="W1" s="369" t="s">
        <v>1605</v>
      </c>
      <c r="X1" s="369" t="s">
        <v>1606</v>
      </c>
    </row>
    <row r="2" spans="1:24" ht="25.5" customHeight="1">
      <c r="A2" s="375">
        <f>SUM('⑥算出内訳表(2)【必須入力】'!D8:D10)</f>
        <v>0</v>
      </c>
      <c r="B2" s="375">
        <f>SUM('⑥算出内訳表(2)【必須入力】'!D11:D13)</f>
        <v>0</v>
      </c>
      <c r="C2" s="375">
        <f>SUM('⑥算出内訳表(2)【必須入力】'!D14:D16)</f>
        <v>0</v>
      </c>
      <c r="D2" s="375">
        <f>SUM('⑥算出内訳表(2)【必須入力】'!D17:D19)</f>
        <v>0</v>
      </c>
      <c r="E2" s="375">
        <f>SUM('⑥算出内訳表(2)【必須入力】'!D20:D22)</f>
        <v>0</v>
      </c>
      <c r="F2" s="375">
        <f>SUM('⑥算出内訳表(2)【必須入力】'!D23:D25)</f>
        <v>0</v>
      </c>
      <c r="G2" s="375">
        <f>SUM('⑥算出内訳表(2)【必須入力】'!D26:D28)</f>
        <v>0</v>
      </c>
      <c r="H2" s="375">
        <f>SUM('⑥算出内訳表(2)【必須入力】'!D29:D31)</f>
        <v>0</v>
      </c>
      <c r="I2" s="375">
        <f>SUM('⑥算出内訳表(2)【必須入力】'!D32:D34)</f>
        <v>0</v>
      </c>
      <c r="J2" s="375">
        <f>SUM('⑥算出内訳表(2)【必須入力】'!D35:D37)</f>
        <v>0</v>
      </c>
      <c r="K2" s="375">
        <f>SUM('⑥算出内訳表(2)【必須入力】'!D38:D40)</f>
        <v>0</v>
      </c>
      <c r="L2" s="375">
        <f>SUM('⑥算出内訳表(2)【必須入力】'!D41:D43)</f>
        <v>0</v>
      </c>
      <c r="M2" s="375">
        <f>SUM('⑥算出内訳表(2)【必須入力】'!E8:E10)</f>
        <v>0</v>
      </c>
      <c r="N2" s="375">
        <f>SUM('⑥算出内訳表(2)【必須入力】'!E11:E13)</f>
        <v>0</v>
      </c>
      <c r="O2" s="375">
        <f>SUM('⑥算出内訳表(2)【必須入力】'!E14:E16)</f>
        <v>0</v>
      </c>
      <c r="P2" s="375">
        <f>SUM('⑥算出内訳表(2)【必須入力】'!E17:E19)</f>
        <v>0</v>
      </c>
      <c r="Q2" s="375">
        <f>SUM('⑥算出内訳表(2)【必須入力】'!E20:E22)</f>
        <v>0</v>
      </c>
      <c r="R2" s="375">
        <f>SUM('⑥算出内訳表(2)【必須入力】'!E23:E25)</f>
        <v>0</v>
      </c>
      <c r="S2" s="375">
        <f>SUM('⑥算出内訳表(2)【必須入力】'!E26:E28)</f>
        <v>0</v>
      </c>
      <c r="T2" s="375">
        <f>SUM('⑥算出内訳表(2)【必須入力】'!E29:E31)</f>
        <v>0</v>
      </c>
      <c r="U2" s="375">
        <f>SUM('⑥算出内訳表(2)【必須入力】'!E32:E34)</f>
        <v>0</v>
      </c>
      <c r="V2" s="375">
        <f>SUM('⑥算出内訳表(2)【必須入力】'!E35:E37)</f>
        <v>0</v>
      </c>
      <c r="W2" s="375">
        <f>SUM('⑥算出内訳表(2)【必須入力】'!E38:E40)</f>
        <v>0</v>
      </c>
      <c r="X2" s="375">
        <f>SUM('⑥算出内訳表(2)【必須入力】'!E41:E43)</f>
        <v>0</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7E1FA-D181-4195-8B35-A7349F2A9F55}">
  <sheetPr codeName="Sheet15">
    <tabColor rgb="FFFFC000"/>
    <pageSetUpPr fitToPage="1"/>
  </sheetPr>
  <dimension ref="A1:AW145"/>
  <sheetViews>
    <sheetView topLeftCell="B1" zoomScale="60" zoomScaleNormal="60" workbookViewId="0">
      <selection activeCell="AG5" sqref="AG5"/>
    </sheetView>
  </sheetViews>
  <sheetFormatPr defaultColWidth="8" defaultRowHeight="13"/>
  <cols>
    <col min="1" max="1" width="2.08984375" style="131" customWidth="1"/>
    <col min="2" max="2" width="11.36328125" style="131" customWidth="1"/>
    <col min="3" max="3" width="5.7265625" style="131" customWidth="1"/>
    <col min="4" max="4" width="5" style="131" customWidth="1"/>
    <col min="5" max="5" width="12.26953125" style="131" customWidth="1"/>
    <col min="6" max="6" width="5" style="131" customWidth="1"/>
    <col min="7" max="7" width="5.26953125" style="131" customWidth="1"/>
    <col min="8" max="8" width="6.6328125" style="131" customWidth="1"/>
    <col min="9" max="9" width="6.90625" style="131" customWidth="1"/>
    <col min="10" max="12" width="7.6328125" style="131" customWidth="1"/>
    <col min="13" max="13" width="8.7265625" style="131" customWidth="1"/>
    <col min="14" max="16" width="5.36328125" style="131" customWidth="1"/>
    <col min="17" max="20" width="6.08984375" style="131" customWidth="1"/>
    <col min="21" max="32" width="6.26953125" style="131" customWidth="1"/>
    <col min="33" max="34" width="6.08984375" style="131" customWidth="1"/>
    <col min="35" max="35" width="6.90625" style="131" customWidth="1"/>
    <col min="36" max="48" width="8" style="131"/>
    <col min="49" max="49" width="14.7265625" style="131" customWidth="1"/>
    <col min="50" max="264" width="8" style="131"/>
    <col min="265" max="265" width="3.36328125" style="131" customWidth="1"/>
    <col min="266" max="266" width="8.36328125" style="131" customWidth="1"/>
    <col min="267" max="267" width="7" style="131" customWidth="1"/>
    <col min="268" max="268" width="5" style="131" customWidth="1"/>
    <col min="269" max="269" width="19.36328125" style="131" customWidth="1"/>
    <col min="270" max="270" width="5.26953125" style="131" bestFit="1" customWidth="1"/>
    <col min="271" max="271" width="5.26953125" style="131" customWidth="1"/>
    <col min="272" max="272" width="6.6328125" style="131" customWidth="1"/>
    <col min="273" max="273" width="6.90625" style="131" customWidth="1"/>
    <col min="274" max="275" width="9.453125" style="131" customWidth="1"/>
    <col min="276" max="276" width="8.7265625" style="131" customWidth="1"/>
    <col min="277" max="520" width="8" style="131"/>
    <col min="521" max="521" width="3.36328125" style="131" customWidth="1"/>
    <col min="522" max="522" width="8.36328125" style="131" customWidth="1"/>
    <col min="523" max="523" width="7" style="131" customWidth="1"/>
    <col min="524" max="524" width="5" style="131" customWidth="1"/>
    <col min="525" max="525" width="19.36328125" style="131" customWidth="1"/>
    <col min="526" max="526" width="5.26953125" style="131" bestFit="1" customWidth="1"/>
    <col min="527" max="527" width="5.26953125" style="131" customWidth="1"/>
    <col min="528" max="528" width="6.6328125" style="131" customWidth="1"/>
    <col min="529" max="529" width="6.90625" style="131" customWidth="1"/>
    <col min="530" max="531" width="9.453125" style="131" customWidth="1"/>
    <col min="532" max="532" width="8.7265625" style="131" customWidth="1"/>
    <col min="533" max="776" width="8" style="131"/>
    <col min="777" max="777" width="3.36328125" style="131" customWidth="1"/>
    <col min="778" max="778" width="8.36328125" style="131" customWidth="1"/>
    <col min="779" max="779" width="7" style="131" customWidth="1"/>
    <col min="780" max="780" width="5" style="131" customWidth="1"/>
    <col min="781" max="781" width="19.36328125" style="131" customWidth="1"/>
    <col min="782" max="782" width="5.26953125" style="131" bestFit="1" customWidth="1"/>
    <col min="783" max="783" width="5.26953125" style="131" customWidth="1"/>
    <col min="784" max="784" width="6.6328125" style="131" customWidth="1"/>
    <col min="785" max="785" width="6.90625" style="131" customWidth="1"/>
    <col min="786" max="787" width="9.453125" style="131" customWidth="1"/>
    <col min="788" max="788" width="8.7265625" style="131" customWidth="1"/>
    <col min="789" max="1032" width="8" style="131"/>
    <col min="1033" max="1033" width="3.36328125" style="131" customWidth="1"/>
    <col min="1034" max="1034" width="8.36328125" style="131" customWidth="1"/>
    <col min="1035" max="1035" width="7" style="131" customWidth="1"/>
    <col min="1036" max="1036" width="5" style="131" customWidth="1"/>
    <col min="1037" max="1037" width="19.36328125" style="131" customWidth="1"/>
    <col min="1038" max="1038" width="5.26953125" style="131" bestFit="1" customWidth="1"/>
    <col min="1039" max="1039" width="5.26953125" style="131" customWidth="1"/>
    <col min="1040" max="1040" width="6.6328125" style="131" customWidth="1"/>
    <col min="1041" max="1041" width="6.90625" style="131" customWidth="1"/>
    <col min="1042" max="1043" width="9.453125" style="131" customWidth="1"/>
    <col min="1044" max="1044" width="8.7265625" style="131" customWidth="1"/>
    <col min="1045" max="1288" width="8" style="131"/>
    <col min="1289" max="1289" width="3.36328125" style="131" customWidth="1"/>
    <col min="1290" max="1290" width="8.36328125" style="131" customWidth="1"/>
    <col min="1291" max="1291" width="7" style="131" customWidth="1"/>
    <col min="1292" max="1292" width="5" style="131" customWidth="1"/>
    <col min="1293" max="1293" width="19.36328125" style="131" customWidth="1"/>
    <col min="1294" max="1294" width="5.26953125" style="131" bestFit="1" customWidth="1"/>
    <col min="1295" max="1295" width="5.26953125" style="131" customWidth="1"/>
    <col min="1296" max="1296" width="6.6328125" style="131" customWidth="1"/>
    <col min="1297" max="1297" width="6.90625" style="131" customWidth="1"/>
    <col min="1298" max="1299" width="9.453125" style="131" customWidth="1"/>
    <col min="1300" max="1300" width="8.7265625" style="131" customWidth="1"/>
    <col min="1301" max="1544" width="8" style="131"/>
    <col min="1545" max="1545" width="3.36328125" style="131" customWidth="1"/>
    <col min="1546" max="1546" width="8.36328125" style="131" customWidth="1"/>
    <col min="1547" max="1547" width="7" style="131" customWidth="1"/>
    <col min="1548" max="1548" width="5" style="131" customWidth="1"/>
    <col min="1549" max="1549" width="19.36328125" style="131" customWidth="1"/>
    <col min="1550" max="1550" width="5.26953125" style="131" bestFit="1" customWidth="1"/>
    <col min="1551" max="1551" width="5.26953125" style="131" customWidth="1"/>
    <col min="1552" max="1552" width="6.6328125" style="131" customWidth="1"/>
    <col min="1553" max="1553" width="6.90625" style="131" customWidth="1"/>
    <col min="1554" max="1555" width="9.453125" style="131" customWidth="1"/>
    <col min="1556" max="1556" width="8.7265625" style="131" customWidth="1"/>
    <col min="1557" max="1800" width="8" style="131"/>
    <col min="1801" max="1801" width="3.36328125" style="131" customWidth="1"/>
    <col min="1802" max="1802" width="8.36328125" style="131" customWidth="1"/>
    <col min="1803" max="1803" width="7" style="131" customWidth="1"/>
    <col min="1804" max="1804" width="5" style="131" customWidth="1"/>
    <col min="1805" max="1805" width="19.36328125" style="131" customWidth="1"/>
    <col min="1806" max="1806" width="5.26953125" style="131" bestFit="1" customWidth="1"/>
    <col min="1807" max="1807" width="5.26953125" style="131" customWidth="1"/>
    <col min="1808" max="1808" width="6.6328125" style="131" customWidth="1"/>
    <col min="1809" max="1809" width="6.90625" style="131" customWidth="1"/>
    <col min="1810" max="1811" width="9.453125" style="131" customWidth="1"/>
    <col min="1812" max="1812" width="8.7265625" style="131" customWidth="1"/>
    <col min="1813" max="2056" width="8" style="131"/>
    <col min="2057" max="2057" width="3.36328125" style="131" customWidth="1"/>
    <col min="2058" max="2058" width="8.36328125" style="131" customWidth="1"/>
    <col min="2059" max="2059" width="7" style="131" customWidth="1"/>
    <col min="2060" max="2060" width="5" style="131" customWidth="1"/>
    <col min="2061" max="2061" width="19.36328125" style="131" customWidth="1"/>
    <col min="2062" max="2062" width="5.26953125" style="131" bestFit="1" customWidth="1"/>
    <col min="2063" max="2063" width="5.26953125" style="131" customWidth="1"/>
    <col min="2064" max="2064" width="6.6328125" style="131" customWidth="1"/>
    <col min="2065" max="2065" width="6.90625" style="131" customWidth="1"/>
    <col min="2066" max="2067" width="9.453125" style="131" customWidth="1"/>
    <col min="2068" max="2068" width="8.7265625" style="131" customWidth="1"/>
    <col min="2069" max="2312" width="8" style="131"/>
    <col min="2313" max="2313" width="3.36328125" style="131" customWidth="1"/>
    <col min="2314" max="2314" width="8.36328125" style="131" customWidth="1"/>
    <col min="2315" max="2315" width="7" style="131" customWidth="1"/>
    <col min="2316" max="2316" width="5" style="131" customWidth="1"/>
    <col min="2317" max="2317" width="19.36328125" style="131" customWidth="1"/>
    <col min="2318" max="2318" width="5.26953125" style="131" bestFit="1" customWidth="1"/>
    <col min="2319" max="2319" width="5.26953125" style="131" customWidth="1"/>
    <col min="2320" max="2320" width="6.6328125" style="131" customWidth="1"/>
    <col min="2321" max="2321" width="6.90625" style="131" customWidth="1"/>
    <col min="2322" max="2323" width="9.453125" style="131" customWidth="1"/>
    <col min="2324" max="2324" width="8.7265625" style="131" customWidth="1"/>
    <col min="2325" max="2568" width="8" style="131"/>
    <col min="2569" max="2569" width="3.36328125" style="131" customWidth="1"/>
    <col min="2570" max="2570" width="8.36328125" style="131" customWidth="1"/>
    <col min="2571" max="2571" width="7" style="131" customWidth="1"/>
    <col min="2572" max="2572" width="5" style="131" customWidth="1"/>
    <col min="2573" max="2573" width="19.36328125" style="131" customWidth="1"/>
    <col min="2574" max="2574" width="5.26953125" style="131" bestFit="1" customWidth="1"/>
    <col min="2575" max="2575" width="5.26953125" style="131" customWidth="1"/>
    <col min="2576" max="2576" width="6.6328125" style="131" customWidth="1"/>
    <col min="2577" max="2577" width="6.90625" style="131" customWidth="1"/>
    <col min="2578" max="2579" width="9.453125" style="131" customWidth="1"/>
    <col min="2580" max="2580" width="8.7265625" style="131" customWidth="1"/>
    <col min="2581" max="2824" width="8" style="131"/>
    <col min="2825" max="2825" width="3.36328125" style="131" customWidth="1"/>
    <col min="2826" max="2826" width="8.36328125" style="131" customWidth="1"/>
    <col min="2827" max="2827" width="7" style="131" customWidth="1"/>
    <col min="2828" max="2828" width="5" style="131" customWidth="1"/>
    <col min="2829" max="2829" width="19.36328125" style="131" customWidth="1"/>
    <col min="2830" max="2830" width="5.26953125" style="131" bestFit="1" customWidth="1"/>
    <col min="2831" max="2831" width="5.26953125" style="131" customWidth="1"/>
    <col min="2832" max="2832" width="6.6328125" style="131" customWidth="1"/>
    <col min="2833" max="2833" width="6.90625" style="131" customWidth="1"/>
    <col min="2834" max="2835" width="9.453125" style="131" customWidth="1"/>
    <col min="2836" max="2836" width="8.7265625" style="131" customWidth="1"/>
    <col min="2837" max="3080" width="8" style="131"/>
    <col min="3081" max="3081" width="3.36328125" style="131" customWidth="1"/>
    <col min="3082" max="3082" width="8.36328125" style="131" customWidth="1"/>
    <col min="3083" max="3083" width="7" style="131" customWidth="1"/>
    <col min="3084" max="3084" width="5" style="131" customWidth="1"/>
    <col min="3085" max="3085" width="19.36328125" style="131" customWidth="1"/>
    <col min="3086" max="3086" width="5.26953125" style="131" bestFit="1" customWidth="1"/>
    <col min="3087" max="3087" width="5.26953125" style="131" customWidth="1"/>
    <col min="3088" max="3088" width="6.6328125" style="131" customWidth="1"/>
    <col min="3089" max="3089" width="6.90625" style="131" customWidth="1"/>
    <col min="3090" max="3091" width="9.453125" style="131" customWidth="1"/>
    <col min="3092" max="3092" width="8.7265625" style="131" customWidth="1"/>
    <col min="3093" max="3336" width="8" style="131"/>
    <col min="3337" max="3337" width="3.36328125" style="131" customWidth="1"/>
    <col min="3338" max="3338" width="8.36328125" style="131" customWidth="1"/>
    <col min="3339" max="3339" width="7" style="131" customWidth="1"/>
    <col min="3340" max="3340" width="5" style="131" customWidth="1"/>
    <col min="3341" max="3341" width="19.36328125" style="131" customWidth="1"/>
    <col min="3342" max="3342" width="5.26953125" style="131" bestFit="1" customWidth="1"/>
    <col min="3343" max="3343" width="5.26953125" style="131" customWidth="1"/>
    <col min="3344" max="3344" width="6.6328125" style="131" customWidth="1"/>
    <col min="3345" max="3345" width="6.90625" style="131" customWidth="1"/>
    <col min="3346" max="3347" width="9.453125" style="131" customWidth="1"/>
    <col min="3348" max="3348" width="8.7265625" style="131" customWidth="1"/>
    <col min="3349" max="3592" width="8" style="131"/>
    <col min="3593" max="3593" width="3.36328125" style="131" customWidth="1"/>
    <col min="3594" max="3594" width="8.36328125" style="131" customWidth="1"/>
    <col min="3595" max="3595" width="7" style="131" customWidth="1"/>
    <col min="3596" max="3596" width="5" style="131" customWidth="1"/>
    <col min="3597" max="3597" width="19.36328125" style="131" customWidth="1"/>
    <col min="3598" max="3598" width="5.26953125" style="131" bestFit="1" customWidth="1"/>
    <col min="3599" max="3599" width="5.26953125" style="131" customWidth="1"/>
    <col min="3600" max="3600" width="6.6328125" style="131" customWidth="1"/>
    <col min="3601" max="3601" width="6.90625" style="131" customWidth="1"/>
    <col min="3602" max="3603" width="9.453125" style="131" customWidth="1"/>
    <col min="3604" max="3604" width="8.7265625" style="131" customWidth="1"/>
    <col min="3605" max="3848" width="8" style="131"/>
    <col min="3849" max="3849" width="3.36328125" style="131" customWidth="1"/>
    <col min="3850" max="3850" width="8.36328125" style="131" customWidth="1"/>
    <col min="3851" max="3851" width="7" style="131" customWidth="1"/>
    <col min="3852" max="3852" width="5" style="131" customWidth="1"/>
    <col min="3853" max="3853" width="19.36328125" style="131" customWidth="1"/>
    <col min="3854" max="3854" width="5.26953125" style="131" bestFit="1" customWidth="1"/>
    <col min="3855" max="3855" width="5.26953125" style="131" customWidth="1"/>
    <col min="3856" max="3856" width="6.6328125" style="131" customWidth="1"/>
    <col min="3857" max="3857" width="6.90625" style="131" customWidth="1"/>
    <col min="3858" max="3859" width="9.453125" style="131" customWidth="1"/>
    <col min="3860" max="3860" width="8.7265625" style="131" customWidth="1"/>
    <col min="3861" max="4104" width="8" style="131"/>
    <col min="4105" max="4105" width="3.36328125" style="131" customWidth="1"/>
    <col min="4106" max="4106" width="8.36328125" style="131" customWidth="1"/>
    <col min="4107" max="4107" width="7" style="131" customWidth="1"/>
    <col min="4108" max="4108" width="5" style="131" customWidth="1"/>
    <col min="4109" max="4109" width="19.36328125" style="131" customWidth="1"/>
    <col min="4110" max="4110" width="5.26953125" style="131" bestFit="1" customWidth="1"/>
    <col min="4111" max="4111" width="5.26953125" style="131" customWidth="1"/>
    <col min="4112" max="4112" width="6.6328125" style="131" customWidth="1"/>
    <col min="4113" max="4113" width="6.90625" style="131" customWidth="1"/>
    <col min="4114" max="4115" width="9.453125" style="131" customWidth="1"/>
    <col min="4116" max="4116" width="8.7265625" style="131" customWidth="1"/>
    <col min="4117" max="4360" width="8" style="131"/>
    <col min="4361" max="4361" width="3.36328125" style="131" customWidth="1"/>
    <col min="4362" max="4362" width="8.36328125" style="131" customWidth="1"/>
    <col min="4363" max="4363" width="7" style="131" customWidth="1"/>
    <col min="4364" max="4364" width="5" style="131" customWidth="1"/>
    <col min="4365" max="4365" width="19.36328125" style="131" customWidth="1"/>
    <col min="4366" max="4366" width="5.26953125" style="131" bestFit="1" customWidth="1"/>
    <col min="4367" max="4367" width="5.26953125" style="131" customWidth="1"/>
    <col min="4368" max="4368" width="6.6328125" style="131" customWidth="1"/>
    <col min="4369" max="4369" width="6.90625" style="131" customWidth="1"/>
    <col min="4370" max="4371" width="9.453125" style="131" customWidth="1"/>
    <col min="4372" max="4372" width="8.7265625" style="131" customWidth="1"/>
    <col min="4373" max="4616" width="8" style="131"/>
    <col min="4617" max="4617" width="3.36328125" style="131" customWidth="1"/>
    <col min="4618" max="4618" width="8.36328125" style="131" customWidth="1"/>
    <col min="4619" max="4619" width="7" style="131" customWidth="1"/>
    <col min="4620" max="4620" width="5" style="131" customWidth="1"/>
    <col min="4621" max="4621" width="19.36328125" style="131" customWidth="1"/>
    <col min="4622" max="4622" width="5.26953125" style="131" bestFit="1" customWidth="1"/>
    <col min="4623" max="4623" width="5.26953125" style="131" customWidth="1"/>
    <col min="4624" max="4624" width="6.6328125" style="131" customWidth="1"/>
    <col min="4625" max="4625" width="6.90625" style="131" customWidth="1"/>
    <col min="4626" max="4627" width="9.453125" style="131" customWidth="1"/>
    <col min="4628" max="4628" width="8.7265625" style="131" customWidth="1"/>
    <col min="4629" max="4872" width="8" style="131"/>
    <col min="4873" max="4873" width="3.36328125" style="131" customWidth="1"/>
    <col min="4874" max="4874" width="8.36328125" style="131" customWidth="1"/>
    <col min="4875" max="4875" width="7" style="131" customWidth="1"/>
    <col min="4876" max="4876" width="5" style="131" customWidth="1"/>
    <col min="4877" max="4877" width="19.36328125" style="131" customWidth="1"/>
    <col min="4878" max="4878" width="5.26953125" style="131" bestFit="1" customWidth="1"/>
    <col min="4879" max="4879" width="5.26953125" style="131" customWidth="1"/>
    <col min="4880" max="4880" width="6.6328125" style="131" customWidth="1"/>
    <col min="4881" max="4881" width="6.90625" style="131" customWidth="1"/>
    <col min="4882" max="4883" width="9.453125" style="131" customWidth="1"/>
    <col min="4884" max="4884" width="8.7265625" style="131" customWidth="1"/>
    <col min="4885" max="5128" width="8" style="131"/>
    <col min="5129" max="5129" width="3.36328125" style="131" customWidth="1"/>
    <col min="5130" max="5130" width="8.36328125" style="131" customWidth="1"/>
    <col min="5131" max="5131" width="7" style="131" customWidth="1"/>
    <col min="5132" max="5132" width="5" style="131" customWidth="1"/>
    <col min="5133" max="5133" width="19.36328125" style="131" customWidth="1"/>
    <col min="5134" max="5134" width="5.26953125" style="131" bestFit="1" customWidth="1"/>
    <col min="5135" max="5135" width="5.26953125" style="131" customWidth="1"/>
    <col min="5136" max="5136" width="6.6328125" style="131" customWidth="1"/>
    <col min="5137" max="5137" width="6.90625" style="131" customWidth="1"/>
    <col min="5138" max="5139" width="9.453125" style="131" customWidth="1"/>
    <col min="5140" max="5140" width="8.7265625" style="131" customWidth="1"/>
    <col min="5141" max="5384" width="8" style="131"/>
    <col min="5385" max="5385" width="3.36328125" style="131" customWidth="1"/>
    <col min="5386" max="5386" width="8.36328125" style="131" customWidth="1"/>
    <col min="5387" max="5387" width="7" style="131" customWidth="1"/>
    <col min="5388" max="5388" width="5" style="131" customWidth="1"/>
    <col min="5389" max="5389" width="19.36328125" style="131" customWidth="1"/>
    <col min="5390" max="5390" width="5.26953125" style="131" bestFit="1" customWidth="1"/>
    <col min="5391" max="5391" width="5.26953125" style="131" customWidth="1"/>
    <col min="5392" max="5392" width="6.6328125" style="131" customWidth="1"/>
    <col min="5393" max="5393" width="6.90625" style="131" customWidth="1"/>
    <col min="5394" max="5395" width="9.453125" style="131" customWidth="1"/>
    <col min="5396" max="5396" width="8.7265625" style="131" customWidth="1"/>
    <col min="5397" max="5640" width="8" style="131"/>
    <col min="5641" max="5641" width="3.36328125" style="131" customWidth="1"/>
    <col min="5642" max="5642" width="8.36328125" style="131" customWidth="1"/>
    <col min="5643" max="5643" width="7" style="131" customWidth="1"/>
    <col min="5644" max="5644" width="5" style="131" customWidth="1"/>
    <col min="5645" max="5645" width="19.36328125" style="131" customWidth="1"/>
    <col min="5646" max="5646" width="5.26953125" style="131" bestFit="1" customWidth="1"/>
    <col min="5647" max="5647" width="5.26953125" style="131" customWidth="1"/>
    <col min="5648" max="5648" width="6.6328125" style="131" customWidth="1"/>
    <col min="5649" max="5649" width="6.90625" style="131" customWidth="1"/>
    <col min="5650" max="5651" width="9.453125" style="131" customWidth="1"/>
    <col min="5652" max="5652" width="8.7265625" style="131" customWidth="1"/>
    <col min="5653" max="5896" width="8" style="131"/>
    <col min="5897" max="5897" width="3.36328125" style="131" customWidth="1"/>
    <col min="5898" max="5898" width="8.36328125" style="131" customWidth="1"/>
    <col min="5899" max="5899" width="7" style="131" customWidth="1"/>
    <col min="5900" max="5900" width="5" style="131" customWidth="1"/>
    <col min="5901" max="5901" width="19.36328125" style="131" customWidth="1"/>
    <col min="5902" max="5902" width="5.26953125" style="131" bestFit="1" customWidth="1"/>
    <col min="5903" max="5903" width="5.26953125" style="131" customWidth="1"/>
    <col min="5904" max="5904" width="6.6328125" style="131" customWidth="1"/>
    <col min="5905" max="5905" width="6.90625" style="131" customWidth="1"/>
    <col min="5906" max="5907" width="9.453125" style="131" customWidth="1"/>
    <col min="5908" max="5908" width="8.7265625" style="131" customWidth="1"/>
    <col min="5909" max="6152" width="8" style="131"/>
    <col min="6153" max="6153" width="3.36328125" style="131" customWidth="1"/>
    <col min="6154" max="6154" width="8.36328125" style="131" customWidth="1"/>
    <col min="6155" max="6155" width="7" style="131" customWidth="1"/>
    <col min="6156" max="6156" width="5" style="131" customWidth="1"/>
    <col min="6157" max="6157" width="19.36328125" style="131" customWidth="1"/>
    <col min="6158" max="6158" width="5.26953125" style="131" bestFit="1" customWidth="1"/>
    <col min="6159" max="6159" width="5.26953125" style="131" customWidth="1"/>
    <col min="6160" max="6160" width="6.6328125" style="131" customWidth="1"/>
    <col min="6161" max="6161" width="6.90625" style="131" customWidth="1"/>
    <col min="6162" max="6163" width="9.453125" style="131" customWidth="1"/>
    <col min="6164" max="6164" width="8.7265625" style="131" customWidth="1"/>
    <col min="6165" max="6408" width="8" style="131"/>
    <col min="6409" max="6409" width="3.36328125" style="131" customWidth="1"/>
    <col min="6410" max="6410" width="8.36328125" style="131" customWidth="1"/>
    <col min="6411" max="6411" width="7" style="131" customWidth="1"/>
    <col min="6412" max="6412" width="5" style="131" customWidth="1"/>
    <col min="6413" max="6413" width="19.36328125" style="131" customWidth="1"/>
    <col min="6414" max="6414" width="5.26953125" style="131" bestFit="1" customWidth="1"/>
    <col min="6415" max="6415" width="5.26953125" style="131" customWidth="1"/>
    <col min="6416" max="6416" width="6.6328125" style="131" customWidth="1"/>
    <col min="6417" max="6417" width="6.90625" style="131" customWidth="1"/>
    <col min="6418" max="6419" width="9.453125" style="131" customWidth="1"/>
    <col min="6420" max="6420" width="8.7265625" style="131" customWidth="1"/>
    <col min="6421" max="6664" width="8" style="131"/>
    <col min="6665" max="6665" width="3.36328125" style="131" customWidth="1"/>
    <col min="6666" max="6666" width="8.36328125" style="131" customWidth="1"/>
    <col min="6667" max="6667" width="7" style="131" customWidth="1"/>
    <col min="6668" max="6668" width="5" style="131" customWidth="1"/>
    <col min="6669" max="6669" width="19.36328125" style="131" customWidth="1"/>
    <col min="6670" max="6670" width="5.26953125" style="131" bestFit="1" customWidth="1"/>
    <col min="6671" max="6671" width="5.26953125" style="131" customWidth="1"/>
    <col min="6672" max="6672" width="6.6328125" style="131" customWidth="1"/>
    <col min="6673" max="6673" width="6.90625" style="131" customWidth="1"/>
    <col min="6674" max="6675" width="9.453125" style="131" customWidth="1"/>
    <col min="6676" max="6676" width="8.7265625" style="131" customWidth="1"/>
    <col min="6677" max="6920" width="8" style="131"/>
    <col min="6921" max="6921" width="3.36328125" style="131" customWidth="1"/>
    <col min="6922" max="6922" width="8.36328125" style="131" customWidth="1"/>
    <col min="6923" max="6923" width="7" style="131" customWidth="1"/>
    <col min="6924" max="6924" width="5" style="131" customWidth="1"/>
    <col min="6925" max="6925" width="19.36328125" style="131" customWidth="1"/>
    <col min="6926" max="6926" width="5.26953125" style="131" bestFit="1" customWidth="1"/>
    <col min="6927" max="6927" width="5.26953125" style="131" customWidth="1"/>
    <col min="6928" max="6928" width="6.6328125" style="131" customWidth="1"/>
    <col min="6929" max="6929" width="6.90625" style="131" customWidth="1"/>
    <col min="6930" max="6931" width="9.453125" style="131" customWidth="1"/>
    <col min="6932" max="6932" width="8.7265625" style="131" customWidth="1"/>
    <col min="6933" max="7176" width="8" style="131"/>
    <col min="7177" max="7177" width="3.36328125" style="131" customWidth="1"/>
    <col min="7178" max="7178" width="8.36328125" style="131" customWidth="1"/>
    <col min="7179" max="7179" width="7" style="131" customWidth="1"/>
    <col min="7180" max="7180" width="5" style="131" customWidth="1"/>
    <col min="7181" max="7181" width="19.36328125" style="131" customWidth="1"/>
    <col min="7182" max="7182" width="5.26953125" style="131" bestFit="1" customWidth="1"/>
    <col min="7183" max="7183" width="5.26953125" style="131" customWidth="1"/>
    <col min="7184" max="7184" width="6.6328125" style="131" customWidth="1"/>
    <col min="7185" max="7185" width="6.90625" style="131" customWidth="1"/>
    <col min="7186" max="7187" width="9.453125" style="131" customWidth="1"/>
    <col min="7188" max="7188" width="8.7265625" style="131" customWidth="1"/>
    <col min="7189" max="7432" width="8" style="131"/>
    <col min="7433" max="7433" width="3.36328125" style="131" customWidth="1"/>
    <col min="7434" max="7434" width="8.36328125" style="131" customWidth="1"/>
    <col min="7435" max="7435" width="7" style="131" customWidth="1"/>
    <col min="7436" max="7436" width="5" style="131" customWidth="1"/>
    <col min="7437" max="7437" width="19.36328125" style="131" customWidth="1"/>
    <col min="7438" max="7438" width="5.26953125" style="131" bestFit="1" customWidth="1"/>
    <col min="7439" max="7439" width="5.26953125" style="131" customWidth="1"/>
    <col min="7440" max="7440" width="6.6328125" style="131" customWidth="1"/>
    <col min="7441" max="7441" width="6.90625" style="131" customWidth="1"/>
    <col min="7442" max="7443" width="9.453125" style="131" customWidth="1"/>
    <col min="7444" max="7444" width="8.7265625" style="131" customWidth="1"/>
    <col min="7445" max="7688" width="8" style="131"/>
    <col min="7689" max="7689" width="3.36328125" style="131" customWidth="1"/>
    <col min="7690" max="7690" width="8.36328125" style="131" customWidth="1"/>
    <col min="7691" max="7691" width="7" style="131" customWidth="1"/>
    <col min="7692" max="7692" width="5" style="131" customWidth="1"/>
    <col min="7693" max="7693" width="19.36328125" style="131" customWidth="1"/>
    <col min="7694" max="7694" width="5.26953125" style="131" bestFit="1" customWidth="1"/>
    <col min="7695" max="7695" width="5.26953125" style="131" customWidth="1"/>
    <col min="7696" max="7696" width="6.6328125" style="131" customWidth="1"/>
    <col min="7697" max="7697" width="6.90625" style="131" customWidth="1"/>
    <col min="7698" max="7699" width="9.453125" style="131" customWidth="1"/>
    <col min="7700" max="7700" width="8.7265625" style="131" customWidth="1"/>
    <col min="7701" max="7944" width="8" style="131"/>
    <col min="7945" max="7945" width="3.36328125" style="131" customWidth="1"/>
    <col min="7946" max="7946" width="8.36328125" style="131" customWidth="1"/>
    <col min="7947" max="7947" width="7" style="131" customWidth="1"/>
    <col min="7948" max="7948" width="5" style="131" customWidth="1"/>
    <col min="7949" max="7949" width="19.36328125" style="131" customWidth="1"/>
    <col min="7950" max="7950" width="5.26953125" style="131" bestFit="1" customWidth="1"/>
    <col min="7951" max="7951" width="5.26953125" style="131" customWidth="1"/>
    <col min="7952" max="7952" width="6.6328125" style="131" customWidth="1"/>
    <col min="7953" max="7953" width="6.90625" style="131" customWidth="1"/>
    <col min="7954" max="7955" width="9.453125" style="131" customWidth="1"/>
    <col min="7956" max="7956" width="8.7265625" style="131" customWidth="1"/>
    <col min="7957" max="8200" width="8" style="131"/>
    <col min="8201" max="8201" width="3.36328125" style="131" customWidth="1"/>
    <col min="8202" max="8202" width="8.36328125" style="131" customWidth="1"/>
    <col min="8203" max="8203" width="7" style="131" customWidth="1"/>
    <col min="8204" max="8204" width="5" style="131" customWidth="1"/>
    <col min="8205" max="8205" width="19.36328125" style="131" customWidth="1"/>
    <col min="8206" max="8206" width="5.26953125" style="131" bestFit="1" customWidth="1"/>
    <col min="8207" max="8207" width="5.26953125" style="131" customWidth="1"/>
    <col min="8208" max="8208" width="6.6328125" style="131" customWidth="1"/>
    <col min="8209" max="8209" width="6.90625" style="131" customWidth="1"/>
    <col min="8210" max="8211" width="9.453125" style="131" customWidth="1"/>
    <col min="8212" max="8212" width="8.7265625" style="131" customWidth="1"/>
    <col min="8213" max="8456" width="8" style="131"/>
    <col min="8457" max="8457" width="3.36328125" style="131" customWidth="1"/>
    <col min="8458" max="8458" width="8.36328125" style="131" customWidth="1"/>
    <col min="8459" max="8459" width="7" style="131" customWidth="1"/>
    <col min="8460" max="8460" width="5" style="131" customWidth="1"/>
    <col min="8461" max="8461" width="19.36328125" style="131" customWidth="1"/>
    <col min="8462" max="8462" width="5.26953125" style="131" bestFit="1" customWidth="1"/>
    <col min="8463" max="8463" width="5.26953125" style="131" customWidth="1"/>
    <col min="8464" max="8464" width="6.6328125" style="131" customWidth="1"/>
    <col min="8465" max="8465" width="6.90625" style="131" customWidth="1"/>
    <col min="8466" max="8467" width="9.453125" style="131" customWidth="1"/>
    <col min="8468" max="8468" width="8.7265625" style="131" customWidth="1"/>
    <col min="8469" max="8712" width="8" style="131"/>
    <col min="8713" max="8713" width="3.36328125" style="131" customWidth="1"/>
    <col min="8714" max="8714" width="8.36328125" style="131" customWidth="1"/>
    <col min="8715" max="8715" width="7" style="131" customWidth="1"/>
    <col min="8716" max="8716" width="5" style="131" customWidth="1"/>
    <col min="8717" max="8717" width="19.36328125" style="131" customWidth="1"/>
    <col min="8718" max="8718" width="5.26953125" style="131" bestFit="1" customWidth="1"/>
    <col min="8719" max="8719" width="5.26953125" style="131" customWidth="1"/>
    <col min="8720" max="8720" width="6.6328125" style="131" customWidth="1"/>
    <col min="8721" max="8721" width="6.90625" style="131" customWidth="1"/>
    <col min="8722" max="8723" width="9.453125" style="131" customWidth="1"/>
    <col min="8724" max="8724" width="8.7265625" style="131" customWidth="1"/>
    <col min="8725" max="8968" width="8" style="131"/>
    <col min="8969" max="8969" width="3.36328125" style="131" customWidth="1"/>
    <col min="8970" max="8970" width="8.36328125" style="131" customWidth="1"/>
    <col min="8971" max="8971" width="7" style="131" customWidth="1"/>
    <col min="8972" max="8972" width="5" style="131" customWidth="1"/>
    <col min="8973" max="8973" width="19.36328125" style="131" customWidth="1"/>
    <col min="8974" max="8974" width="5.26953125" style="131" bestFit="1" customWidth="1"/>
    <col min="8975" max="8975" width="5.26953125" style="131" customWidth="1"/>
    <col min="8976" max="8976" width="6.6328125" style="131" customWidth="1"/>
    <col min="8977" max="8977" width="6.90625" style="131" customWidth="1"/>
    <col min="8978" max="8979" width="9.453125" style="131" customWidth="1"/>
    <col min="8980" max="8980" width="8.7265625" style="131" customWidth="1"/>
    <col min="8981" max="9224" width="8" style="131"/>
    <col min="9225" max="9225" width="3.36328125" style="131" customWidth="1"/>
    <col min="9226" max="9226" width="8.36328125" style="131" customWidth="1"/>
    <col min="9227" max="9227" width="7" style="131" customWidth="1"/>
    <col min="9228" max="9228" width="5" style="131" customWidth="1"/>
    <col min="9229" max="9229" width="19.36328125" style="131" customWidth="1"/>
    <col min="9230" max="9230" width="5.26953125" style="131" bestFit="1" customWidth="1"/>
    <col min="9231" max="9231" width="5.26953125" style="131" customWidth="1"/>
    <col min="9232" max="9232" width="6.6328125" style="131" customWidth="1"/>
    <col min="9233" max="9233" width="6.90625" style="131" customWidth="1"/>
    <col min="9234" max="9235" width="9.453125" style="131" customWidth="1"/>
    <col min="9236" max="9236" width="8.7265625" style="131" customWidth="1"/>
    <col min="9237" max="9480" width="8" style="131"/>
    <col min="9481" max="9481" width="3.36328125" style="131" customWidth="1"/>
    <col min="9482" max="9482" width="8.36328125" style="131" customWidth="1"/>
    <col min="9483" max="9483" width="7" style="131" customWidth="1"/>
    <col min="9484" max="9484" width="5" style="131" customWidth="1"/>
    <col min="9485" max="9485" width="19.36328125" style="131" customWidth="1"/>
    <col min="9486" max="9486" width="5.26953125" style="131" bestFit="1" customWidth="1"/>
    <col min="9487" max="9487" width="5.26953125" style="131" customWidth="1"/>
    <col min="9488" max="9488" width="6.6328125" style="131" customWidth="1"/>
    <col min="9489" max="9489" width="6.90625" style="131" customWidth="1"/>
    <col min="9490" max="9491" width="9.453125" style="131" customWidth="1"/>
    <col min="9492" max="9492" width="8.7265625" style="131" customWidth="1"/>
    <col min="9493" max="9736" width="8" style="131"/>
    <col min="9737" max="9737" width="3.36328125" style="131" customWidth="1"/>
    <col min="9738" max="9738" width="8.36328125" style="131" customWidth="1"/>
    <col min="9739" max="9739" width="7" style="131" customWidth="1"/>
    <col min="9740" max="9740" width="5" style="131" customWidth="1"/>
    <col min="9741" max="9741" width="19.36328125" style="131" customWidth="1"/>
    <col min="9742" max="9742" width="5.26953125" style="131" bestFit="1" customWidth="1"/>
    <col min="9743" max="9743" width="5.26953125" style="131" customWidth="1"/>
    <col min="9744" max="9744" width="6.6328125" style="131" customWidth="1"/>
    <col min="9745" max="9745" width="6.90625" style="131" customWidth="1"/>
    <col min="9746" max="9747" width="9.453125" style="131" customWidth="1"/>
    <col min="9748" max="9748" width="8.7265625" style="131" customWidth="1"/>
    <col min="9749" max="9992" width="8" style="131"/>
    <col min="9993" max="9993" width="3.36328125" style="131" customWidth="1"/>
    <col min="9994" max="9994" width="8.36328125" style="131" customWidth="1"/>
    <col min="9995" max="9995" width="7" style="131" customWidth="1"/>
    <col min="9996" max="9996" width="5" style="131" customWidth="1"/>
    <col min="9997" max="9997" width="19.36328125" style="131" customWidth="1"/>
    <col min="9998" max="9998" width="5.26953125" style="131" bestFit="1" customWidth="1"/>
    <col min="9999" max="9999" width="5.26953125" style="131" customWidth="1"/>
    <col min="10000" max="10000" width="6.6328125" style="131" customWidth="1"/>
    <col min="10001" max="10001" width="6.90625" style="131" customWidth="1"/>
    <col min="10002" max="10003" width="9.453125" style="131" customWidth="1"/>
    <col min="10004" max="10004" width="8.7265625" style="131" customWidth="1"/>
    <col min="10005" max="10248" width="8" style="131"/>
    <col min="10249" max="10249" width="3.36328125" style="131" customWidth="1"/>
    <col min="10250" max="10250" width="8.36328125" style="131" customWidth="1"/>
    <col min="10251" max="10251" width="7" style="131" customWidth="1"/>
    <col min="10252" max="10252" width="5" style="131" customWidth="1"/>
    <col min="10253" max="10253" width="19.36328125" style="131" customWidth="1"/>
    <col min="10254" max="10254" width="5.26953125" style="131" bestFit="1" customWidth="1"/>
    <col min="10255" max="10255" width="5.26953125" style="131" customWidth="1"/>
    <col min="10256" max="10256" width="6.6328125" style="131" customWidth="1"/>
    <col min="10257" max="10257" width="6.90625" style="131" customWidth="1"/>
    <col min="10258" max="10259" width="9.453125" style="131" customWidth="1"/>
    <col min="10260" max="10260" width="8.7265625" style="131" customWidth="1"/>
    <col min="10261" max="10504" width="8" style="131"/>
    <col min="10505" max="10505" width="3.36328125" style="131" customWidth="1"/>
    <col min="10506" max="10506" width="8.36328125" style="131" customWidth="1"/>
    <col min="10507" max="10507" width="7" style="131" customWidth="1"/>
    <col min="10508" max="10508" width="5" style="131" customWidth="1"/>
    <col min="10509" max="10509" width="19.36328125" style="131" customWidth="1"/>
    <col min="10510" max="10510" width="5.26953125" style="131" bestFit="1" customWidth="1"/>
    <col min="10511" max="10511" width="5.26953125" style="131" customWidth="1"/>
    <col min="10512" max="10512" width="6.6328125" style="131" customWidth="1"/>
    <col min="10513" max="10513" width="6.90625" style="131" customWidth="1"/>
    <col min="10514" max="10515" width="9.453125" style="131" customWidth="1"/>
    <col min="10516" max="10516" width="8.7265625" style="131" customWidth="1"/>
    <col min="10517" max="10760" width="8" style="131"/>
    <col min="10761" max="10761" width="3.36328125" style="131" customWidth="1"/>
    <col min="10762" max="10762" width="8.36328125" style="131" customWidth="1"/>
    <col min="10763" max="10763" width="7" style="131" customWidth="1"/>
    <col min="10764" max="10764" width="5" style="131" customWidth="1"/>
    <col min="10765" max="10765" width="19.36328125" style="131" customWidth="1"/>
    <col min="10766" max="10766" width="5.26953125" style="131" bestFit="1" customWidth="1"/>
    <col min="10767" max="10767" width="5.26953125" style="131" customWidth="1"/>
    <col min="10768" max="10768" width="6.6328125" style="131" customWidth="1"/>
    <col min="10769" max="10769" width="6.90625" style="131" customWidth="1"/>
    <col min="10770" max="10771" width="9.453125" style="131" customWidth="1"/>
    <col min="10772" max="10772" width="8.7265625" style="131" customWidth="1"/>
    <col min="10773" max="11016" width="8" style="131"/>
    <col min="11017" max="11017" width="3.36328125" style="131" customWidth="1"/>
    <col min="11018" max="11018" width="8.36328125" style="131" customWidth="1"/>
    <col min="11019" max="11019" width="7" style="131" customWidth="1"/>
    <col min="11020" max="11020" width="5" style="131" customWidth="1"/>
    <col min="11021" max="11021" width="19.36328125" style="131" customWidth="1"/>
    <col min="11022" max="11022" width="5.26953125" style="131" bestFit="1" customWidth="1"/>
    <col min="11023" max="11023" width="5.26953125" style="131" customWidth="1"/>
    <col min="11024" max="11024" width="6.6328125" style="131" customWidth="1"/>
    <col min="11025" max="11025" width="6.90625" style="131" customWidth="1"/>
    <col min="11026" max="11027" width="9.453125" style="131" customWidth="1"/>
    <col min="11028" max="11028" width="8.7265625" style="131" customWidth="1"/>
    <col min="11029" max="11272" width="8" style="131"/>
    <col min="11273" max="11273" width="3.36328125" style="131" customWidth="1"/>
    <col min="11274" max="11274" width="8.36328125" style="131" customWidth="1"/>
    <col min="11275" max="11275" width="7" style="131" customWidth="1"/>
    <col min="11276" max="11276" width="5" style="131" customWidth="1"/>
    <col min="11277" max="11277" width="19.36328125" style="131" customWidth="1"/>
    <col min="11278" max="11278" width="5.26953125" style="131" bestFit="1" customWidth="1"/>
    <col min="11279" max="11279" width="5.26953125" style="131" customWidth="1"/>
    <col min="11280" max="11280" width="6.6328125" style="131" customWidth="1"/>
    <col min="11281" max="11281" width="6.90625" style="131" customWidth="1"/>
    <col min="11282" max="11283" width="9.453125" style="131" customWidth="1"/>
    <col min="11284" max="11284" width="8.7265625" style="131" customWidth="1"/>
    <col min="11285" max="11528" width="8" style="131"/>
    <col min="11529" max="11529" width="3.36328125" style="131" customWidth="1"/>
    <col min="11530" max="11530" width="8.36328125" style="131" customWidth="1"/>
    <col min="11531" max="11531" width="7" style="131" customWidth="1"/>
    <col min="11532" max="11532" width="5" style="131" customWidth="1"/>
    <col min="11533" max="11533" width="19.36328125" style="131" customWidth="1"/>
    <col min="11534" max="11534" width="5.26953125" style="131" bestFit="1" customWidth="1"/>
    <col min="11535" max="11535" width="5.26953125" style="131" customWidth="1"/>
    <col min="11536" max="11536" width="6.6328125" style="131" customWidth="1"/>
    <col min="11537" max="11537" width="6.90625" style="131" customWidth="1"/>
    <col min="11538" max="11539" width="9.453125" style="131" customWidth="1"/>
    <col min="11540" max="11540" width="8.7265625" style="131" customWidth="1"/>
    <col min="11541" max="11784" width="8" style="131"/>
    <col min="11785" max="11785" width="3.36328125" style="131" customWidth="1"/>
    <col min="11786" max="11786" width="8.36328125" style="131" customWidth="1"/>
    <col min="11787" max="11787" width="7" style="131" customWidth="1"/>
    <col min="11788" max="11788" width="5" style="131" customWidth="1"/>
    <col min="11789" max="11789" width="19.36328125" style="131" customWidth="1"/>
    <col min="11790" max="11790" width="5.26953125" style="131" bestFit="1" customWidth="1"/>
    <col min="11791" max="11791" width="5.26953125" style="131" customWidth="1"/>
    <col min="11792" max="11792" width="6.6328125" style="131" customWidth="1"/>
    <col min="11793" max="11793" width="6.90625" style="131" customWidth="1"/>
    <col min="11794" max="11795" width="9.453125" style="131" customWidth="1"/>
    <col min="11796" max="11796" width="8.7265625" style="131" customWidth="1"/>
    <col min="11797" max="12040" width="8" style="131"/>
    <col min="12041" max="12041" width="3.36328125" style="131" customWidth="1"/>
    <col min="12042" max="12042" width="8.36328125" style="131" customWidth="1"/>
    <col min="12043" max="12043" width="7" style="131" customWidth="1"/>
    <col min="12044" max="12044" width="5" style="131" customWidth="1"/>
    <col min="12045" max="12045" width="19.36328125" style="131" customWidth="1"/>
    <col min="12046" max="12046" width="5.26953125" style="131" bestFit="1" customWidth="1"/>
    <col min="12047" max="12047" width="5.26953125" style="131" customWidth="1"/>
    <col min="12048" max="12048" width="6.6328125" style="131" customWidth="1"/>
    <col min="12049" max="12049" width="6.90625" style="131" customWidth="1"/>
    <col min="12050" max="12051" width="9.453125" style="131" customWidth="1"/>
    <col min="12052" max="12052" width="8.7265625" style="131" customWidth="1"/>
    <col min="12053" max="12296" width="8" style="131"/>
    <col min="12297" max="12297" width="3.36328125" style="131" customWidth="1"/>
    <col min="12298" max="12298" width="8.36328125" style="131" customWidth="1"/>
    <col min="12299" max="12299" width="7" style="131" customWidth="1"/>
    <col min="12300" max="12300" width="5" style="131" customWidth="1"/>
    <col min="12301" max="12301" width="19.36328125" style="131" customWidth="1"/>
    <col min="12302" max="12302" width="5.26953125" style="131" bestFit="1" customWidth="1"/>
    <col min="12303" max="12303" width="5.26953125" style="131" customWidth="1"/>
    <col min="12304" max="12304" width="6.6328125" style="131" customWidth="1"/>
    <col min="12305" max="12305" width="6.90625" style="131" customWidth="1"/>
    <col min="12306" max="12307" width="9.453125" style="131" customWidth="1"/>
    <col min="12308" max="12308" width="8.7265625" style="131" customWidth="1"/>
    <col min="12309" max="12552" width="8" style="131"/>
    <col min="12553" max="12553" width="3.36328125" style="131" customWidth="1"/>
    <col min="12554" max="12554" width="8.36328125" style="131" customWidth="1"/>
    <col min="12555" max="12555" width="7" style="131" customWidth="1"/>
    <col min="12556" max="12556" width="5" style="131" customWidth="1"/>
    <col min="12557" max="12557" width="19.36328125" style="131" customWidth="1"/>
    <col min="12558" max="12558" width="5.26953125" style="131" bestFit="1" customWidth="1"/>
    <col min="12559" max="12559" width="5.26953125" style="131" customWidth="1"/>
    <col min="12560" max="12560" width="6.6328125" style="131" customWidth="1"/>
    <col min="12561" max="12561" width="6.90625" style="131" customWidth="1"/>
    <col min="12562" max="12563" width="9.453125" style="131" customWidth="1"/>
    <col min="12564" max="12564" width="8.7265625" style="131" customWidth="1"/>
    <col min="12565" max="12808" width="8" style="131"/>
    <col min="12809" max="12809" width="3.36328125" style="131" customWidth="1"/>
    <col min="12810" max="12810" width="8.36328125" style="131" customWidth="1"/>
    <col min="12811" max="12811" width="7" style="131" customWidth="1"/>
    <col min="12812" max="12812" width="5" style="131" customWidth="1"/>
    <col min="12813" max="12813" width="19.36328125" style="131" customWidth="1"/>
    <col min="12814" max="12814" width="5.26953125" style="131" bestFit="1" customWidth="1"/>
    <col min="12815" max="12815" width="5.26953125" style="131" customWidth="1"/>
    <col min="12816" max="12816" width="6.6328125" style="131" customWidth="1"/>
    <col min="12817" max="12817" width="6.90625" style="131" customWidth="1"/>
    <col min="12818" max="12819" width="9.453125" style="131" customWidth="1"/>
    <col min="12820" max="12820" width="8.7265625" style="131" customWidth="1"/>
    <col min="12821" max="13064" width="8" style="131"/>
    <col min="13065" max="13065" width="3.36328125" style="131" customWidth="1"/>
    <col min="13066" max="13066" width="8.36328125" style="131" customWidth="1"/>
    <col min="13067" max="13067" width="7" style="131" customWidth="1"/>
    <col min="13068" max="13068" width="5" style="131" customWidth="1"/>
    <col min="13069" max="13069" width="19.36328125" style="131" customWidth="1"/>
    <col min="13070" max="13070" width="5.26953125" style="131" bestFit="1" customWidth="1"/>
    <col min="13071" max="13071" width="5.26953125" style="131" customWidth="1"/>
    <col min="13072" max="13072" width="6.6328125" style="131" customWidth="1"/>
    <col min="13073" max="13073" width="6.90625" style="131" customWidth="1"/>
    <col min="13074" max="13075" width="9.453125" style="131" customWidth="1"/>
    <col min="13076" max="13076" width="8.7265625" style="131" customWidth="1"/>
    <col min="13077" max="13320" width="8" style="131"/>
    <col min="13321" max="13321" width="3.36328125" style="131" customWidth="1"/>
    <col min="13322" max="13322" width="8.36328125" style="131" customWidth="1"/>
    <col min="13323" max="13323" width="7" style="131" customWidth="1"/>
    <col min="13324" max="13324" width="5" style="131" customWidth="1"/>
    <col min="13325" max="13325" width="19.36328125" style="131" customWidth="1"/>
    <col min="13326" max="13326" width="5.26953125" style="131" bestFit="1" customWidth="1"/>
    <col min="13327" max="13327" width="5.26953125" style="131" customWidth="1"/>
    <col min="13328" max="13328" width="6.6328125" style="131" customWidth="1"/>
    <col min="13329" max="13329" width="6.90625" style="131" customWidth="1"/>
    <col min="13330" max="13331" width="9.453125" style="131" customWidth="1"/>
    <col min="13332" max="13332" width="8.7265625" style="131" customWidth="1"/>
    <col min="13333" max="13576" width="8" style="131"/>
    <col min="13577" max="13577" width="3.36328125" style="131" customWidth="1"/>
    <col min="13578" max="13578" width="8.36328125" style="131" customWidth="1"/>
    <col min="13579" max="13579" width="7" style="131" customWidth="1"/>
    <col min="13580" max="13580" width="5" style="131" customWidth="1"/>
    <col min="13581" max="13581" width="19.36328125" style="131" customWidth="1"/>
    <col min="13582" max="13582" width="5.26953125" style="131" bestFit="1" customWidth="1"/>
    <col min="13583" max="13583" width="5.26953125" style="131" customWidth="1"/>
    <col min="13584" max="13584" width="6.6328125" style="131" customWidth="1"/>
    <col min="13585" max="13585" width="6.90625" style="131" customWidth="1"/>
    <col min="13586" max="13587" width="9.453125" style="131" customWidth="1"/>
    <col min="13588" max="13588" width="8.7265625" style="131" customWidth="1"/>
    <col min="13589" max="13832" width="8" style="131"/>
    <col min="13833" max="13833" width="3.36328125" style="131" customWidth="1"/>
    <col min="13834" max="13834" width="8.36328125" style="131" customWidth="1"/>
    <col min="13835" max="13835" width="7" style="131" customWidth="1"/>
    <col min="13836" max="13836" width="5" style="131" customWidth="1"/>
    <col min="13837" max="13837" width="19.36328125" style="131" customWidth="1"/>
    <col min="13838" max="13838" width="5.26953125" style="131" bestFit="1" customWidth="1"/>
    <col min="13839" max="13839" width="5.26953125" style="131" customWidth="1"/>
    <col min="13840" max="13840" width="6.6328125" style="131" customWidth="1"/>
    <col min="13841" max="13841" width="6.90625" style="131" customWidth="1"/>
    <col min="13842" max="13843" width="9.453125" style="131" customWidth="1"/>
    <col min="13844" max="13844" width="8.7265625" style="131" customWidth="1"/>
    <col min="13845" max="14088" width="8" style="131"/>
    <col min="14089" max="14089" width="3.36328125" style="131" customWidth="1"/>
    <col min="14090" max="14090" width="8.36328125" style="131" customWidth="1"/>
    <col min="14091" max="14091" width="7" style="131" customWidth="1"/>
    <col min="14092" max="14092" width="5" style="131" customWidth="1"/>
    <col min="14093" max="14093" width="19.36328125" style="131" customWidth="1"/>
    <col min="14094" max="14094" width="5.26953125" style="131" bestFit="1" customWidth="1"/>
    <col min="14095" max="14095" width="5.26953125" style="131" customWidth="1"/>
    <col min="14096" max="14096" width="6.6328125" style="131" customWidth="1"/>
    <col min="14097" max="14097" width="6.90625" style="131" customWidth="1"/>
    <col min="14098" max="14099" width="9.453125" style="131" customWidth="1"/>
    <col min="14100" max="14100" width="8.7265625" style="131" customWidth="1"/>
    <col min="14101" max="14344" width="8" style="131"/>
    <col min="14345" max="14345" width="3.36328125" style="131" customWidth="1"/>
    <col min="14346" max="14346" width="8.36328125" style="131" customWidth="1"/>
    <col min="14347" max="14347" width="7" style="131" customWidth="1"/>
    <col min="14348" max="14348" width="5" style="131" customWidth="1"/>
    <col min="14349" max="14349" width="19.36328125" style="131" customWidth="1"/>
    <col min="14350" max="14350" width="5.26953125" style="131" bestFit="1" customWidth="1"/>
    <col min="14351" max="14351" width="5.26953125" style="131" customWidth="1"/>
    <col min="14352" max="14352" width="6.6328125" style="131" customWidth="1"/>
    <col min="14353" max="14353" width="6.90625" style="131" customWidth="1"/>
    <col min="14354" max="14355" width="9.453125" style="131" customWidth="1"/>
    <col min="14356" max="14356" width="8.7265625" style="131" customWidth="1"/>
    <col min="14357" max="14600" width="8" style="131"/>
    <col min="14601" max="14601" width="3.36328125" style="131" customWidth="1"/>
    <col min="14602" max="14602" width="8.36328125" style="131" customWidth="1"/>
    <col min="14603" max="14603" width="7" style="131" customWidth="1"/>
    <col min="14604" max="14604" width="5" style="131" customWidth="1"/>
    <col min="14605" max="14605" width="19.36328125" style="131" customWidth="1"/>
    <col min="14606" max="14606" width="5.26953125" style="131" bestFit="1" customWidth="1"/>
    <col min="14607" max="14607" width="5.26953125" style="131" customWidth="1"/>
    <col min="14608" max="14608" width="6.6328125" style="131" customWidth="1"/>
    <col min="14609" max="14609" width="6.90625" style="131" customWidth="1"/>
    <col min="14610" max="14611" width="9.453125" style="131" customWidth="1"/>
    <col min="14612" max="14612" width="8.7265625" style="131" customWidth="1"/>
    <col min="14613" max="14856" width="8" style="131"/>
    <col min="14857" max="14857" width="3.36328125" style="131" customWidth="1"/>
    <col min="14858" max="14858" width="8.36328125" style="131" customWidth="1"/>
    <col min="14859" max="14859" width="7" style="131" customWidth="1"/>
    <col min="14860" max="14860" width="5" style="131" customWidth="1"/>
    <col min="14861" max="14861" width="19.36328125" style="131" customWidth="1"/>
    <col min="14862" max="14862" width="5.26953125" style="131" bestFit="1" customWidth="1"/>
    <col min="14863" max="14863" width="5.26953125" style="131" customWidth="1"/>
    <col min="14864" max="14864" width="6.6328125" style="131" customWidth="1"/>
    <col min="14865" max="14865" width="6.90625" style="131" customWidth="1"/>
    <col min="14866" max="14867" width="9.453125" style="131" customWidth="1"/>
    <col min="14868" max="14868" width="8.7265625" style="131" customWidth="1"/>
    <col min="14869" max="15112" width="8" style="131"/>
    <col min="15113" max="15113" width="3.36328125" style="131" customWidth="1"/>
    <col min="15114" max="15114" width="8.36328125" style="131" customWidth="1"/>
    <col min="15115" max="15115" width="7" style="131" customWidth="1"/>
    <col min="15116" max="15116" width="5" style="131" customWidth="1"/>
    <col min="15117" max="15117" width="19.36328125" style="131" customWidth="1"/>
    <col min="15118" max="15118" width="5.26953125" style="131" bestFit="1" customWidth="1"/>
    <col min="15119" max="15119" width="5.26953125" style="131" customWidth="1"/>
    <col min="15120" max="15120" width="6.6328125" style="131" customWidth="1"/>
    <col min="15121" max="15121" width="6.90625" style="131" customWidth="1"/>
    <col min="15122" max="15123" width="9.453125" style="131" customWidth="1"/>
    <col min="15124" max="15124" width="8.7265625" style="131" customWidth="1"/>
    <col min="15125" max="15368" width="8" style="131"/>
    <col min="15369" max="15369" width="3.36328125" style="131" customWidth="1"/>
    <col min="15370" max="15370" width="8.36328125" style="131" customWidth="1"/>
    <col min="15371" max="15371" width="7" style="131" customWidth="1"/>
    <col min="15372" max="15372" width="5" style="131" customWidth="1"/>
    <col min="15373" max="15373" width="19.36328125" style="131" customWidth="1"/>
    <col min="15374" max="15374" width="5.26953125" style="131" bestFit="1" customWidth="1"/>
    <col min="15375" max="15375" width="5.26953125" style="131" customWidth="1"/>
    <col min="15376" max="15376" width="6.6328125" style="131" customWidth="1"/>
    <col min="15377" max="15377" width="6.90625" style="131" customWidth="1"/>
    <col min="15378" max="15379" width="9.453125" style="131" customWidth="1"/>
    <col min="15380" max="15380" width="8.7265625" style="131" customWidth="1"/>
    <col min="15381" max="15624" width="8" style="131"/>
    <col min="15625" max="15625" width="3.36328125" style="131" customWidth="1"/>
    <col min="15626" max="15626" width="8.36328125" style="131" customWidth="1"/>
    <col min="15627" max="15627" width="7" style="131" customWidth="1"/>
    <col min="15628" max="15628" width="5" style="131" customWidth="1"/>
    <col min="15629" max="15629" width="19.36328125" style="131" customWidth="1"/>
    <col min="15630" max="15630" width="5.26953125" style="131" bestFit="1" customWidth="1"/>
    <col min="15631" max="15631" width="5.26953125" style="131" customWidth="1"/>
    <col min="15632" max="15632" width="6.6328125" style="131" customWidth="1"/>
    <col min="15633" max="15633" width="6.90625" style="131" customWidth="1"/>
    <col min="15634" max="15635" width="9.453125" style="131" customWidth="1"/>
    <col min="15636" max="15636" width="8.7265625" style="131" customWidth="1"/>
    <col min="15637" max="15880" width="8" style="131"/>
    <col min="15881" max="15881" width="3.36328125" style="131" customWidth="1"/>
    <col min="15882" max="15882" width="8.36328125" style="131" customWidth="1"/>
    <col min="15883" max="15883" width="7" style="131" customWidth="1"/>
    <col min="15884" max="15884" width="5" style="131" customWidth="1"/>
    <col min="15885" max="15885" width="19.36328125" style="131" customWidth="1"/>
    <col min="15886" max="15886" width="5.26953125" style="131" bestFit="1" customWidth="1"/>
    <col min="15887" max="15887" width="5.26953125" style="131" customWidth="1"/>
    <col min="15888" max="15888" width="6.6328125" style="131" customWidth="1"/>
    <col min="15889" max="15889" width="6.90625" style="131" customWidth="1"/>
    <col min="15890" max="15891" width="9.453125" style="131" customWidth="1"/>
    <col min="15892" max="15892" width="8.7265625" style="131" customWidth="1"/>
    <col min="15893" max="16136" width="8" style="131"/>
    <col min="16137" max="16137" width="3.36328125" style="131" customWidth="1"/>
    <col min="16138" max="16138" width="8.36328125" style="131" customWidth="1"/>
    <col min="16139" max="16139" width="7" style="131" customWidth="1"/>
    <col min="16140" max="16140" width="5" style="131" customWidth="1"/>
    <col min="16141" max="16141" width="19.36328125" style="131" customWidth="1"/>
    <col min="16142" max="16142" width="5.26953125" style="131" bestFit="1" customWidth="1"/>
    <col min="16143" max="16143" width="5.26953125" style="131" customWidth="1"/>
    <col min="16144" max="16144" width="6.6328125" style="131" customWidth="1"/>
    <col min="16145" max="16145" width="6.90625" style="131" customWidth="1"/>
    <col min="16146" max="16147" width="9.453125" style="131" customWidth="1"/>
    <col min="16148" max="16148" width="8.7265625" style="131" customWidth="1"/>
    <col min="16149" max="16384" width="8" style="131"/>
  </cols>
  <sheetData>
    <row r="1" spans="1:49" ht="117.75" customHeight="1"/>
    <row r="2" spans="1:49" ht="27.75" customHeight="1">
      <c r="A2" s="157" t="s">
        <v>1863</v>
      </c>
      <c r="B2" s="157"/>
      <c r="C2" s="157"/>
      <c r="D2" s="157"/>
      <c r="E2" s="158"/>
      <c r="F2" s="492"/>
      <c r="G2" s="492"/>
      <c r="H2" s="492"/>
      <c r="I2" s="159"/>
      <c r="J2" s="158"/>
      <c r="K2" s="158"/>
      <c r="L2" s="158" t="e">
        <f>①基本情報【名簿入力前に必須入力】!P5</f>
        <v>#N/A</v>
      </c>
      <c r="M2" s="158"/>
      <c r="N2" s="158"/>
      <c r="O2" s="158"/>
      <c r="P2" s="158"/>
      <c r="R2" s="489"/>
      <c r="S2" s="490"/>
      <c r="T2" s="491"/>
      <c r="U2" s="209" t="s">
        <v>31</v>
      </c>
      <c r="V2" s="209" t="s">
        <v>32</v>
      </c>
      <c r="W2" s="209" t="s">
        <v>33</v>
      </c>
      <c r="X2" s="209" t="s">
        <v>34</v>
      </c>
      <c r="Y2" s="209" t="s">
        <v>35</v>
      </c>
      <c r="Z2" s="209" t="s">
        <v>36</v>
      </c>
      <c r="AA2" s="209" t="s">
        <v>37</v>
      </c>
      <c r="AB2" s="209" t="s">
        <v>38</v>
      </c>
      <c r="AC2" s="209" t="s">
        <v>39</v>
      </c>
      <c r="AD2" s="209" t="s">
        <v>40</v>
      </c>
      <c r="AE2" s="209" t="s">
        <v>41</v>
      </c>
      <c r="AF2" s="209" t="s">
        <v>42</v>
      </c>
      <c r="AG2" s="160"/>
      <c r="AH2" s="160"/>
    </row>
    <row r="3" spans="1:49" ht="18" customHeight="1">
      <c r="A3" s="157"/>
      <c r="B3" s="487"/>
      <c r="C3" s="487"/>
      <c r="D3" s="487"/>
      <c r="E3" s="487"/>
      <c r="F3" s="487"/>
      <c r="G3" s="487"/>
      <c r="H3" s="487"/>
      <c r="I3" s="487"/>
      <c r="J3" s="487"/>
      <c r="K3" s="161" t="s">
        <v>1426</v>
      </c>
      <c r="L3" s="488">
        <f>①基本情報【名簿入力前に必須入力】!D5</f>
        <v>0</v>
      </c>
      <c r="M3" s="488"/>
      <c r="N3" s="104"/>
      <c r="O3" s="104"/>
      <c r="P3" s="104"/>
      <c r="Q3" s="131">
        <v>1</v>
      </c>
      <c r="R3" s="489" t="s">
        <v>54</v>
      </c>
      <c r="S3" s="490"/>
      <c r="T3" s="491"/>
      <c r="U3" s="150">
        <f t="shared" ref="U3:AF3" si="0">COUNTIF(U11:U85,$Q$3)</f>
        <v>0</v>
      </c>
      <c r="V3" s="150">
        <f t="shared" si="0"/>
        <v>0</v>
      </c>
      <c r="W3" s="150">
        <f t="shared" si="0"/>
        <v>0</v>
      </c>
      <c r="X3" s="150">
        <f t="shared" si="0"/>
        <v>0</v>
      </c>
      <c r="Y3" s="150">
        <f t="shared" si="0"/>
        <v>0</v>
      </c>
      <c r="Z3" s="150">
        <f t="shared" si="0"/>
        <v>0</v>
      </c>
      <c r="AA3" s="150">
        <f t="shared" si="0"/>
        <v>0</v>
      </c>
      <c r="AB3" s="150">
        <f t="shared" si="0"/>
        <v>0</v>
      </c>
      <c r="AC3" s="150">
        <f t="shared" si="0"/>
        <v>0</v>
      </c>
      <c r="AD3" s="150">
        <f t="shared" si="0"/>
        <v>0</v>
      </c>
      <c r="AE3" s="150">
        <f t="shared" si="0"/>
        <v>0</v>
      </c>
      <c r="AF3" s="150">
        <f t="shared" si="0"/>
        <v>0</v>
      </c>
    </row>
    <row r="4" spans="1:49" ht="18" customHeight="1">
      <c r="A4" s="157"/>
      <c r="B4" s="222"/>
      <c r="C4" s="222"/>
      <c r="D4" s="222"/>
      <c r="E4" s="222"/>
      <c r="F4" s="222"/>
      <c r="G4" s="222"/>
      <c r="H4" s="222"/>
      <c r="I4" s="222"/>
      <c r="J4" s="222"/>
      <c r="K4" s="162"/>
      <c r="L4" s="149"/>
      <c r="M4" s="149"/>
      <c r="N4" s="104"/>
      <c r="O4" s="104"/>
      <c r="P4" s="149"/>
      <c r="Q4" s="131">
        <v>2</v>
      </c>
      <c r="R4" s="489" t="s">
        <v>65</v>
      </c>
      <c r="S4" s="490"/>
      <c r="T4" s="491"/>
      <c r="U4" s="150">
        <f t="shared" ref="U4:AF4" si="1">COUNTIF(U11:U85,$Q$4)</f>
        <v>0</v>
      </c>
      <c r="V4" s="150">
        <f t="shared" si="1"/>
        <v>0</v>
      </c>
      <c r="W4" s="150">
        <f t="shared" si="1"/>
        <v>0</v>
      </c>
      <c r="X4" s="150">
        <f t="shared" si="1"/>
        <v>0</v>
      </c>
      <c r="Y4" s="150">
        <f t="shared" si="1"/>
        <v>0</v>
      </c>
      <c r="Z4" s="150">
        <f t="shared" si="1"/>
        <v>0</v>
      </c>
      <c r="AA4" s="150">
        <f t="shared" si="1"/>
        <v>0</v>
      </c>
      <c r="AB4" s="150">
        <f t="shared" si="1"/>
        <v>0</v>
      </c>
      <c r="AC4" s="150">
        <f t="shared" si="1"/>
        <v>0</v>
      </c>
      <c r="AD4" s="150">
        <f t="shared" si="1"/>
        <v>0</v>
      </c>
      <c r="AE4" s="150">
        <f t="shared" si="1"/>
        <v>0</v>
      </c>
      <c r="AF4" s="150">
        <f t="shared" si="1"/>
        <v>0</v>
      </c>
    </row>
    <row r="5" spans="1:49" ht="18" customHeight="1">
      <c r="A5" s="157"/>
      <c r="B5" s="222"/>
      <c r="C5" s="222"/>
      <c r="D5" s="222"/>
      <c r="E5" s="222"/>
      <c r="F5" s="222"/>
      <c r="G5" s="222"/>
      <c r="H5" s="222"/>
      <c r="I5" s="222"/>
      <c r="J5" s="222"/>
      <c r="K5" s="162"/>
      <c r="L5" s="149"/>
      <c r="M5" s="149"/>
      <c r="N5" s="104"/>
      <c r="O5" s="104"/>
      <c r="P5" s="149"/>
      <c r="Q5" s="131">
        <v>3</v>
      </c>
      <c r="R5" s="489" t="s">
        <v>66</v>
      </c>
      <c r="S5" s="490"/>
      <c r="T5" s="491"/>
      <c r="U5" s="150">
        <f t="shared" ref="U5:AE5" si="2">COUNTIF(U11:U85,$Q$5)</f>
        <v>0</v>
      </c>
      <c r="V5" s="150">
        <f t="shared" si="2"/>
        <v>0</v>
      </c>
      <c r="W5" s="150">
        <f t="shared" si="2"/>
        <v>0</v>
      </c>
      <c r="X5" s="150">
        <f t="shared" si="2"/>
        <v>0</v>
      </c>
      <c r="Y5" s="150">
        <f t="shared" si="2"/>
        <v>0</v>
      </c>
      <c r="Z5" s="150">
        <f t="shared" si="2"/>
        <v>0</v>
      </c>
      <c r="AA5" s="150">
        <f t="shared" si="2"/>
        <v>0</v>
      </c>
      <c r="AB5" s="150">
        <f t="shared" si="2"/>
        <v>0</v>
      </c>
      <c r="AC5" s="150">
        <f t="shared" si="2"/>
        <v>0</v>
      </c>
      <c r="AD5" s="150">
        <f t="shared" si="2"/>
        <v>0</v>
      </c>
      <c r="AE5" s="150">
        <f t="shared" si="2"/>
        <v>0</v>
      </c>
      <c r="AF5" s="150">
        <f>COUNTIF(AF11:AF85,$Q$5)</f>
        <v>0</v>
      </c>
    </row>
    <row r="6" spans="1:49" ht="18" customHeight="1" thickBot="1">
      <c r="A6" s="157"/>
      <c r="B6" s="222"/>
      <c r="C6" s="222"/>
      <c r="D6" s="222"/>
      <c r="E6" s="222"/>
      <c r="F6" s="222"/>
      <c r="G6" s="222"/>
      <c r="H6" s="222"/>
      <c r="I6" s="222"/>
      <c r="J6" s="222"/>
      <c r="K6" s="162"/>
      <c r="L6" s="149"/>
      <c r="M6" s="149"/>
      <c r="N6" s="104"/>
      <c r="O6" s="104"/>
      <c r="P6" s="149"/>
      <c r="Q6" s="131">
        <v>4</v>
      </c>
      <c r="R6" s="493" t="s">
        <v>175</v>
      </c>
      <c r="S6" s="494"/>
      <c r="T6" s="495"/>
      <c r="U6" s="151">
        <f>COUNTIF(U11:U85,$Q$6)</f>
        <v>0</v>
      </c>
      <c r="V6" s="151">
        <f t="shared" ref="V6:AF6" si="3">COUNTIF(V11:V85,$Q$6)</f>
        <v>0</v>
      </c>
      <c r="W6" s="151">
        <f t="shared" si="3"/>
        <v>0</v>
      </c>
      <c r="X6" s="151">
        <f t="shared" si="3"/>
        <v>0</v>
      </c>
      <c r="Y6" s="151">
        <f t="shared" si="3"/>
        <v>0</v>
      </c>
      <c r="Z6" s="151">
        <f t="shared" si="3"/>
        <v>0</v>
      </c>
      <c r="AA6" s="151">
        <f t="shared" si="3"/>
        <v>0</v>
      </c>
      <c r="AB6" s="151">
        <f t="shared" si="3"/>
        <v>0</v>
      </c>
      <c r="AC6" s="151">
        <f t="shared" si="3"/>
        <v>0</v>
      </c>
      <c r="AD6" s="151">
        <f t="shared" si="3"/>
        <v>0</v>
      </c>
      <c r="AE6" s="151">
        <f t="shared" si="3"/>
        <v>0</v>
      </c>
      <c r="AF6" s="151">
        <f t="shared" si="3"/>
        <v>0</v>
      </c>
    </row>
    <row r="7" spans="1:49" ht="18.75" customHeight="1" thickTop="1" thickBot="1">
      <c r="A7" s="157"/>
      <c r="B7" s="157"/>
      <c r="C7" s="157"/>
      <c r="D7" s="157"/>
      <c r="E7" s="158"/>
      <c r="F7" s="163"/>
      <c r="G7" s="158"/>
      <c r="H7" s="158"/>
      <c r="I7" s="158"/>
      <c r="J7" s="158"/>
      <c r="K7" s="158"/>
      <c r="L7" s="158"/>
      <c r="M7" s="158"/>
      <c r="N7" s="158"/>
      <c r="O7" s="158"/>
      <c r="P7" s="158"/>
      <c r="R7" s="496" t="s">
        <v>72</v>
      </c>
      <c r="S7" s="497"/>
      <c r="T7" s="498"/>
      <c r="U7" s="152">
        <f>SUM(U3:U6)</f>
        <v>0</v>
      </c>
      <c r="V7" s="152">
        <f t="shared" ref="V7:AF7" si="4">SUM(V3:V6)</f>
        <v>0</v>
      </c>
      <c r="W7" s="152">
        <f t="shared" si="4"/>
        <v>0</v>
      </c>
      <c r="X7" s="152">
        <f t="shared" si="4"/>
        <v>0</v>
      </c>
      <c r="Y7" s="152">
        <f t="shared" si="4"/>
        <v>0</v>
      </c>
      <c r="Z7" s="152">
        <f t="shared" si="4"/>
        <v>0</v>
      </c>
      <c r="AA7" s="152">
        <f t="shared" si="4"/>
        <v>0</v>
      </c>
      <c r="AB7" s="152">
        <f t="shared" si="4"/>
        <v>0</v>
      </c>
      <c r="AC7" s="152">
        <f t="shared" si="4"/>
        <v>0</v>
      </c>
      <c r="AD7" s="152">
        <f t="shared" si="4"/>
        <v>0</v>
      </c>
      <c r="AE7" s="152">
        <f t="shared" si="4"/>
        <v>0</v>
      </c>
      <c r="AF7" s="152">
        <f t="shared" si="4"/>
        <v>0</v>
      </c>
    </row>
    <row r="8" spans="1:49" s="165" customFormat="1" ht="18" customHeight="1">
      <c r="A8" s="499"/>
      <c r="B8" s="501" t="s">
        <v>2</v>
      </c>
      <c r="C8" s="501" t="s">
        <v>3</v>
      </c>
      <c r="D8" s="501"/>
      <c r="E8" s="501" t="s">
        <v>4</v>
      </c>
      <c r="F8" s="501" t="s">
        <v>5</v>
      </c>
      <c r="G8" s="501" t="s">
        <v>6</v>
      </c>
      <c r="H8" s="506" t="s">
        <v>7</v>
      </c>
      <c r="I8" s="501" t="s">
        <v>8</v>
      </c>
      <c r="J8" s="517" t="s">
        <v>58</v>
      </c>
      <c r="K8" s="501" t="s">
        <v>63</v>
      </c>
      <c r="L8" s="501" t="s">
        <v>30</v>
      </c>
      <c r="M8" s="520" t="s">
        <v>9</v>
      </c>
      <c r="N8" s="509" t="s">
        <v>176</v>
      </c>
      <c r="O8" s="512" t="s">
        <v>156</v>
      </c>
      <c r="P8" s="515" t="s">
        <v>61</v>
      </c>
      <c r="Q8" s="164"/>
    </row>
    <row r="9" spans="1:49" s="165" customFormat="1" ht="13.5" customHeight="1">
      <c r="A9" s="500"/>
      <c r="B9" s="502"/>
      <c r="C9" s="502"/>
      <c r="D9" s="502"/>
      <c r="E9" s="502"/>
      <c r="F9" s="502"/>
      <c r="G9" s="502"/>
      <c r="H9" s="507"/>
      <c r="I9" s="502"/>
      <c r="J9" s="518"/>
      <c r="K9" s="502"/>
      <c r="L9" s="502"/>
      <c r="M9" s="521"/>
      <c r="N9" s="510"/>
      <c r="O9" s="513"/>
      <c r="P9" s="516"/>
      <c r="U9" s="166">
        <f>③職員名簿【年間実績】!V15</f>
        <v>45748</v>
      </c>
      <c r="V9" s="166">
        <f>③職員名簿【年間実績】!W15</f>
        <v>45778</v>
      </c>
      <c r="W9" s="166">
        <f>③職員名簿【年間実績】!X15</f>
        <v>45809</v>
      </c>
      <c r="X9" s="166">
        <f>③職員名簿【年間実績】!Y15</f>
        <v>45839</v>
      </c>
      <c r="Y9" s="166">
        <f>③職員名簿【年間実績】!Z15</f>
        <v>45870</v>
      </c>
      <c r="Z9" s="166">
        <f>③職員名簿【年間実績】!AA15</f>
        <v>45901</v>
      </c>
      <c r="AA9" s="166">
        <f>③職員名簿【年間実績】!AB15</f>
        <v>45931</v>
      </c>
      <c r="AB9" s="166">
        <f>③職員名簿【年間実績】!AC15</f>
        <v>45962</v>
      </c>
      <c r="AC9" s="166">
        <f>③職員名簿【年間実績】!AD15</f>
        <v>45992</v>
      </c>
      <c r="AD9" s="166">
        <f>③職員名簿【年間実績】!AE15</f>
        <v>46023</v>
      </c>
      <c r="AE9" s="166">
        <f>③職員名簿【年間実績】!AF15</f>
        <v>46054</v>
      </c>
      <c r="AF9" s="166">
        <f>③職員名簿【年間実績】!AG15</f>
        <v>46082</v>
      </c>
      <c r="AG9" s="167" t="s">
        <v>182</v>
      </c>
      <c r="AH9" s="167"/>
      <c r="AI9" s="166"/>
    </row>
    <row r="10" spans="1:49" s="165" customFormat="1" ht="22">
      <c r="A10" s="500"/>
      <c r="B10" s="502"/>
      <c r="C10" s="502"/>
      <c r="D10" s="502"/>
      <c r="E10" s="502"/>
      <c r="F10" s="502"/>
      <c r="G10" s="502"/>
      <c r="H10" s="507"/>
      <c r="I10" s="502"/>
      <c r="J10" s="519"/>
      <c r="K10" s="502"/>
      <c r="L10" s="502"/>
      <c r="M10" s="521"/>
      <c r="N10" s="511"/>
      <c r="O10" s="514"/>
      <c r="P10" s="516"/>
      <c r="Q10" s="168" t="s">
        <v>50</v>
      </c>
      <c r="R10" s="168" t="s">
        <v>51</v>
      </c>
      <c r="S10" s="168" t="s">
        <v>52</v>
      </c>
      <c r="T10" s="168"/>
      <c r="U10" s="169">
        <v>4</v>
      </c>
      <c r="V10" s="169">
        <v>5</v>
      </c>
      <c r="W10" s="169">
        <v>6</v>
      </c>
      <c r="X10" s="169">
        <v>7</v>
      </c>
      <c r="Y10" s="169">
        <v>8</v>
      </c>
      <c r="Z10" s="169">
        <v>9</v>
      </c>
      <c r="AA10" s="169">
        <v>10</v>
      </c>
      <c r="AB10" s="169">
        <v>11</v>
      </c>
      <c r="AC10" s="169">
        <v>12</v>
      </c>
      <c r="AD10" s="169">
        <v>1</v>
      </c>
      <c r="AE10" s="169">
        <v>2</v>
      </c>
      <c r="AF10" s="169">
        <v>3</v>
      </c>
      <c r="AG10" s="170" t="s">
        <v>177</v>
      </c>
      <c r="AH10" s="170" t="s">
        <v>445</v>
      </c>
      <c r="AI10" s="171" t="s">
        <v>180</v>
      </c>
      <c r="AK10" s="165">
        <v>4</v>
      </c>
      <c r="AL10" s="165">
        <v>5</v>
      </c>
      <c r="AM10" s="165">
        <v>6</v>
      </c>
      <c r="AN10" s="165">
        <v>7</v>
      </c>
      <c r="AO10" s="165">
        <v>8</v>
      </c>
      <c r="AP10" s="165">
        <v>9</v>
      </c>
      <c r="AQ10" s="165">
        <v>10</v>
      </c>
      <c r="AR10" s="165">
        <v>11</v>
      </c>
      <c r="AS10" s="165">
        <v>12</v>
      </c>
      <c r="AT10" s="165">
        <v>1</v>
      </c>
      <c r="AU10" s="165">
        <v>2</v>
      </c>
      <c r="AV10" s="165">
        <v>3</v>
      </c>
      <c r="AW10" s="172" t="s">
        <v>179</v>
      </c>
    </row>
    <row r="11" spans="1:49" s="183" customFormat="1" ht="24" customHeight="1">
      <c r="A11" s="61">
        <v>1</v>
      </c>
      <c r="B11" s="14" t="str">
        <f>IF(③職員名簿【年間実績】!B17="","",③職員名簿【年間実績】!B17)</f>
        <v/>
      </c>
      <c r="C11" s="173" t="str">
        <f>IF(③職員名簿【年間実績】!C17="","",③職員名簿【年間実績】!C17)</f>
        <v/>
      </c>
      <c r="D11" s="174" t="str">
        <f>IF(③職員名簿【年間実績】!D17="","",③職員名簿【年間実績】!D17)</f>
        <v/>
      </c>
      <c r="E11" s="175" t="str">
        <f>IF(③職員名簿【年間実績】!E17="","",③職員名簿【年間実績】!E17)</f>
        <v/>
      </c>
      <c r="F11" s="175" t="str">
        <f>IF(③職員名簿【年間実績】!F17="","",③職員名簿【年間実績】!F17)</f>
        <v/>
      </c>
      <c r="G11" s="175" t="str">
        <f>IF(③職員名簿【年間実績】!G17="","",③職員名簿【年間実績】!G17)</f>
        <v/>
      </c>
      <c r="H11" s="175" t="str">
        <f>IF(③職員名簿【年間実績】!H17="","",③職員名簿【年間実績】!H17)</f>
        <v/>
      </c>
      <c r="I11" s="175" t="str">
        <f>IF(③職員名簿【年間実績】!I17="","",③職員名簿【年間実績】!I17)</f>
        <v/>
      </c>
      <c r="J11" s="175" t="str">
        <f>IF(③職員名簿【年間実績】!J17="","",③職員名簿【年間実績】!J17)</f>
        <v/>
      </c>
      <c r="K11" s="231" t="str">
        <f>IF(③職員名簿【年間実績】!K17="","",③職員名簿【年間実績】!K17)</f>
        <v/>
      </c>
      <c r="L11" s="175" t="str">
        <f>IF(③職員名簿【年間実績】!L17="","",③職員名簿【年間実績】!L17)</f>
        <v/>
      </c>
      <c r="M11" s="175" t="str">
        <f>IF(③職員名簿【年間実績】!M17="","",③職員名簿【年間実績】!M17)</f>
        <v/>
      </c>
      <c r="N11" s="175" t="str">
        <f>IF(③職員名簿【年間実績】!N17="","",③職員名簿【年間実績】!N17)</f>
        <v/>
      </c>
      <c r="O11" s="175" t="str">
        <f>IF(③職員名簿【年間実績】!O17="","",③職員名簿【年間実績】!O17)</f>
        <v/>
      </c>
      <c r="P11" s="225" t="str">
        <f>IF(AND(U11="",V11="",W11="",X11="",Y11="",Z11="",AA11="",AB11="",AC11="",AD11="",AE11="",AF11=""),"","○")</f>
        <v/>
      </c>
      <c r="Q11" s="129" t="str">
        <f t="shared" ref="Q11:Q74" si="5">IF(H11="有",IF(OR(B11="園長",B11="施設長",B11="管理者",B11="主任保育士",B11="保育士",B11="家庭的保育者"),1,IF(OR(B11="準保育士",B11="短時間保育士"),2,0)),IF(H11="無",IF(OR(B11="要件緩和対象",B11="保健師（みなし保育士）",B11="看護師（みなし保育士）",B11="准看護師（みなし保育士）"),3,""),""))</f>
        <v/>
      </c>
      <c r="R11" s="129" t="str">
        <f>IF(AND(C11="正",D11="常"),1,IF(AND(C11="パート",D11="常"),2,""))</f>
        <v/>
      </c>
      <c r="S11" s="129" t="str">
        <f>IF(AND(Q11=1,R11=1),1,IF(AND(Q11=2,R11=2),2,IF(AND(Q11=3,R11=1),3,IF(AND(Q11=3,R11=2),3,IF(AND(Q11=1,R11=2),1,"")))))</f>
        <v/>
      </c>
      <c r="T11" s="129" t="str">
        <f>IF(AND(R11=2,N11="派遣"),4,IF(R11=1,"",""))</f>
        <v/>
      </c>
      <c r="U11" s="128" t="str">
        <f t="shared" ref="U11:AD11" si="6">IF($T11="",IF($K11="","",IF(U$9&gt;=$K11,IF($L11="",$S11,IF(U$9&gt;$L11,"",$S11)),"")),$T11)</f>
        <v/>
      </c>
      <c r="V11" s="128" t="str">
        <f t="shared" si="6"/>
        <v/>
      </c>
      <c r="W11" s="128" t="str">
        <f t="shared" si="6"/>
        <v/>
      </c>
      <c r="X11" s="128" t="str">
        <f t="shared" si="6"/>
        <v/>
      </c>
      <c r="Y11" s="128" t="str">
        <f t="shared" si="6"/>
        <v/>
      </c>
      <c r="Z11" s="128" t="str">
        <f t="shared" si="6"/>
        <v/>
      </c>
      <c r="AA11" s="128" t="str">
        <f t="shared" si="6"/>
        <v/>
      </c>
      <c r="AB11" s="127" t="str">
        <f t="shared" si="6"/>
        <v/>
      </c>
      <c r="AC11" s="127" t="str">
        <f t="shared" si="6"/>
        <v/>
      </c>
      <c r="AD11" s="127" t="str">
        <f t="shared" si="6"/>
        <v/>
      </c>
      <c r="AE11" s="127" t="str">
        <f>IF($T11="",IF($K11="","",IF(AE$9&gt;=$K11,IF($L11="",$S11,IF(AE$9&gt;$L11,"",$S11)),"")),$T11)</f>
        <v/>
      </c>
      <c r="AF11" s="128" t="str">
        <f t="shared" ref="AF11" si="7">IF($T11="",IF($K11="","",IF(AF$9&gt;=$K11,IF($L11="",$S11,IF(AF$9&gt;$L11,"",$S11)),"")),IF(AND(AF$9&gt;=$K11,OR($L11&gt;=AF$9,$L11="")),$T11,""))</f>
        <v/>
      </c>
      <c r="AG11" s="229">
        <f t="shared" ref="AG11:AG74" si="8">COUNT(U11:AF11)</f>
        <v>0</v>
      </c>
      <c r="AH11" s="229">
        <f>$L$3</f>
        <v>0</v>
      </c>
      <c r="AI11" s="230">
        <f t="shared" ref="AI11:AI42" si="9">IF(AND(H11="有",N11=""),COUNT(U11:AF11),0)</f>
        <v>0</v>
      </c>
      <c r="AJ11" s="228" t="str">
        <f t="shared" ref="AJ11:AJ42" si="10">IF(E11="","",E11)</f>
        <v/>
      </c>
      <c r="AK11" s="228" t="str">
        <f t="shared" ref="AK11:AV32" si="11">IF(U11="","","○")</f>
        <v/>
      </c>
      <c r="AL11" s="228" t="str">
        <f t="shared" si="11"/>
        <v/>
      </c>
      <c r="AM11" s="228" t="str">
        <f t="shared" si="11"/>
        <v/>
      </c>
      <c r="AN11" s="228" t="str">
        <f t="shared" si="11"/>
        <v/>
      </c>
      <c r="AO11" s="228" t="str">
        <f t="shared" si="11"/>
        <v/>
      </c>
      <c r="AP11" s="228" t="str">
        <f t="shared" si="11"/>
        <v/>
      </c>
      <c r="AQ11" s="228" t="str">
        <f t="shared" si="11"/>
        <v/>
      </c>
      <c r="AR11" s="228" t="str">
        <f t="shared" si="11"/>
        <v/>
      </c>
      <c r="AS11" s="228" t="str">
        <f t="shared" si="11"/>
        <v/>
      </c>
      <c r="AT11" s="228" t="str">
        <f t="shared" si="11"/>
        <v/>
      </c>
      <c r="AU11" s="228" t="str">
        <f t="shared" si="11"/>
        <v/>
      </c>
      <c r="AV11" s="228" t="str">
        <f t="shared" si="11"/>
        <v/>
      </c>
      <c r="AW11" s="228">
        <f>COUNTIF(AK11:AV11,"○")</f>
        <v>0</v>
      </c>
    </row>
    <row r="12" spans="1:49" s="183" customFormat="1" ht="23.15" customHeight="1">
      <c r="A12" s="61">
        <v>2</v>
      </c>
      <c r="B12" s="14" t="str">
        <f>IF(③職員名簿【年間実績】!B18="","",③職員名簿【年間実績】!B18)</f>
        <v/>
      </c>
      <c r="C12" s="173" t="str">
        <f>IF(③職員名簿【年間実績】!C18="","",③職員名簿【年間実績】!C18)</f>
        <v/>
      </c>
      <c r="D12" s="174" t="str">
        <f>IF(③職員名簿【年間実績】!D18="","",③職員名簿【年間実績】!D18)</f>
        <v/>
      </c>
      <c r="E12" s="175" t="str">
        <f>IF(③職員名簿【年間実績】!E18="","",③職員名簿【年間実績】!E18)</f>
        <v/>
      </c>
      <c r="F12" s="175" t="str">
        <f>IF(③職員名簿【年間実績】!F18="","",③職員名簿【年間実績】!F18)</f>
        <v/>
      </c>
      <c r="G12" s="175" t="str">
        <f>IF(③職員名簿【年間実績】!G18="","",③職員名簿【年間実績】!G18)</f>
        <v/>
      </c>
      <c r="H12" s="175" t="str">
        <f>IF(③職員名簿【年間実績】!H18="","",③職員名簿【年間実績】!H18)</f>
        <v/>
      </c>
      <c r="I12" s="175" t="str">
        <f>IF(③職員名簿【年間実績】!I18="","",③職員名簿【年間実績】!I18)</f>
        <v/>
      </c>
      <c r="J12" s="175" t="str">
        <f>IF(③職員名簿【年間実績】!J18="","",③職員名簿【年間実績】!J18)</f>
        <v/>
      </c>
      <c r="K12" s="231" t="str">
        <f>IF(③職員名簿【年間実績】!K18="","",③職員名簿【年間実績】!K18)</f>
        <v/>
      </c>
      <c r="L12" s="175" t="str">
        <f>IF(③職員名簿【年間実績】!L18="","",③職員名簿【年間実績】!L18)</f>
        <v/>
      </c>
      <c r="M12" s="175" t="str">
        <f>IF(③職員名簿【年間実績】!M18="","",③職員名簿【年間実績】!M18)</f>
        <v/>
      </c>
      <c r="N12" s="175" t="str">
        <f>IF(③職員名簿【年間実績】!N18="","",③職員名簿【年間実績】!N18)</f>
        <v/>
      </c>
      <c r="O12" s="175" t="str">
        <f>IF(③職員名簿【年間実績】!O18="","",③職員名簿【年間実績】!O18)</f>
        <v/>
      </c>
      <c r="P12" s="225" t="str">
        <f t="shared" ref="P12:P75" si="12">IF(AND(U12="",V12="",W12="",X12="",Y12="",Z12="",AA12="",AB12="",AC12="",AD12="",AE12="",AF12=""),"","○")</f>
        <v/>
      </c>
      <c r="Q12" s="129" t="str">
        <f t="shared" si="5"/>
        <v/>
      </c>
      <c r="R12" s="129" t="str">
        <f t="shared" ref="R12:R75" si="13">IF(AND(C12="正",D12="常"),1,IF(AND(C12="パート",D12="常"),2,""))</f>
        <v/>
      </c>
      <c r="S12" s="129" t="str">
        <f t="shared" ref="S12:S75" si="14">IF(AND(Q12=1,R12=1),1,IF(AND(Q12=2,R12=2),2,IF(AND(Q12=3,R12=1),3,IF(AND(Q12=3,R12=2),3,IF(AND(Q12=1,R12=2),1,"")))))</f>
        <v/>
      </c>
      <c r="T12" s="129" t="str">
        <f t="shared" ref="T12:T75" si="15">IF(AND(R12=2,N12="派遣"),4,IF(R12=1,"",""))</f>
        <v/>
      </c>
      <c r="U12" s="128" t="str">
        <f t="shared" ref="U12:AF27" si="16">IF($T12="",IF($K12="","",IF(U$9&gt;=$K12,IF($L12="",$S12,IF(U$9&gt;$L12,"",$S12)),"")),IF(AND(U$9&gt;=$K12,OR($L12&gt;=U$9,$L12="")),$T12,""))</f>
        <v/>
      </c>
      <c r="V12" s="128" t="str">
        <f t="shared" si="16"/>
        <v/>
      </c>
      <c r="W12" s="128" t="str">
        <f t="shared" si="16"/>
        <v/>
      </c>
      <c r="X12" s="128" t="str">
        <f t="shared" si="16"/>
        <v/>
      </c>
      <c r="Y12" s="128" t="str">
        <f t="shared" si="16"/>
        <v/>
      </c>
      <c r="Z12" s="128" t="str">
        <f t="shared" si="16"/>
        <v/>
      </c>
      <c r="AA12" s="128" t="str">
        <f t="shared" si="16"/>
        <v/>
      </c>
      <c r="AB12" s="128" t="str">
        <f t="shared" si="16"/>
        <v/>
      </c>
      <c r="AC12" s="128" t="str">
        <f t="shared" si="16"/>
        <v/>
      </c>
      <c r="AD12" s="128" t="str">
        <f t="shared" si="16"/>
        <v/>
      </c>
      <c r="AE12" s="128" t="str">
        <f t="shared" si="16"/>
        <v/>
      </c>
      <c r="AF12" s="128" t="str">
        <f t="shared" si="16"/>
        <v/>
      </c>
      <c r="AG12" s="229">
        <f t="shared" si="8"/>
        <v>0</v>
      </c>
      <c r="AH12" s="229">
        <f t="shared" ref="AH12:AH75" si="17">$L$3</f>
        <v>0</v>
      </c>
      <c r="AI12" s="230">
        <f t="shared" si="9"/>
        <v>0</v>
      </c>
      <c r="AJ12" s="228" t="str">
        <f t="shared" si="10"/>
        <v/>
      </c>
      <c r="AK12" s="228" t="str">
        <f t="shared" si="11"/>
        <v/>
      </c>
      <c r="AL12" s="228" t="str">
        <f t="shared" si="11"/>
        <v/>
      </c>
      <c r="AM12" s="228" t="str">
        <f t="shared" si="11"/>
        <v/>
      </c>
      <c r="AN12" s="228" t="str">
        <f t="shared" si="11"/>
        <v/>
      </c>
      <c r="AO12" s="228" t="str">
        <f t="shared" si="11"/>
        <v/>
      </c>
      <c r="AP12" s="228" t="str">
        <f t="shared" si="11"/>
        <v/>
      </c>
      <c r="AQ12" s="228" t="str">
        <f t="shared" si="11"/>
        <v/>
      </c>
      <c r="AR12" s="228" t="str">
        <f t="shared" si="11"/>
        <v/>
      </c>
      <c r="AS12" s="228" t="str">
        <f t="shared" si="11"/>
        <v/>
      </c>
      <c r="AT12" s="228" t="str">
        <f t="shared" si="11"/>
        <v/>
      </c>
      <c r="AU12" s="228" t="str">
        <f t="shared" si="11"/>
        <v/>
      </c>
      <c r="AV12" s="228" t="str">
        <f t="shared" si="11"/>
        <v/>
      </c>
      <c r="AW12" s="228">
        <f t="shared" ref="AW12:AW75" si="18">COUNTIF(AK12:AV12,"○")</f>
        <v>0</v>
      </c>
    </row>
    <row r="13" spans="1:49" s="183" customFormat="1" ht="23.15" customHeight="1">
      <c r="A13" s="61">
        <v>3</v>
      </c>
      <c r="B13" s="14" t="str">
        <f>IF(③職員名簿【年間実績】!B19="","",③職員名簿【年間実績】!B19)</f>
        <v/>
      </c>
      <c r="C13" s="173" t="str">
        <f>IF(③職員名簿【年間実績】!C19="","",③職員名簿【年間実績】!C19)</f>
        <v/>
      </c>
      <c r="D13" s="174" t="str">
        <f>IF(③職員名簿【年間実績】!D19="","",③職員名簿【年間実績】!D19)</f>
        <v/>
      </c>
      <c r="E13" s="175" t="str">
        <f>IF(③職員名簿【年間実績】!E19="","",③職員名簿【年間実績】!E19)</f>
        <v/>
      </c>
      <c r="F13" s="175" t="str">
        <f>IF(③職員名簿【年間実績】!F19="","",③職員名簿【年間実績】!F19)</f>
        <v/>
      </c>
      <c r="G13" s="175" t="str">
        <f>IF(③職員名簿【年間実績】!G19="","",③職員名簿【年間実績】!G19)</f>
        <v/>
      </c>
      <c r="H13" s="175" t="str">
        <f>IF(③職員名簿【年間実績】!H19="","",③職員名簿【年間実績】!H19)</f>
        <v/>
      </c>
      <c r="I13" s="175" t="str">
        <f>IF(③職員名簿【年間実績】!I19="","",③職員名簿【年間実績】!I19)</f>
        <v/>
      </c>
      <c r="J13" s="175" t="str">
        <f>IF(③職員名簿【年間実績】!J19="","",③職員名簿【年間実績】!J19)</f>
        <v/>
      </c>
      <c r="K13" s="231" t="str">
        <f>IF(③職員名簿【年間実績】!K19="","",③職員名簿【年間実績】!K19)</f>
        <v/>
      </c>
      <c r="L13" s="175" t="str">
        <f>IF(③職員名簿【年間実績】!L19="","",③職員名簿【年間実績】!L19)</f>
        <v/>
      </c>
      <c r="M13" s="175" t="str">
        <f>IF(③職員名簿【年間実績】!M19="","",③職員名簿【年間実績】!M19)</f>
        <v/>
      </c>
      <c r="N13" s="175" t="str">
        <f>IF(③職員名簿【年間実績】!N19="","",③職員名簿【年間実績】!N19)</f>
        <v/>
      </c>
      <c r="O13" s="175" t="str">
        <f>IF(③職員名簿【年間実績】!O19="","",③職員名簿【年間実績】!O19)</f>
        <v/>
      </c>
      <c r="P13" s="225" t="str">
        <f t="shared" si="12"/>
        <v/>
      </c>
      <c r="Q13" s="129" t="str">
        <f t="shared" si="5"/>
        <v/>
      </c>
      <c r="R13" s="129" t="str">
        <f t="shared" si="13"/>
        <v/>
      </c>
      <c r="S13" s="129" t="str">
        <f t="shared" si="14"/>
        <v/>
      </c>
      <c r="T13" s="129" t="str">
        <f t="shared" si="15"/>
        <v/>
      </c>
      <c r="U13" s="128" t="str">
        <f t="shared" si="16"/>
        <v/>
      </c>
      <c r="V13" s="128" t="str">
        <f t="shared" si="16"/>
        <v/>
      </c>
      <c r="W13" s="128" t="str">
        <f t="shared" si="16"/>
        <v/>
      </c>
      <c r="X13" s="128" t="str">
        <f t="shared" si="16"/>
        <v/>
      </c>
      <c r="Y13" s="128" t="str">
        <f t="shared" si="16"/>
        <v/>
      </c>
      <c r="Z13" s="128" t="str">
        <f t="shared" si="16"/>
        <v/>
      </c>
      <c r="AA13" s="128" t="str">
        <f t="shared" si="16"/>
        <v/>
      </c>
      <c r="AB13" s="128" t="str">
        <f t="shared" si="16"/>
        <v/>
      </c>
      <c r="AC13" s="128" t="str">
        <f t="shared" si="16"/>
        <v/>
      </c>
      <c r="AD13" s="128" t="str">
        <f t="shared" si="16"/>
        <v/>
      </c>
      <c r="AE13" s="128" t="str">
        <f t="shared" si="16"/>
        <v/>
      </c>
      <c r="AF13" s="128" t="str">
        <f t="shared" si="16"/>
        <v/>
      </c>
      <c r="AG13" s="229">
        <f t="shared" si="8"/>
        <v>0</v>
      </c>
      <c r="AH13" s="229">
        <f t="shared" si="17"/>
        <v>0</v>
      </c>
      <c r="AI13" s="230">
        <f t="shared" si="9"/>
        <v>0</v>
      </c>
      <c r="AJ13" s="228" t="str">
        <f t="shared" si="10"/>
        <v/>
      </c>
      <c r="AK13" s="228" t="str">
        <f t="shared" si="11"/>
        <v/>
      </c>
      <c r="AL13" s="228" t="str">
        <f t="shared" si="11"/>
        <v/>
      </c>
      <c r="AM13" s="228" t="str">
        <f t="shared" si="11"/>
        <v/>
      </c>
      <c r="AN13" s="228" t="str">
        <f t="shared" si="11"/>
        <v/>
      </c>
      <c r="AO13" s="228" t="str">
        <f t="shared" si="11"/>
        <v/>
      </c>
      <c r="AP13" s="228" t="str">
        <f t="shared" si="11"/>
        <v/>
      </c>
      <c r="AQ13" s="228" t="str">
        <f t="shared" si="11"/>
        <v/>
      </c>
      <c r="AR13" s="228" t="str">
        <f t="shared" si="11"/>
        <v/>
      </c>
      <c r="AS13" s="228" t="str">
        <f t="shared" si="11"/>
        <v/>
      </c>
      <c r="AT13" s="228" t="str">
        <f t="shared" si="11"/>
        <v/>
      </c>
      <c r="AU13" s="228" t="str">
        <f t="shared" si="11"/>
        <v/>
      </c>
      <c r="AV13" s="228" t="str">
        <f t="shared" si="11"/>
        <v/>
      </c>
      <c r="AW13" s="228">
        <f t="shared" si="18"/>
        <v>0</v>
      </c>
    </row>
    <row r="14" spans="1:49" s="183" customFormat="1" ht="23.15" customHeight="1">
      <c r="A14" s="61">
        <v>4</v>
      </c>
      <c r="B14" s="14" t="str">
        <f>IF(③職員名簿【年間実績】!B20="","",③職員名簿【年間実績】!B20)</f>
        <v/>
      </c>
      <c r="C14" s="173" t="str">
        <f>IF(③職員名簿【年間実績】!C20="","",③職員名簿【年間実績】!C20)</f>
        <v/>
      </c>
      <c r="D14" s="174" t="str">
        <f>IF(③職員名簿【年間実績】!D20="","",③職員名簿【年間実績】!D20)</f>
        <v/>
      </c>
      <c r="E14" s="175" t="str">
        <f>IF(③職員名簿【年間実績】!E20="","",③職員名簿【年間実績】!E20)</f>
        <v/>
      </c>
      <c r="F14" s="175" t="str">
        <f>IF(③職員名簿【年間実績】!F20="","",③職員名簿【年間実績】!F20)</f>
        <v/>
      </c>
      <c r="G14" s="175" t="str">
        <f>IF(③職員名簿【年間実績】!G20="","",③職員名簿【年間実績】!G20)</f>
        <v/>
      </c>
      <c r="H14" s="175" t="str">
        <f>IF(③職員名簿【年間実績】!H20="","",③職員名簿【年間実績】!H20)</f>
        <v/>
      </c>
      <c r="I14" s="175" t="str">
        <f>IF(③職員名簿【年間実績】!I20="","",③職員名簿【年間実績】!I20)</f>
        <v/>
      </c>
      <c r="J14" s="175" t="str">
        <f>IF(③職員名簿【年間実績】!J20="","",③職員名簿【年間実績】!J20)</f>
        <v/>
      </c>
      <c r="K14" s="231" t="str">
        <f>IF(③職員名簿【年間実績】!K20="","",③職員名簿【年間実績】!K20)</f>
        <v/>
      </c>
      <c r="L14" s="175" t="str">
        <f>IF(③職員名簿【年間実績】!L20="","",③職員名簿【年間実績】!L20)</f>
        <v/>
      </c>
      <c r="M14" s="175" t="str">
        <f>IF(③職員名簿【年間実績】!M20="","",③職員名簿【年間実績】!M20)</f>
        <v/>
      </c>
      <c r="N14" s="175" t="str">
        <f>IF(③職員名簿【年間実績】!N20="","",③職員名簿【年間実績】!N20)</f>
        <v/>
      </c>
      <c r="O14" s="175" t="str">
        <f>IF(③職員名簿【年間実績】!O20="","",③職員名簿【年間実績】!O20)</f>
        <v/>
      </c>
      <c r="P14" s="225" t="str">
        <f t="shared" si="12"/>
        <v/>
      </c>
      <c r="Q14" s="129" t="str">
        <f t="shared" si="5"/>
        <v/>
      </c>
      <c r="R14" s="129" t="str">
        <f t="shared" si="13"/>
        <v/>
      </c>
      <c r="S14" s="129" t="str">
        <f t="shared" si="14"/>
        <v/>
      </c>
      <c r="T14" s="129" t="str">
        <f t="shared" si="15"/>
        <v/>
      </c>
      <c r="U14" s="128" t="str">
        <f t="shared" si="16"/>
        <v/>
      </c>
      <c r="V14" s="128" t="str">
        <f t="shared" si="16"/>
        <v/>
      </c>
      <c r="W14" s="128" t="str">
        <f t="shared" si="16"/>
        <v/>
      </c>
      <c r="X14" s="128" t="str">
        <f t="shared" si="16"/>
        <v/>
      </c>
      <c r="Y14" s="128" t="str">
        <f t="shared" si="16"/>
        <v/>
      </c>
      <c r="Z14" s="128" t="str">
        <f t="shared" si="16"/>
        <v/>
      </c>
      <c r="AA14" s="128" t="str">
        <f t="shared" si="16"/>
        <v/>
      </c>
      <c r="AB14" s="128" t="str">
        <f t="shared" si="16"/>
        <v/>
      </c>
      <c r="AC14" s="128" t="str">
        <f t="shared" si="16"/>
        <v/>
      </c>
      <c r="AD14" s="128" t="str">
        <f t="shared" si="16"/>
        <v/>
      </c>
      <c r="AE14" s="128" t="str">
        <f t="shared" si="16"/>
        <v/>
      </c>
      <c r="AF14" s="128" t="str">
        <f t="shared" si="16"/>
        <v/>
      </c>
      <c r="AG14" s="229">
        <f t="shared" si="8"/>
        <v>0</v>
      </c>
      <c r="AH14" s="229">
        <f t="shared" si="17"/>
        <v>0</v>
      </c>
      <c r="AI14" s="230">
        <f t="shared" si="9"/>
        <v>0</v>
      </c>
      <c r="AJ14" s="228" t="str">
        <f t="shared" si="10"/>
        <v/>
      </c>
      <c r="AK14" s="228" t="str">
        <f t="shared" si="11"/>
        <v/>
      </c>
      <c r="AL14" s="228" t="str">
        <f t="shared" si="11"/>
        <v/>
      </c>
      <c r="AM14" s="228" t="str">
        <f t="shared" si="11"/>
        <v/>
      </c>
      <c r="AN14" s="228" t="str">
        <f t="shared" si="11"/>
        <v/>
      </c>
      <c r="AO14" s="228" t="str">
        <f t="shared" si="11"/>
        <v/>
      </c>
      <c r="AP14" s="228" t="str">
        <f t="shared" si="11"/>
        <v/>
      </c>
      <c r="AQ14" s="228" t="str">
        <f t="shared" si="11"/>
        <v/>
      </c>
      <c r="AR14" s="228" t="str">
        <f t="shared" si="11"/>
        <v/>
      </c>
      <c r="AS14" s="228" t="str">
        <f t="shared" si="11"/>
        <v/>
      </c>
      <c r="AT14" s="228" t="str">
        <f t="shared" si="11"/>
        <v/>
      </c>
      <c r="AU14" s="228" t="str">
        <f t="shared" si="11"/>
        <v/>
      </c>
      <c r="AV14" s="228" t="str">
        <f t="shared" si="11"/>
        <v/>
      </c>
      <c r="AW14" s="228">
        <f t="shared" si="18"/>
        <v>0</v>
      </c>
    </row>
    <row r="15" spans="1:49" s="183" customFormat="1" ht="23.15" customHeight="1">
      <c r="A15" s="61">
        <v>5</v>
      </c>
      <c r="B15" s="14" t="str">
        <f>IF(③職員名簿【年間実績】!B21="","",③職員名簿【年間実績】!B21)</f>
        <v/>
      </c>
      <c r="C15" s="173" t="str">
        <f>IF(③職員名簿【年間実績】!C21="","",③職員名簿【年間実績】!C21)</f>
        <v/>
      </c>
      <c r="D15" s="174" t="str">
        <f>IF(③職員名簿【年間実績】!D21="","",③職員名簿【年間実績】!D21)</f>
        <v/>
      </c>
      <c r="E15" s="175" t="str">
        <f>IF(③職員名簿【年間実績】!E21="","",③職員名簿【年間実績】!E21)</f>
        <v/>
      </c>
      <c r="F15" s="175" t="str">
        <f>IF(③職員名簿【年間実績】!F21="","",③職員名簿【年間実績】!F21)</f>
        <v/>
      </c>
      <c r="G15" s="175" t="str">
        <f>IF(③職員名簿【年間実績】!G21="","",③職員名簿【年間実績】!G21)</f>
        <v/>
      </c>
      <c r="H15" s="175" t="str">
        <f>IF(③職員名簿【年間実績】!H21="","",③職員名簿【年間実績】!H21)</f>
        <v/>
      </c>
      <c r="I15" s="175" t="str">
        <f>IF(③職員名簿【年間実績】!I21="","",③職員名簿【年間実績】!I21)</f>
        <v/>
      </c>
      <c r="J15" s="175" t="str">
        <f>IF(③職員名簿【年間実績】!J21="","",③職員名簿【年間実績】!J21)</f>
        <v/>
      </c>
      <c r="K15" s="231" t="str">
        <f>IF(③職員名簿【年間実績】!K21="","",③職員名簿【年間実績】!K21)</f>
        <v/>
      </c>
      <c r="L15" s="175" t="str">
        <f>IF(③職員名簿【年間実績】!L21="","",③職員名簿【年間実績】!L21)</f>
        <v/>
      </c>
      <c r="M15" s="175" t="str">
        <f>IF(③職員名簿【年間実績】!M21="","",③職員名簿【年間実績】!M21)</f>
        <v/>
      </c>
      <c r="N15" s="175" t="str">
        <f>IF(③職員名簿【年間実績】!N21="","",③職員名簿【年間実績】!N21)</f>
        <v/>
      </c>
      <c r="O15" s="175" t="str">
        <f>IF(③職員名簿【年間実績】!O21="","",③職員名簿【年間実績】!O21)</f>
        <v/>
      </c>
      <c r="P15" s="225" t="str">
        <f t="shared" si="12"/>
        <v/>
      </c>
      <c r="Q15" s="129" t="str">
        <f t="shared" si="5"/>
        <v/>
      </c>
      <c r="R15" s="129" t="str">
        <f t="shared" si="13"/>
        <v/>
      </c>
      <c r="S15" s="129" t="str">
        <f t="shared" si="14"/>
        <v/>
      </c>
      <c r="T15" s="129" t="str">
        <f t="shared" si="15"/>
        <v/>
      </c>
      <c r="U15" s="128" t="str">
        <f t="shared" si="16"/>
        <v/>
      </c>
      <c r="V15" s="128" t="str">
        <f t="shared" si="16"/>
        <v/>
      </c>
      <c r="W15" s="128" t="str">
        <f t="shared" si="16"/>
        <v/>
      </c>
      <c r="X15" s="128" t="str">
        <f t="shared" si="16"/>
        <v/>
      </c>
      <c r="Y15" s="128" t="str">
        <f t="shared" si="16"/>
        <v/>
      </c>
      <c r="Z15" s="128" t="str">
        <f t="shared" si="16"/>
        <v/>
      </c>
      <c r="AA15" s="128" t="str">
        <f t="shared" si="16"/>
        <v/>
      </c>
      <c r="AB15" s="128" t="str">
        <f t="shared" si="16"/>
        <v/>
      </c>
      <c r="AC15" s="128" t="str">
        <f t="shared" si="16"/>
        <v/>
      </c>
      <c r="AD15" s="128" t="str">
        <f t="shared" si="16"/>
        <v/>
      </c>
      <c r="AE15" s="128" t="str">
        <f t="shared" si="16"/>
        <v/>
      </c>
      <c r="AF15" s="128" t="str">
        <f t="shared" si="16"/>
        <v/>
      </c>
      <c r="AG15" s="229">
        <f t="shared" si="8"/>
        <v>0</v>
      </c>
      <c r="AH15" s="229">
        <f t="shared" si="17"/>
        <v>0</v>
      </c>
      <c r="AI15" s="230">
        <f t="shared" si="9"/>
        <v>0</v>
      </c>
      <c r="AJ15" s="228" t="str">
        <f t="shared" si="10"/>
        <v/>
      </c>
      <c r="AK15" s="228" t="str">
        <f t="shared" si="11"/>
        <v/>
      </c>
      <c r="AL15" s="228" t="str">
        <f t="shared" si="11"/>
        <v/>
      </c>
      <c r="AM15" s="228" t="str">
        <f t="shared" si="11"/>
        <v/>
      </c>
      <c r="AN15" s="228" t="str">
        <f t="shared" si="11"/>
        <v/>
      </c>
      <c r="AO15" s="228" t="str">
        <f t="shared" si="11"/>
        <v/>
      </c>
      <c r="AP15" s="228" t="str">
        <f t="shared" si="11"/>
        <v/>
      </c>
      <c r="AQ15" s="228" t="str">
        <f t="shared" si="11"/>
        <v/>
      </c>
      <c r="AR15" s="228" t="str">
        <f t="shared" si="11"/>
        <v/>
      </c>
      <c r="AS15" s="228" t="str">
        <f t="shared" si="11"/>
        <v/>
      </c>
      <c r="AT15" s="228" t="str">
        <f t="shared" si="11"/>
        <v/>
      </c>
      <c r="AU15" s="228" t="str">
        <f t="shared" si="11"/>
        <v/>
      </c>
      <c r="AV15" s="228" t="str">
        <f t="shared" si="11"/>
        <v/>
      </c>
      <c r="AW15" s="228">
        <f t="shared" si="18"/>
        <v>0</v>
      </c>
    </row>
    <row r="16" spans="1:49" s="183" customFormat="1" ht="23.15" customHeight="1">
      <c r="A16" s="61">
        <v>6</v>
      </c>
      <c r="B16" s="14" t="str">
        <f>IF(③職員名簿【年間実績】!B22="","",③職員名簿【年間実績】!B22)</f>
        <v/>
      </c>
      <c r="C16" s="173" t="str">
        <f>IF(③職員名簿【年間実績】!C22="","",③職員名簿【年間実績】!C22)</f>
        <v/>
      </c>
      <c r="D16" s="174" t="str">
        <f>IF(③職員名簿【年間実績】!D22="","",③職員名簿【年間実績】!D22)</f>
        <v/>
      </c>
      <c r="E16" s="175" t="str">
        <f>IF(③職員名簿【年間実績】!E22="","",③職員名簿【年間実績】!E22)</f>
        <v/>
      </c>
      <c r="F16" s="175" t="str">
        <f>IF(③職員名簿【年間実績】!F22="","",③職員名簿【年間実績】!F22)</f>
        <v/>
      </c>
      <c r="G16" s="175" t="str">
        <f>IF(③職員名簿【年間実績】!G22="","",③職員名簿【年間実績】!G22)</f>
        <v/>
      </c>
      <c r="H16" s="175" t="str">
        <f>IF(③職員名簿【年間実績】!H22="","",③職員名簿【年間実績】!H22)</f>
        <v/>
      </c>
      <c r="I16" s="175" t="str">
        <f>IF(③職員名簿【年間実績】!I22="","",③職員名簿【年間実績】!I22)</f>
        <v/>
      </c>
      <c r="J16" s="175" t="str">
        <f>IF(③職員名簿【年間実績】!J22="","",③職員名簿【年間実績】!J22)</f>
        <v/>
      </c>
      <c r="K16" s="231" t="str">
        <f>IF(③職員名簿【年間実績】!K22="","",③職員名簿【年間実績】!K22)</f>
        <v/>
      </c>
      <c r="L16" s="175" t="str">
        <f>IF(③職員名簿【年間実績】!L22="","",③職員名簿【年間実績】!L22)</f>
        <v/>
      </c>
      <c r="M16" s="175" t="str">
        <f>IF(③職員名簿【年間実績】!M22="","",③職員名簿【年間実績】!M22)</f>
        <v/>
      </c>
      <c r="N16" s="175" t="str">
        <f>IF(③職員名簿【年間実績】!N22="","",③職員名簿【年間実績】!N22)</f>
        <v/>
      </c>
      <c r="O16" s="175" t="str">
        <f>IF(③職員名簿【年間実績】!O22="","",③職員名簿【年間実績】!O22)</f>
        <v/>
      </c>
      <c r="P16" s="225" t="str">
        <f t="shared" si="12"/>
        <v/>
      </c>
      <c r="Q16" s="129" t="str">
        <f t="shared" si="5"/>
        <v/>
      </c>
      <c r="R16" s="129" t="str">
        <f t="shared" si="13"/>
        <v/>
      </c>
      <c r="S16" s="129" t="str">
        <f t="shared" si="14"/>
        <v/>
      </c>
      <c r="T16" s="129" t="str">
        <f t="shared" si="15"/>
        <v/>
      </c>
      <c r="U16" s="128" t="str">
        <f t="shared" si="16"/>
        <v/>
      </c>
      <c r="V16" s="128" t="str">
        <f t="shared" si="16"/>
        <v/>
      </c>
      <c r="W16" s="128" t="str">
        <f t="shared" si="16"/>
        <v/>
      </c>
      <c r="X16" s="128" t="str">
        <f t="shared" si="16"/>
        <v/>
      </c>
      <c r="Y16" s="128" t="str">
        <f t="shared" si="16"/>
        <v/>
      </c>
      <c r="Z16" s="128" t="str">
        <f t="shared" si="16"/>
        <v/>
      </c>
      <c r="AA16" s="128" t="str">
        <f t="shared" si="16"/>
        <v/>
      </c>
      <c r="AB16" s="128" t="str">
        <f t="shared" si="16"/>
        <v/>
      </c>
      <c r="AC16" s="128" t="str">
        <f t="shared" si="16"/>
        <v/>
      </c>
      <c r="AD16" s="128" t="str">
        <f t="shared" si="16"/>
        <v/>
      </c>
      <c r="AE16" s="128" t="str">
        <f t="shared" si="16"/>
        <v/>
      </c>
      <c r="AF16" s="128" t="str">
        <f t="shared" si="16"/>
        <v/>
      </c>
      <c r="AG16" s="229">
        <f t="shared" si="8"/>
        <v>0</v>
      </c>
      <c r="AH16" s="229">
        <f t="shared" si="17"/>
        <v>0</v>
      </c>
      <c r="AI16" s="230">
        <f t="shared" si="9"/>
        <v>0</v>
      </c>
      <c r="AJ16" s="228" t="str">
        <f t="shared" si="10"/>
        <v/>
      </c>
      <c r="AK16" s="228" t="str">
        <f t="shared" si="11"/>
        <v/>
      </c>
      <c r="AL16" s="228" t="str">
        <f t="shared" si="11"/>
        <v/>
      </c>
      <c r="AM16" s="228" t="str">
        <f t="shared" si="11"/>
        <v/>
      </c>
      <c r="AN16" s="228" t="str">
        <f t="shared" si="11"/>
        <v/>
      </c>
      <c r="AO16" s="228" t="str">
        <f t="shared" si="11"/>
        <v/>
      </c>
      <c r="AP16" s="228" t="str">
        <f t="shared" si="11"/>
        <v/>
      </c>
      <c r="AQ16" s="228" t="str">
        <f t="shared" si="11"/>
        <v/>
      </c>
      <c r="AR16" s="228" t="str">
        <f t="shared" si="11"/>
        <v/>
      </c>
      <c r="AS16" s="228" t="str">
        <f t="shared" si="11"/>
        <v/>
      </c>
      <c r="AT16" s="228" t="str">
        <f t="shared" si="11"/>
        <v/>
      </c>
      <c r="AU16" s="228" t="str">
        <f t="shared" si="11"/>
        <v/>
      </c>
      <c r="AV16" s="228" t="str">
        <f t="shared" si="11"/>
        <v/>
      </c>
      <c r="AW16" s="228">
        <f t="shared" si="18"/>
        <v>0</v>
      </c>
    </row>
    <row r="17" spans="1:49" s="183" customFormat="1" ht="23.15" customHeight="1">
      <c r="A17" s="61">
        <v>7</v>
      </c>
      <c r="B17" s="14" t="str">
        <f>IF(③職員名簿【年間実績】!B23="","",③職員名簿【年間実績】!B23)</f>
        <v/>
      </c>
      <c r="C17" s="173" t="str">
        <f>IF(③職員名簿【年間実績】!C23="","",③職員名簿【年間実績】!C23)</f>
        <v/>
      </c>
      <c r="D17" s="174" t="str">
        <f>IF(③職員名簿【年間実績】!D23="","",③職員名簿【年間実績】!D23)</f>
        <v/>
      </c>
      <c r="E17" s="175" t="str">
        <f>IF(③職員名簿【年間実績】!E23="","",③職員名簿【年間実績】!E23)</f>
        <v/>
      </c>
      <c r="F17" s="175" t="str">
        <f>IF(③職員名簿【年間実績】!F23="","",③職員名簿【年間実績】!F23)</f>
        <v/>
      </c>
      <c r="G17" s="175" t="str">
        <f>IF(③職員名簿【年間実績】!G23="","",③職員名簿【年間実績】!G23)</f>
        <v/>
      </c>
      <c r="H17" s="175" t="str">
        <f>IF(③職員名簿【年間実績】!H23="","",③職員名簿【年間実績】!H23)</f>
        <v/>
      </c>
      <c r="I17" s="175" t="str">
        <f>IF(③職員名簿【年間実績】!I23="","",③職員名簿【年間実績】!I23)</f>
        <v/>
      </c>
      <c r="J17" s="175" t="str">
        <f>IF(③職員名簿【年間実績】!J23="","",③職員名簿【年間実績】!J23)</f>
        <v/>
      </c>
      <c r="K17" s="231" t="str">
        <f>IF(③職員名簿【年間実績】!K23="","",③職員名簿【年間実績】!K23)</f>
        <v/>
      </c>
      <c r="L17" s="175" t="str">
        <f>IF(③職員名簿【年間実績】!L23="","",③職員名簿【年間実績】!L23)</f>
        <v/>
      </c>
      <c r="M17" s="175" t="str">
        <f>IF(③職員名簿【年間実績】!M23="","",③職員名簿【年間実績】!M23)</f>
        <v/>
      </c>
      <c r="N17" s="175" t="str">
        <f>IF(③職員名簿【年間実績】!N23="","",③職員名簿【年間実績】!N23)</f>
        <v/>
      </c>
      <c r="O17" s="175" t="str">
        <f>IF(③職員名簿【年間実績】!O23="","",③職員名簿【年間実績】!O23)</f>
        <v/>
      </c>
      <c r="P17" s="225" t="str">
        <f t="shared" si="12"/>
        <v/>
      </c>
      <c r="Q17" s="129" t="str">
        <f t="shared" si="5"/>
        <v/>
      </c>
      <c r="R17" s="129" t="str">
        <f t="shared" si="13"/>
        <v/>
      </c>
      <c r="S17" s="129" t="str">
        <f t="shared" si="14"/>
        <v/>
      </c>
      <c r="T17" s="129" t="str">
        <f t="shared" si="15"/>
        <v/>
      </c>
      <c r="U17" s="128" t="str">
        <f t="shared" si="16"/>
        <v/>
      </c>
      <c r="V17" s="128" t="str">
        <f t="shared" si="16"/>
        <v/>
      </c>
      <c r="W17" s="128" t="str">
        <f t="shared" si="16"/>
        <v/>
      </c>
      <c r="X17" s="128" t="str">
        <f t="shared" si="16"/>
        <v/>
      </c>
      <c r="Y17" s="128" t="str">
        <f t="shared" si="16"/>
        <v/>
      </c>
      <c r="Z17" s="128" t="str">
        <f t="shared" si="16"/>
        <v/>
      </c>
      <c r="AA17" s="128" t="str">
        <f t="shared" si="16"/>
        <v/>
      </c>
      <c r="AB17" s="128" t="str">
        <f t="shared" si="16"/>
        <v/>
      </c>
      <c r="AC17" s="128" t="str">
        <f t="shared" si="16"/>
        <v/>
      </c>
      <c r="AD17" s="128" t="str">
        <f t="shared" si="16"/>
        <v/>
      </c>
      <c r="AE17" s="128" t="str">
        <f t="shared" si="16"/>
        <v/>
      </c>
      <c r="AF17" s="128" t="str">
        <f t="shared" si="16"/>
        <v/>
      </c>
      <c r="AG17" s="229">
        <f t="shared" si="8"/>
        <v>0</v>
      </c>
      <c r="AH17" s="229">
        <f t="shared" si="17"/>
        <v>0</v>
      </c>
      <c r="AI17" s="230">
        <f t="shared" si="9"/>
        <v>0</v>
      </c>
      <c r="AJ17" s="228" t="str">
        <f t="shared" si="10"/>
        <v/>
      </c>
      <c r="AK17" s="228" t="str">
        <f t="shared" si="11"/>
        <v/>
      </c>
      <c r="AL17" s="228" t="str">
        <f t="shared" si="11"/>
        <v/>
      </c>
      <c r="AM17" s="228" t="str">
        <f t="shared" si="11"/>
        <v/>
      </c>
      <c r="AN17" s="228" t="str">
        <f t="shared" si="11"/>
        <v/>
      </c>
      <c r="AO17" s="228" t="str">
        <f t="shared" si="11"/>
        <v/>
      </c>
      <c r="AP17" s="228" t="str">
        <f t="shared" si="11"/>
        <v/>
      </c>
      <c r="AQ17" s="228" t="str">
        <f t="shared" si="11"/>
        <v/>
      </c>
      <c r="AR17" s="228" t="str">
        <f t="shared" si="11"/>
        <v/>
      </c>
      <c r="AS17" s="228" t="str">
        <f t="shared" si="11"/>
        <v/>
      </c>
      <c r="AT17" s="228" t="str">
        <f t="shared" si="11"/>
        <v/>
      </c>
      <c r="AU17" s="228" t="str">
        <f t="shared" si="11"/>
        <v/>
      </c>
      <c r="AV17" s="228" t="str">
        <f t="shared" si="11"/>
        <v/>
      </c>
      <c r="AW17" s="228">
        <f t="shared" si="18"/>
        <v>0</v>
      </c>
    </row>
    <row r="18" spans="1:49" s="183" customFormat="1" ht="23.15" customHeight="1">
      <c r="A18" s="61">
        <v>8</v>
      </c>
      <c r="B18" s="14" t="str">
        <f>IF(③職員名簿【年間実績】!B24="","",③職員名簿【年間実績】!B24)</f>
        <v/>
      </c>
      <c r="C18" s="173" t="str">
        <f>IF(③職員名簿【年間実績】!C24="","",③職員名簿【年間実績】!C24)</f>
        <v/>
      </c>
      <c r="D18" s="174" t="str">
        <f>IF(③職員名簿【年間実績】!D24="","",③職員名簿【年間実績】!D24)</f>
        <v/>
      </c>
      <c r="E18" s="175" t="str">
        <f>IF(③職員名簿【年間実績】!E24="","",③職員名簿【年間実績】!E24)</f>
        <v/>
      </c>
      <c r="F18" s="175" t="str">
        <f>IF(③職員名簿【年間実績】!F24="","",③職員名簿【年間実績】!F24)</f>
        <v/>
      </c>
      <c r="G18" s="175" t="str">
        <f>IF(③職員名簿【年間実績】!G24="","",③職員名簿【年間実績】!G24)</f>
        <v/>
      </c>
      <c r="H18" s="175" t="str">
        <f>IF(③職員名簿【年間実績】!H24="","",③職員名簿【年間実績】!H24)</f>
        <v/>
      </c>
      <c r="I18" s="175" t="str">
        <f>IF(③職員名簿【年間実績】!I24="","",③職員名簿【年間実績】!I24)</f>
        <v/>
      </c>
      <c r="J18" s="175" t="str">
        <f>IF(③職員名簿【年間実績】!J24="","",③職員名簿【年間実績】!J24)</f>
        <v/>
      </c>
      <c r="K18" s="231" t="str">
        <f>IF(③職員名簿【年間実績】!K24="","",③職員名簿【年間実績】!K24)</f>
        <v/>
      </c>
      <c r="L18" s="175" t="str">
        <f>IF(③職員名簿【年間実績】!L24="","",③職員名簿【年間実績】!L24)</f>
        <v/>
      </c>
      <c r="M18" s="175" t="str">
        <f>IF(③職員名簿【年間実績】!M24="","",③職員名簿【年間実績】!M24)</f>
        <v/>
      </c>
      <c r="N18" s="175" t="str">
        <f>IF(③職員名簿【年間実績】!N24="","",③職員名簿【年間実績】!N24)</f>
        <v/>
      </c>
      <c r="O18" s="175" t="str">
        <f>IF(③職員名簿【年間実績】!O24="","",③職員名簿【年間実績】!O24)</f>
        <v/>
      </c>
      <c r="P18" s="225" t="str">
        <f t="shared" si="12"/>
        <v/>
      </c>
      <c r="Q18" s="129" t="str">
        <f t="shared" si="5"/>
        <v/>
      </c>
      <c r="R18" s="129" t="str">
        <f t="shared" si="13"/>
        <v/>
      </c>
      <c r="S18" s="129" t="str">
        <f t="shared" si="14"/>
        <v/>
      </c>
      <c r="T18" s="129" t="str">
        <f t="shared" si="15"/>
        <v/>
      </c>
      <c r="U18" s="128" t="str">
        <f t="shared" si="16"/>
        <v/>
      </c>
      <c r="V18" s="128" t="str">
        <f t="shared" si="16"/>
        <v/>
      </c>
      <c r="W18" s="128" t="str">
        <f t="shared" si="16"/>
        <v/>
      </c>
      <c r="X18" s="128" t="str">
        <f t="shared" si="16"/>
        <v/>
      </c>
      <c r="Y18" s="128" t="str">
        <f t="shared" si="16"/>
        <v/>
      </c>
      <c r="Z18" s="128" t="str">
        <f t="shared" si="16"/>
        <v/>
      </c>
      <c r="AA18" s="128" t="str">
        <f t="shared" si="16"/>
        <v/>
      </c>
      <c r="AB18" s="128" t="str">
        <f t="shared" si="16"/>
        <v/>
      </c>
      <c r="AC18" s="128" t="str">
        <f t="shared" si="16"/>
        <v/>
      </c>
      <c r="AD18" s="128" t="str">
        <f t="shared" si="16"/>
        <v/>
      </c>
      <c r="AE18" s="128" t="str">
        <f t="shared" si="16"/>
        <v/>
      </c>
      <c r="AF18" s="128" t="str">
        <f t="shared" si="16"/>
        <v/>
      </c>
      <c r="AG18" s="229">
        <f t="shared" si="8"/>
        <v>0</v>
      </c>
      <c r="AH18" s="229">
        <f t="shared" si="17"/>
        <v>0</v>
      </c>
      <c r="AI18" s="230">
        <f t="shared" si="9"/>
        <v>0</v>
      </c>
      <c r="AJ18" s="228" t="str">
        <f t="shared" si="10"/>
        <v/>
      </c>
      <c r="AK18" s="228" t="str">
        <f t="shared" si="11"/>
        <v/>
      </c>
      <c r="AL18" s="228" t="str">
        <f t="shared" si="11"/>
        <v/>
      </c>
      <c r="AM18" s="228" t="str">
        <f t="shared" si="11"/>
        <v/>
      </c>
      <c r="AN18" s="228" t="str">
        <f t="shared" si="11"/>
        <v/>
      </c>
      <c r="AO18" s="228" t="str">
        <f t="shared" si="11"/>
        <v/>
      </c>
      <c r="AP18" s="228" t="str">
        <f t="shared" si="11"/>
        <v/>
      </c>
      <c r="AQ18" s="228" t="str">
        <f t="shared" si="11"/>
        <v/>
      </c>
      <c r="AR18" s="228" t="str">
        <f t="shared" si="11"/>
        <v/>
      </c>
      <c r="AS18" s="228" t="str">
        <f t="shared" si="11"/>
        <v/>
      </c>
      <c r="AT18" s="228" t="str">
        <f t="shared" si="11"/>
        <v/>
      </c>
      <c r="AU18" s="228" t="str">
        <f t="shared" si="11"/>
        <v/>
      </c>
      <c r="AV18" s="228" t="str">
        <f t="shared" si="11"/>
        <v/>
      </c>
      <c r="AW18" s="228">
        <f t="shared" si="18"/>
        <v>0</v>
      </c>
    </row>
    <row r="19" spans="1:49" s="183" customFormat="1" ht="23.15" customHeight="1">
      <c r="A19" s="61">
        <v>9</v>
      </c>
      <c r="B19" s="14" t="str">
        <f>IF(③職員名簿【年間実績】!B25="","",③職員名簿【年間実績】!B25)</f>
        <v/>
      </c>
      <c r="C19" s="173" t="str">
        <f>IF(③職員名簿【年間実績】!C25="","",③職員名簿【年間実績】!C25)</f>
        <v/>
      </c>
      <c r="D19" s="174" t="str">
        <f>IF(③職員名簿【年間実績】!D25="","",③職員名簿【年間実績】!D25)</f>
        <v/>
      </c>
      <c r="E19" s="175" t="str">
        <f>IF(③職員名簿【年間実績】!E25="","",③職員名簿【年間実績】!E25)</f>
        <v/>
      </c>
      <c r="F19" s="175" t="str">
        <f>IF(③職員名簿【年間実績】!F25="","",③職員名簿【年間実績】!F25)</f>
        <v/>
      </c>
      <c r="G19" s="175" t="str">
        <f>IF(③職員名簿【年間実績】!G25="","",③職員名簿【年間実績】!G25)</f>
        <v/>
      </c>
      <c r="H19" s="175" t="str">
        <f>IF(③職員名簿【年間実績】!H25="","",③職員名簿【年間実績】!H25)</f>
        <v/>
      </c>
      <c r="I19" s="175" t="str">
        <f>IF(③職員名簿【年間実績】!I25="","",③職員名簿【年間実績】!I25)</f>
        <v/>
      </c>
      <c r="J19" s="175" t="str">
        <f>IF(③職員名簿【年間実績】!J25="","",③職員名簿【年間実績】!J25)</f>
        <v/>
      </c>
      <c r="K19" s="231" t="str">
        <f>IF(③職員名簿【年間実績】!K25="","",③職員名簿【年間実績】!K25)</f>
        <v/>
      </c>
      <c r="L19" s="175" t="str">
        <f>IF(③職員名簿【年間実績】!L25="","",③職員名簿【年間実績】!L25)</f>
        <v/>
      </c>
      <c r="M19" s="175" t="str">
        <f>IF(③職員名簿【年間実績】!M25="","",③職員名簿【年間実績】!M25)</f>
        <v/>
      </c>
      <c r="N19" s="175" t="str">
        <f>IF(③職員名簿【年間実績】!N25="","",③職員名簿【年間実績】!N25)</f>
        <v/>
      </c>
      <c r="O19" s="175" t="str">
        <f>IF(③職員名簿【年間実績】!O25="","",③職員名簿【年間実績】!O25)</f>
        <v/>
      </c>
      <c r="P19" s="225" t="str">
        <f t="shared" si="12"/>
        <v/>
      </c>
      <c r="Q19" s="129" t="str">
        <f t="shared" si="5"/>
        <v/>
      </c>
      <c r="R19" s="129" t="str">
        <f t="shared" si="13"/>
        <v/>
      </c>
      <c r="S19" s="129" t="str">
        <f t="shared" si="14"/>
        <v/>
      </c>
      <c r="T19" s="129" t="str">
        <f t="shared" si="15"/>
        <v/>
      </c>
      <c r="U19" s="128" t="str">
        <f t="shared" si="16"/>
        <v/>
      </c>
      <c r="V19" s="128" t="str">
        <f t="shared" si="16"/>
        <v/>
      </c>
      <c r="W19" s="128" t="str">
        <f t="shared" si="16"/>
        <v/>
      </c>
      <c r="X19" s="128" t="str">
        <f t="shared" si="16"/>
        <v/>
      </c>
      <c r="Y19" s="128" t="str">
        <f t="shared" si="16"/>
        <v/>
      </c>
      <c r="Z19" s="128" t="str">
        <f t="shared" si="16"/>
        <v/>
      </c>
      <c r="AA19" s="128" t="str">
        <f t="shared" si="16"/>
        <v/>
      </c>
      <c r="AB19" s="128" t="str">
        <f t="shared" si="16"/>
        <v/>
      </c>
      <c r="AC19" s="128" t="str">
        <f t="shared" si="16"/>
        <v/>
      </c>
      <c r="AD19" s="128" t="str">
        <f t="shared" si="16"/>
        <v/>
      </c>
      <c r="AE19" s="128" t="str">
        <f t="shared" si="16"/>
        <v/>
      </c>
      <c r="AF19" s="128" t="str">
        <f>IF($T19="",IF($K19="","",IF(AF$9&gt;=$K19,IF($L19="",$S19,IF(AF$9&gt;$L19,"",$S19)),"")),IF(AND(AF$9&gt;=$K19,OR($L19&gt;=AF$9,$L19="")),$T19,""))</f>
        <v/>
      </c>
      <c r="AG19" s="229">
        <f t="shared" si="8"/>
        <v>0</v>
      </c>
      <c r="AH19" s="229">
        <f t="shared" si="17"/>
        <v>0</v>
      </c>
      <c r="AI19" s="230">
        <f t="shared" si="9"/>
        <v>0</v>
      </c>
      <c r="AJ19" s="228" t="str">
        <f t="shared" si="10"/>
        <v/>
      </c>
      <c r="AK19" s="228" t="str">
        <f t="shared" si="11"/>
        <v/>
      </c>
      <c r="AL19" s="228" t="str">
        <f t="shared" si="11"/>
        <v/>
      </c>
      <c r="AM19" s="228" t="str">
        <f t="shared" si="11"/>
        <v/>
      </c>
      <c r="AN19" s="228" t="str">
        <f t="shared" si="11"/>
        <v/>
      </c>
      <c r="AO19" s="228" t="str">
        <f t="shared" si="11"/>
        <v/>
      </c>
      <c r="AP19" s="228" t="str">
        <f t="shared" si="11"/>
        <v/>
      </c>
      <c r="AQ19" s="228" t="str">
        <f t="shared" si="11"/>
        <v/>
      </c>
      <c r="AR19" s="228" t="str">
        <f t="shared" si="11"/>
        <v/>
      </c>
      <c r="AS19" s="228" t="str">
        <f t="shared" si="11"/>
        <v/>
      </c>
      <c r="AT19" s="228" t="str">
        <f t="shared" si="11"/>
        <v/>
      </c>
      <c r="AU19" s="228" t="str">
        <f t="shared" si="11"/>
        <v/>
      </c>
      <c r="AV19" s="228" t="str">
        <f t="shared" si="11"/>
        <v/>
      </c>
      <c r="AW19" s="228">
        <f t="shared" si="18"/>
        <v>0</v>
      </c>
    </row>
    <row r="20" spans="1:49" s="183" customFormat="1" ht="23.15" customHeight="1">
      <c r="A20" s="61">
        <v>10</v>
      </c>
      <c r="B20" s="14" t="str">
        <f>IF(③職員名簿【年間実績】!B26="","",③職員名簿【年間実績】!B26)</f>
        <v/>
      </c>
      <c r="C20" s="173" t="str">
        <f>IF(③職員名簿【年間実績】!C26="","",③職員名簿【年間実績】!C26)</f>
        <v/>
      </c>
      <c r="D20" s="174" t="str">
        <f>IF(③職員名簿【年間実績】!D26="","",③職員名簿【年間実績】!D26)</f>
        <v/>
      </c>
      <c r="E20" s="175" t="str">
        <f>IF(③職員名簿【年間実績】!E26="","",③職員名簿【年間実績】!E26)</f>
        <v/>
      </c>
      <c r="F20" s="175" t="str">
        <f>IF(③職員名簿【年間実績】!F26="","",③職員名簿【年間実績】!F26)</f>
        <v/>
      </c>
      <c r="G20" s="175" t="str">
        <f>IF(③職員名簿【年間実績】!G26="","",③職員名簿【年間実績】!G26)</f>
        <v/>
      </c>
      <c r="H20" s="175" t="str">
        <f>IF(③職員名簿【年間実績】!H26="","",③職員名簿【年間実績】!H26)</f>
        <v/>
      </c>
      <c r="I20" s="175" t="str">
        <f>IF(③職員名簿【年間実績】!I26="","",③職員名簿【年間実績】!I26)</f>
        <v/>
      </c>
      <c r="J20" s="175" t="str">
        <f>IF(③職員名簿【年間実績】!J26="","",③職員名簿【年間実績】!J26)</f>
        <v/>
      </c>
      <c r="K20" s="231" t="str">
        <f>IF(③職員名簿【年間実績】!K26="","",③職員名簿【年間実績】!K26)</f>
        <v/>
      </c>
      <c r="L20" s="175" t="str">
        <f>IF(③職員名簿【年間実績】!L26="","",③職員名簿【年間実績】!L26)</f>
        <v/>
      </c>
      <c r="M20" s="175" t="str">
        <f>IF(③職員名簿【年間実績】!M26="","",③職員名簿【年間実績】!M26)</f>
        <v/>
      </c>
      <c r="N20" s="175" t="str">
        <f>IF(③職員名簿【年間実績】!N26="","",③職員名簿【年間実績】!N26)</f>
        <v/>
      </c>
      <c r="O20" s="175" t="str">
        <f>IF(③職員名簿【年間実績】!O26="","",③職員名簿【年間実績】!O26)</f>
        <v/>
      </c>
      <c r="P20" s="225" t="str">
        <f t="shared" si="12"/>
        <v/>
      </c>
      <c r="Q20" s="129" t="str">
        <f t="shared" si="5"/>
        <v/>
      </c>
      <c r="R20" s="129" t="str">
        <f t="shared" si="13"/>
        <v/>
      </c>
      <c r="S20" s="129" t="str">
        <f t="shared" si="14"/>
        <v/>
      </c>
      <c r="T20" s="129" t="str">
        <f t="shared" si="15"/>
        <v/>
      </c>
      <c r="U20" s="128" t="str">
        <f t="shared" si="16"/>
        <v/>
      </c>
      <c r="V20" s="128" t="str">
        <f t="shared" si="16"/>
        <v/>
      </c>
      <c r="W20" s="128" t="str">
        <f t="shared" si="16"/>
        <v/>
      </c>
      <c r="X20" s="128" t="str">
        <f t="shared" si="16"/>
        <v/>
      </c>
      <c r="Y20" s="128" t="str">
        <f t="shared" si="16"/>
        <v/>
      </c>
      <c r="Z20" s="128" t="str">
        <f t="shared" si="16"/>
        <v/>
      </c>
      <c r="AA20" s="128" t="str">
        <f t="shared" si="16"/>
        <v/>
      </c>
      <c r="AB20" s="128" t="str">
        <f t="shared" si="16"/>
        <v/>
      </c>
      <c r="AC20" s="128" t="str">
        <f t="shared" si="16"/>
        <v/>
      </c>
      <c r="AD20" s="128" t="str">
        <f t="shared" si="16"/>
        <v/>
      </c>
      <c r="AE20" s="128" t="str">
        <f t="shared" si="16"/>
        <v/>
      </c>
      <c r="AF20" s="128" t="str">
        <f t="shared" si="16"/>
        <v/>
      </c>
      <c r="AG20" s="229">
        <f t="shared" si="8"/>
        <v>0</v>
      </c>
      <c r="AH20" s="229">
        <f t="shared" si="17"/>
        <v>0</v>
      </c>
      <c r="AI20" s="230">
        <f t="shared" si="9"/>
        <v>0</v>
      </c>
      <c r="AJ20" s="228" t="str">
        <f t="shared" si="10"/>
        <v/>
      </c>
      <c r="AK20" s="228" t="str">
        <f t="shared" si="11"/>
        <v/>
      </c>
      <c r="AL20" s="228" t="str">
        <f t="shared" si="11"/>
        <v/>
      </c>
      <c r="AM20" s="228" t="str">
        <f t="shared" si="11"/>
        <v/>
      </c>
      <c r="AN20" s="228" t="str">
        <f t="shared" si="11"/>
        <v/>
      </c>
      <c r="AO20" s="228" t="str">
        <f t="shared" si="11"/>
        <v/>
      </c>
      <c r="AP20" s="228" t="str">
        <f t="shared" si="11"/>
        <v/>
      </c>
      <c r="AQ20" s="228" t="str">
        <f t="shared" si="11"/>
        <v/>
      </c>
      <c r="AR20" s="228" t="str">
        <f t="shared" si="11"/>
        <v/>
      </c>
      <c r="AS20" s="228" t="str">
        <f t="shared" si="11"/>
        <v/>
      </c>
      <c r="AT20" s="228" t="str">
        <f t="shared" si="11"/>
        <v/>
      </c>
      <c r="AU20" s="228" t="str">
        <f t="shared" si="11"/>
        <v/>
      </c>
      <c r="AV20" s="228" t="str">
        <f t="shared" si="11"/>
        <v/>
      </c>
      <c r="AW20" s="228">
        <f t="shared" si="18"/>
        <v>0</v>
      </c>
    </row>
    <row r="21" spans="1:49" s="183" customFormat="1" ht="23.15" customHeight="1">
      <c r="A21" s="61">
        <v>11</v>
      </c>
      <c r="B21" s="14" t="str">
        <f>IF(③職員名簿【年間実績】!B27="","",③職員名簿【年間実績】!B27)</f>
        <v/>
      </c>
      <c r="C21" s="173" t="str">
        <f>IF(③職員名簿【年間実績】!C27="","",③職員名簿【年間実績】!C27)</f>
        <v/>
      </c>
      <c r="D21" s="174" t="str">
        <f>IF(③職員名簿【年間実績】!D27="","",③職員名簿【年間実績】!D27)</f>
        <v/>
      </c>
      <c r="E21" s="175" t="str">
        <f>IF(③職員名簿【年間実績】!E27="","",③職員名簿【年間実績】!E27)</f>
        <v/>
      </c>
      <c r="F21" s="175" t="str">
        <f>IF(③職員名簿【年間実績】!F27="","",③職員名簿【年間実績】!F27)</f>
        <v/>
      </c>
      <c r="G21" s="175" t="str">
        <f>IF(③職員名簿【年間実績】!G27="","",③職員名簿【年間実績】!G27)</f>
        <v/>
      </c>
      <c r="H21" s="175" t="str">
        <f>IF(③職員名簿【年間実績】!H27="","",③職員名簿【年間実績】!H27)</f>
        <v/>
      </c>
      <c r="I21" s="175" t="str">
        <f>IF(③職員名簿【年間実績】!I27="","",③職員名簿【年間実績】!I27)</f>
        <v/>
      </c>
      <c r="J21" s="175" t="str">
        <f>IF(③職員名簿【年間実績】!J27="","",③職員名簿【年間実績】!J27)</f>
        <v/>
      </c>
      <c r="K21" s="231" t="str">
        <f>IF(③職員名簿【年間実績】!K27="","",③職員名簿【年間実績】!K27)</f>
        <v/>
      </c>
      <c r="L21" s="175" t="str">
        <f>IF(③職員名簿【年間実績】!L27="","",③職員名簿【年間実績】!L27)</f>
        <v/>
      </c>
      <c r="M21" s="175" t="str">
        <f>IF(③職員名簿【年間実績】!M27="","",③職員名簿【年間実績】!M27)</f>
        <v/>
      </c>
      <c r="N21" s="175" t="str">
        <f>IF(③職員名簿【年間実績】!N27="","",③職員名簿【年間実績】!N27)</f>
        <v/>
      </c>
      <c r="O21" s="175" t="str">
        <f>IF(③職員名簿【年間実績】!O27="","",③職員名簿【年間実績】!O27)</f>
        <v/>
      </c>
      <c r="P21" s="225" t="str">
        <f t="shared" si="12"/>
        <v/>
      </c>
      <c r="Q21" s="129" t="str">
        <f t="shared" si="5"/>
        <v/>
      </c>
      <c r="R21" s="129" t="str">
        <f t="shared" si="13"/>
        <v/>
      </c>
      <c r="S21" s="129" t="str">
        <f t="shared" si="14"/>
        <v/>
      </c>
      <c r="T21" s="129" t="str">
        <f t="shared" si="15"/>
        <v/>
      </c>
      <c r="U21" s="128" t="str">
        <f t="shared" si="16"/>
        <v/>
      </c>
      <c r="V21" s="128" t="str">
        <f t="shared" si="16"/>
        <v/>
      </c>
      <c r="W21" s="128" t="str">
        <f t="shared" si="16"/>
        <v/>
      </c>
      <c r="X21" s="128" t="str">
        <f t="shared" si="16"/>
        <v/>
      </c>
      <c r="Y21" s="128" t="str">
        <f t="shared" si="16"/>
        <v/>
      </c>
      <c r="Z21" s="128" t="str">
        <f t="shared" si="16"/>
        <v/>
      </c>
      <c r="AA21" s="128" t="str">
        <f t="shared" si="16"/>
        <v/>
      </c>
      <c r="AB21" s="128" t="str">
        <f t="shared" si="16"/>
        <v/>
      </c>
      <c r="AC21" s="128" t="str">
        <f t="shared" si="16"/>
        <v/>
      </c>
      <c r="AD21" s="128" t="str">
        <f t="shared" si="16"/>
        <v/>
      </c>
      <c r="AE21" s="128" t="str">
        <f t="shared" si="16"/>
        <v/>
      </c>
      <c r="AF21" s="128" t="str">
        <f t="shared" si="16"/>
        <v/>
      </c>
      <c r="AG21" s="229">
        <f t="shared" si="8"/>
        <v>0</v>
      </c>
      <c r="AH21" s="229">
        <f t="shared" si="17"/>
        <v>0</v>
      </c>
      <c r="AI21" s="230">
        <f t="shared" si="9"/>
        <v>0</v>
      </c>
      <c r="AJ21" s="228" t="str">
        <f t="shared" si="10"/>
        <v/>
      </c>
      <c r="AK21" s="228" t="str">
        <f t="shared" si="11"/>
        <v/>
      </c>
      <c r="AL21" s="228" t="str">
        <f t="shared" si="11"/>
        <v/>
      </c>
      <c r="AM21" s="228" t="str">
        <f t="shared" si="11"/>
        <v/>
      </c>
      <c r="AN21" s="228" t="str">
        <f t="shared" si="11"/>
        <v/>
      </c>
      <c r="AO21" s="228" t="str">
        <f t="shared" si="11"/>
        <v/>
      </c>
      <c r="AP21" s="228" t="str">
        <f t="shared" si="11"/>
        <v/>
      </c>
      <c r="AQ21" s="228" t="str">
        <f t="shared" si="11"/>
        <v/>
      </c>
      <c r="AR21" s="228" t="str">
        <f t="shared" si="11"/>
        <v/>
      </c>
      <c r="AS21" s="228" t="str">
        <f t="shared" si="11"/>
        <v/>
      </c>
      <c r="AT21" s="228" t="str">
        <f t="shared" si="11"/>
        <v/>
      </c>
      <c r="AU21" s="228" t="str">
        <f t="shared" si="11"/>
        <v/>
      </c>
      <c r="AV21" s="228" t="str">
        <f t="shared" si="11"/>
        <v/>
      </c>
      <c r="AW21" s="228">
        <f t="shared" si="18"/>
        <v>0</v>
      </c>
    </row>
    <row r="22" spans="1:49" s="183" customFormat="1" ht="23.15" customHeight="1">
      <c r="A22" s="61">
        <v>12</v>
      </c>
      <c r="B22" s="14" t="str">
        <f>IF(③職員名簿【年間実績】!B28="","",③職員名簿【年間実績】!B28)</f>
        <v/>
      </c>
      <c r="C22" s="173" t="str">
        <f>IF(③職員名簿【年間実績】!C28="","",③職員名簿【年間実績】!C28)</f>
        <v/>
      </c>
      <c r="D22" s="174" t="str">
        <f>IF(③職員名簿【年間実績】!D28="","",③職員名簿【年間実績】!D28)</f>
        <v/>
      </c>
      <c r="E22" s="175" t="str">
        <f>IF(③職員名簿【年間実績】!E28="","",③職員名簿【年間実績】!E28)</f>
        <v/>
      </c>
      <c r="F22" s="175" t="str">
        <f>IF(③職員名簿【年間実績】!F28="","",③職員名簿【年間実績】!F28)</f>
        <v/>
      </c>
      <c r="G22" s="175" t="str">
        <f>IF(③職員名簿【年間実績】!G28="","",③職員名簿【年間実績】!G28)</f>
        <v/>
      </c>
      <c r="H22" s="175" t="str">
        <f>IF(③職員名簿【年間実績】!H28="","",③職員名簿【年間実績】!H28)</f>
        <v/>
      </c>
      <c r="I22" s="175" t="str">
        <f>IF(③職員名簿【年間実績】!I28="","",③職員名簿【年間実績】!I28)</f>
        <v/>
      </c>
      <c r="J22" s="175" t="str">
        <f>IF(③職員名簿【年間実績】!J28="","",③職員名簿【年間実績】!J28)</f>
        <v/>
      </c>
      <c r="K22" s="231" t="str">
        <f>IF(③職員名簿【年間実績】!K28="","",③職員名簿【年間実績】!K28)</f>
        <v/>
      </c>
      <c r="L22" s="175" t="str">
        <f>IF(③職員名簿【年間実績】!L28="","",③職員名簿【年間実績】!L28)</f>
        <v/>
      </c>
      <c r="M22" s="175" t="str">
        <f>IF(③職員名簿【年間実績】!M28="","",③職員名簿【年間実績】!M28)</f>
        <v/>
      </c>
      <c r="N22" s="175" t="str">
        <f>IF(③職員名簿【年間実績】!N28="","",③職員名簿【年間実績】!N28)</f>
        <v/>
      </c>
      <c r="O22" s="175" t="str">
        <f>IF(③職員名簿【年間実績】!O28="","",③職員名簿【年間実績】!O28)</f>
        <v/>
      </c>
      <c r="P22" s="225" t="str">
        <f t="shared" si="12"/>
        <v/>
      </c>
      <c r="Q22" s="129" t="str">
        <f t="shared" si="5"/>
        <v/>
      </c>
      <c r="R22" s="129" t="str">
        <f t="shared" si="13"/>
        <v/>
      </c>
      <c r="S22" s="129" t="str">
        <f t="shared" si="14"/>
        <v/>
      </c>
      <c r="T22" s="129" t="str">
        <f t="shared" si="15"/>
        <v/>
      </c>
      <c r="U22" s="128" t="str">
        <f t="shared" si="16"/>
        <v/>
      </c>
      <c r="V22" s="128" t="str">
        <f t="shared" si="16"/>
        <v/>
      </c>
      <c r="W22" s="128" t="str">
        <f t="shared" si="16"/>
        <v/>
      </c>
      <c r="X22" s="128" t="str">
        <f t="shared" si="16"/>
        <v/>
      </c>
      <c r="Y22" s="128" t="str">
        <f t="shared" si="16"/>
        <v/>
      </c>
      <c r="Z22" s="128" t="str">
        <f t="shared" si="16"/>
        <v/>
      </c>
      <c r="AA22" s="128" t="str">
        <f t="shared" si="16"/>
        <v/>
      </c>
      <c r="AB22" s="128" t="str">
        <f t="shared" si="16"/>
        <v/>
      </c>
      <c r="AC22" s="128" t="str">
        <f t="shared" si="16"/>
        <v/>
      </c>
      <c r="AD22" s="128" t="str">
        <f t="shared" si="16"/>
        <v/>
      </c>
      <c r="AE22" s="128" t="str">
        <f t="shared" si="16"/>
        <v/>
      </c>
      <c r="AF22" s="128" t="str">
        <f t="shared" si="16"/>
        <v/>
      </c>
      <c r="AG22" s="229">
        <f t="shared" si="8"/>
        <v>0</v>
      </c>
      <c r="AH22" s="229">
        <f t="shared" si="17"/>
        <v>0</v>
      </c>
      <c r="AI22" s="230">
        <f t="shared" si="9"/>
        <v>0</v>
      </c>
      <c r="AJ22" s="228" t="str">
        <f t="shared" si="10"/>
        <v/>
      </c>
      <c r="AK22" s="228" t="str">
        <f t="shared" si="11"/>
        <v/>
      </c>
      <c r="AL22" s="228" t="str">
        <f t="shared" si="11"/>
        <v/>
      </c>
      <c r="AM22" s="228" t="str">
        <f t="shared" si="11"/>
        <v/>
      </c>
      <c r="AN22" s="228" t="str">
        <f t="shared" si="11"/>
        <v/>
      </c>
      <c r="AO22" s="228" t="str">
        <f t="shared" si="11"/>
        <v/>
      </c>
      <c r="AP22" s="228" t="str">
        <f t="shared" si="11"/>
        <v/>
      </c>
      <c r="AQ22" s="228" t="str">
        <f t="shared" si="11"/>
        <v/>
      </c>
      <c r="AR22" s="228" t="str">
        <f t="shared" si="11"/>
        <v/>
      </c>
      <c r="AS22" s="228" t="str">
        <f t="shared" si="11"/>
        <v/>
      </c>
      <c r="AT22" s="228" t="str">
        <f t="shared" si="11"/>
        <v/>
      </c>
      <c r="AU22" s="228" t="str">
        <f t="shared" si="11"/>
        <v/>
      </c>
      <c r="AV22" s="228" t="str">
        <f t="shared" si="11"/>
        <v/>
      </c>
      <c r="AW22" s="228">
        <f t="shared" si="18"/>
        <v>0</v>
      </c>
    </row>
    <row r="23" spans="1:49" s="183" customFormat="1" ht="23.15" customHeight="1">
      <c r="A23" s="61">
        <v>13</v>
      </c>
      <c r="B23" s="14" t="str">
        <f>IF(③職員名簿【年間実績】!B29="","",③職員名簿【年間実績】!B29)</f>
        <v/>
      </c>
      <c r="C23" s="173" t="str">
        <f>IF(③職員名簿【年間実績】!C29="","",③職員名簿【年間実績】!C29)</f>
        <v/>
      </c>
      <c r="D23" s="174" t="str">
        <f>IF(③職員名簿【年間実績】!D29="","",③職員名簿【年間実績】!D29)</f>
        <v/>
      </c>
      <c r="E23" s="175" t="str">
        <f>IF(③職員名簿【年間実績】!E29="","",③職員名簿【年間実績】!E29)</f>
        <v/>
      </c>
      <c r="F23" s="175" t="str">
        <f>IF(③職員名簿【年間実績】!F29="","",③職員名簿【年間実績】!F29)</f>
        <v/>
      </c>
      <c r="G23" s="175" t="str">
        <f>IF(③職員名簿【年間実績】!G29="","",③職員名簿【年間実績】!G29)</f>
        <v/>
      </c>
      <c r="H23" s="175" t="str">
        <f>IF(③職員名簿【年間実績】!H29="","",③職員名簿【年間実績】!H29)</f>
        <v/>
      </c>
      <c r="I23" s="175" t="str">
        <f>IF(③職員名簿【年間実績】!I29="","",③職員名簿【年間実績】!I29)</f>
        <v/>
      </c>
      <c r="J23" s="175" t="str">
        <f>IF(③職員名簿【年間実績】!J29="","",③職員名簿【年間実績】!J29)</f>
        <v/>
      </c>
      <c r="K23" s="231" t="str">
        <f>IF(③職員名簿【年間実績】!K29="","",③職員名簿【年間実績】!K29)</f>
        <v/>
      </c>
      <c r="L23" s="175" t="str">
        <f>IF(③職員名簿【年間実績】!L29="","",③職員名簿【年間実績】!L29)</f>
        <v/>
      </c>
      <c r="M23" s="175" t="str">
        <f>IF(③職員名簿【年間実績】!M29="","",③職員名簿【年間実績】!M29)</f>
        <v/>
      </c>
      <c r="N23" s="175" t="str">
        <f>IF(③職員名簿【年間実績】!N29="","",③職員名簿【年間実績】!N29)</f>
        <v/>
      </c>
      <c r="O23" s="175" t="str">
        <f>IF(③職員名簿【年間実績】!O29="","",③職員名簿【年間実績】!O29)</f>
        <v/>
      </c>
      <c r="P23" s="225" t="str">
        <f t="shared" si="12"/>
        <v/>
      </c>
      <c r="Q23" s="129" t="str">
        <f t="shared" si="5"/>
        <v/>
      </c>
      <c r="R23" s="129" t="str">
        <f t="shared" si="13"/>
        <v/>
      </c>
      <c r="S23" s="129" t="str">
        <f t="shared" si="14"/>
        <v/>
      </c>
      <c r="T23" s="129" t="str">
        <f t="shared" si="15"/>
        <v/>
      </c>
      <c r="U23" s="128" t="str">
        <f t="shared" si="16"/>
        <v/>
      </c>
      <c r="V23" s="128" t="str">
        <f t="shared" si="16"/>
        <v/>
      </c>
      <c r="W23" s="128" t="str">
        <f t="shared" si="16"/>
        <v/>
      </c>
      <c r="X23" s="128" t="str">
        <f t="shared" si="16"/>
        <v/>
      </c>
      <c r="Y23" s="128" t="str">
        <f t="shared" si="16"/>
        <v/>
      </c>
      <c r="Z23" s="128" t="str">
        <f t="shared" si="16"/>
        <v/>
      </c>
      <c r="AA23" s="128" t="str">
        <f t="shared" si="16"/>
        <v/>
      </c>
      <c r="AB23" s="128" t="str">
        <f t="shared" si="16"/>
        <v/>
      </c>
      <c r="AC23" s="128" t="str">
        <f t="shared" si="16"/>
        <v/>
      </c>
      <c r="AD23" s="128" t="str">
        <f t="shared" si="16"/>
        <v/>
      </c>
      <c r="AE23" s="128" t="str">
        <f t="shared" si="16"/>
        <v/>
      </c>
      <c r="AF23" s="128" t="str">
        <f t="shared" si="16"/>
        <v/>
      </c>
      <c r="AG23" s="229">
        <f t="shared" si="8"/>
        <v>0</v>
      </c>
      <c r="AH23" s="229">
        <f t="shared" si="17"/>
        <v>0</v>
      </c>
      <c r="AI23" s="230">
        <f t="shared" si="9"/>
        <v>0</v>
      </c>
      <c r="AJ23" s="228" t="str">
        <f t="shared" si="10"/>
        <v/>
      </c>
      <c r="AK23" s="228" t="str">
        <f t="shared" si="11"/>
        <v/>
      </c>
      <c r="AL23" s="228" t="str">
        <f t="shared" si="11"/>
        <v/>
      </c>
      <c r="AM23" s="228" t="str">
        <f t="shared" si="11"/>
        <v/>
      </c>
      <c r="AN23" s="228" t="str">
        <f t="shared" si="11"/>
        <v/>
      </c>
      <c r="AO23" s="228" t="str">
        <f t="shared" si="11"/>
        <v/>
      </c>
      <c r="AP23" s="228" t="str">
        <f t="shared" si="11"/>
        <v/>
      </c>
      <c r="AQ23" s="228" t="str">
        <f t="shared" si="11"/>
        <v/>
      </c>
      <c r="AR23" s="228" t="str">
        <f t="shared" si="11"/>
        <v/>
      </c>
      <c r="AS23" s="228" t="str">
        <f t="shared" si="11"/>
        <v/>
      </c>
      <c r="AT23" s="228" t="str">
        <f t="shared" si="11"/>
        <v/>
      </c>
      <c r="AU23" s="228" t="str">
        <f t="shared" si="11"/>
        <v/>
      </c>
      <c r="AV23" s="228" t="str">
        <f t="shared" si="11"/>
        <v/>
      </c>
      <c r="AW23" s="228">
        <f t="shared" si="18"/>
        <v>0</v>
      </c>
    </row>
    <row r="24" spans="1:49" s="183" customFormat="1" ht="23.15" customHeight="1">
      <c r="A24" s="61">
        <v>14</v>
      </c>
      <c r="B24" s="14" t="str">
        <f>IF(③職員名簿【年間実績】!B30="","",③職員名簿【年間実績】!B30)</f>
        <v/>
      </c>
      <c r="C24" s="173" t="str">
        <f>IF(③職員名簿【年間実績】!C30="","",③職員名簿【年間実績】!C30)</f>
        <v/>
      </c>
      <c r="D24" s="174" t="str">
        <f>IF(③職員名簿【年間実績】!D30="","",③職員名簿【年間実績】!D30)</f>
        <v/>
      </c>
      <c r="E24" s="175" t="str">
        <f>IF(③職員名簿【年間実績】!E30="","",③職員名簿【年間実績】!E30)</f>
        <v/>
      </c>
      <c r="F24" s="175" t="str">
        <f>IF(③職員名簿【年間実績】!F30="","",③職員名簿【年間実績】!F30)</f>
        <v/>
      </c>
      <c r="G24" s="175" t="str">
        <f>IF(③職員名簿【年間実績】!G30="","",③職員名簿【年間実績】!G30)</f>
        <v/>
      </c>
      <c r="H24" s="175" t="str">
        <f>IF(③職員名簿【年間実績】!H30="","",③職員名簿【年間実績】!H30)</f>
        <v/>
      </c>
      <c r="I24" s="175" t="str">
        <f>IF(③職員名簿【年間実績】!I30="","",③職員名簿【年間実績】!I30)</f>
        <v/>
      </c>
      <c r="J24" s="175" t="str">
        <f>IF(③職員名簿【年間実績】!J30="","",③職員名簿【年間実績】!J30)</f>
        <v/>
      </c>
      <c r="K24" s="231" t="str">
        <f>IF(③職員名簿【年間実績】!K30="","",③職員名簿【年間実績】!K30)</f>
        <v/>
      </c>
      <c r="L24" s="175" t="str">
        <f>IF(③職員名簿【年間実績】!L30="","",③職員名簿【年間実績】!L30)</f>
        <v/>
      </c>
      <c r="M24" s="175" t="str">
        <f>IF(③職員名簿【年間実績】!M30="","",③職員名簿【年間実績】!M30)</f>
        <v/>
      </c>
      <c r="N24" s="175" t="str">
        <f>IF(③職員名簿【年間実績】!N30="","",③職員名簿【年間実績】!N30)</f>
        <v/>
      </c>
      <c r="O24" s="175" t="str">
        <f>IF(③職員名簿【年間実績】!O30="","",③職員名簿【年間実績】!O30)</f>
        <v/>
      </c>
      <c r="P24" s="225" t="str">
        <f t="shared" si="12"/>
        <v/>
      </c>
      <c r="Q24" s="129" t="str">
        <f t="shared" si="5"/>
        <v/>
      </c>
      <c r="R24" s="129" t="str">
        <f t="shared" si="13"/>
        <v/>
      </c>
      <c r="S24" s="129" t="str">
        <f t="shared" si="14"/>
        <v/>
      </c>
      <c r="T24" s="129" t="str">
        <f t="shared" si="15"/>
        <v/>
      </c>
      <c r="U24" s="128" t="str">
        <f t="shared" si="16"/>
        <v/>
      </c>
      <c r="V24" s="128" t="str">
        <f t="shared" si="16"/>
        <v/>
      </c>
      <c r="W24" s="128" t="str">
        <f t="shared" si="16"/>
        <v/>
      </c>
      <c r="X24" s="128" t="str">
        <f t="shared" si="16"/>
        <v/>
      </c>
      <c r="Y24" s="128" t="str">
        <f t="shared" si="16"/>
        <v/>
      </c>
      <c r="Z24" s="128" t="str">
        <f t="shared" si="16"/>
        <v/>
      </c>
      <c r="AA24" s="128" t="str">
        <f t="shared" si="16"/>
        <v/>
      </c>
      <c r="AB24" s="128" t="str">
        <f t="shared" si="16"/>
        <v/>
      </c>
      <c r="AC24" s="128" t="str">
        <f t="shared" si="16"/>
        <v/>
      </c>
      <c r="AD24" s="128" t="str">
        <f t="shared" si="16"/>
        <v/>
      </c>
      <c r="AE24" s="128" t="str">
        <f t="shared" si="16"/>
        <v/>
      </c>
      <c r="AF24" s="128" t="str">
        <f t="shared" si="16"/>
        <v/>
      </c>
      <c r="AG24" s="229">
        <f t="shared" si="8"/>
        <v>0</v>
      </c>
      <c r="AH24" s="229">
        <f t="shared" si="17"/>
        <v>0</v>
      </c>
      <c r="AI24" s="230">
        <f t="shared" si="9"/>
        <v>0</v>
      </c>
      <c r="AJ24" s="228" t="str">
        <f t="shared" si="10"/>
        <v/>
      </c>
      <c r="AK24" s="228" t="str">
        <f t="shared" si="11"/>
        <v/>
      </c>
      <c r="AL24" s="228" t="str">
        <f t="shared" si="11"/>
        <v/>
      </c>
      <c r="AM24" s="228" t="str">
        <f t="shared" si="11"/>
        <v/>
      </c>
      <c r="AN24" s="228" t="str">
        <f t="shared" si="11"/>
        <v/>
      </c>
      <c r="AO24" s="228" t="str">
        <f t="shared" si="11"/>
        <v/>
      </c>
      <c r="AP24" s="228" t="str">
        <f t="shared" si="11"/>
        <v/>
      </c>
      <c r="AQ24" s="228" t="str">
        <f t="shared" si="11"/>
        <v/>
      </c>
      <c r="AR24" s="228" t="str">
        <f t="shared" si="11"/>
        <v/>
      </c>
      <c r="AS24" s="228" t="str">
        <f t="shared" si="11"/>
        <v/>
      </c>
      <c r="AT24" s="228" t="str">
        <f t="shared" si="11"/>
        <v/>
      </c>
      <c r="AU24" s="228" t="str">
        <f t="shared" si="11"/>
        <v/>
      </c>
      <c r="AV24" s="228" t="str">
        <f t="shared" si="11"/>
        <v/>
      </c>
      <c r="AW24" s="228">
        <f t="shared" si="18"/>
        <v>0</v>
      </c>
    </row>
    <row r="25" spans="1:49" s="183" customFormat="1" ht="23.15" customHeight="1">
      <c r="A25" s="61">
        <v>15</v>
      </c>
      <c r="B25" s="14" t="str">
        <f>IF(③職員名簿【年間実績】!B31="","",③職員名簿【年間実績】!B31)</f>
        <v/>
      </c>
      <c r="C25" s="173" t="str">
        <f>IF(③職員名簿【年間実績】!C31="","",③職員名簿【年間実績】!C31)</f>
        <v/>
      </c>
      <c r="D25" s="174" t="str">
        <f>IF(③職員名簿【年間実績】!D31="","",③職員名簿【年間実績】!D31)</f>
        <v/>
      </c>
      <c r="E25" s="175" t="str">
        <f>IF(③職員名簿【年間実績】!E31="","",③職員名簿【年間実績】!E31)</f>
        <v/>
      </c>
      <c r="F25" s="175" t="str">
        <f>IF(③職員名簿【年間実績】!F31="","",③職員名簿【年間実績】!F31)</f>
        <v/>
      </c>
      <c r="G25" s="175" t="str">
        <f>IF(③職員名簿【年間実績】!G31="","",③職員名簿【年間実績】!G31)</f>
        <v/>
      </c>
      <c r="H25" s="175" t="str">
        <f>IF(③職員名簿【年間実績】!H31="","",③職員名簿【年間実績】!H31)</f>
        <v/>
      </c>
      <c r="I25" s="175" t="str">
        <f>IF(③職員名簿【年間実績】!I31="","",③職員名簿【年間実績】!I31)</f>
        <v/>
      </c>
      <c r="J25" s="175" t="str">
        <f>IF(③職員名簿【年間実績】!J31="","",③職員名簿【年間実績】!J31)</f>
        <v/>
      </c>
      <c r="K25" s="231" t="str">
        <f>IF(③職員名簿【年間実績】!K31="","",③職員名簿【年間実績】!K31)</f>
        <v/>
      </c>
      <c r="L25" s="175" t="str">
        <f>IF(③職員名簿【年間実績】!L31="","",③職員名簿【年間実績】!L31)</f>
        <v/>
      </c>
      <c r="M25" s="175" t="str">
        <f>IF(③職員名簿【年間実績】!M31="","",③職員名簿【年間実績】!M31)</f>
        <v/>
      </c>
      <c r="N25" s="175" t="str">
        <f>IF(③職員名簿【年間実績】!N31="","",③職員名簿【年間実績】!N31)</f>
        <v/>
      </c>
      <c r="O25" s="175" t="str">
        <f>IF(③職員名簿【年間実績】!O31="","",③職員名簿【年間実績】!O31)</f>
        <v/>
      </c>
      <c r="P25" s="225" t="str">
        <f t="shared" si="12"/>
        <v/>
      </c>
      <c r="Q25" s="129" t="str">
        <f t="shared" si="5"/>
        <v/>
      </c>
      <c r="R25" s="129" t="str">
        <f t="shared" si="13"/>
        <v/>
      </c>
      <c r="S25" s="129" t="str">
        <f t="shared" si="14"/>
        <v/>
      </c>
      <c r="T25" s="129" t="str">
        <f t="shared" si="15"/>
        <v/>
      </c>
      <c r="U25" s="128" t="str">
        <f t="shared" si="16"/>
        <v/>
      </c>
      <c r="V25" s="128" t="str">
        <f t="shared" si="16"/>
        <v/>
      </c>
      <c r="W25" s="128" t="str">
        <f t="shared" si="16"/>
        <v/>
      </c>
      <c r="X25" s="128" t="str">
        <f t="shared" si="16"/>
        <v/>
      </c>
      <c r="Y25" s="128" t="str">
        <f t="shared" si="16"/>
        <v/>
      </c>
      <c r="Z25" s="128" t="str">
        <f t="shared" si="16"/>
        <v/>
      </c>
      <c r="AA25" s="128" t="str">
        <f t="shared" si="16"/>
        <v/>
      </c>
      <c r="AB25" s="128" t="str">
        <f t="shared" si="16"/>
        <v/>
      </c>
      <c r="AC25" s="128" t="str">
        <f t="shared" si="16"/>
        <v/>
      </c>
      <c r="AD25" s="128" t="str">
        <f t="shared" si="16"/>
        <v/>
      </c>
      <c r="AE25" s="128" t="str">
        <f t="shared" si="16"/>
        <v/>
      </c>
      <c r="AF25" s="128" t="str">
        <f t="shared" si="16"/>
        <v/>
      </c>
      <c r="AG25" s="229">
        <f t="shared" si="8"/>
        <v>0</v>
      </c>
      <c r="AH25" s="229">
        <f t="shared" si="17"/>
        <v>0</v>
      </c>
      <c r="AI25" s="230">
        <f t="shared" si="9"/>
        <v>0</v>
      </c>
      <c r="AJ25" s="228" t="str">
        <f t="shared" si="10"/>
        <v/>
      </c>
      <c r="AK25" s="228" t="str">
        <f t="shared" si="11"/>
        <v/>
      </c>
      <c r="AL25" s="228" t="str">
        <f t="shared" si="11"/>
        <v/>
      </c>
      <c r="AM25" s="228" t="str">
        <f t="shared" si="11"/>
        <v/>
      </c>
      <c r="AN25" s="228" t="str">
        <f t="shared" si="11"/>
        <v/>
      </c>
      <c r="AO25" s="228" t="str">
        <f t="shared" si="11"/>
        <v/>
      </c>
      <c r="AP25" s="228" t="str">
        <f t="shared" si="11"/>
        <v/>
      </c>
      <c r="AQ25" s="228" t="str">
        <f t="shared" si="11"/>
        <v/>
      </c>
      <c r="AR25" s="228" t="str">
        <f t="shared" si="11"/>
        <v/>
      </c>
      <c r="AS25" s="228" t="str">
        <f t="shared" si="11"/>
        <v/>
      </c>
      <c r="AT25" s="228" t="str">
        <f t="shared" si="11"/>
        <v/>
      </c>
      <c r="AU25" s="228" t="str">
        <f t="shared" si="11"/>
        <v/>
      </c>
      <c r="AV25" s="228" t="str">
        <f t="shared" si="11"/>
        <v/>
      </c>
      <c r="AW25" s="228">
        <f t="shared" si="18"/>
        <v>0</v>
      </c>
    </row>
    <row r="26" spans="1:49" s="183" customFormat="1" ht="23.15" customHeight="1">
      <c r="A26" s="61">
        <v>16</v>
      </c>
      <c r="B26" s="14" t="str">
        <f>IF(③職員名簿【年間実績】!B32="","",③職員名簿【年間実績】!B32)</f>
        <v/>
      </c>
      <c r="C26" s="173" t="str">
        <f>IF(③職員名簿【年間実績】!C32="","",③職員名簿【年間実績】!C32)</f>
        <v/>
      </c>
      <c r="D26" s="174" t="str">
        <f>IF(③職員名簿【年間実績】!D32="","",③職員名簿【年間実績】!D32)</f>
        <v/>
      </c>
      <c r="E26" s="175" t="str">
        <f>IF(③職員名簿【年間実績】!E32="","",③職員名簿【年間実績】!E32)</f>
        <v/>
      </c>
      <c r="F26" s="175" t="str">
        <f>IF(③職員名簿【年間実績】!F32="","",③職員名簿【年間実績】!F32)</f>
        <v/>
      </c>
      <c r="G26" s="175" t="str">
        <f>IF(③職員名簿【年間実績】!G32="","",③職員名簿【年間実績】!G32)</f>
        <v/>
      </c>
      <c r="H26" s="175" t="str">
        <f>IF(③職員名簿【年間実績】!H32="","",③職員名簿【年間実績】!H32)</f>
        <v/>
      </c>
      <c r="I26" s="175" t="str">
        <f>IF(③職員名簿【年間実績】!I32="","",③職員名簿【年間実績】!I32)</f>
        <v/>
      </c>
      <c r="J26" s="175" t="str">
        <f>IF(③職員名簿【年間実績】!J32="","",③職員名簿【年間実績】!J32)</f>
        <v/>
      </c>
      <c r="K26" s="231" t="str">
        <f>IF(③職員名簿【年間実績】!K32="","",③職員名簿【年間実績】!K32)</f>
        <v/>
      </c>
      <c r="L26" s="175" t="str">
        <f>IF(③職員名簿【年間実績】!L32="","",③職員名簿【年間実績】!L32)</f>
        <v/>
      </c>
      <c r="M26" s="175" t="str">
        <f>IF(③職員名簿【年間実績】!M32="","",③職員名簿【年間実績】!M32)</f>
        <v/>
      </c>
      <c r="N26" s="175" t="str">
        <f>IF(③職員名簿【年間実績】!N32="","",③職員名簿【年間実績】!N32)</f>
        <v/>
      </c>
      <c r="O26" s="175" t="str">
        <f>IF(③職員名簿【年間実績】!O32="","",③職員名簿【年間実績】!O32)</f>
        <v/>
      </c>
      <c r="P26" s="225" t="str">
        <f t="shared" si="12"/>
        <v/>
      </c>
      <c r="Q26" s="129" t="str">
        <f t="shared" si="5"/>
        <v/>
      </c>
      <c r="R26" s="129" t="str">
        <f t="shared" si="13"/>
        <v/>
      </c>
      <c r="S26" s="129" t="str">
        <f t="shared" si="14"/>
        <v/>
      </c>
      <c r="T26" s="129" t="str">
        <f t="shared" si="15"/>
        <v/>
      </c>
      <c r="U26" s="128" t="str">
        <f t="shared" si="16"/>
        <v/>
      </c>
      <c r="V26" s="128" t="str">
        <f t="shared" si="16"/>
        <v/>
      </c>
      <c r="W26" s="128" t="str">
        <f t="shared" si="16"/>
        <v/>
      </c>
      <c r="X26" s="128" t="str">
        <f t="shared" si="16"/>
        <v/>
      </c>
      <c r="Y26" s="128" t="str">
        <f t="shared" si="16"/>
        <v/>
      </c>
      <c r="Z26" s="128" t="str">
        <f t="shared" si="16"/>
        <v/>
      </c>
      <c r="AA26" s="128" t="str">
        <f t="shared" si="16"/>
        <v/>
      </c>
      <c r="AB26" s="128" t="str">
        <f t="shared" si="16"/>
        <v/>
      </c>
      <c r="AC26" s="128" t="str">
        <f t="shared" si="16"/>
        <v/>
      </c>
      <c r="AD26" s="128" t="str">
        <f t="shared" si="16"/>
        <v/>
      </c>
      <c r="AE26" s="128" t="str">
        <f t="shared" si="16"/>
        <v/>
      </c>
      <c r="AF26" s="128" t="str">
        <f t="shared" si="16"/>
        <v/>
      </c>
      <c r="AG26" s="229">
        <f t="shared" si="8"/>
        <v>0</v>
      </c>
      <c r="AH26" s="229">
        <f t="shared" si="17"/>
        <v>0</v>
      </c>
      <c r="AI26" s="230">
        <f t="shared" si="9"/>
        <v>0</v>
      </c>
      <c r="AJ26" s="228" t="str">
        <f t="shared" si="10"/>
        <v/>
      </c>
      <c r="AK26" s="228" t="str">
        <f t="shared" si="11"/>
        <v/>
      </c>
      <c r="AL26" s="228" t="str">
        <f t="shared" si="11"/>
        <v/>
      </c>
      <c r="AM26" s="228" t="str">
        <f t="shared" si="11"/>
        <v/>
      </c>
      <c r="AN26" s="228" t="str">
        <f t="shared" si="11"/>
        <v/>
      </c>
      <c r="AO26" s="228" t="str">
        <f t="shared" si="11"/>
        <v/>
      </c>
      <c r="AP26" s="228" t="str">
        <f t="shared" si="11"/>
        <v/>
      </c>
      <c r="AQ26" s="228" t="str">
        <f t="shared" si="11"/>
        <v/>
      </c>
      <c r="AR26" s="228" t="str">
        <f t="shared" si="11"/>
        <v/>
      </c>
      <c r="AS26" s="228" t="str">
        <f t="shared" si="11"/>
        <v/>
      </c>
      <c r="AT26" s="228" t="str">
        <f t="shared" si="11"/>
        <v/>
      </c>
      <c r="AU26" s="228" t="str">
        <f t="shared" si="11"/>
        <v/>
      </c>
      <c r="AV26" s="228" t="str">
        <f t="shared" si="11"/>
        <v/>
      </c>
      <c r="AW26" s="228">
        <f t="shared" si="18"/>
        <v>0</v>
      </c>
    </row>
    <row r="27" spans="1:49" s="183" customFormat="1" ht="23.15" customHeight="1">
      <c r="A27" s="61">
        <v>17</v>
      </c>
      <c r="B27" s="14" t="str">
        <f>IF(③職員名簿【年間実績】!B33="","",③職員名簿【年間実績】!B33)</f>
        <v/>
      </c>
      <c r="C27" s="173" t="str">
        <f>IF(③職員名簿【年間実績】!C33="","",③職員名簿【年間実績】!C33)</f>
        <v/>
      </c>
      <c r="D27" s="174" t="str">
        <f>IF(③職員名簿【年間実績】!D33="","",③職員名簿【年間実績】!D33)</f>
        <v/>
      </c>
      <c r="E27" s="175" t="str">
        <f>IF(③職員名簿【年間実績】!E33="","",③職員名簿【年間実績】!E33)</f>
        <v/>
      </c>
      <c r="F27" s="175" t="str">
        <f>IF(③職員名簿【年間実績】!F33="","",③職員名簿【年間実績】!F33)</f>
        <v/>
      </c>
      <c r="G27" s="175" t="str">
        <f>IF(③職員名簿【年間実績】!G33="","",③職員名簿【年間実績】!G33)</f>
        <v/>
      </c>
      <c r="H27" s="175" t="str">
        <f>IF(③職員名簿【年間実績】!H33="","",③職員名簿【年間実績】!H33)</f>
        <v/>
      </c>
      <c r="I27" s="175" t="str">
        <f>IF(③職員名簿【年間実績】!I33="","",③職員名簿【年間実績】!I33)</f>
        <v/>
      </c>
      <c r="J27" s="175" t="str">
        <f>IF(③職員名簿【年間実績】!J33="","",③職員名簿【年間実績】!J33)</f>
        <v/>
      </c>
      <c r="K27" s="231" t="str">
        <f>IF(③職員名簿【年間実績】!K33="","",③職員名簿【年間実績】!K33)</f>
        <v/>
      </c>
      <c r="L27" s="175" t="str">
        <f>IF(③職員名簿【年間実績】!L33="","",③職員名簿【年間実績】!L33)</f>
        <v/>
      </c>
      <c r="M27" s="175" t="str">
        <f>IF(③職員名簿【年間実績】!M33="","",③職員名簿【年間実績】!M33)</f>
        <v/>
      </c>
      <c r="N27" s="175" t="str">
        <f>IF(③職員名簿【年間実績】!N33="","",③職員名簿【年間実績】!N33)</f>
        <v/>
      </c>
      <c r="O27" s="175" t="str">
        <f>IF(③職員名簿【年間実績】!O33="","",③職員名簿【年間実績】!O33)</f>
        <v/>
      </c>
      <c r="P27" s="225" t="str">
        <f t="shared" si="12"/>
        <v/>
      </c>
      <c r="Q27" s="129" t="str">
        <f t="shared" si="5"/>
        <v/>
      </c>
      <c r="R27" s="129" t="str">
        <f t="shared" si="13"/>
        <v/>
      </c>
      <c r="S27" s="129" t="str">
        <f t="shared" si="14"/>
        <v/>
      </c>
      <c r="T27" s="129" t="str">
        <f t="shared" si="15"/>
        <v/>
      </c>
      <c r="U27" s="128" t="str">
        <f t="shared" si="16"/>
        <v/>
      </c>
      <c r="V27" s="128" t="str">
        <f t="shared" si="16"/>
        <v/>
      </c>
      <c r="W27" s="128" t="str">
        <f t="shared" si="16"/>
        <v/>
      </c>
      <c r="X27" s="128" t="str">
        <f t="shared" si="16"/>
        <v/>
      </c>
      <c r="Y27" s="128" t="str">
        <f t="shared" si="16"/>
        <v/>
      </c>
      <c r="Z27" s="128" t="str">
        <f t="shared" si="16"/>
        <v/>
      </c>
      <c r="AA27" s="128" t="str">
        <f t="shared" si="16"/>
        <v/>
      </c>
      <c r="AB27" s="128" t="str">
        <f t="shared" si="16"/>
        <v/>
      </c>
      <c r="AC27" s="128" t="str">
        <f t="shared" si="16"/>
        <v/>
      </c>
      <c r="AD27" s="128" t="str">
        <f t="shared" si="16"/>
        <v/>
      </c>
      <c r="AE27" s="128" t="str">
        <f t="shared" si="16"/>
        <v/>
      </c>
      <c r="AF27" s="128" t="str">
        <f t="shared" si="16"/>
        <v/>
      </c>
      <c r="AG27" s="229">
        <f t="shared" si="8"/>
        <v>0</v>
      </c>
      <c r="AH27" s="229">
        <f t="shared" si="17"/>
        <v>0</v>
      </c>
      <c r="AI27" s="230">
        <f t="shared" si="9"/>
        <v>0</v>
      </c>
      <c r="AJ27" s="228" t="str">
        <f t="shared" si="10"/>
        <v/>
      </c>
      <c r="AK27" s="228" t="str">
        <f t="shared" si="11"/>
        <v/>
      </c>
      <c r="AL27" s="228" t="str">
        <f t="shared" si="11"/>
        <v/>
      </c>
      <c r="AM27" s="228" t="str">
        <f t="shared" si="11"/>
        <v/>
      </c>
      <c r="AN27" s="228" t="str">
        <f t="shared" si="11"/>
        <v/>
      </c>
      <c r="AO27" s="228" t="str">
        <f t="shared" si="11"/>
        <v/>
      </c>
      <c r="AP27" s="228" t="str">
        <f t="shared" si="11"/>
        <v/>
      </c>
      <c r="AQ27" s="228" t="str">
        <f t="shared" si="11"/>
        <v/>
      </c>
      <c r="AR27" s="228" t="str">
        <f t="shared" si="11"/>
        <v/>
      </c>
      <c r="AS27" s="228" t="str">
        <f t="shared" si="11"/>
        <v/>
      </c>
      <c r="AT27" s="228" t="str">
        <f t="shared" si="11"/>
        <v/>
      </c>
      <c r="AU27" s="228" t="str">
        <f t="shared" si="11"/>
        <v/>
      </c>
      <c r="AV27" s="228" t="str">
        <f t="shared" si="11"/>
        <v/>
      </c>
      <c r="AW27" s="228">
        <f t="shared" si="18"/>
        <v>0</v>
      </c>
    </row>
    <row r="28" spans="1:49" s="183" customFormat="1" ht="23.15" customHeight="1">
      <c r="A28" s="61">
        <v>18</v>
      </c>
      <c r="B28" s="14" t="str">
        <f>IF(③職員名簿【年間実績】!B34="","",③職員名簿【年間実績】!B34)</f>
        <v/>
      </c>
      <c r="C28" s="173" t="str">
        <f>IF(③職員名簿【年間実績】!C34="","",③職員名簿【年間実績】!C34)</f>
        <v/>
      </c>
      <c r="D28" s="174" t="str">
        <f>IF(③職員名簿【年間実績】!D34="","",③職員名簿【年間実績】!D34)</f>
        <v/>
      </c>
      <c r="E28" s="175" t="str">
        <f>IF(③職員名簿【年間実績】!E34="","",③職員名簿【年間実績】!E34)</f>
        <v/>
      </c>
      <c r="F28" s="175" t="str">
        <f>IF(③職員名簿【年間実績】!F34="","",③職員名簿【年間実績】!F34)</f>
        <v/>
      </c>
      <c r="G28" s="175" t="str">
        <f>IF(③職員名簿【年間実績】!G34="","",③職員名簿【年間実績】!G34)</f>
        <v/>
      </c>
      <c r="H28" s="175" t="str">
        <f>IF(③職員名簿【年間実績】!H34="","",③職員名簿【年間実績】!H34)</f>
        <v/>
      </c>
      <c r="I28" s="175" t="str">
        <f>IF(③職員名簿【年間実績】!I34="","",③職員名簿【年間実績】!I34)</f>
        <v/>
      </c>
      <c r="J28" s="175" t="str">
        <f>IF(③職員名簿【年間実績】!J34="","",③職員名簿【年間実績】!J34)</f>
        <v/>
      </c>
      <c r="K28" s="231" t="str">
        <f>IF(③職員名簿【年間実績】!K34="","",③職員名簿【年間実績】!K34)</f>
        <v/>
      </c>
      <c r="L28" s="175" t="str">
        <f>IF(③職員名簿【年間実績】!L34="","",③職員名簿【年間実績】!L34)</f>
        <v/>
      </c>
      <c r="M28" s="175" t="str">
        <f>IF(③職員名簿【年間実績】!M34="","",③職員名簿【年間実績】!M34)</f>
        <v/>
      </c>
      <c r="N28" s="175" t="str">
        <f>IF(③職員名簿【年間実績】!N34="","",③職員名簿【年間実績】!N34)</f>
        <v/>
      </c>
      <c r="O28" s="175" t="str">
        <f>IF(③職員名簿【年間実績】!O34="","",③職員名簿【年間実績】!O34)</f>
        <v/>
      </c>
      <c r="P28" s="225" t="str">
        <f t="shared" si="12"/>
        <v/>
      </c>
      <c r="Q28" s="129" t="str">
        <f t="shared" si="5"/>
        <v/>
      </c>
      <c r="R28" s="129" t="str">
        <f t="shared" si="13"/>
        <v/>
      </c>
      <c r="S28" s="129" t="str">
        <f t="shared" si="14"/>
        <v/>
      </c>
      <c r="T28" s="129" t="str">
        <f t="shared" si="15"/>
        <v/>
      </c>
      <c r="U28" s="128" t="str">
        <f t="shared" ref="U28:AF43" si="19">IF($T28="",IF($K28="","",IF(U$9&gt;=$K28,IF($L28="",$S28,IF(U$9&gt;$L28,"",$S28)),"")),IF(AND(U$9&gt;=$K28,OR($L28&gt;=U$9,$L28="")),$T28,""))</f>
        <v/>
      </c>
      <c r="V28" s="128" t="str">
        <f t="shared" si="19"/>
        <v/>
      </c>
      <c r="W28" s="128" t="str">
        <f t="shared" si="19"/>
        <v/>
      </c>
      <c r="X28" s="128" t="str">
        <f t="shared" si="19"/>
        <v/>
      </c>
      <c r="Y28" s="128" t="str">
        <f t="shared" si="19"/>
        <v/>
      </c>
      <c r="Z28" s="128" t="str">
        <f t="shared" si="19"/>
        <v/>
      </c>
      <c r="AA28" s="128" t="str">
        <f t="shared" si="19"/>
        <v/>
      </c>
      <c r="AB28" s="128" t="str">
        <f t="shared" si="19"/>
        <v/>
      </c>
      <c r="AC28" s="128" t="str">
        <f t="shared" si="19"/>
        <v/>
      </c>
      <c r="AD28" s="128" t="str">
        <f t="shared" si="19"/>
        <v/>
      </c>
      <c r="AE28" s="128" t="str">
        <f t="shared" si="19"/>
        <v/>
      </c>
      <c r="AF28" s="128" t="str">
        <f t="shared" si="19"/>
        <v/>
      </c>
      <c r="AG28" s="229">
        <f t="shared" si="8"/>
        <v>0</v>
      </c>
      <c r="AH28" s="229">
        <f t="shared" si="17"/>
        <v>0</v>
      </c>
      <c r="AI28" s="230">
        <f t="shared" si="9"/>
        <v>0</v>
      </c>
      <c r="AJ28" s="228" t="str">
        <f t="shared" si="10"/>
        <v/>
      </c>
      <c r="AK28" s="228" t="str">
        <f t="shared" si="11"/>
        <v/>
      </c>
      <c r="AL28" s="228" t="str">
        <f t="shared" si="11"/>
        <v/>
      </c>
      <c r="AM28" s="228" t="str">
        <f t="shared" si="11"/>
        <v/>
      </c>
      <c r="AN28" s="228" t="str">
        <f t="shared" si="11"/>
        <v/>
      </c>
      <c r="AO28" s="228" t="str">
        <f t="shared" si="11"/>
        <v/>
      </c>
      <c r="AP28" s="228" t="str">
        <f t="shared" si="11"/>
        <v/>
      </c>
      <c r="AQ28" s="228" t="str">
        <f t="shared" si="11"/>
        <v/>
      </c>
      <c r="AR28" s="228" t="str">
        <f t="shared" si="11"/>
        <v/>
      </c>
      <c r="AS28" s="228" t="str">
        <f t="shared" si="11"/>
        <v/>
      </c>
      <c r="AT28" s="228" t="str">
        <f t="shared" si="11"/>
        <v/>
      </c>
      <c r="AU28" s="228" t="str">
        <f t="shared" si="11"/>
        <v/>
      </c>
      <c r="AV28" s="228" t="str">
        <f t="shared" si="11"/>
        <v/>
      </c>
      <c r="AW28" s="228">
        <f t="shared" si="18"/>
        <v>0</v>
      </c>
    </row>
    <row r="29" spans="1:49" s="183" customFormat="1" ht="23.15" customHeight="1">
      <c r="A29" s="61">
        <v>19</v>
      </c>
      <c r="B29" s="14" t="str">
        <f>IF(③職員名簿【年間実績】!B35="","",③職員名簿【年間実績】!B35)</f>
        <v/>
      </c>
      <c r="C29" s="173" t="str">
        <f>IF(③職員名簿【年間実績】!C35="","",③職員名簿【年間実績】!C35)</f>
        <v/>
      </c>
      <c r="D29" s="174" t="str">
        <f>IF(③職員名簿【年間実績】!D35="","",③職員名簿【年間実績】!D35)</f>
        <v/>
      </c>
      <c r="E29" s="175" t="str">
        <f>IF(③職員名簿【年間実績】!E35="","",③職員名簿【年間実績】!E35)</f>
        <v/>
      </c>
      <c r="F29" s="175" t="str">
        <f>IF(③職員名簿【年間実績】!F35="","",③職員名簿【年間実績】!F35)</f>
        <v/>
      </c>
      <c r="G29" s="175" t="str">
        <f>IF(③職員名簿【年間実績】!G35="","",③職員名簿【年間実績】!G35)</f>
        <v/>
      </c>
      <c r="H29" s="175" t="str">
        <f>IF(③職員名簿【年間実績】!H35="","",③職員名簿【年間実績】!H35)</f>
        <v/>
      </c>
      <c r="I29" s="175" t="str">
        <f>IF(③職員名簿【年間実績】!I35="","",③職員名簿【年間実績】!I35)</f>
        <v/>
      </c>
      <c r="J29" s="175" t="str">
        <f>IF(③職員名簿【年間実績】!J35="","",③職員名簿【年間実績】!J35)</f>
        <v/>
      </c>
      <c r="K29" s="231" t="str">
        <f>IF(③職員名簿【年間実績】!K35="","",③職員名簿【年間実績】!K35)</f>
        <v/>
      </c>
      <c r="L29" s="175" t="str">
        <f>IF(③職員名簿【年間実績】!L35="","",③職員名簿【年間実績】!L35)</f>
        <v/>
      </c>
      <c r="M29" s="175" t="str">
        <f>IF(③職員名簿【年間実績】!M35="","",③職員名簿【年間実績】!M35)</f>
        <v/>
      </c>
      <c r="N29" s="175" t="str">
        <f>IF(③職員名簿【年間実績】!N35="","",③職員名簿【年間実績】!N35)</f>
        <v/>
      </c>
      <c r="O29" s="175" t="str">
        <f>IF(③職員名簿【年間実績】!O35="","",③職員名簿【年間実績】!O35)</f>
        <v/>
      </c>
      <c r="P29" s="225" t="str">
        <f t="shared" si="12"/>
        <v/>
      </c>
      <c r="Q29" s="129" t="str">
        <f t="shared" si="5"/>
        <v/>
      </c>
      <c r="R29" s="129" t="str">
        <f t="shared" si="13"/>
        <v/>
      </c>
      <c r="S29" s="129" t="str">
        <f t="shared" si="14"/>
        <v/>
      </c>
      <c r="T29" s="129" t="str">
        <f t="shared" si="15"/>
        <v/>
      </c>
      <c r="U29" s="128" t="str">
        <f t="shared" si="19"/>
        <v/>
      </c>
      <c r="V29" s="128" t="str">
        <f t="shared" si="19"/>
        <v/>
      </c>
      <c r="W29" s="128" t="str">
        <f t="shared" si="19"/>
        <v/>
      </c>
      <c r="X29" s="128" t="str">
        <f t="shared" si="19"/>
        <v/>
      </c>
      <c r="Y29" s="128" t="str">
        <f t="shared" si="19"/>
        <v/>
      </c>
      <c r="Z29" s="128" t="str">
        <f t="shared" si="19"/>
        <v/>
      </c>
      <c r="AA29" s="128" t="str">
        <f t="shared" si="19"/>
        <v/>
      </c>
      <c r="AB29" s="128" t="str">
        <f t="shared" si="19"/>
        <v/>
      </c>
      <c r="AC29" s="128" t="str">
        <f t="shared" si="19"/>
        <v/>
      </c>
      <c r="AD29" s="128" t="str">
        <f t="shared" si="19"/>
        <v/>
      </c>
      <c r="AE29" s="128" t="str">
        <f t="shared" si="19"/>
        <v/>
      </c>
      <c r="AF29" s="128" t="str">
        <f t="shared" si="19"/>
        <v/>
      </c>
      <c r="AG29" s="229">
        <f t="shared" si="8"/>
        <v>0</v>
      </c>
      <c r="AH29" s="229">
        <f t="shared" si="17"/>
        <v>0</v>
      </c>
      <c r="AI29" s="230">
        <f t="shared" si="9"/>
        <v>0</v>
      </c>
      <c r="AJ29" s="228" t="str">
        <f t="shared" si="10"/>
        <v/>
      </c>
      <c r="AK29" s="228" t="str">
        <f t="shared" si="11"/>
        <v/>
      </c>
      <c r="AL29" s="228" t="str">
        <f t="shared" si="11"/>
        <v/>
      </c>
      <c r="AM29" s="228" t="str">
        <f t="shared" si="11"/>
        <v/>
      </c>
      <c r="AN29" s="228" t="str">
        <f t="shared" si="11"/>
        <v/>
      </c>
      <c r="AO29" s="228" t="str">
        <f t="shared" si="11"/>
        <v/>
      </c>
      <c r="AP29" s="228" t="str">
        <f t="shared" si="11"/>
        <v/>
      </c>
      <c r="AQ29" s="228" t="str">
        <f t="shared" si="11"/>
        <v/>
      </c>
      <c r="AR29" s="228" t="str">
        <f t="shared" si="11"/>
        <v/>
      </c>
      <c r="AS29" s="228" t="str">
        <f t="shared" si="11"/>
        <v/>
      </c>
      <c r="AT29" s="228" t="str">
        <f t="shared" si="11"/>
        <v/>
      </c>
      <c r="AU29" s="228" t="str">
        <f t="shared" si="11"/>
        <v/>
      </c>
      <c r="AV29" s="228" t="str">
        <f t="shared" si="11"/>
        <v/>
      </c>
      <c r="AW29" s="228">
        <f t="shared" si="18"/>
        <v>0</v>
      </c>
    </row>
    <row r="30" spans="1:49" s="183" customFormat="1" ht="23.15" customHeight="1">
      <c r="A30" s="61">
        <v>20</v>
      </c>
      <c r="B30" s="14" t="str">
        <f>IF(③職員名簿【年間実績】!B36="","",③職員名簿【年間実績】!B36)</f>
        <v/>
      </c>
      <c r="C30" s="173" t="str">
        <f>IF(③職員名簿【年間実績】!C36="","",③職員名簿【年間実績】!C36)</f>
        <v/>
      </c>
      <c r="D30" s="174" t="str">
        <f>IF(③職員名簿【年間実績】!D36="","",③職員名簿【年間実績】!D36)</f>
        <v/>
      </c>
      <c r="E30" s="175" t="str">
        <f>IF(③職員名簿【年間実績】!E36="","",③職員名簿【年間実績】!E36)</f>
        <v/>
      </c>
      <c r="F30" s="175" t="str">
        <f>IF(③職員名簿【年間実績】!F36="","",③職員名簿【年間実績】!F36)</f>
        <v/>
      </c>
      <c r="G30" s="175" t="str">
        <f>IF(③職員名簿【年間実績】!G36="","",③職員名簿【年間実績】!G36)</f>
        <v/>
      </c>
      <c r="H30" s="175" t="str">
        <f>IF(③職員名簿【年間実績】!H36="","",③職員名簿【年間実績】!H36)</f>
        <v/>
      </c>
      <c r="I30" s="175" t="str">
        <f>IF(③職員名簿【年間実績】!I36="","",③職員名簿【年間実績】!I36)</f>
        <v/>
      </c>
      <c r="J30" s="175" t="str">
        <f>IF(③職員名簿【年間実績】!J36="","",③職員名簿【年間実績】!J36)</f>
        <v/>
      </c>
      <c r="K30" s="231" t="str">
        <f>IF(③職員名簿【年間実績】!K36="","",③職員名簿【年間実績】!K36)</f>
        <v/>
      </c>
      <c r="L30" s="175" t="str">
        <f>IF(③職員名簿【年間実績】!L36="","",③職員名簿【年間実績】!L36)</f>
        <v/>
      </c>
      <c r="M30" s="175" t="str">
        <f>IF(③職員名簿【年間実績】!M36="","",③職員名簿【年間実績】!M36)</f>
        <v/>
      </c>
      <c r="N30" s="175" t="str">
        <f>IF(③職員名簿【年間実績】!N36="","",③職員名簿【年間実績】!N36)</f>
        <v/>
      </c>
      <c r="O30" s="175" t="str">
        <f>IF(③職員名簿【年間実績】!O36="","",③職員名簿【年間実績】!O36)</f>
        <v/>
      </c>
      <c r="P30" s="225" t="str">
        <f t="shared" si="12"/>
        <v/>
      </c>
      <c r="Q30" s="129" t="str">
        <f t="shared" si="5"/>
        <v/>
      </c>
      <c r="R30" s="129" t="str">
        <f t="shared" si="13"/>
        <v/>
      </c>
      <c r="S30" s="129" t="str">
        <f t="shared" si="14"/>
        <v/>
      </c>
      <c r="T30" s="129" t="str">
        <f t="shared" si="15"/>
        <v/>
      </c>
      <c r="U30" s="128" t="str">
        <f t="shared" si="19"/>
        <v/>
      </c>
      <c r="V30" s="128" t="str">
        <f t="shared" si="19"/>
        <v/>
      </c>
      <c r="W30" s="128" t="str">
        <f t="shared" si="19"/>
        <v/>
      </c>
      <c r="X30" s="128" t="str">
        <f t="shared" si="19"/>
        <v/>
      </c>
      <c r="Y30" s="128" t="str">
        <f t="shared" si="19"/>
        <v/>
      </c>
      <c r="Z30" s="128" t="str">
        <f t="shared" si="19"/>
        <v/>
      </c>
      <c r="AA30" s="128" t="str">
        <f t="shared" si="19"/>
        <v/>
      </c>
      <c r="AB30" s="128" t="str">
        <f t="shared" si="19"/>
        <v/>
      </c>
      <c r="AC30" s="128" t="str">
        <f t="shared" si="19"/>
        <v/>
      </c>
      <c r="AD30" s="128" t="str">
        <f t="shared" si="19"/>
        <v/>
      </c>
      <c r="AE30" s="128" t="str">
        <f t="shared" si="19"/>
        <v/>
      </c>
      <c r="AF30" s="128" t="str">
        <f t="shared" si="19"/>
        <v/>
      </c>
      <c r="AG30" s="229">
        <f t="shared" si="8"/>
        <v>0</v>
      </c>
      <c r="AH30" s="229">
        <f t="shared" si="17"/>
        <v>0</v>
      </c>
      <c r="AI30" s="230">
        <f t="shared" si="9"/>
        <v>0</v>
      </c>
      <c r="AJ30" s="228" t="str">
        <f t="shared" si="10"/>
        <v/>
      </c>
      <c r="AK30" s="228" t="str">
        <f t="shared" si="11"/>
        <v/>
      </c>
      <c r="AL30" s="228" t="str">
        <f t="shared" si="11"/>
        <v/>
      </c>
      <c r="AM30" s="228" t="str">
        <f t="shared" si="11"/>
        <v/>
      </c>
      <c r="AN30" s="228" t="str">
        <f t="shared" si="11"/>
        <v/>
      </c>
      <c r="AO30" s="228" t="str">
        <f t="shared" si="11"/>
        <v/>
      </c>
      <c r="AP30" s="228" t="str">
        <f t="shared" si="11"/>
        <v/>
      </c>
      <c r="AQ30" s="228" t="str">
        <f t="shared" si="11"/>
        <v/>
      </c>
      <c r="AR30" s="228" t="str">
        <f t="shared" si="11"/>
        <v/>
      </c>
      <c r="AS30" s="228" t="str">
        <f t="shared" si="11"/>
        <v/>
      </c>
      <c r="AT30" s="228" t="str">
        <f t="shared" si="11"/>
        <v/>
      </c>
      <c r="AU30" s="228" t="str">
        <f t="shared" si="11"/>
        <v/>
      </c>
      <c r="AV30" s="228" t="str">
        <f t="shared" si="11"/>
        <v/>
      </c>
      <c r="AW30" s="228">
        <f t="shared" si="18"/>
        <v>0</v>
      </c>
    </row>
    <row r="31" spans="1:49" s="183" customFormat="1" ht="23.15" customHeight="1">
      <c r="A31" s="61">
        <v>21</v>
      </c>
      <c r="B31" s="14" t="str">
        <f>IF(③職員名簿【年間実績】!B37="","",③職員名簿【年間実績】!B37)</f>
        <v/>
      </c>
      <c r="C31" s="173" t="str">
        <f>IF(③職員名簿【年間実績】!C37="","",③職員名簿【年間実績】!C37)</f>
        <v/>
      </c>
      <c r="D31" s="174" t="str">
        <f>IF(③職員名簿【年間実績】!D37="","",③職員名簿【年間実績】!D37)</f>
        <v/>
      </c>
      <c r="E31" s="175" t="str">
        <f>IF(③職員名簿【年間実績】!E37="","",③職員名簿【年間実績】!E37)</f>
        <v/>
      </c>
      <c r="F31" s="175" t="str">
        <f>IF(③職員名簿【年間実績】!F37="","",③職員名簿【年間実績】!F37)</f>
        <v/>
      </c>
      <c r="G31" s="175" t="str">
        <f>IF(③職員名簿【年間実績】!G37="","",③職員名簿【年間実績】!G37)</f>
        <v/>
      </c>
      <c r="H31" s="175" t="str">
        <f>IF(③職員名簿【年間実績】!H37="","",③職員名簿【年間実績】!H37)</f>
        <v/>
      </c>
      <c r="I31" s="175" t="str">
        <f>IF(③職員名簿【年間実績】!I37="","",③職員名簿【年間実績】!I37)</f>
        <v/>
      </c>
      <c r="J31" s="175" t="str">
        <f>IF(③職員名簿【年間実績】!J37="","",③職員名簿【年間実績】!J37)</f>
        <v/>
      </c>
      <c r="K31" s="231" t="str">
        <f>IF(③職員名簿【年間実績】!K37="","",③職員名簿【年間実績】!K37)</f>
        <v/>
      </c>
      <c r="L31" s="175" t="str">
        <f>IF(③職員名簿【年間実績】!L37="","",③職員名簿【年間実績】!L37)</f>
        <v/>
      </c>
      <c r="M31" s="175" t="str">
        <f>IF(③職員名簿【年間実績】!M37="","",③職員名簿【年間実績】!M37)</f>
        <v/>
      </c>
      <c r="N31" s="175" t="str">
        <f>IF(③職員名簿【年間実績】!N37="","",③職員名簿【年間実績】!N37)</f>
        <v/>
      </c>
      <c r="O31" s="175" t="str">
        <f>IF(③職員名簿【年間実績】!O37="","",③職員名簿【年間実績】!O37)</f>
        <v/>
      </c>
      <c r="P31" s="225" t="str">
        <f t="shared" si="12"/>
        <v/>
      </c>
      <c r="Q31" s="129" t="str">
        <f t="shared" si="5"/>
        <v/>
      </c>
      <c r="R31" s="129" t="str">
        <f t="shared" si="13"/>
        <v/>
      </c>
      <c r="S31" s="129" t="str">
        <f t="shared" si="14"/>
        <v/>
      </c>
      <c r="T31" s="129" t="str">
        <f t="shared" si="15"/>
        <v/>
      </c>
      <c r="U31" s="128" t="str">
        <f t="shared" si="19"/>
        <v/>
      </c>
      <c r="V31" s="128" t="str">
        <f t="shared" si="19"/>
        <v/>
      </c>
      <c r="W31" s="128" t="str">
        <f t="shared" si="19"/>
        <v/>
      </c>
      <c r="X31" s="128" t="str">
        <f t="shared" si="19"/>
        <v/>
      </c>
      <c r="Y31" s="128" t="str">
        <f t="shared" si="19"/>
        <v/>
      </c>
      <c r="Z31" s="128" t="str">
        <f t="shared" si="19"/>
        <v/>
      </c>
      <c r="AA31" s="128" t="str">
        <f t="shared" si="19"/>
        <v/>
      </c>
      <c r="AB31" s="128" t="str">
        <f t="shared" si="19"/>
        <v/>
      </c>
      <c r="AC31" s="128" t="str">
        <f t="shared" si="19"/>
        <v/>
      </c>
      <c r="AD31" s="128" t="str">
        <f t="shared" si="19"/>
        <v/>
      </c>
      <c r="AE31" s="128" t="str">
        <f t="shared" si="19"/>
        <v/>
      </c>
      <c r="AF31" s="128" t="str">
        <f t="shared" si="19"/>
        <v/>
      </c>
      <c r="AG31" s="229">
        <f t="shared" si="8"/>
        <v>0</v>
      </c>
      <c r="AH31" s="229">
        <f t="shared" si="17"/>
        <v>0</v>
      </c>
      <c r="AI31" s="230">
        <f t="shared" si="9"/>
        <v>0</v>
      </c>
      <c r="AJ31" s="228" t="str">
        <f t="shared" si="10"/>
        <v/>
      </c>
      <c r="AK31" s="228" t="str">
        <f t="shared" si="11"/>
        <v/>
      </c>
      <c r="AL31" s="228" t="str">
        <f t="shared" si="11"/>
        <v/>
      </c>
      <c r="AM31" s="228" t="str">
        <f t="shared" si="11"/>
        <v/>
      </c>
      <c r="AN31" s="228" t="str">
        <f t="shared" si="11"/>
        <v/>
      </c>
      <c r="AO31" s="228" t="str">
        <f t="shared" si="11"/>
        <v/>
      </c>
      <c r="AP31" s="228" t="str">
        <f t="shared" si="11"/>
        <v/>
      </c>
      <c r="AQ31" s="228" t="str">
        <f t="shared" si="11"/>
        <v/>
      </c>
      <c r="AR31" s="228" t="str">
        <f t="shared" si="11"/>
        <v/>
      </c>
      <c r="AS31" s="228" t="str">
        <f t="shared" si="11"/>
        <v/>
      </c>
      <c r="AT31" s="228" t="str">
        <f t="shared" si="11"/>
        <v/>
      </c>
      <c r="AU31" s="228" t="str">
        <f t="shared" si="11"/>
        <v/>
      </c>
      <c r="AV31" s="228" t="str">
        <f t="shared" si="11"/>
        <v/>
      </c>
      <c r="AW31" s="228">
        <f t="shared" si="18"/>
        <v>0</v>
      </c>
    </row>
    <row r="32" spans="1:49" s="183" customFormat="1" ht="23.15" customHeight="1">
      <c r="A32" s="61">
        <v>22</v>
      </c>
      <c r="B32" s="14" t="str">
        <f>IF(③職員名簿【年間実績】!B38="","",③職員名簿【年間実績】!B38)</f>
        <v/>
      </c>
      <c r="C32" s="173" t="str">
        <f>IF(③職員名簿【年間実績】!C38="","",③職員名簿【年間実績】!C38)</f>
        <v/>
      </c>
      <c r="D32" s="174" t="str">
        <f>IF(③職員名簿【年間実績】!D38="","",③職員名簿【年間実績】!D38)</f>
        <v/>
      </c>
      <c r="E32" s="175" t="str">
        <f>IF(③職員名簿【年間実績】!E38="","",③職員名簿【年間実績】!E38)</f>
        <v/>
      </c>
      <c r="F32" s="175" t="str">
        <f>IF(③職員名簿【年間実績】!F38="","",③職員名簿【年間実績】!F38)</f>
        <v/>
      </c>
      <c r="G32" s="175" t="str">
        <f>IF(③職員名簿【年間実績】!G38="","",③職員名簿【年間実績】!G38)</f>
        <v/>
      </c>
      <c r="H32" s="175" t="str">
        <f>IF(③職員名簿【年間実績】!H38="","",③職員名簿【年間実績】!H38)</f>
        <v/>
      </c>
      <c r="I32" s="175" t="str">
        <f>IF(③職員名簿【年間実績】!I38="","",③職員名簿【年間実績】!I38)</f>
        <v/>
      </c>
      <c r="J32" s="175" t="str">
        <f>IF(③職員名簿【年間実績】!J38="","",③職員名簿【年間実績】!J38)</f>
        <v/>
      </c>
      <c r="K32" s="231" t="str">
        <f>IF(③職員名簿【年間実績】!K38="","",③職員名簿【年間実績】!K38)</f>
        <v/>
      </c>
      <c r="L32" s="175" t="str">
        <f>IF(③職員名簿【年間実績】!L38="","",③職員名簿【年間実績】!L38)</f>
        <v/>
      </c>
      <c r="M32" s="175" t="str">
        <f>IF(③職員名簿【年間実績】!M38="","",③職員名簿【年間実績】!M38)</f>
        <v/>
      </c>
      <c r="N32" s="175" t="str">
        <f>IF(③職員名簿【年間実績】!N38="","",③職員名簿【年間実績】!N38)</f>
        <v/>
      </c>
      <c r="O32" s="175" t="str">
        <f>IF(③職員名簿【年間実績】!O38="","",③職員名簿【年間実績】!O38)</f>
        <v/>
      </c>
      <c r="P32" s="225" t="str">
        <f t="shared" si="12"/>
        <v/>
      </c>
      <c r="Q32" s="129" t="str">
        <f t="shared" si="5"/>
        <v/>
      </c>
      <c r="R32" s="129" t="str">
        <f t="shared" si="13"/>
        <v/>
      </c>
      <c r="S32" s="129" t="str">
        <f t="shared" si="14"/>
        <v/>
      </c>
      <c r="T32" s="129" t="str">
        <f t="shared" si="15"/>
        <v/>
      </c>
      <c r="U32" s="128" t="str">
        <f t="shared" si="19"/>
        <v/>
      </c>
      <c r="V32" s="128" t="str">
        <f t="shared" si="19"/>
        <v/>
      </c>
      <c r="W32" s="128" t="str">
        <f t="shared" si="19"/>
        <v/>
      </c>
      <c r="X32" s="128" t="str">
        <f t="shared" si="19"/>
        <v/>
      </c>
      <c r="Y32" s="128" t="str">
        <f t="shared" si="19"/>
        <v/>
      </c>
      <c r="Z32" s="128" t="str">
        <f t="shared" si="19"/>
        <v/>
      </c>
      <c r="AA32" s="128" t="str">
        <f t="shared" si="19"/>
        <v/>
      </c>
      <c r="AB32" s="128" t="str">
        <f t="shared" si="19"/>
        <v/>
      </c>
      <c r="AC32" s="128" t="str">
        <f t="shared" si="19"/>
        <v/>
      </c>
      <c r="AD32" s="128" t="str">
        <f t="shared" si="19"/>
        <v/>
      </c>
      <c r="AE32" s="128" t="str">
        <f t="shared" si="19"/>
        <v/>
      </c>
      <c r="AF32" s="128" t="str">
        <f t="shared" si="19"/>
        <v/>
      </c>
      <c r="AG32" s="229">
        <f t="shared" si="8"/>
        <v>0</v>
      </c>
      <c r="AH32" s="229">
        <f t="shared" si="17"/>
        <v>0</v>
      </c>
      <c r="AI32" s="230">
        <f t="shared" si="9"/>
        <v>0</v>
      </c>
      <c r="AJ32" s="228" t="str">
        <f t="shared" si="10"/>
        <v/>
      </c>
      <c r="AK32" s="228" t="str">
        <f t="shared" si="11"/>
        <v/>
      </c>
      <c r="AL32" s="228" t="str">
        <f t="shared" si="11"/>
        <v/>
      </c>
      <c r="AM32" s="228" t="str">
        <f t="shared" si="11"/>
        <v/>
      </c>
      <c r="AN32" s="228" t="str">
        <f t="shared" ref="AN32:AV60" si="20">IF(X32="","","○")</f>
        <v/>
      </c>
      <c r="AO32" s="228" t="str">
        <f t="shared" si="20"/>
        <v/>
      </c>
      <c r="AP32" s="228" t="str">
        <f t="shared" si="20"/>
        <v/>
      </c>
      <c r="AQ32" s="228" t="str">
        <f t="shared" si="20"/>
        <v/>
      </c>
      <c r="AR32" s="228" t="str">
        <f t="shared" si="20"/>
        <v/>
      </c>
      <c r="AS32" s="228" t="str">
        <f t="shared" si="20"/>
        <v/>
      </c>
      <c r="AT32" s="228" t="str">
        <f t="shared" si="20"/>
        <v/>
      </c>
      <c r="AU32" s="228" t="str">
        <f t="shared" si="20"/>
        <v/>
      </c>
      <c r="AV32" s="228" t="str">
        <f t="shared" si="20"/>
        <v/>
      </c>
      <c r="AW32" s="228">
        <f t="shared" si="18"/>
        <v>0</v>
      </c>
    </row>
    <row r="33" spans="1:49" s="183" customFormat="1" ht="23.15" customHeight="1">
      <c r="A33" s="61">
        <v>23</v>
      </c>
      <c r="B33" s="14" t="str">
        <f>IF(③職員名簿【年間実績】!B39="","",③職員名簿【年間実績】!B39)</f>
        <v/>
      </c>
      <c r="C33" s="173" t="str">
        <f>IF(③職員名簿【年間実績】!C39="","",③職員名簿【年間実績】!C39)</f>
        <v/>
      </c>
      <c r="D33" s="174" t="str">
        <f>IF(③職員名簿【年間実績】!D39="","",③職員名簿【年間実績】!D39)</f>
        <v/>
      </c>
      <c r="E33" s="175" t="str">
        <f>IF(③職員名簿【年間実績】!E39="","",③職員名簿【年間実績】!E39)</f>
        <v/>
      </c>
      <c r="F33" s="175" t="str">
        <f>IF(③職員名簿【年間実績】!F39="","",③職員名簿【年間実績】!F39)</f>
        <v/>
      </c>
      <c r="G33" s="175" t="str">
        <f>IF(③職員名簿【年間実績】!G39="","",③職員名簿【年間実績】!G39)</f>
        <v/>
      </c>
      <c r="H33" s="175" t="str">
        <f>IF(③職員名簿【年間実績】!H39="","",③職員名簿【年間実績】!H39)</f>
        <v/>
      </c>
      <c r="I33" s="175" t="str">
        <f>IF(③職員名簿【年間実績】!I39="","",③職員名簿【年間実績】!I39)</f>
        <v/>
      </c>
      <c r="J33" s="175" t="str">
        <f>IF(③職員名簿【年間実績】!J39="","",③職員名簿【年間実績】!J39)</f>
        <v/>
      </c>
      <c r="K33" s="231" t="str">
        <f>IF(③職員名簿【年間実績】!K39="","",③職員名簿【年間実績】!K39)</f>
        <v/>
      </c>
      <c r="L33" s="175" t="str">
        <f>IF(③職員名簿【年間実績】!L39="","",③職員名簿【年間実績】!L39)</f>
        <v/>
      </c>
      <c r="M33" s="175" t="str">
        <f>IF(③職員名簿【年間実績】!M39="","",③職員名簿【年間実績】!M39)</f>
        <v/>
      </c>
      <c r="N33" s="175" t="str">
        <f>IF(③職員名簿【年間実績】!N39="","",③職員名簿【年間実績】!N39)</f>
        <v/>
      </c>
      <c r="O33" s="175" t="str">
        <f>IF(③職員名簿【年間実績】!O39="","",③職員名簿【年間実績】!O39)</f>
        <v/>
      </c>
      <c r="P33" s="225" t="str">
        <f t="shared" si="12"/>
        <v/>
      </c>
      <c r="Q33" s="129" t="str">
        <f t="shared" si="5"/>
        <v/>
      </c>
      <c r="R33" s="129" t="str">
        <f t="shared" si="13"/>
        <v/>
      </c>
      <c r="S33" s="129" t="str">
        <f t="shared" si="14"/>
        <v/>
      </c>
      <c r="T33" s="129" t="str">
        <f t="shared" si="15"/>
        <v/>
      </c>
      <c r="U33" s="128" t="str">
        <f t="shared" si="19"/>
        <v/>
      </c>
      <c r="V33" s="128" t="str">
        <f t="shared" si="19"/>
        <v/>
      </c>
      <c r="W33" s="128" t="str">
        <f t="shared" si="19"/>
        <v/>
      </c>
      <c r="X33" s="128" t="str">
        <f t="shared" si="19"/>
        <v/>
      </c>
      <c r="Y33" s="128" t="str">
        <f t="shared" si="19"/>
        <v/>
      </c>
      <c r="Z33" s="128" t="str">
        <f t="shared" si="19"/>
        <v/>
      </c>
      <c r="AA33" s="128" t="str">
        <f t="shared" si="19"/>
        <v/>
      </c>
      <c r="AB33" s="128" t="str">
        <f t="shared" si="19"/>
        <v/>
      </c>
      <c r="AC33" s="128" t="str">
        <f t="shared" si="19"/>
        <v/>
      </c>
      <c r="AD33" s="128" t="str">
        <f t="shared" si="19"/>
        <v/>
      </c>
      <c r="AE33" s="128" t="str">
        <f t="shared" si="19"/>
        <v/>
      </c>
      <c r="AF33" s="128" t="str">
        <f t="shared" si="19"/>
        <v/>
      </c>
      <c r="AG33" s="229">
        <f t="shared" si="8"/>
        <v>0</v>
      </c>
      <c r="AH33" s="229">
        <f t="shared" si="17"/>
        <v>0</v>
      </c>
      <c r="AI33" s="230">
        <f t="shared" si="9"/>
        <v>0</v>
      </c>
      <c r="AJ33" s="228" t="str">
        <f t="shared" si="10"/>
        <v/>
      </c>
      <c r="AK33" s="228" t="str">
        <f t="shared" ref="AK33:AP64" si="21">IF(U33="","","○")</f>
        <v/>
      </c>
      <c r="AL33" s="228" t="str">
        <f t="shared" si="21"/>
        <v/>
      </c>
      <c r="AM33" s="228" t="str">
        <f t="shared" si="21"/>
        <v/>
      </c>
      <c r="AN33" s="228" t="str">
        <f t="shared" si="20"/>
        <v/>
      </c>
      <c r="AO33" s="228" t="str">
        <f t="shared" si="20"/>
        <v/>
      </c>
      <c r="AP33" s="228" t="str">
        <f t="shared" si="20"/>
        <v/>
      </c>
      <c r="AQ33" s="228" t="str">
        <f t="shared" si="20"/>
        <v/>
      </c>
      <c r="AR33" s="228" t="str">
        <f t="shared" si="20"/>
        <v/>
      </c>
      <c r="AS33" s="228" t="str">
        <f t="shared" si="20"/>
        <v/>
      </c>
      <c r="AT33" s="228" t="str">
        <f t="shared" si="20"/>
        <v/>
      </c>
      <c r="AU33" s="228" t="str">
        <f t="shared" si="20"/>
        <v/>
      </c>
      <c r="AV33" s="228" t="str">
        <f t="shared" si="20"/>
        <v/>
      </c>
      <c r="AW33" s="228">
        <f t="shared" si="18"/>
        <v>0</v>
      </c>
    </row>
    <row r="34" spans="1:49" s="183" customFormat="1" ht="23.15" customHeight="1">
      <c r="A34" s="61">
        <v>24</v>
      </c>
      <c r="B34" s="14" t="str">
        <f>IF(③職員名簿【年間実績】!B40="","",③職員名簿【年間実績】!B40)</f>
        <v/>
      </c>
      <c r="C34" s="173" t="str">
        <f>IF(③職員名簿【年間実績】!C40="","",③職員名簿【年間実績】!C40)</f>
        <v/>
      </c>
      <c r="D34" s="174" t="str">
        <f>IF(③職員名簿【年間実績】!D40="","",③職員名簿【年間実績】!D40)</f>
        <v/>
      </c>
      <c r="E34" s="175" t="str">
        <f>IF(③職員名簿【年間実績】!E40="","",③職員名簿【年間実績】!E40)</f>
        <v/>
      </c>
      <c r="F34" s="175" t="str">
        <f>IF(③職員名簿【年間実績】!F40="","",③職員名簿【年間実績】!F40)</f>
        <v/>
      </c>
      <c r="G34" s="175" t="str">
        <f>IF(③職員名簿【年間実績】!G40="","",③職員名簿【年間実績】!G40)</f>
        <v/>
      </c>
      <c r="H34" s="175" t="str">
        <f>IF(③職員名簿【年間実績】!H40="","",③職員名簿【年間実績】!H40)</f>
        <v/>
      </c>
      <c r="I34" s="175" t="str">
        <f>IF(③職員名簿【年間実績】!I40="","",③職員名簿【年間実績】!I40)</f>
        <v/>
      </c>
      <c r="J34" s="175" t="str">
        <f>IF(③職員名簿【年間実績】!J40="","",③職員名簿【年間実績】!J40)</f>
        <v/>
      </c>
      <c r="K34" s="231" t="str">
        <f>IF(③職員名簿【年間実績】!K40="","",③職員名簿【年間実績】!K40)</f>
        <v/>
      </c>
      <c r="L34" s="175" t="str">
        <f>IF(③職員名簿【年間実績】!L40="","",③職員名簿【年間実績】!L40)</f>
        <v/>
      </c>
      <c r="M34" s="175" t="str">
        <f>IF(③職員名簿【年間実績】!M40="","",③職員名簿【年間実績】!M40)</f>
        <v/>
      </c>
      <c r="N34" s="175" t="str">
        <f>IF(③職員名簿【年間実績】!N40="","",③職員名簿【年間実績】!N40)</f>
        <v/>
      </c>
      <c r="O34" s="175" t="str">
        <f>IF(③職員名簿【年間実績】!O40="","",③職員名簿【年間実績】!O40)</f>
        <v/>
      </c>
      <c r="P34" s="225" t="str">
        <f t="shared" si="12"/>
        <v/>
      </c>
      <c r="Q34" s="129" t="str">
        <f t="shared" si="5"/>
        <v/>
      </c>
      <c r="R34" s="129" t="str">
        <f t="shared" si="13"/>
        <v/>
      </c>
      <c r="S34" s="129" t="str">
        <f t="shared" si="14"/>
        <v/>
      </c>
      <c r="T34" s="129" t="str">
        <f t="shared" si="15"/>
        <v/>
      </c>
      <c r="U34" s="128" t="str">
        <f t="shared" si="19"/>
        <v/>
      </c>
      <c r="V34" s="128" t="str">
        <f t="shared" si="19"/>
        <v/>
      </c>
      <c r="W34" s="128" t="str">
        <f t="shared" si="19"/>
        <v/>
      </c>
      <c r="X34" s="128" t="str">
        <f t="shared" si="19"/>
        <v/>
      </c>
      <c r="Y34" s="128" t="str">
        <f t="shared" si="19"/>
        <v/>
      </c>
      <c r="Z34" s="128" t="str">
        <f t="shared" si="19"/>
        <v/>
      </c>
      <c r="AA34" s="128" t="str">
        <f t="shared" si="19"/>
        <v/>
      </c>
      <c r="AB34" s="128" t="str">
        <f t="shared" si="19"/>
        <v/>
      </c>
      <c r="AC34" s="128" t="str">
        <f t="shared" si="19"/>
        <v/>
      </c>
      <c r="AD34" s="128" t="str">
        <f t="shared" si="19"/>
        <v/>
      </c>
      <c r="AE34" s="128" t="str">
        <f t="shared" si="19"/>
        <v/>
      </c>
      <c r="AF34" s="128" t="str">
        <f t="shared" si="19"/>
        <v/>
      </c>
      <c r="AG34" s="229">
        <f t="shared" si="8"/>
        <v>0</v>
      </c>
      <c r="AH34" s="229">
        <f t="shared" si="17"/>
        <v>0</v>
      </c>
      <c r="AI34" s="230">
        <f t="shared" si="9"/>
        <v>0</v>
      </c>
      <c r="AJ34" s="228" t="str">
        <f t="shared" si="10"/>
        <v/>
      </c>
      <c r="AK34" s="228" t="str">
        <f t="shared" si="21"/>
        <v/>
      </c>
      <c r="AL34" s="228" t="str">
        <f t="shared" si="21"/>
        <v/>
      </c>
      <c r="AM34" s="228" t="str">
        <f t="shared" si="21"/>
        <v/>
      </c>
      <c r="AN34" s="228" t="str">
        <f t="shared" si="20"/>
        <v/>
      </c>
      <c r="AO34" s="228" t="str">
        <f t="shared" si="20"/>
        <v/>
      </c>
      <c r="AP34" s="228" t="str">
        <f t="shared" si="20"/>
        <v/>
      </c>
      <c r="AQ34" s="228" t="str">
        <f t="shared" si="20"/>
        <v/>
      </c>
      <c r="AR34" s="228" t="str">
        <f t="shared" si="20"/>
        <v/>
      </c>
      <c r="AS34" s="228" t="str">
        <f t="shared" si="20"/>
        <v/>
      </c>
      <c r="AT34" s="228" t="str">
        <f t="shared" si="20"/>
        <v/>
      </c>
      <c r="AU34" s="228" t="str">
        <f t="shared" si="20"/>
        <v/>
      </c>
      <c r="AV34" s="228" t="str">
        <f t="shared" si="20"/>
        <v/>
      </c>
      <c r="AW34" s="228">
        <f t="shared" si="18"/>
        <v>0</v>
      </c>
    </row>
    <row r="35" spans="1:49" s="183" customFormat="1" ht="23.15" customHeight="1">
      <c r="A35" s="61">
        <v>25</v>
      </c>
      <c r="B35" s="14" t="str">
        <f>IF(③職員名簿【年間実績】!B41="","",③職員名簿【年間実績】!B41)</f>
        <v/>
      </c>
      <c r="C35" s="173" t="str">
        <f>IF(③職員名簿【年間実績】!C41="","",③職員名簿【年間実績】!C41)</f>
        <v/>
      </c>
      <c r="D35" s="174" t="str">
        <f>IF(③職員名簿【年間実績】!D41="","",③職員名簿【年間実績】!D41)</f>
        <v/>
      </c>
      <c r="E35" s="175" t="str">
        <f>IF(③職員名簿【年間実績】!E41="","",③職員名簿【年間実績】!E41)</f>
        <v/>
      </c>
      <c r="F35" s="175" t="str">
        <f>IF(③職員名簿【年間実績】!F41="","",③職員名簿【年間実績】!F41)</f>
        <v/>
      </c>
      <c r="G35" s="175" t="str">
        <f>IF(③職員名簿【年間実績】!G41="","",③職員名簿【年間実績】!G41)</f>
        <v/>
      </c>
      <c r="H35" s="175" t="str">
        <f>IF(③職員名簿【年間実績】!H41="","",③職員名簿【年間実績】!H41)</f>
        <v/>
      </c>
      <c r="I35" s="175" t="str">
        <f>IF(③職員名簿【年間実績】!I41="","",③職員名簿【年間実績】!I41)</f>
        <v/>
      </c>
      <c r="J35" s="175" t="str">
        <f>IF(③職員名簿【年間実績】!J41="","",③職員名簿【年間実績】!J41)</f>
        <v/>
      </c>
      <c r="K35" s="231" t="str">
        <f>IF(③職員名簿【年間実績】!K41="","",③職員名簿【年間実績】!K41)</f>
        <v/>
      </c>
      <c r="L35" s="175" t="str">
        <f>IF(③職員名簿【年間実績】!L41="","",③職員名簿【年間実績】!L41)</f>
        <v/>
      </c>
      <c r="M35" s="175" t="str">
        <f>IF(③職員名簿【年間実績】!M41="","",③職員名簿【年間実績】!M41)</f>
        <v/>
      </c>
      <c r="N35" s="175" t="str">
        <f>IF(③職員名簿【年間実績】!N41="","",③職員名簿【年間実績】!N41)</f>
        <v/>
      </c>
      <c r="O35" s="175" t="str">
        <f>IF(③職員名簿【年間実績】!O41="","",③職員名簿【年間実績】!O41)</f>
        <v/>
      </c>
      <c r="P35" s="225" t="str">
        <f t="shared" si="12"/>
        <v/>
      </c>
      <c r="Q35" s="129" t="str">
        <f t="shared" si="5"/>
        <v/>
      </c>
      <c r="R35" s="129" t="str">
        <f t="shared" si="13"/>
        <v/>
      </c>
      <c r="S35" s="129" t="str">
        <f t="shared" si="14"/>
        <v/>
      </c>
      <c r="T35" s="129" t="str">
        <f t="shared" si="15"/>
        <v/>
      </c>
      <c r="U35" s="128" t="str">
        <f t="shared" si="19"/>
        <v/>
      </c>
      <c r="V35" s="128" t="str">
        <f t="shared" si="19"/>
        <v/>
      </c>
      <c r="W35" s="128" t="str">
        <f t="shared" si="19"/>
        <v/>
      </c>
      <c r="X35" s="128" t="str">
        <f t="shared" si="19"/>
        <v/>
      </c>
      <c r="Y35" s="128" t="str">
        <f t="shared" si="19"/>
        <v/>
      </c>
      <c r="Z35" s="128" t="str">
        <f t="shared" si="19"/>
        <v/>
      </c>
      <c r="AA35" s="128" t="str">
        <f t="shared" si="19"/>
        <v/>
      </c>
      <c r="AB35" s="128" t="str">
        <f t="shared" si="19"/>
        <v/>
      </c>
      <c r="AC35" s="128" t="str">
        <f t="shared" si="19"/>
        <v/>
      </c>
      <c r="AD35" s="128" t="str">
        <f t="shared" si="19"/>
        <v/>
      </c>
      <c r="AE35" s="128" t="str">
        <f t="shared" si="19"/>
        <v/>
      </c>
      <c r="AF35" s="128" t="str">
        <f t="shared" si="19"/>
        <v/>
      </c>
      <c r="AG35" s="229">
        <f t="shared" si="8"/>
        <v>0</v>
      </c>
      <c r="AH35" s="229">
        <f t="shared" si="17"/>
        <v>0</v>
      </c>
      <c r="AI35" s="230">
        <f t="shared" si="9"/>
        <v>0</v>
      </c>
      <c r="AJ35" s="228" t="str">
        <f t="shared" si="10"/>
        <v/>
      </c>
      <c r="AK35" s="228" t="str">
        <f t="shared" si="21"/>
        <v/>
      </c>
      <c r="AL35" s="228" t="str">
        <f t="shared" si="21"/>
        <v/>
      </c>
      <c r="AM35" s="228" t="str">
        <f t="shared" si="21"/>
        <v/>
      </c>
      <c r="AN35" s="228" t="str">
        <f t="shared" si="20"/>
        <v/>
      </c>
      <c r="AO35" s="228" t="str">
        <f t="shared" si="20"/>
        <v/>
      </c>
      <c r="AP35" s="228" t="str">
        <f t="shared" si="20"/>
        <v/>
      </c>
      <c r="AQ35" s="228" t="str">
        <f t="shared" si="20"/>
        <v/>
      </c>
      <c r="AR35" s="228" t="str">
        <f t="shared" si="20"/>
        <v/>
      </c>
      <c r="AS35" s="228" t="str">
        <f t="shared" si="20"/>
        <v/>
      </c>
      <c r="AT35" s="228" t="str">
        <f t="shared" si="20"/>
        <v/>
      </c>
      <c r="AU35" s="228" t="str">
        <f t="shared" si="20"/>
        <v/>
      </c>
      <c r="AV35" s="228" t="str">
        <f t="shared" si="20"/>
        <v/>
      </c>
      <c r="AW35" s="228">
        <f t="shared" si="18"/>
        <v>0</v>
      </c>
    </row>
    <row r="36" spans="1:49" s="183" customFormat="1" ht="23.15" customHeight="1">
      <c r="A36" s="61">
        <v>26</v>
      </c>
      <c r="B36" s="14" t="str">
        <f>IF(③職員名簿【年間実績】!B42="","",③職員名簿【年間実績】!B42)</f>
        <v/>
      </c>
      <c r="C36" s="173" t="str">
        <f>IF(③職員名簿【年間実績】!C42="","",③職員名簿【年間実績】!C42)</f>
        <v/>
      </c>
      <c r="D36" s="174" t="str">
        <f>IF(③職員名簿【年間実績】!D42="","",③職員名簿【年間実績】!D42)</f>
        <v/>
      </c>
      <c r="E36" s="175" t="str">
        <f>IF(③職員名簿【年間実績】!E42="","",③職員名簿【年間実績】!E42)</f>
        <v/>
      </c>
      <c r="F36" s="175" t="str">
        <f>IF(③職員名簿【年間実績】!F42="","",③職員名簿【年間実績】!F42)</f>
        <v/>
      </c>
      <c r="G36" s="175" t="str">
        <f>IF(③職員名簿【年間実績】!G42="","",③職員名簿【年間実績】!G42)</f>
        <v/>
      </c>
      <c r="H36" s="175" t="str">
        <f>IF(③職員名簿【年間実績】!H42="","",③職員名簿【年間実績】!H42)</f>
        <v/>
      </c>
      <c r="I36" s="175" t="str">
        <f>IF(③職員名簿【年間実績】!I42="","",③職員名簿【年間実績】!I42)</f>
        <v/>
      </c>
      <c r="J36" s="175" t="str">
        <f>IF(③職員名簿【年間実績】!J42="","",③職員名簿【年間実績】!J42)</f>
        <v/>
      </c>
      <c r="K36" s="231" t="str">
        <f>IF(③職員名簿【年間実績】!K42="","",③職員名簿【年間実績】!K42)</f>
        <v/>
      </c>
      <c r="L36" s="175" t="str">
        <f>IF(③職員名簿【年間実績】!L42="","",③職員名簿【年間実績】!L42)</f>
        <v/>
      </c>
      <c r="M36" s="175" t="str">
        <f>IF(③職員名簿【年間実績】!M42="","",③職員名簿【年間実績】!M42)</f>
        <v/>
      </c>
      <c r="N36" s="175" t="str">
        <f>IF(③職員名簿【年間実績】!N42="","",③職員名簿【年間実績】!N42)</f>
        <v/>
      </c>
      <c r="O36" s="175" t="str">
        <f>IF(③職員名簿【年間実績】!O42="","",③職員名簿【年間実績】!O42)</f>
        <v/>
      </c>
      <c r="P36" s="225" t="str">
        <f t="shared" si="12"/>
        <v/>
      </c>
      <c r="Q36" s="129" t="str">
        <f t="shared" si="5"/>
        <v/>
      </c>
      <c r="R36" s="129" t="str">
        <f t="shared" si="13"/>
        <v/>
      </c>
      <c r="S36" s="129" t="str">
        <f t="shared" si="14"/>
        <v/>
      </c>
      <c r="T36" s="129" t="str">
        <f t="shared" si="15"/>
        <v/>
      </c>
      <c r="U36" s="128" t="str">
        <f t="shared" si="19"/>
        <v/>
      </c>
      <c r="V36" s="128" t="str">
        <f t="shared" si="19"/>
        <v/>
      </c>
      <c r="W36" s="128" t="str">
        <f t="shared" si="19"/>
        <v/>
      </c>
      <c r="X36" s="128" t="str">
        <f t="shared" si="19"/>
        <v/>
      </c>
      <c r="Y36" s="128" t="str">
        <f t="shared" si="19"/>
        <v/>
      </c>
      <c r="Z36" s="128" t="str">
        <f t="shared" si="19"/>
        <v/>
      </c>
      <c r="AA36" s="128" t="str">
        <f t="shared" si="19"/>
        <v/>
      </c>
      <c r="AB36" s="128" t="str">
        <f t="shared" si="19"/>
        <v/>
      </c>
      <c r="AC36" s="128" t="str">
        <f t="shared" si="19"/>
        <v/>
      </c>
      <c r="AD36" s="128" t="str">
        <f t="shared" si="19"/>
        <v/>
      </c>
      <c r="AE36" s="128" t="str">
        <f t="shared" si="19"/>
        <v/>
      </c>
      <c r="AF36" s="128" t="str">
        <f t="shared" si="19"/>
        <v/>
      </c>
      <c r="AG36" s="229">
        <f t="shared" si="8"/>
        <v>0</v>
      </c>
      <c r="AH36" s="229">
        <f t="shared" si="17"/>
        <v>0</v>
      </c>
      <c r="AI36" s="230">
        <f t="shared" si="9"/>
        <v>0</v>
      </c>
      <c r="AJ36" s="228" t="str">
        <f t="shared" si="10"/>
        <v/>
      </c>
      <c r="AK36" s="228" t="str">
        <f t="shared" si="21"/>
        <v/>
      </c>
      <c r="AL36" s="228" t="str">
        <f t="shared" si="21"/>
        <v/>
      </c>
      <c r="AM36" s="228" t="str">
        <f t="shared" si="21"/>
        <v/>
      </c>
      <c r="AN36" s="228" t="str">
        <f t="shared" si="20"/>
        <v/>
      </c>
      <c r="AO36" s="228" t="str">
        <f t="shared" si="20"/>
        <v/>
      </c>
      <c r="AP36" s="228" t="str">
        <f t="shared" si="20"/>
        <v/>
      </c>
      <c r="AQ36" s="228" t="str">
        <f t="shared" si="20"/>
        <v/>
      </c>
      <c r="AR36" s="228" t="str">
        <f t="shared" si="20"/>
        <v/>
      </c>
      <c r="AS36" s="228" t="str">
        <f t="shared" si="20"/>
        <v/>
      </c>
      <c r="AT36" s="228" t="str">
        <f t="shared" si="20"/>
        <v/>
      </c>
      <c r="AU36" s="228" t="str">
        <f t="shared" si="20"/>
        <v/>
      </c>
      <c r="AV36" s="228" t="str">
        <f t="shared" si="20"/>
        <v/>
      </c>
      <c r="AW36" s="228">
        <f t="shared" si="18"/>
        <v>0</v>
      </c>
    </row>
    <row r="37" spans="1:49" s="183" customFormat="1" ht="23.15" customHeight="1">
      <c r="A37" s="61">
        <v>27</v>
      </c>
      <c r="B37" s="14" t="str">
        <f>IF(③職員名簿【年間実績】!B43="","",③職員名簿【年間実績】!B43)</f>
        <v/>
      </c>
      <c r="C37" s="173" t="str">
        <f>IF(③職員名簿【年間実績】!C43="","",③職員名簿【年間実績】!C43)</f>
        <v/>
      </c>
      <c r="D37" s="174" t="str">
        <f>IF(③職員名簿【年間実績】!D43="","",③職員名簿【年間実績】!D43)</f>
        <v/>
      </c>
      <c r="E37" s="175" t="str">
        <f>IF(③職員名簿【年間実績】!E43="","",③職員名簿【年間実績】!E43)</f>
        <v/>
      </c>
      <c r="F37" s="175" t="str">
        <f>IF(③職員名簿【年間実績】!F43="","",③職員名簿【年間実績】!F43)</f>
        <v/>
      </c>
      <c r="G37" s="175" t="str">
        <f>IF(③職員名簿【年間実績】!G43="","",③職員名簿【年間実績】!G43)</f>
        <v/>
      </c>
      <c r="H37" s="175" t="str">
        <f>IF(③職員名簿【年間実績】!H43="","",③職員名簿【年間実績】!H43)</f>
        <v/>
      </c>
      <c r="I37" s="175" t="str">
        <f>IF(③職員名簿【年間実績】!I43="","",③職員名簿【年間実績】!I43)</f>
        <v/>
      </c>
      <c r="J37" s="175" t="str">
        <f>IF(③職員名簿【年間実績】!J43="","",③職員名簿【年間実績】!J43)</f>
        <v/>
      </c>
      <c r="K37" s="231" t="str">
        <f>IF(③職員名簿【年間実績】!K43="","",③職員名簿【年間実績】!K43)</f>
        <v/>
      </c>
      <c r="L37" s="175" t="str">
        <f>IF(③職員名簿【年間実績】!L43="","",③職員名簿【年間実績】!L43)</f>
        <v/>
      </c>
      <c r="M37" s="175" t="str">
        <f>IF(③職員名簿【年間実績】!M43="","",③職員名簿【年間実績】!M43)</f>
        <v/>
      </c>
      <c r="N37" s="175" t="str">
        <f>IF(③職員名簿【年間実績】!N43="","",③職員名簿【年間実績】!N43)</f>
        <v/>
      </c>
      <c r="O37" s="175" t="str">
        <f>IF(③職員名簿【年間実績】!O43="","",③職員名簿【年間実績】!O43)</f>
        <v/>
      </c>
      <c r="P37" s="225" t="str">
        <f t="shared" si="12"/>
        <v/>
      </c>
      <c r="Q37" s="129" t="str">
        <f t="shared" si="5"/>
        <v/>
      </c>
      <c r="R37" s="129" t="str">
        <f t="shared" si="13"/>
        <v/>
      </c>
      <c r="S37" s="129" t="str">
        <f t="shared" si="14"/>
        <v/>
      </c>
      <c r="T37" s="129" t="str">
        <f t="shared" si="15"/>
        <v/>
      </c>
      <c r="U37" s="128" t="str">
        <f t="shared" si="19"/>
        <v/>
      </c>
      <c r="V37" s="128" t="str">
        <f t="shared" si="19"/>
        <v/>
      </c>
      <c r="W37" s="128" t="str">
        <f t="shared" si="19"/>
        <v/>
      </c>
      <c r="X37" s="128" t="str">
        <f t="shared" si="19"/>
        <v/>
      </c>
      <c r="Y37" s="128" t="str">
        <f t="shared" si="19"/>
        <v/>
      </c>
      <c r="Z37" s="128" t="str">
        <f t="shared" si="19"/>
        <v/>
      </c>
      <c r="AA37" s="128" t="str">
        <f t="shared" si="19"/>
        <v/>
      </c>
      <c r="AB37" s="128" t="str">
        <f t="shared" si="19"/>
        <v/>
      </c>
      <c r="AC37" s="128" t="str">
        <f t="shared" si="19"/>
        <v/>
      </c>
      <c r="AD37" s="128" t="str">
        <f t="shared" si="19"/>
        <v/>
      </c>
      <c r="AE37" s="128" t="str">
        <f t="shared" si="19"/>
        <v/>
      </c>
      <c r="AF37" s="128" t="str">
        <f t="shared" si="19"/>
        <v/>
      </c>
      <c r="AG37" s="229">
        <f t="shared" si="8"/>
        <v>0</v>
      </c>
      <c r="AH37" s="229">
        <f t="shared" si="17"/>
        <v>0</v>
      </c>
      <c r="AI37" s="230">
        <f t="shared" si="9"/>
        <v>0</v>
      </c>
      <c r="AJ37" s="228" t="str">
        <f t="shared" si="10"/>
        <v/>
      </c>
      <c r="AK37" s="228" t="str">
        <f t="shared" si="21"/>
        <v/>
      </c>
      <c r="AL37" s="228" t="str">
        <f t="shared" si="21"/>
        <v/>
      </c>
      <c r="AM37" s="228" t="str">
        <f t="shared" si="21"/>
        <v/>
      </c>
      <c r="AN37" s="228" t="str">
        <f t="shared" si="20"/>
        <v/>
      </c>
      <c r="AO37" s="228" t="str">
        <f t="shared" si="20"/>
        <v/>
      </c>
      <c r="AP37" s="228" t="str">
        <f t="shared" si="20"/>
        <v/>
      </c>
      <c r="AQ37" s="228" t="str">
        <f t="shared" si="20"/>
        <v/>
      </c>
      <c r="AR37" s="228" t="str">
        <f t="shared" si="20"/>
        <v/>
      </c>
      <c r="AS37" s="228" t="str">
        <f t="shared" si="20"/>
        <v/>
      </c>
      <c r="AT37" s="228" t="str">
        <f t="shared" si="20"/>
        <v/>
      </c>
      <c r="AU37" s="228" t="str">
        <f t="shared" si="20"/>
        <v/>
      </c>
      <c r="AV37" s="228" t="str">
        <f t="shared" si="20"/>
        <v/>
      </c>
      <c r="AW37" s="228">
        <f t="shared" si="18"/>
        <v>0</v>
      </c>
    </row>
    <row r="38" spans="1:49" s="183" customFormat="1" ht="23.15" customHeight="1">
      <c r="A38" s="61">
        <v>28</v>
      </c>
      <c r="B38" s="14" t="str">
        <f>IF(③職員名簿【年間実績】!B44="","",③職員名簿【年間実績】!B44)</f>
        <v/>
      </c>
      <c r="C38" s="173" t="str">
        <f>IF(③職員名簿【年間実績】!C44="","",③職員名簿【年間実績】!C44)</f>
        <v/>
      </c>
      <c r="D38" s="174" t="str">
        <f>IF(③職員名簿【年間実績】!D44="","",③職員名簿【年間実績】!D44)</f>
        <v/>
      </c>
      <c r="E38" s="175" t="str">
        <f>IF(③職員名簿【年間実績】!E44="","",③職員名簿【年間実績】!E44)</f>
        <v/>
      </c>
      <c r="F38" s="175" t="str">
        <f>IF(③職員名簿【年間実績】!F44="","",③職員名簿【年間実績】!F44)</f>
        <v/>
      </c>
      <c r="G38" s="175" t="str">
        <f>IF(③職員名簿【年間実績】!G44="","",③職員名簿【年間実績】!G44)</f>
        <v/>
      </c>
      <c r="H38" s="175" t="str">
        <f>IF(③職員名簿【年間実績】!H44="","",③職員名簿【年間実績】!H44)</f>
        <v/>
      </c>
      <c r="I38" s="175" t="str">
        <f>IF(③職員名簿【年間実績】!I44="","",③職員名簿【年間実績】!I44)</f>
        <v/>
      </c>
      <c r="J38" s="175" t="str">
        <f>IF(③職員名簿【年間実績】!J44="","",③職員名簿【年間実績】!J44)</f>
        <v/>
      </c>
      <c r="K38" s="231" t="str">
        <f>IF(③職員名簿【年間実績】!K44="","",③職員名簿【年間実績】!K44)</f>
        <v/>
      </c>
      <c r="L38" s="175" t="str">
        <f>IF(③職員名簿【年間実績】!L44="","",③職員名簿【年間実績】!L44)</f>
        <v/>
      </c>
      <c r="M38" s="175" t="str">
        <f>IF(③職員名簿【年間実績】!M44="","",③職員名簿【年間実績】!M44)</f>
        <v/>
      </c>
      <c r="N38" s="175" t="str">
        <f>IF(③職員名簿【年間実績】!N44="","",③職員名簿【年間実績】!N44)</f>
        <v/>
      </c>
      <c r="O38" s="175" t="str">
        <f>IF(③職員名簿【年間実績】!O44="","",③職員名簿【年間実績】!O44)</f>
        <v/>
      </c>
      <c r="P38" s="225" t="str">
        <f t="shared" si="12"/>
        <v/>
      </c>
      <c r="Q38" s="129" t="str">
        <f t="shared" si="5"/>
        <v/>
      </c>
      <c r="R38" s="129" t="str">
        <f t="shared" si="13"/>
        <v/>
      </c>
      <c r="S38" s="129" t="str">
        <f t="shared" si="14"/>
        <v/>
      </c>
      <c r="T38" s="129" t="str">
        <f t="shared" si="15"/>
        <v/>
      </c>
      <c r="U38" s="128" t="str">
        <f t="shared" si="19"/>
        <v/>
      </c>
      <c r="V38" s="128" t="str">
        <f t="shared" si="19"/>
        <v/>
      </c>
      <c r="W38" s="128" t="str">
        <f t="shared" si="19"/>
        <v/>
      </c>
      <c r="X38" s="128" t="str">
        <f t="shared" si="19"/>
        <v/>
      </c>
      <c r="Y38" s="128" t="str">
        <f t="shared" si="19"/>
        <v/>
      </c>
      <c r="Z38" s="128" t="str">
        <f t="shared" si="19"/>
        <v/>
      </c>
      <c r="AA38" s="128" t="str">
        <f t="shared" si="19"/>
        <v/>
      </c>
      <c r="AB38" s="128" t="str">
        <f t="shared" si="19"/>
        <v/>
      </c>
      <c r="AC38" s="128" t="str">
        <f t="shared" si="19"/>
        <v/>
      </c>
      <c r="AD38" s="128" t="str">
        <f t="shared" si="19"/>
        <v/>
      </c>
      <c r="AE38" s="128" t="str">
        <f t="shared" si="19"/>
        <v/>
      </c>
      <c r="AF38" s="128" t="str">
        <f t="shared" si="19"/>
        <v/>
      </c>
      <c r="AG38" s="229">
        <f t="shared" si="8"/>
        <v>0</v>
      </c>
      <c r="AH38" s="229">
        <f t="shared" si="17"/>
        <v>0</v>
      </c>
      <c r="AI38" s="230">
        <f t="shared" si="9"/>
        <v>0</v>
      </c>
      <c r="AJ38" s="228" t="str">
        <f t="shared" si="10"/>
        <v/>
      </c>
      <c r="AK38" s="228" t="str">
        <f t="shared" si="21"/>
        <v/>
      </c>
      <c r="AL38" s="228" t="str">
        <f t="shared" si="21"/>
        <v/>
      </c>
      <c r="AM38" s="228" t="str">
        <f t="shared" si="21"/>
        <v/>
      </c>
      <c r="AN38" s="228" t="str">
        <f t="shared" si="20"/>
        <v/>
      </c>
      <c r="AO38" s="228" t="str">
        <f t="shared" si="20"/>
        <v/>
      </c>
      <c r="AP38" s="228" t="str">
        <f t="shared" si="20"/>
        <v/>
      </c>
      <c r="AQ38" s="228" t="str">
        <f t="shared" si="20"/>
        <v/>
      </c>
      <c r="AR38" s="228" t="str">
        <f t="shared" si="20"/>
        <v/>
      </c>
      <c r="AS38" s="228" t="str">
        <f t="shared" si="20"/>
        <v/>
      </c>
      <c r="AT38" s="228" t="str">
        <f t="shared" si="20"/>
        <v/>
      </c>
      <c r="AU38" s="228" t="str">
        <f t="shared" si="20"/>
        <v/>
      </c>
      <c r="AV38" s="228" t="str">
        <f t="shared" si="20"/>
        <v/>
      </c>
      <c r="AW38" s="228">
        <f t="shared" si="18"/>
        <v>0</v>
      </c>
    </row>
    <row r="39" spans="1:49" s="183" customFormat="1" ht="23.15" customHeight="1">
      <c r="A39" s="61">
        <v>29</v>
      </c>
      <c r="B39" s="14" t="str">
        <f>IF(③職員名簿【年間実績】!B45="","",③職員名簿【年間実績】!B45)</f>
        <v/>
      </c>
      <c r="C39" s="173" t="str">
        <f>IF(③職員名簿【年間実績】!C45="","",③職員名簿【年間実績】!C45)</f>
        <v/>
      </c>
      <c r="D39" s="174" t="str">
        <f>IF(③職員名簿【年間実績】!D45="","",③職員名簿【年間実績】!D45)</f>
        <v/>
      </c>
      <c r="E39" s="175" t="str">
        <f>IF(③職員名簿【年間実績】!E45="","",③職員名簿【年間実績】!E45)</f>
        <v/>
      </c>
      <c r="F39" s="175" t="str">
        <f>IF(③職員名簿【年間実績】!F45="","",③職員名簿【年間実績】!F45)</f>
        <v/>
      </c>
      <c r="G39" s="175" t="str">
        <f>IF(③職員名簿【年間実績】!G45="","",③職員名簿【年間実績】!G45)</f>
        <v/>
      </c>
      <c r="H39" s="175" t="str">
        <f>IF(③職員名簿【年間実績】!H45="","",③職員名簿【年間実績】!H45)</f>
        <v/>
      </c>
      <c r="I39" s="175" t="str">
        <f>IF(③職員名簿【年間実績】!I45="","",③職員名簿【年間実績】!I45)</f>
        <v/>
      </c>
      <c r="J39" s="175" t="str">
        <f>IF(③職員名簿【年間実績】!J45="","",③職員名簿【年間実績】!J45)</f>
        <v/>
      </c>
      <c r="K39" s="231" t="str">
        <f>IF(③職員名簿【年間実績】!K45="","",③職員名簿【年間実績】!K45)</f>
        <v/>
      </c>
      <c r="L39" s="175" t="str">
        <f>IF(③職員名簿【年間実績】!L45="","",③職員名簿【年間実績】!L45)</f>
        <v/>
      </c>
      <c r="M39" s="175" t="str">
        <f>IF(③職員名簿【年間実績】!M45="","",③職員名簿【年間実績】!M45)</f>
        <v/>
      </c>
      <c r="N39" s="175" t="str">
        <f>IF(③職員名簿【年間実績】!N45="","",③職員名簿【年間実績】!N45)</f>
        <v/>
      </c>
      <c r="O39" s="175" t="str">
        <f>IF(③職員名簿【年間実績】!O45="","",③職員名簿【年間実績】!O45)</f>
        <v/>
      </c>
      <c r="P39" s="225" t="str">
        <f t="shared" si="12"/>
        <v/>
      </c>
      <c r="Q39" s="129" t="str">
        <f t="shared" si="5"/>
        <v/>
      </c>
      <c r="R39" s="129" t="str">
        <f t="shared" si="13"/>
        <v/>
      </c>
      <c r="S39" s="129" t="str">
        <f t="shared" si="14"/>
        <v/>
      </c>
      <c r="T39" s="129" t="str">
        <f t="shared" si="15"/>
        <v/>
      </c>
      <c r="U39" s="128" t="str">
        <f t="shared" si="19"/>
        <v/>
      </c>
      <c r="V39" s="128" t="str">
        <f t="shared" si="19"/>
        <v/>
      </c>
      <c r="W39" s="128" t="str">
        <f t="shared" si="19"/>
        <v/>
      </c>
      <c r="X39" s="128" t="str">
        <f t="shared" si="19"/>
        <v/>
      </c>
      <c r="Y39" s="128" t="str">
        <f t="shared" si="19"/>
        <v/>
      </c>
      <c r="Z39" s="128" t="str">
        <f t="shared" si="19"/>
        <v/>
      </c>
      <c r="AA39" s="128" t="str">
        <f t="shared" si="19"/>
        <v/>
      </c>
      <c r="AB39" s="128" t="str">
        <f t="shared" si="19"/>
        <v/>
      </c>
      <c r="AC39" s="128" t="str">
        <f t="shared" si="19"/>
        <v/>
      </c>
      <c r="AD39" s="128" t="str">
        <f t="shared" si="19"/>
        <v/>
      </c>
      <c r="AE39" s="128" t="str">
        <f t="shared" si="19"/>
        <v/>
      </c>
      <c r="AF39" s="128" t="str">
        <f t="shared" si="19"/>
        <v/>
      </c>
      <c r="AG39" s="229">
        <f t="shared" si="8"/>
        <v>0</v>
      </c>
      <c r="AH39" s="229">
        <f t="shared" si="17"/>
        <v>0</v>
      </c>
      <c r="AI39" s="230">
        <f t="shared" si="9"/>
        <v>0</v>
      </c>
      <c r="AJ39" s="228" t="str">
        <f t="shared" si="10"/>
        <v/>
      </c>
      <c r="AK39" s="228" t="str">
        <f t="shared" si="21"/>
        <v/>
      </c>
      <c r="AL39" s="228" t="str">
        <f t="shared" si="21"/>
        <v/>
      </c>
      <c r="AM39" s="228" t="str">
        <f t="shared" si="21"/>
        <v/>
      </c>
      <c r="AN39" s="228" t="str">
        <f t="shared" si="20"/>
        <v/>
      </c>
      <c r="AO39" s="228" t="str">
        <f t="shared" si="20"/>
        <v/>
      </c>
      <c r="AP39" s="228" t="str">
        <f t="shared" si="20"/>
        <v/>
      </c>
      <c r="AQ39" s="228" t="str">
        <f t="shared" si="20"/>
        <v/>
      </c>
      <c r="AR39" s="228" t="str">
        <f t="shared" si="20"/>
        <v/>
      </c>
      <c r="AS39" s="228" t="str">
        <f t="shared" si="20"/>
        <v/>
      </c>
      <c r="AT39" s="228" t="str">
        <f t="shared" si="20"/>
        <v/>
      </c>
      <c r="AU39" s="228" t="str">
        <f t="shared" si="20"/>
        <v/>
      </c>
      <c r="AV39" s="228" t="str">
        <f t="shared" si="20"/>
        <v/>
      </c>
      <c r="AW39" s="228">
        <f t="shared" si="18"/>
        <v>0</v>
      </c>
    </row>
    <row r="40" spans="1:49" s="183" customFormat="1" ht="23.15" customHeight="1">
      <c r="A40" s="61">
        <v>30</v>
      </c>
      <c r="B40" s="14" t="str">
        <f>IF(③職員名簿【年間実績】!B46="","",③職員名簿【年間実績】!B46)</f>
        <v/>
      </c>
      <c r="C40" s="173" t="str">
        <f>IF(③職員名簿【年間実績】!C46="","",③職員名簿【年間実績】!C46)</f>
        <v/>
      </c>
      <c r="D40" s="174" t="str">
        <f>IF(③職員名簿【年間実績】!D46="","",③職員名簿【年間実績】!D46)</f>
        <v/>
      </c>
      <c r="E40" s="175" t="str">
        <f>IF(③職員名簿【年間実績】!E46="","",③職員名簿【年間実績】!E46)</f>
        <v/>
      </c>
      <c r="F40" s="175" t="str">
        <f>IF(③職員名簿【年間実績】!F46="","",③職員名簿【年間実績】!F46)</f>
        <v/>
      </c>
      <c r="G40" s="175" t="str">
        <f>IF(③職員名簿【年間実績】!G46="","",③職員名簿【年間実績】!G46)</f>
        <v/>
      </c>
      <c r="H40" s="175" t="str">
        <f>IF(③職員名簿【年間実績】!H46="","",③職員名簿【年間実績】!H46)</f>
        <v/>
      </c>
      <c r="I40" s="175" t="str">
        <f>IF(③職員名簿【年間実績】!I46="","",③職員名簿【年間実績】!I46)</f>
        <v/>
      </c>
      <c r="J40" s="175" t="str">
        <f>IF(③職員名簿【年間実績】!J46="","",③職員名簿【年間実績】!J46)</f>
        <v/>
      </c>
      <c r="K40" s="231" t="str">
        <f>IF(③職員名簿【年間実績】!K46="","",③職員名簿【年間実績】!K46)</f>
        <v/>
      </c>
      <c r="L40" s="175" t="str">
        <f>IF(③職員名簿【年間実績】!L46="","",③職員名簿【年間実績】!L46)</f>
        <v/>
      </c>
      <c r="M40" s="175" t="str">
        <f>IF(③職員名簿【年間実績】!M46="","",③職員名簿【年間実績】!M46)</f>
        <v/>
      </c>
      <c r="N40" s="175" t="str">
        <f>IF(③職員名簿【年間実績】!N46="","",③職員名簿【年間実績】!N46)</f>
        <v/>
      </c>
      <c r="O40" s="175" t="str">
        <f>IF(③職員名簿【年間実績】!O46="","",③職員名簿【年間実績】!O46)</f>
        <v/>
      </c>
      <c r="P40" s="225" t="str">
        <f t="shared" si="12"/>
        <v/>
      </c>
      <c r="Q40" s="129" t="str">
        <f t="shared" si="5"/>
        <v/>
      </c>
      <c r="R40" s="129" t="str">
        <f t="shared" si="13"/>
        <v/>
      </c>
      <c r="S40" s="129" t="str">
        <f t="shared" si="14"/>
        <v/>
      </c>
      <c r="T40" s="129" t="str">
        <f t="shared" si="15"/>
        <v/>
      </c>
      <c r="U40" s="128" t="str">
        <f t="shared" si="19"/>
        <v/>
      </c>
      <c r="V40" s="128" t="str">
        <f t="shared" si="19"/>
        <v/>
      </c>
      <c r="W40" s="128" t="str">
        <f t="shared" si="19"/>
        <v/>
      </c>
      <c r="X40" s="128" t="str">
        <f t="shared" si="19"/>
        <v/>
      </c>
      <c r="Y40" s="128" t="str">
        <f t="shared" si="19"/>
        <v/>
      </c>
      <c r="Z40" s="128" t="str">
        <f t="shared" si="19"/>
        <v/>
      </c>
      <c r="AA40" s="128" t="str">
        <f t="shared" si="19"/>
        <v/>
      </c>
      <c r="AB40" s="128" t="str">
        <f t="shared" si="19"/>
        <v/>
      </c>
      <c r="AC40" s="128" t="str">
        <f t="shared" si="19"/>
        <v/>
      </c>
      <c r="AD40" s="128" t="str">
        <f t="shared" si="19"/>
        <v/>
      </c>
      <c r="AE40" s="128" t="str">
        <f t="shared" si="19"/>
        <v/>
      </c>
      <c r="AF40" s="128" t="str">
        <f t="shared" si="19"/>
        <v/>
      </c>
      <c r="AG40" s="229">
        <f t="shared" si="8"/>
        <v>0</v>
      </c>
      <c r="AH40" s="229">
        <f t="shared" si="17"/>
        <v>0</v>
      </c>
      <c r="AI40" s="230">
        <f t="shared" si="9"/>
        <v>0</v>
      </c>
      <c r="AJ40" s="228" t="str">
        <f t="shared" si="10"/>
        <v/>
      </c>
      <c r="AK40" s="228" t="str">
        <f t="shared" si="21"/>
        <v/>
      </c>
      <c r="AL40" s="228" t="str">
        <f t="shared" si="21"/>
        <v/>
      </c>
      <c r="AM40" s="228" t="str">
        <f t="shared" si="21"/>
        <v/>
      </c>
      <c r="AN40" s="228" t="str">
        <f t="shared" si="20"/>
        <v/>
      </c>
      <c r="AO40" s="228" t="str">
        <f t="shared" si="20"/>
        <v/>
      </c>
      <c r="AP40" s="228" t="str">
        <f t="shared" si="20"/>
        <v/>
      </c>
      <c r="AQ40" s="228" t="str">
        <f t="shared" si="20"/>
        <v/>
      </c>
      <c r="AR40" s="228" t="str">
        <f t="shared" si="20"/>
        <v/>
      </c>
      <c r="AS40" s="228" t="str">
        <f t="shared" si="20"/>
        <v/>
      </c>
      <c r="AT40" s="228" t="str">
        <f t="shared" si="20"/>
        <v/>
      </c>
      <c r="AU40" s="228" t="str">
        <f t="shared" si="20"/>
        <v/>
      </c>
      <c r="AV40" s="228" t="str">
        <f t="shared" si="20"/>
        <v/>
      </c>
      <c r="AW40" s="228">
        <f t="shared" si="18"/>
        <v>0</v>
      </c>
    </row>
    <row r="41" spans="1:49" s="183" customFormat="1" ht="23.15" customHeight="1">
      <c r="A41" s="61">
        <v>31</v>
      </c>
      <c r="B41" s="14" t="str">
        <f>IF(③職員名簿【年間実績】!B47="","",③職員名簿【年間実績】!B47)</f>
        <v/>
      </c>
      <c r="C41" s="173" t="str">
        <f>IF(③職員名簿【年間実績】!C47="","",③職員名簿【年間実績】!C47)</f>
        <v/>
      </c>
      <c r="D41" s="174" t="str">
        <f>IF(③職員名簿【年間実績】!D47="","",③職員名簿【年間実績】!D47)</f>
        <v/>
      </c>
      <c r="E41" s="175" t="str">
        <f>IF(③職員名簿【年間実績】!E47="","",③職員名簿【年間実績】!E47)</f>
        <v/>
      </c>
      <c r="F41" s="175" t="str">
        <f>IF(③職員名簿【年間実績】!F47="","",③職員名簿【年間実績】!F47)</f>
        <v/>
      </c>
      <c r="G41" s="175" t="str">
        <f>IF(③職員名簿【年間実績】!G47="","",③職員名簿【年間実績】!G47)</f>
        <v/>
      </c>
      <c r="H41" s="175" t="str">
        <f>IF(③職員名簿【年間実績】!H47="","",③職員名簿【年間実績】!H47)</f>
        <v/>
      </c>
      <c r="I41" s="175" t="str">
        <f>IF(③職員名簿【年間実績】!I47="","",③職員名簿【年間実績】!I47)</f>
        <v/>
      </c>
      <c r="J41" s="175" t="str">
        <f>IF(③職員名簿【年間実績】!J47="","",③職員名簿【年間実績】!J47)</f>
        <v/>
      </c>
      <c r="K41" s="231" t="str">
        <f>IF(③職員名簿【年間実績】!K47="","",③職員名簿【年間実績】!K47)</f>
        <v/>
      </c>
      <c r="L41" s="175" t="str">
        <f>IF(③職員名簿【年間実績】!L47="","",③職員名簿【年間実績】!L47)</f>
        <v/>
      </c>
      <c r="M41" s="175" t="str">
        <f>IF(③職員名簿【年間実績】!M47="","",③職員名簿【年間実績】!M47)</f>
        <v/>
      </c>
      <c r="N41" s="175" t="str">
        <f>IF(③職員名簿【年間実績】!N47="","",③職員名簿【年間実績】!N47)</f>
        <v/>
      </c>
      <c r="O41" s="175" t="str">
        <f>IF(③職員名簿【年間実績】!O47="","",③職員名簿【年間実績】!O47)</f>
        <v/>
      </c>
      <c r="P41" s="225" t="str">
        <f t="shared" si="12"/>
        <v/>
      </c>
      <c r="Q41" s="129" t="str">
        <f t="shared" si="5"/>
        <v/>
      </c>
      <c r="R41" s="129" t="str">
        <f t="shared" si="13"/>
        <v/>
      </c>
      <c r="S41" s="129" t="str">
        <f t="shared" si="14"/>
        <v/>
      </c>
      <c r="T41" s="129" t="str">
        <f t="shared" si="15"/>
        <v/>
      </c>
      <c r="U41" s="128" t="str">
        <f t="shared" si="19"/>
        <v/>
      </c>
      <c r="V41" s="128" t="str">
        <f t="shared" si="19"/>
        <v/>
      </c>
      <c r="W41" s="128" t="str">
        <f t="shared" si="19"/>
        <v/>
      </c>
      <c r="X41" s="128" t="str">
        <f t="shared" si="19"/>
        <v/>
      </c>
      <c r="Y41" s="128" t="str">
        <f t="shared" si="19"/>
        <v/>
      </c>
      <c r="Z41" s="128" t="str">
        <f t="shared" si="19"/>
        <v/>
      </c>
      <c r="AA41" s="128" t="str">
        <f t="shared" si="19"/>
        <v/>
      </c>
      <c r="AB41" s="128" t="str">
        <f t="shared" si="19"/>
        <v/>
      </c>
      <c r="AC41" s="128" t="str">
        <f t="shared" si="19"/>
        <v/>
      </c>
      <c r="AD41" s="128" t="str">
        <f t="shared" si="19"/>
        <v/>
      </c>
      <c r="AE41" s="128" t="str">
        <f t="shared" si="19"/>
        <v/>
      </c>
      <c r="AF41" s="128" t="str">
        <f t="shared" si="19"/>
        <v/>
      </c>
      <c r="AG41" s="229">
        <f t="shared" si="8"/>
        <v>0</v>
      </c>
      <c r="AH41" s="229">
        <f t="shared" si="17"/>
        <v>0</v>
      </c>
      <c r="AI41" s="230">
        <f t="shared" si="9"/>
        <v>0</v>
      </c>
      <c r="AJ41" s="228" t="str">
        <f t="shared" si="10"/>
        <v/>
      </c>
      <c r="AK41" s="228" t="str">
        <f t="shared" si="21"/>
        <v/>
      </c>
      <c r="AL41" s="228" t="str">
        <f t="shared" si="21"/>
        <v/>
      </c>
      <c r="AM41" s="228" t="str">
        <f t="shared" si="21"/>
        <v/>
      </c>
      <c r="AN41" s="228" t="str">
        <f t="shared" si="20"/>
        <v/>
      </c>
      <c r="AO41" s="228" t="str">
        <f t="shared" si="20"/>
        <v/>
      </c>
      <c r="AP41" s="228" t="str">
        <f t="shared" si="20"/>
        <v/>
      </c>
      <c r="AQ41" s="228" t="str">
        <f t="shared" si="20"/>
        <v/>
      </c>
      <c r="AR41" s="228" t="str">
        <f t="shared" si="20"/>
        <v/>
      </c>
      <c r="AS41" s="228" t="str">
        <f t="shared" si="20"/>
        <v/>
      </c>
      <c r="AT41" s="228" t="str">
        <f t="shared" si="20"/>
        <v/>
      </c>
      <c r="AU41" s="228" t="str">
        <f t="shared" si="20"/>
        <v/>
      </c>
      <c r="AV41" s="228" t="str">
        <f t="shared" si="20"/>
        <v/>
      </c>
      <c r="AW41" s="228">
        <f t="shared" si="18"/>
        <v>0</v>
      </c>
    </row>
    <row r="42" spans="1:49" s="183" customFormat="1" ht="23.15" customHeight="1">
      <c r="A42" s="61">
        <v>32</v>
      </c>
      <c r="B42" s="14" t="str">
        <f>IF(③職員名簿【年間実績】!B48="","",③職員名簿【年間実績】!B48)</f>
        <v/>
      </c>
      <c r="C42" s="173" t="str">
        <f>IF(③職員名簿【年間実績】!C48="","",③職員名簿【年間実績】!C48)</f>
        <v/>
      </c>
      <c r="D42" s="174" t="str">
        <f>IF(③職員名簿【年間実績】!D48="","",③職員名簿【年間実績】!D48)</f>
        <v/>
      </c>
      <c r="E42" s="175" t="str">
        <f>IF(③職員名簿【年間実績】!E48="","",③職員名簿【年間実績】!E48)</f>
        <v/>
      </c>
      <c r="F42" s="175" t="str">
        <f>IF(③職員名簿【年間実績】!F48="","",③職員名簿【年間実績】!F48)</f>
        <v/>
      </c>
      <c r="G42" s="175" t="str">
        <f>IF(③職員名簿【年間実績】!G48="","",③職員名簿【年間実績】!G48)</f>
        <v/>
      </c>
      <c r="H42" s="175" t="str">
        <f>IF(③職員名簿【年間実績】!H48="","",③職員名簿【年間実績】!H48)</f>
        <v/>
      </c>
      <c r="I42" s="175" t="str">
        <f>IF(③職員名簿【年間実績】!I48="","",③職員名簿【年間実績】!I48)</f>
        <v/>
      </c>
      <c r="J42" s="175" t="str">
        <f>IF(③職員名簿【年間実績】!J48="","",③職員名簿【年間実績】!J48)</f>
        <v/>
      </c>
      <c r="K42" s="231" t="str">
        <f>IF(③職員名簿【年間実績】!K48="","",③職員名簿【年間実績】!K48)</f>
        <v/>
      </c>
      <c r="L42" s="175" t="str">
        <f>IF(③職員名簿【年間実績】!L48="","",③職員名簿【年間実績】!L48)</f>
        <v/>
      </c>
      <c r="M42" s="175" t="str">
        <f>IF(③職員名簿【年間実績】!M48="","",③職員名簿【年間実績】!M48)</f>
        <v/>
      </c>
      <c r="N42" s="175" t="str">
        <f>IF(③職員名簿【年間実績】!N48="","",③職員名簿【年間実績】!N48)</f>
        <v/>
      </c>
      <c r="O42" s="175" t="str">
        <f>IF(③職員名簿【年間実績】!O48="","",③職員名簿【年間実績】!O48)</f>
        <v/>
      </c>
      <c r="P42" s="225" t="str">
        <f t="shared" si="12"/>
        <v/>
      </c>
      <c r="Q42" s="129" t="str">
        <f t="shared" si="5"/>
        <v/>
      </c>
      <c r="R42" s="129" t="str">
        <f t="shared" si="13"/>
        <v/>
      </c>
      <c r="S42" s="129" t="str">
        <f t="shared" si="14"/>
        <v/>
      </c>
      <c r="T42" s="129" t="str">
        <f t="shared" si="15"/>
        <v/>
      </c>
      <c r="U42" s="128" t="str">
        <f t="shared" si="19"/>
        <v/>
      </c>
      <c r="V42" s="128" t="str">
        <f t="shared" si="19"/>
        <v/>
      </c>
      <c r="W42" s="128" t="str">
        <f t="shared" si="19"/>
        <v/>
      </c>
      <c r="X42" s="128" t="str">
        <f t="shared" si="19"/>
        <v/>
      </c>
      <c r="Y42" s="128" t="str">
        <f t="shared" si="19"/>
        <v/>
      </c>
      <c r="Z42" s="128" t="str">
        <f t="shared" si="19"/>
        <v/>
      </c>
      <c r="AA42" s="128" t="str">
        <f t="shared" si="19"/>
        <v/>
      </c>
      <c r="AB42" s="128" t="str">
        <f t="shared" si="19"/>
        <v/>
      </c>
      <c r="AC42" s="128" t="str">
        <f t="shared" si="19"/>
        <v/>
      </c>
      <c r="AD42" s="128" t="str">
        <f t="shared" si="19"/>
        <v/>
      </c>
      <c r="AE42" s="128" t="str">
        <f t="shared" si="19"/>
        <v/>
      </c>
      <c r="AF42" s="128" t="str">
        <f t="shared" si="19"/>
        <v/>
      </c>
      <c r="AG42" s="229">
        <f t="shared" si="8"/>
        <v>0</v>
      </c>
      <c r="AH42" s="229">
        <f t="shared" si="17"/>
        <v>0</v>
      </c>
      <c r="AI42" s="230">
        <f t="shared" si="9"/>
        <v>0</v>
      </c>
      <c r="AJ42" s="228" t="str">
        <f t="shared" si="10"/>
        <v/>
      </c>
      <c r="AK42" s="228" t="str">
        <f t="shared" si="21"/>
        <v/>
      </c>
      <c r="AL42" s="228" t="str">
        <f t="shared" si="21"/>
        <v/>
      </c>
      <c r="AM42" s="228" t="str">
        <f t="shared" si="21"/>
        <v/>
      </c>
      <c r="AN42" s="228" t="str">
        <f t="shared" si="20"/>
        <v/>
      </c>
      <c r="AO42" s="228" t="str">
        <f t="shared" si="20"/>
        <v/>
      </c>
      <c r="AP42" s="228" t="str">
        <f t="shared" si="20"/>
        <v/>
      </c>
      <c r="AQ42" s="228" t="str">
        <f t="shared" si="20"/>
        <v/>
      </c>
      <c r="AR42" s="228" t="str">
        <f t="shared" si="20"/>
        <v/>
      </c>
      <c r="AS42" s="228" t="str">
        <f t="shared" si="20"/>
        <v/>
      </c>
      <c r="AT42" s="228" t="str">
        <f t="shared" si="20"/>
        <v/>
      </c>
      <c r="AU42" s="228" t="str">
        <f t="shared" si="20"/>
        <v/>
      </c>
      <c r="AV42" s="228" t="str">
        <f t="shared" si="20"/>
        <v/>
      </c>
      <c r="AW42" s="228">
        <f t="shared" si="18"/>
        <v>0</v>
      </c>
    </row>
    <row r="43" spans="1:49" s="183" customFormat="1" ht="23.15" customHeight="1">
      <c r="A43" s="61">
        <v>33</v>
      </c>
      <c r="B43" s="14" t="str">
        <f>IF(③職員名簿【年間実績】!B49="","",③職員名簿【年間実績】!B49)</f>
        <v/>
      </c>
      <c r="C43" s="173" t="str">
        <f>IF(③職員名簿【年間実績】!C49="","",③職員名簿【年間実績】!C49)</f>
        <v/>
      </c>
      <c r="D43" s="174" t="str">
        <f>IF(③職員名簿【年間実績】!D49="","",③職員名簿【年間実績】!D49)</f>
        <v/>
      </c>
      <c r="E43" s="175" t="str">
        <f>IF(③職員名簿【年間実績】!E49="","",③職員名簿【年間実績】!E49)</f>
        <v/>
      </c>
      <c r="F43" s="175" t="str">
        <f>IF(③職員名簿【年間実績】!F49="","",③職員名簿【年間実績】!F49)</f>
        <v/>
      </c>
      <c r="G43" s="175" t="str">
        <f>IF(③職員名簿【年間実績】!G49="","",③職員名簿【年間実績】!G49)</f>
        <v/>
      </c>
      <c r="H43" s="175" t="str">
        <f>IF(③職員名簿【年間実績】!H49="","",③職員名簿【年間実績】!H49)</f>
        <v/>
      </c>
      <c r="I43" s="175" t="str">
        <f>IF(③職員名簿【年間実績】!I49="","",③職員名簿【年間実績】!I49)</f>
        <v/>
      </c>
      <c r="J43" s="175" t="str">
        <f>IF(③職員名簿【年間実績】!J49="","",③職員名簿【年間実績】!J49)</f>
        <v/>
      </c>
      <c r="K43" s="231" t="str">
        <f>IF(③職員名簿【年間実績】!K49="","",③職員名簿【年間実績】!K49)</f>
        <v/>
      </c>
      <c r="L43" s="175" t="str">
        <f>IF(③職員名簿【年間実績】!L49="","",③職員名簿【年間実績】!L49)</f>
        <v/>
      </c>
      <c r="M43" s="175" t="str">
        <f>IF(③職員名簿【年間実績】!M49="","",③職員名簿【年間実績】!M49)</f>
        <v/>
      </c>
      <c r="N43" s="175" t="str">
        <f>IF(③職員名簿【年間実績】!N49="","",③職員名簿【年間実績】!N49)</f>
        <v/>
      </c>
      <c r="O43" s="175" t="str">
        <f>IF(③職員名簿【年間実績】!O49="","",③職員名簿【年間実績】!O49)</f>
        <v/>
      </c>
      <c r="P43" s="225" t="str">
        <f t="shared" si="12"/>
        <v/>
      </c>
      <c r="Q43" s="129" t="str">
        <f t="shared" si="5"/>
        <v/>
      </c>
      <c r="R43" s="129" t="str">
        <f t="shared" si="13"/>
        <v/>
      </c>
      <c r="S43" s="129" t="str">
        <f t="shared" si="14"/>
        <v/>
      </c>
      <c r="T43" s="129" t="str">
        <f t="shared" si="15"/>
        <v/>
      </c>
      <c r="U43" s="128" t="str">
        <f t="shared" si="19"/>
        <v/>
      </c>
      <c r="V43" s="128" t="str">
        <f t="shared" si="19"/>
        <v/>
      </c>
      <c r="W43" s="128" t="str">
        <f t="shared" si="19"/>
        <v/>
      </c>
      <c r="X43" s="128" t="str">
        <f t="shared" si="19"/>
        <v/>
      </c>
      <c r="Y43" s="128" t="str">
        <f t="shared" si="19"/>
        <v/>
      </c>
      <c r="Z43" s="128" t="str">
        <f t="shared" si="19"/>
        <v/>
      </c>
      <c r="AA43" s="128" t="str">
        <f t="shared" si="19"/>
        <v/>
      </c>
      <c r="AB43" s="128" t="str">
        <f t="shared" si="19"/>
        <v/>
      </c>
      <c r="AC43" s="128" t="str">
        <f t="shared" si="19"/>
        <v/>
      </c>
      <c r="AD43" s="128" t="str">
        <f t="shared" si="19"/>
        <v/>
      </c>
      <c r="AE43" s="128" t="str">
        <f t="shared" si="19"/>
        <v/>
      </c>
      <c r="AF43" s="128" t="str">
        <f t="shared" si="19"/>
        <v/>
      </c>
      <c r="AG43" s="229">
        <f t="shared" si="8"/>
        <v>0</v>
      </c>
      <c r="AH43" s="229">
        <f t="shared" si="17"/>
        <v>0</v>
      </c>
      <c r="AI43" s="230">
        <f t="shared" ref="AI43:AI74" si="22">IF(AND(H43="有",N43=""),COUNT(U43:AF43),0)</f>
        <v>0</v>
      </c>
      <c r="AJ43" s="228" t="str">
        <f t="shared" ref="AJ43:AJ74" si="23">IF(E43="","",E43)</f>
        <v/>
      </c>
      <c r="AK43" s="228" t="str">
        <f t="shared" si="21"/>
        <v/>
      </c>
      <c r="AL43" s="228" t="str">
        <f t="shared" si="21"/>
        <v/>
      </c>
      <c r="AM43" s="228" t="str">
        <f t="shared" si="21"/>
        <v/>
      </c>
      <c r="AN43" s="228" t="str">
        <f t="shared" si="20"/>
        <v/>
      </c>
      <c r="AO43" s="228" t="str">
        <f t="shared" si="20"/>
        <v/>
      </c>
      <c r="AP43" s="228" t="str">
        <f t="shared" si="20"/>
        <v/>
      </c>
      <c r="AQ43" s="228" t="str">
        <f t="shared" si="20"/>
        <v/>
      </c>
      <c r="AR43" s="228" t="str">
        <f t="shared" si="20"/>
        <v/>
      </c>
      <c r="AS43" s="228" t="str">
        <f t="shared" si="20"/>
        <v/>
      </c>
      <c r="AT43" s="228" t="str">
        <f t="shared" si="20"/>
        <v/>
      </c>
      <c r="AU43" s="228" t="str">
        <f t="shared" si="20"/>
        <v/>
      </c>
      <c r="AV43" s="228" t="str">
        <f t="shared" si="20"/>
        <v/>
      </c>
      <c r="AW43" s="228">
        <f t="shared" si="18"/>
        <v>0</v>
      </c>
    </row>
    <row r="44" spans="1:49" s="183" customFormat="1" ht="23.15" customHeight="1">
      <c r="A44" s="61">
        <v>34</v>
      </c>
      <c r="B44" s="14" t="str">
        <f>IF(③職員名簿【年間実績】!B50="","",③職員名簿【年間実績】!B50)</f>
        <v/>
      </c>
      <c r="C44" s="173" t="str">
        <f>IF(③職員名簿【年間実績】!C50="","",③職員名簿【年間実績】!C50)</f>
        <v/>
      </c>
      <c r="D44" s="174" t="str">
        <f>IF(③職員名簿【年間実績】!D50="","",③職員名簿【年間実績】!D50)</f>
        <v/>
      </c>
      <c r="E44" s="175" t="str">
        <f>IF(③職員名簿【年間実績】!E50="","",③職員名簿【年間実績】!E50)</f>
        <v/>
      </c>
      <c r="F44" s="175" t="str">
        <f>IF(③職員名簿【年間実績】!F50="","",③職員名簿【年間実績】!F50)</f>
        <v/>
      </c>
      <c r="G44" s="175" t="str">
        <f>IF(③職員名簿【年間実績】!G50="","",③職員名簿【年間実績】!G50)</f>
        <v/>
      </c>
      <c r="H44" s="175" t="str">
        <f>IF(③職員名簿【年間実績】!H50="","",③職員名簿【年間実績】!H50)</f>
        <v/>
      </c>
      <c r="I44" s="175" t="str">
        <f>IF(③職員名簿【年間実績】!I50="","",③職員名簿【年間実績】!I50)</f>
        <v/>
      </c>
      <c r="J44" s="175" t="str">
        <f>IF(③職員名簿【年間実績】!J50="","",③職員名簿【年間実績】!J50)</f>
        <v/>
      </c>
      <c r="K44" s="231" t="str">
        <f>IF(③職員名簿【年間実績】!K50="","",③職員名簿【年間実績】!K50)</f>
        <v/>
      </c>
      <c r="L44" s="175" t="str">
        <f>IF(③職員名簿【年間実績】!L50="","",③職員名簿【年間実績】!L50)</f>
        <v/>
      </c>
      <c r="M44" s="175" t="str">
        <f>IF(③職員名簿【年間実績】!M50="","",③職員名簿【年間実績】!M50)</f>
        <v/>
      </c>
      <c r="N44" s="175" t="str">
        <f>IF(③職員名簿【年間実績】!N50="","",③職員名簿【年間実績】!N50)</f>
        <v/>
      </c>
      <c r="O44" s="175" t="str">
        <f>IF(③職員名簿【年間実績】!O50="","",③職員名簿【年間実績】!O50)</f>
        <v/>
      </c>
      <c r="P44" s="225" t="str">
        <f t="shared" si="12"/>
        <v/>
      </c>
      <c r="Q44" s="129" t="str">
        <f t="shared" si="5"/>
        <v/>
      </c>
      <c r="R44" s="129" t="str">
        <f t="shared" si="13"/>
        <v/>
      </c>
      <c r="S44" s="129" t="str">
        <f t="shared" si="14"/>
        <v/>
      </c>
      <c r="T44" s="129" t="str">
        <f t="shared" si="15"/>
        <v/>
      </c>
      <c r="U44" s="128" t="str">
        <f t="shared" ref="U44:AF59" si="24">IF($T44="",IF($K44="","",IF(U$9&gt;=$K44,IF($L44="",$S44,IF(U$9&gt;$L44,"",$S44)),"")),IF(AND(U$9&gt;=$K44,OR($L44&gt;=U$9,$L44="")),$T44,""))</f>
        <v/>
      </c>
      <c r="V44" s="128" t="str">
        <f t="shared" si="24"/>
        <v/>
      </c>
      <c r="W44" s="128" t="str">
        <f t="shared" si="24"/>
        <v/>
      </c>
      <c r="X44" s="128" t="str">
        <f t="shared" si="24"/>
        <v/>
      </c>
      <c r="Y44" s="128" t="str">
        <f t="shared" si="24"/>
        <v/>
      </c>
      <c r="Z44" s="128" t="str">
        <f t="shared" si="24"/>
        <v/>
      </c>
      <c r="AA44" s="128" t="str">
        <f t="shared" si="24"/>
        <v/>
      </c>
      <c r="AB44" s="128" t="str">
        <f t="shared" si="24"/>
        <v/>
      </c>
      <c r="AC44" s="128" t="str">
        <f t="shared" si="24"/>
        <v/>
      </c>
      <c r="AD44" s="128" t="str">
        <f t="shared" si="24"/>
        <v/>
      </c>
      <c r="AE44" s="128" t="str">
        <f t="shared" si="24"/>
        <v/>
      </c>
      <c r="AF44" s="128" t="str">
        <f t="shared" si="24"/>
        <v/>
      </c>
      <c r="AG44" s="229">
        <f t="shared" si="8"/>
        <v>0</v>
      </c>
      <c r="AH44" s="229">
        <f t="shared" si="17"/>
        <v>0</v>
      </c>
      <c r="AI44" s="230">
        <f t="shared" si="22"/>
        <v>0</v>
      </c>
      <c r="AJ44" s="228" t="str">
        <f t="shared" si="23"/>
        <v/>
      </c>
      <c r="AK44" s="228" t="str">
        <f t="shared" si="21"/>
        <v/>
      </c>
      <c r="AL44" s="228" t="str">
        <f t="shared" si="21"/>
        <v/>
      </c>
      <c r="AM44" s="228" t="str">
        <f t="shared" si="21"/>
        <v/>
      </c>
      <c r="AN44" s="228" t="str">
        <f t="shared" si="20"/>
        <v/>
      </c>
      <c r="AO44" s="228" t="str">
        <f t="shared" si="20"/>
        <v/>
      </c>
      <c r="AP44" s="228" t="str">
        <f t="shared" si="20"/>
        <v/>
      </c>
      <c r="AQ44" s="228" t="str">
        <f t="shared" si="20"/>
        <v/>
      </c>
      <c r="AR44" s="228" t="str">
        <f t="shared" si="20"/>
        <v/>
      </c>
      <c r="AS44" s="228" t="str">
        <f t="shared" si="20"/>
        <v/>
      </c>
      <c r="AT44" s="228" t="str">
        <f t="shared" si="20"/>
        <v/>
      </c>
      <c r="AU44" s="228" t="str">
        <f t="shared" si="20"/>
        <v/>
      </c>
      <c r="AV44" s="228" t="str">
        <f t="shared" si="20"/>
        <v/>
      </c>
      <c r="AW44" s="228">
        <f t="shared" si="18"/>
        <v>0</v>
      </c>
    </row>
    <row r="45" spans="1:49" s="183" customFormat="1" ht="23.15" customHeight="1">
      <c r="A45" s="61">
        <v>35</v>
      </c>
      <c r="B45" s="14" t="str">
        <f>IF(③職員名簿【年間実績】!B51="","",③職員名簿【年間実績】!B51)</f>
        <v/>
      </c>
      <c r="C45" s="173" t="str">
        <f>IF(③職員名簿【年間実績】!C51="","",③職員名簿【年間実績】!C51)</f>
        <v/>
      </c>
      <c r="D45" s="174" t="str">
        <f>IF(③職員名簿【年間実績】!D51="","",③職員名簿【年間実績】!D51)</f>
        <v/>
      </c>
      <c r="E45" s="175" t="str">
        <f>IF(③職員名簿【年間実績】!E51="","",③職員名簿【年間実績】!E51)</f>
        <v/>
      </c>
      <c r="F45" s="175" t="str">
        <f>IF(③職員名簿【年間実績】!F51="","",③職員名簿【年間実績】!F51)</f>
        <v/>
      </c>
      <c r="G45" s="175" t="str">
        <f>IF(③職員名簿【年間実績】!G51="","",③職員名簿【年間実績】!G51)</f>
        <v/>
      </c>
      <c r="H45" s="175" t="str">
        <f>IF(③職員名簿【年間実績】!H51="","",③職員名簿【年間実績】!H51)</f>
        <v/>
      </c>
      <c r="I45" s="175" t="str">
        <f>IF(③職員名簿【年間実績】!I51="","",③職員名簿【年間実績】!I51)</f>
        <v/>
      </c>
      <c r="J45" s="175" t="str">
        <f>IF(③職員名簿【年間実績】!J51="","",③職員名簿【年間実績】!J51)</f>
        <v/>
      </c>
      <c r="K45" s="231" t="str">
        <f>IF(③職員名簿【年間実績】!K51="","",③職員名簿【年間実績】!K51)</f>
        <v/>
      </c>
      <c r="L45" s="175" t="str">
        <f>IF(③職員名簿【年間実績】!L51="","",③職員名簿【年間実績】!L51)</f>
        <v/>
      </c>
      <c r="M45" s="175" t="str">
        <f>IF(③職員名簿【年間実績】!M51="","",③職員名簿【年間実績】!M51)</f>
        <v/>
      </c>
      <c r="N45" s="175" t="str">
        <f>IF(③職員名簿【年間実績】!N51="","",③職員名簿【年間実績】!N51)</f>
        <v/>
      </c>
      <c r="O45" s="175" t="str">
        <f>IF(③職員名簿【年間実績】!O51="","",③職員名簿【年間実績】!O51)</f>
        <v/>
      </c>
      <c r="P45" s="225" t="str">
        <f t="shared" si="12"/>
        <v/>
      </c>
      <c r="Q45" s="129" t="str">
        <f t="shared" si="5"/>
        <v/>
      </c>
      <c r="R45" s="129" t="str">
        <f t="shared" si="13"/>
        <v/>
      </c>
      <c r="S45" s="129" t="str">
        <f t="shared" si="14"/>
        <v/>
      </c>
      <c r="T45" s="129" t="str">
        <f t="shared" si="15"/>
        <v/>
      </c>
      <c r="U45" s="128" t="str">
        <f t="shared" si="24"/>
        <v/>
      </c>
      <c r="V45" s="128" t="str">
        <f t="shared" si="24"/>
        <v/>
      </c>
      <c r="W45" s="128" t="str">
        <f t="shared" si="24"/>
        <v/>
      </c>
      <c r="X45" s="128" t="str">
        <f t="shared" si="24"/>
        <v/>
      </c>
      <c r="Y45" s="128" t="str">
        <f t="shared" si="24"/>
        <v/>
      </c>
      <c r="Z45" s="128" t="str">
        <f t="shared" si="24"/>
        <v/>
      </c>
      <c r="AA45" s="128" t="str">
        <f t="shared" si="24"/>
        <v/>
      </c>
      <c r="AB45" s="128" t="str">
        <f t="shared" si="24"/>
        <v/>
      </c>
      <c r="AC45" s="128" t="str">
        <f t="shared" si="24"/>
        <v/>
      </c>
      <c r="AD45" s="128" t="str">
        <f t="shared" si="24"/>
        <v/>
      </c>
      <c r="AE45" s="128" t="str">
        <f t="shared" si="24"/>
        <v/>
      </c>
      <c r="AF45" s="128" t="str">
        <f t="shared" si="24"/>
        <v/>
      </c>
      <c r="AG45" s="229">
        <f t="shared" si="8"/>
        <v>0</v>
      </c>
      <c r="AH45" s="229">
        <f t="shared" si="17"/>
        <v>0</v>
      </c>
      <c r="AI45" s="230">
        <f t="shared" si="22"/>
        <v>0</v>
      </c>
      <c r="AJ45" s="228" t="str">
        <f t="shared" si="23"/>
        <v/>
      </c>
      <c r="AK45" s="228" t="str">
        <f t="shared" si="21"/>
        <v/>
      </c>
      <c r="AL45" s="228" t="str">
        <f t="shared" si="21"/>
        <v/>
      </c>
      <c r="AM45" s="228" t="str">
        <f t="shared" si="21"/>
        <v/>
      </c>
      <c r="AN45" s="228" t="str">
        <f t="shared" si="20"/>
        <v/>
      </c>
      <c r="AO45" s="228" t="str">
        <f t="shared" si="20"/>
        <v/>
      </c>
      <c r="AP45" s="228" t="str">
        <f t="shared" si="20"/>
        <v/>
      </c>
      <c r="AQ45" s="228" t="str">
        <f t="shared" si="20"/>
        <v/>
      </c>
      <c r="AR45" s="228" t="str">
        <f t="shared" si="20"/>
        <v/>
      </c>
      <c r="AS45" s="228" t="str">
        <f t="shared" si="20"/>
        <v/>
      </c>
      <c r="AT45" s="228" t="str">
        <f t="shared" si="20"/>
        <v/>
      </c>
      <c r="AU45" s="228" t="str">
        <f t="shared" si="20"/>
        <v/>
      </c>
      <c r="AV45" s="228" t="str">
        <f t="shared" si="20"/>
        <v/>
      </c>
      <c r="AW45" s="228">
        <f t="shared" si="18"/>
        <v>0</v>
      </c>
    </row>
    <row r="46" spans="1:49" s="183" customFormat="1" ht="23.15" customHeight="1">
      <c r="A46" s="61">
        <v>36</v>
      </c>
      <c r="B46" s="14" t="str">
        <f>IF(③職員名簿【年間実績】!B52="","",③職員名簿【年間実績】!B52)</f>
        <v/>
      </c>
      <c r="C46" s="173" t="str">
        <f>IF(③職員名簿【年間実績】!C52="","",③職員名簿【年間実績】!C52)</f>
        <v/>
      </c>
      <c r="D46" s="174" t="str">
        <f>IF(③職員名簿【年間実績】!D52="","",③職員名簿【年間実績】!D52)</f>
        <v/>
      </c>
      <c r="E46" s="175" t="str">
        <f>IF(③職員名簿【年間実績】!E52="","",③職員名簿【年間実績】!E52)</f>
        <v/>
      </c>
      <c r="F46" s="175" t="str">
        <f>IF(③職員名簿【年間実績】!F52="","",③職員名簿【年間実績】!F52)</f>
        <v/>
      </c>
      <c r="G46" s="175" t="str">
        <f>IF(③職員名簿【年間実績】!G52="","",③職員名簿【年間実績】!G52)</f>
        <v/>
      </c>
      <c r="H46" s="175" t="str">
        <f>IF(③職員名簿【年間実績】!H52="","",③職員名簿【年間実績】!H52)</f>
        <v/>
      </c>
      <c r="I46" s="175" t="str">
        <f>IF(③職員名簿【年間実績】!I52="","",③職員名簿【年間実績】!I52)</f>
        <v/>
      </c>
      <c r="J46" s="175" t="str">
        <f>IF(③職員名簿【年間実績】!J52="","",③職員名簿【年間実績】!J52)</f>
        <v/>
      </c>
      <c r="K46" s="231" t="str">
        <f>IF(③職員名簿【年間実績】!K52="","",③職員名簿【年間実績】!K52)</f>
        <v/>
      </c>
      <c r="L46" s="175" t="str">
        <f>IF(③職員名簿【年間実績】!L52="","",③職員名簿【年間実績】!L52)</f>
        <v/>
      </c>
      <c r="M46" s="175" t="str">
        <f>IF(③職員名簿【年間実績】!M52="","",③職員名簿【年間実績】!M52)</f>
        <v/>
      </c>
      <c r="N46" s="175" t="str">
        <f>IF(③職員名簿【年間実績】!N52="","",③職員名簿【年間実績】!N52)</f>
        <v/>
      </c>
      <c r="O46" s="175" t="str">
        <f>IF(③職員名簿【年間実績】!O52="","",③職員名簿【年間実績】!O52)</f>
        <v/>
      </c>
      <c r="P46" s="225" t="str">
        <f t="shared" si="12"/>
        <v/>
      </c>
      <c r="Q46" s="129" t="str">
        <f t="shared" si="5"/>
        <v/>
      </c>
      <c r="R46" s="129" t="str">
        <f t="shared" si="13"/>
        <v/>
      </c>
      <c r="S46" s="129" t="str">
        <f t="shared" si="14"/>
        <v/>
      </c>
      <c r="T46" s="129" t="str">
        <f t="shared" si="15"/>
        <v/>
      </c>
      <c r="U46" s="128" t="str">
        <f t="shared" si="24"/>
        <v/>
      </c>
      <c r="V46" s="128" t="str">
        <f t="shared" si="24"/>
        <v/>
      </c>
      <c r="W46" s="128" t="str">
        <f t="shared" si="24"/>
        <v/>
      </c>
      <c r="X46" s="128" t="str">
        <f t="shared" si="24"/>
        <v/>
      </c>
      <c r="Y46" s="128" t="str">
        <f t="shared" si="24"/>
        <v/>
      </c>
      <c r="Z46" s="128" t="str">
        <f t="shared" si="24"/>
        <v/>
      </c>
      <c r="AA46" s="128" t="str">
        <f t="shared" si="24"/>
        <v/>
      </c>
      <c r="AB46" s="128" t="str">
        <f t="shared" si="24"/>
        <v/>
      </c>
      <c r="AC46" s="128" t="str">
        <f t="shared" si="24"/>
        <v/>
      </c>
      <c r="AD46" s="128" t="str">
        <f t="shared" si="24"/>
        <v/>
      </c>
      <c r="AE46" s="128" t="str">
        <f t="shared" si="24"/>
        <v/>
      </c>
      <c r="AF46" s="128" t="str">
        <f t="shared" si="24"/>
        <v/>
      </c>
      <c r="AG46" s="229">
        <f t="shared" si="8"/>
        <v>0</v>
      </c>
      <c r="AH46" s="229">
        <f t="shared" si="17"/>
        <v>0</v>
      </c>
      <c r="AI46" s="230">
        <f t="shared" si="22"/>
        <v>0</v>
      </c>
      <c r="AJ46" s="228" t="str">
        <f t="shared" si="23"/>
        <v/>
      </c>
      <c r="AK46" s="228" t="str">
        <f t="shared" si="21"/>
        <v/>
      </c>
      <c r="AL46" s="228" t="str">
        <f t="shared" si="21"/>
        <v/>
      </c>
      <c r="AM46" s="228" t="str">
        <f t="shared" si="21"/>
        <v/>
      </c>
      <c r="AN46" s="228" t="str">
        <f t="shared" si="20"/>
        <v/>
      </c>
      <c r="AO46" s="228" t="str">
        <f t="shared" si="20"/>
        <v/>
      </c>
      <c r="AP46" s="228" t="str">
        <f t="shared" si="20"/>
        <v/>
      </c>
      <c r="AQ46" s="228" t="str">
        <f t="shared" si="20"/>
        <v/>
      </c>
      <c r="AR46" s="228" t="str">
        <f t="shared" si="20"/>
        <v/>
      </c>
      <c r="AS46" s="228" t="str">
        <f t="shared" si="20"/>
        <v/>
      </c>
      <c r="AT46" s="228" t="str">
        <f t="shared" si="20"/>
        <v/>
      </c>
      <c r="AU46" s="228" t="str">
        <f t="shared" si="20"/>
        <v/>
      </c>
      <c r="AV46" s="228" t="str">
        <f t="shared" si="20"/>
        <v/>
      </c>
      <c r="AW46" s="228">
        <f t="shared" si="18"/>
        <v>0</v>
      </c>
    </row>
    <row r="47" spans="1:49" s="183" customFormat="1" ht="23.15" customHeight="1">
      <c r="A47" s="61">
        <v>37</v>
      </c>
      <c r="B47" s="14" t="str">
        <f>IF(③職員名簿【年間実績】!B53="","",③職員名簿【年間実績】!B53)</f>
        <v/>
      </c>
      <c r="C47" s="173" t="str">
        <f>IF(③職員名簿【年間実績】!C53="","",③職員名簿【年間実績】!C53)</f>
        <v/>
      </c>
      <c r="D47" s="174" t="str">
        <f>IF(③職員名簿【年間実績】!D53="","",③職員名簿【年間実績】!D53)</f>
        <v/>
      </c>
      <c r="E47" s="175" t="str">
        <f>IF(③職員名簿【年間実績】!E53="","",③職員名簿【年間実績】!E53)</f>
        <v/>
      </c>
      <c r="F47" s="175" t="str">
        <f>IF(③職員名簿【年間実績】!F53="","",③職員名簿【年間実績】!F53)</f>
        <v/>
      </c>
      <c r="G47" s="175" t="str">
        <f>IF(③職員名簿【年間実績】!G53="","",③職員名簿【年間実績】!G53)</f>
        <v/>
      </c>
      <c r="H47" s="175" t="str">
        <f>IF(③職員名簿【年間実績】!H53="","",③職員名簿【年間実績】!H53)</f>
        <v/>
      </c>
      <c r="I47" s="175" t="str">
        <f>IF(③職員名簿【年間実績】!I53="","",③職員名簿【年間実績】!I53)</f>
        <v/>
      </c>
      <c r="J47" s="175" t="str">
        <f>IF(③職員名簿【年間実績】!J53="","",③職員名簿【年間実績】!J53)</f>
        <v/>
      </c>
      <c r="K47" s="231" t="str">
        <f>IF(③職員名簿【年間実績】!K53="","",③職員名簿【年間実績】!K53)</f>
        <v/>
      </c>
      <c r="L47" s="175" t="str">
        <f>IF(③職員名簿【年間実績】!L53="","",③職員名簿【年間実績】!L53)</f>
        <v/>
      </c>
      <c r="M47" s="175" t="str">
        <f>IF(③職員名簿【年間実績】!M53="","",③職員名簿【年間実績】!M53)</f>
        <v/>
      </c>
      <c r="N47" s="175" t="str">
        <f>IF(③職員名簿【年間実績】!N53="","",③職員名簿【年間実績】!N53)</f>
        <v/>
      </c>
      <c r="O47" s="175" t="str">
        <f>IF(③職員名簿【年間実績】!O53="","",③職員名簿【年間実績】!O53)</f>
        <v/>
      </c>
      <c r="P47" s="225" t="str">
        <f t="shared" si="12"/>
        <v/>
      </c>
      <c r="Q47" s="129" t="str">
        <f t="shared" si="5"/>
        <v/>
      </c>
      <c r="R47" s="129" t="str">
        <f t="shared" si="13"/>
        <v/>
      </c>
      <c r="S47" s="129" t="str">
        <f t="shared" si="14"/>
        <v/>
      </c>
      <c r="T47" s="129" t="str">
        <f t="shared" si="15"/>
        <v/>
      </c>
      <c r="U47" s="128" t="str">
        <f t="shared" si="24"/>
        <v/>
      </c>
      <c r="V47" s="128" t="str">
        <f t="shared" si="24"/>
        <v/>
      </c>
      <c r="W47" s="128" t="str">
        <f t="shared" si="24"/>
        <v/>
      </c>
      <c r="X47" s="128" t="str">
        <f t="shared" si="24"/>
        <v/>
      </c>
      <c r="Y47" s="128" t="str">
        <f t="shared" si="24"/>
        <v/>
      </c>
      <c r="Z47" s="128" t="str">
        <f t="shared" si="24"/>
        <v/>
      </c>
      <c r="AA47" s="128" t="str">
        <f t="shared" si="24"/>
        <v/>
      </c>
      <c r="AB47" s="128" t="str">
        <f t="shared" si="24"/>
        <v/>
      </c>
      <c r="AC47" s="128" t="str">
        <f t="shared" si="24"/>
        <v/>
      </c>
      <c r="AD47" s="128" t="str">
        <f t="shared" si="24"/>
        <v/>
      </c>
      <c r="AE47" s="128" t="str">
        <f t="shared" si="24"/>
        <v/>
      </c>
      <c r="AF47" s="128" t="str">
        <f t="shared" si="24"/>
        <v/>
      </c>
      <c r="AG47" s="229">
        <f t="shared" si="8"/>
        <v>0</v>
      </c>
      <c r="AH47" s="229">
        <f t="shared" si="17"/>
        <v>0</v>
      </c>
      <c r="AI47" s="230">
        <f t="shared" si="22"/>
        <v>0</v>
      </c>
      <c r="AJ47" s="228" t="str">
        <f t="shared" si="23"/>
        <v/>
      </c>
      <c r="AK47" s="228" t="str">
        <f t="shared" si="21"/>
        <v/>
      </c>
      <c r="AL47" s="228" t="str">
        <f t="shared" si="21"/>
        <v/>
      </c>
      <c r="AM47" s="228" t="str">
        <f t="shared" si="21"/>
        <v/>
      </c>
      <c r="AN47" s="228" t="str">
        <f t="shared" si="20"/>
        <v/>
      </c>
      <c r="AO47" s="228" t="str">
        <f t="shared" si="20"/>
        <v/>
      </c>
      <c r="AP47" s="228" t="str">
        <f t="shared" si="20"/>
        <v/>
      </c>
      <c r="AQ47" s="228" t="str">
        <f t="shared" si="20"/>
        <v/>
      </c>
      <c r="AR47" s="228" t="str">
        <f t="shared" si="20"/>
        <v/>
      </c>
      <c r="AS47" s="228" t="str">
        <f t="shared" si="20"/>
        <v/>
      </c>
      <c r="AT47" s="228" t="str">
        <f t="shared" si="20"/>
        <v/>
      </c>
      <c r="AU47" s="228" t="str">
        <f t="shared" si="20"/>
        <v/>
      </c>
      <c r="AV47" s="228" t="str">
        <f t="shared" si="20"/>
        <v/>
      </c>
      <c r="AW47" s="228">
        <f t="shared" si="18"/>
        <v>0</v>
      </c>
    </row>
    <row r="48" spans="1:49" s="183" customFormat="1" ht="23.15" customHeight="1">
      <c r="A48" s="61">
        <v>38</v>
      </c>
      <c r="B48" s="14" t="str">
        <f>IF(③職員名簿【年間実績】!B54="","",③職員名簿【年間実績】!B54)</f>
        <v/>
      </c>
      <c r="C48" s="173" t="str">
        <f>IF(③職員名簿【年間実績】!C54="","",③職員名簿【年間実績】!C54)</f>
        <v/>
      </c>
      <c r="D48" s="174" t="str">
        <f>IF(③職員名簿【年間実績】!D54="","",③職員名簿【年間実績】!D54)</f>
        <v/>
      </c>
      <c r="E48" s="175" t="str">
        <f>IF(③職員名簿【年間実績】!E54="","",③職員名簿【年間実績】!E54)</f>
        <v/>
      </c>
      <c r="F48" s="175" t="str">
        <f>IF(③職員名簿【年間実績】!F54="","",③職員名簿【年間実績】!F54)</f>
        <v/>
      </c>
      <c r="G48" s="175" t="str">
        <f>IF(③職員名簿【年間実績】!G54="","",③職員名簿【年間実績】!G54)</f>
        <v/>
      </c>
      <c r="H48" s="175" t="str">
        <f>IF(③職員名簿【年間実績】!H54="","",③職員名簿【年間実績】!H54)</f>
        <v/>
      </c>
      <c r="I48" s="175" t="str">
        <f>IF(③職員名簿【年間実績】!I54="","",③職員名簿【年間実績】!I54)</f>
        <v/>
      </c>
      <c r="J48" s="175" t="str">
        <f>IF(③職員名簿【年間実績】!J54="","",③職員名簿【年間実績】!J54)</f>
        <v/>
      </c>
      <c r="K48" s="231" t="str">
        <f>IF(③職員名簿【年間実績】!K54="","",③職員名簿【年間実績】!K54)</f>
        <v/>
      </c>
      <c r="L48" s="175" t="str">
        <f>IF(③職員名簿【年間実績】!L54="","",③職員名簿【年間実績】!L54)</f>
        <v/>
      </c>
      <c r="M48" s="175" t="str">
        <f>IF(③職員名簿【年間実績】!M54="","",③職員名簿【年間実績】!M54)</f>
        <v/>
      </c>
      <c r="N48" s="175" t="str">
        <f>IF(③職員名簿【年間実績】!N54="","",③職員名簿【年間実績】!N54)</f>
        <v/>
      </c>
      <c r="O48" s="175" t="str">
        <f>IF(③職員名簿【年間実績】!O54="","",③職員名簿【年間実績】!O54)</f>
        <v/>
      </c>
      <c r="P48" s="225" t="str">
        <f t="shared" si="12"/>
        <v/>
      </c>
      <c r="Q48" s="129" t="str">
        <f t="shared" si="5"/>
        <v/>
      </c>
      <c r="R48" s="129" t="str">
        <f t="shared" si="13"/>
        <v/>
      </c>
      <c r="S48" s="129" t="str">
        <f t="shared" si="14"/>
        <v/>
      </c>
      <c r="T48" s="129" t="str">
        <f t="shared" si="15"/>
        <v/>
      </c>
      <c r="U48" s="128" t="str">
        <f t="shared" si="24"/>
        <v/>
      </c>
      <c r="V48" s="128" t="str">
        <f t="shared" si="24"/>
        <v/>
      </c>
      <c r="W48" s="128" t="str">
        <f t="shared" si="24"/>
        <v/>
      </c>
      <c r="X48" s="128" t="str">
        <f t="shared" si="24"/>
        <v/>
      </c>
      <c r="Y48" s="128" t="str">
        <f t="shared" si="24"/>
        <v/>
      </c>
      <c r="Z48" s="128" t="str">
        <f t="shared" si="24"/>
        <v/>
      </c>
      <c r="AA48" s="128" t="str">
        <f t="shared" si="24"/>
        <v/>
      </c>
      <c r="AB48" s="128" t="str">
        <f t="shared" si="24"/>
        <v/>
      </c>
      <c r="AC48" s="128" t="str">
        <f t="shared" si="24"/>
        <v/>
      </c>
      <c r="AD48" s="128" t="str">
        <f t="shared" si="24"/>
        <v/>
      </c>
      <c r="AE48" s="128" t="str">
        <f t="shared" si="24"/>
        <v/>
      </c>
      <c r="AF48" s="128" t="str">
        <f t="shared" si="24"/>
        <v/>
      </c>
      <c r="AG48" s="229">
        <f t="shared" si="8"/>
        <v>0</v>
      </c>
      <c r="AH48" s="229">
        <f t="shared" si="17"/>
        <v>0</v>
      </c>
      <c r="AI48" s="230">
        <f t="shared" si="22"/>
        <v>0</v>
      </c>
      <c r="AJ48" s="228" t="str">
        <f t="shared" si="23"/>
        <v/>
      </c>
      <c r="AK48" s="228" t="str">
        <f t="shared" si="21"/>
        <v/>
      </c>
      <c r="AL48" s="228" t="str">
        <f t="shared" si="21"/>
        <v/>
      </c>
      <c r="AM48" s="228" t="str">
        <f t="shared" si="21"/>
        <v/>
      </c>
      <c r="AN48" s="228" t="str">
        <f t="shared" si="20"/>
        <v/>
      </c>
      <c r="AO48" s="228" t="str">
        <f t="shared" si="20"/>
        <v/>
      </c>
      <c r="AP48" s="228" t="str">
        <f t="shared" si="20"/>
        <v/>
      </c>
      <c r="AQ48" s="228" t="str">
        <f t="shared" si="20"/>
        <v/>
      </c>
      <c r="AR48" s="228" t="str">
        <f t="shared" si="20"/>
        <v/>
      </c>
      <c r="AS48" s="228" t="str">
        <f t="shared" si="20"/>
        <v/>
      </c>
      <c r="AT48" s="228" t="str">
        <f t="shared" si="20"/>
        <v/>
      </c>
      <c r="AU48" s="228" t="str">
        <f t="shared" si="20"/>
        <v/>
      </c>
      <c r="AV48" s="228" t="str">
        <f t="shared" si="20"/>
        <v/>
      </c>
      <c r="AW48" s="228">
        <f t="shared" si="18"/>
        <v>0</v>
      </c>
    </row>
    <row r="49" spans="1:49" s="183" customFormat="1" ht="23.15" customHeight="1">
      <c r="A49" s="61">
        <v>39</v>
      </c>
      <c r="B49" s="14" t="str">
        <f>IF(③職員名簿【年間実績】!B55="","",③職員名簿【年間実績】!B55)</f>
        <v/>
      </c>
      <c r="C49" s="173" t="str">
        <f>IF(③職員名簿【年間実績】!C55="","",③職員名簿【年間実績】!C55)</f>
        <v/>
      </c>
      <c r="D49" s="174" t="str">
        <f>IF(③職員名簿【年間実績】!D55="","",③職員名簿【年間実績】!D55)</f>
        <v/>
      </c>
      <c r="E49" s="175" t="str">
        <f>IF(③職員名簿【年間実績】!E55="","",③職員名簿【年間実績】!E55)</f>
        <v/>
      </c>
      <c r="F49" s="175" t="str">
        <f>IF(③職員名簿【年間実績】!F55="","",③職員名簿【年間実績】!F55)</f>
        <v/>
      </c>
      <c r="G49" s="175" t="str">
        <f>IF(③職員名簿【年間実績】!G55="","",③職員名簿【年間実績】!G55)</f>
        <v/>
      </c>
      <c r="H49" s="175" t="str">
        <f>IF(③職員名簿【年間実績】!H55="","",③職員名簿【年間実績】!H55)</f>
        <v/>
      </c>
      <c r="I49" s="175" t="str">
        <f>IF(③職員名簿【年間実績】!I55="","",③職員名簿【年間実績】!I55)</f>
        <v/>
      </c>
      <c r="J49" s="175" t="str">
        <f>IF(③職員名簿【年間実績】!J55="","",③職員名簿【年間実績】!J55)</f>
        <v/>
      </c>
      <c r="K49" s="231" t="str">
        <f>IF(③職員名簿【年間実績】!K55="","",③職員名簿【年間実績】!K55)</f>
        <v/>
      </c>
      <c r="L49" s="175" t="str">
        <f>IF(③職員名簿【年間実績】!L55="","",③職員名簿【年間実績】!L55)</f>
        <v/>
      </c>
      <c r="M49" s="175" t="str">
        <f>IF(③職員名簿【年間実績】!M55="","",③職員名簿【年間実績】!M55)</f>
        <v/>
      </c>
      <c r="N49" s="175" t="str">
        <f>IF(③職員名簿【年間実績】!N55="","",③職員名簿【年間実績】!N55)</f>
        <v/>
      </c>
      <c r="O49" s="175" t="str">
        <f>IF(③職員名簿【年間実績】!O55="","",③職員名簿【年間実績】!O55)</f>
        <v/>
      </c>
      <c r="P49" s="225" t="str">
        <f t="shared" si="12"/>
        <v/>
      </c>
      <c r="Q49" s="129" t="str">
        <f t="shared" si="5"/>
        <v/>
      </c>
      <c r="R49" s="129" t="str">
        <f t="shared" si="13"/>
        <v/>
      </c>
      <c r="S49" s="129" t="str">
        <f t="shared" si="14"/>
        <v/>
      </c>
      <c r="T49" s="129" t="str">
        <f t="shared" si="15"/>
        <v/>
      </c>
      <c r="U49" s="128" t="str">
        <f t="shared" si="24"/>
        <v/>
      </c>
      <c r="V49" s="128" t="str">
        <f t="shared" si="24"/>
        <v/>
      </c>
      <c r="W49" s="128" t="str">
        <f t="shared" si="24"/>
        <v/>
      </c>
      <c r="X49" s="128" t="str">
        <f t="shared" si="24"/>
        <v/>
      </c>
      <c r="Y49" s="128" t="str">
        <f t="shared" si="24"/>
        <v/>
      </c>
      <c r="Z49" s="128" t="str">
        <f t="shared" si="24"/>
        <v/>
      </c>
      <c r="AA49" s="128" t="str">
        <f t="shared" si="24"/>
        <v/>
      </c>
      <c r="AB49" s="128" t="str">
        <f t="shared" si="24"/>
        <v/>
      </c>
      <c r="AC49" s="128" t="str">
        <f t="shared" si="24"/>
        <v/>
      </c>
      <c r="AD49" s="128" t="str">
        <f t="shared" si="24"/>
        <v/>
      </c>
      <c r="AE49" s="128" t="str">
        <f t="shared" si="24"/>
        <v/>
      </c>
      <c r="AF49" s="128" t="str">
        <f t="shared" si="24"/>
        <v/>
      </c>
      <c r="AG49" s="229">
        <f t="shared" si="8"/>
        <v>0</v>
      </c>
      <c r="AH49" s="229">
        <f t="shared" si="17"/>
        <v>0</v>
      </c>
      <c r="AI49" s="230">
        <f t="shared" si="22"/>
        <v>0</v>
      </c>
      <c r="AJ49" s="228" t="str">
        <f t="shared" si="23"/>
        <v/>
      </c>
      <c r="AK49" s="228" t="str">
        <f t="shared" si="21"/>
        <v/>
      </c>
      <c r="AL49" s="228" t="str">
        <f t="shared" si="21"/>
        <v/>
      </c>
      <c r="AM49" s="228" t="str">
        <f t="shared" si="21"/>
        <v/>
      </c>
      <c r="AN49" s="228" t="str">
        <f t="shared" si="20"/>
        <v/>
      </c>
      <c r="AO49" s="228" t="str">
        <f t="shared" si="20"/>
        <v/>
      </c>
      <c r="AP49" s="228" t="str">
        <f t="shared" si="20"/>
        <v/>
      </c>
      <c r="AQ49" s="228" t="str">
        <f t="shared" si="20"/>
        <v/>
      </c>
      <c r="AR49" s="228" t="str">
        <f t="shared" si="20"/>
        <v/>
      </c>
      <c r="AS49" s="228" t="str">
        <f t="shared" si="20"/>
        <v/>
      </c>
      <c r="AT49" s="228" t="str">
        <f t="shared" si="20"/>
        <v/>
      </c>
      <c r="AU49" s="228" t="str">
        <f t="shared" si="20"/>
        <v/>
      </c>
      <c r="AV49" s="228" t="str">
        <f t="shared" si="20"/>
        <v/>
      </c>
      <c r="AW49" s="228">
        <f t="shared" si="18"/>
        <v>0</v>
      </c>
    </row>
    <row r="50" spans="1:49" s="183" customFormat="1" ht="23.15" customHeight="1">
      <c r="A50" s="61">
        <v>40</v>
      </c>
      <c r="B50" s="14" t="str">
        <f>IF(③職員名簿【年間実績】!B56="","",③職員名簿【年間実績】!B56)</f>
        <v/>
      </c>
      <c r="C50" s="173" t="str">
        <f>IF(③職員名簿【年間実績】!C56="","",③職員名簿【年間実績】!C56)</f>
        <v/>
      </c>
      <c r="D50" s="174" t="str">
        <f>IF(③職員名簿【年間実績】!D56="","",③職員名簿【年間実績】!D56)</f>
        <v/>
      </c>
      <c r="E50" s="175" t="str">
        <f>IF(③職員名簿【年間実績】!E56="","",③職員名簿【年間実績】!E56)</f>
        <v/>
      </c>
      <c r="F50" s="175" t="str">
        <f>IF(③職員名簿【年間実績】!F56="","",③職員名簿【年間実績】!F56)</f>
        <v/>
      </c>
      <c r="G50" s="175" t="str">
        <f>IF(③職員名簿【年間実績】!G56="","",③職員名簿【年間実績】!G56)</f>
        <v/>
      </c>
      <c r="H50" s="175" t="str">
        <f>IF(③職員名簿【年間実績】!H56="","",③職員名簿【年間実績】!H56)</f>
        <v/>
      </c>
      <c r="I50" s="175" t="str">
        <f>IF(③職員名簿【年間実績】!I56="","",③職員名簿【年間実績】!I56)</f>
        <v/>
      </c>
      <c r="J50" s="175" t="str">
        <f>IF(③職員名簿【年間実績】!J56="","",③職員名簿【年間実績】!J56)</f>
        <v/>
      </c>
      <c r="K50" s="231" t="str">
        <f>IF(③職員名簿【年間実績】!K56="","",③職員名簿【年間実績】!K56)</f>
        <v/>
      </c>
      <c r="L50" s="175" t="str">
        <f>IF(③職員名簿【年間実績】!L56="","",③職員名簿【年間実績】!L56)</f>
        <v/>
      </c>
      <c r="M50" s="175" t="str">
        <f>IF(③職員名簿【年間実績】!M56="","",③職員名簿【年間実績】!M56)</f>
        <v/>
      </c>
      <c r="N50" s="175" t="str">
        <f>IF(③職員名簿【年間実績】!N56="","",③職員名簿【年間実績】!N56)</f>
        <v/>
      </c>
      <c r="O50" s="175" t="str">
        <f>IF(③職員名簿【年間実績】!O56="","",③職員名簿【年間実績】!O56)</f>
        <v/>
      </c>
      <c r="P50" s="225" t="str">
        <f t="shared" si="12"/>
        <v/>
      </c>
      <c r="Q50" s="129" t="str">
        <f t="shared" si="5"/>
        <v/>
      </c>
      <c r="R50" s="129" t="str">
        <f t="shared" si="13"/>
        <v/>
      </c>
      <c r="S50" s="129" t="str">
        <f t="shared" si="14"/>
        <v/>
      </c>
      <c r="T50" s="129" t="str">
        <f t="shared" si="15"/>
        <v/>
      </c>
      <c r="U50" s="128" t="str">
        <f t="shared" si="24"/>
        <v/>
      </c>
      <c r="V50" s="128" t="str">
        <f t="shared" si="24"/>
        <v/>
      </c>
      <c r="W50" s="128" t="str">
        <f t="shared" si="24"/>
        <v/>
      </c>
      <c r="X50" s="128" t="str">
        <f t="shared" si="24"/>
        <v/>
      </c>
      <c r="Y50" s="128" t="str">
        <f t="shared" si="24"/>
        <v/>
      </c>
      <c r="Z50" s="128" t="str">
        <f t="shared" si="24"/>
        <v/>
      </c>
      <c r="AA50" s="128" t="str">
        <f t="shared" si="24"/>
        <v/>
      </c>
      <c r="AB50" s="128" t="str">
        <f t="shared" si="24"/>
        <v/>
      </c>
      <c r="AC50" s="128" t="str">
        <f t="shared" si="24"/>
        <v/>
      </c>
      <c r="AD50" s="128" t="str">
        <f t="shared" si="24"/>
        <v/>
      </c>
      <c r="AE50" s="128" t="str">
        <f t="shared" si="24"/>
        <v/>
      </c>
      <c r="AF50" s="128" t="str">
        <f t="shared" si="24"/>
        <v/>
      </c>
      <c r="AG50" s="229">
        <f t="shared" si="8"/>
        <v>0</v>
      </c>
      <c r="AH50" s="229">
        <f t="shared" si="17"/>
        <v>0</v>
      </c>
      <c r="AI50" s="230">
        <f t="shared" si="22"/>
        <v>0</v>
      </c>
      <c r="AJ50" s="228" t="str">
        <f t="shared" si="23"/>
        <v/>
      </c>
      <c r="AK50" s="228" t="str">
        <f t="shared" si="21"/>
        <v/>
      </c>
      <c r="AL50" s="228" t="str">
        <f t="shared" si="21"/>
        <v/>
      </c>
      <c r="AM50" s="228" t="str">
        <f t="shared" si="21"/>
        <v/>
      </c>
      <c r="AN50" s="228" t="str">
        <f t="shared" si="20"/>
        <v/>
      </c>
      <c r="AO50" s="228" t="str">
        <f t="shared" si="20"/>
        <v/>
      </c>
      <c r="AP50" s="228" t="str">
        <f t="shared" si="20"/>
        <v/>
      </c>
      <c r="AQ50" s="228" t="str">
        <f t="shared" si="20"/>
        <v/>
      </c>
      <c r="AR50" s="228" t="str">
        <f t="shared" si="20"/>
        <v/>
      </c>
      <c r="AS50" s="228" t="str">
        <f t="shared" si="20"/>
        <v/>
      </c>
      <c r="AT50" s="228" t="str">
        <f t="shared" si="20"/>
        <v/>
      </c>
      <c r="AU50" s="228" t="str">
        <f t="shared" si="20"/>
        <v/>
      </c>
      <c r="AV50" s="228" t="str">
        <f t="shared" si="20"/>
        <v/>
      </c>
      <c r="AW50" s="228">
        <f t="shared" si="18"/>
        <v>0</v>
      </c>
    </row>
    <row r="51" spans="1:49" s="183" customFormat="1" ht="23.15" customHeight="1">
      <c r="A51" s="61">
        <v>41</v>
      </c>
      <c r="B51" s="14" t="str">
        <f>IF(③職員名簿【年間実績】!B57="","",③職員名簿【年間実績】!B57)</f>
        <v/>
      </c>
      <c r="C51" s="173" t="str">
        <f>IF(③職員名簿【年間実績】!C57="","",③職員名簿【年間実績】!C57)</f>
        <v/>
      </c>
      <c r="D51" s="174" t="str">
        <f>IF(③職員名簿【年間実績】!D57="","",③職員名簿【年間実績】!D57)</f>
        <v/>
      </c>
      <c r="E51" s="175" t="str">
        <f>IF(③職員名簿【年間実績】!E57="","",③職員名簿【年間実績】!E57)</f>
        <v/>
      </c>
      <c r="F51" s="175" t="str">
        <f>IF(③職員名簿【年間実績】!F57="","",③職員名簿【年間実績】!F57)</f>
        <v/>
      </c>
      <c r="G51" s="175" t="str">
        <f>IF(③職員名簿【年間実績】!G57="","",③職員名簿【年間実績】!G57)</f>
        <v/>
      </c>
      <c r="H51" s="175" t="str">
        <f>IF(③職員名簿【年間実績】!H57="","",③職員名簿【年間実績】!H57)</f>
        <v/>
      </c>
      <c r="I51" s="175" t="str">
        <f>IF(③職員名簿【年間実績】!I57="","",③職員名簿【年間実績】!I57)</f>
        <v/>
      </c>
      <c r="J51" s="175" t="str">
        <f>IF(③職員名簿【年間実績】!J57="","",③職員名簿【年間実績】!J57)</f>
        <v/>
      </c>
      <c r="K51" s="231" t="str">
        <f>IF(③職員名簿【年間実績】!K57="","",③職員名簿【年間実績】!K57)</f>
        <v/>
      </c>
      <c r="L51" s="175" t="str">
        <f>IF(③職員名簿【年間実績】!L57="","",③職員名簿【年間実績】!L57)</f>
        <v/>
      </c>
      <c r="M51" s="175" t="str">
        <f>IF(③職員名簿【年間実績】!M57="","",③職員名簿【年間実績】!M57)</f>
        <v/>
      </c>
      <c r="N51" s="175" t="str">
        <f>IF(③職員名簿【年間実績】!N57="","",③職員名簿【年間実績】!N57)</f>
        <v/>
      </c>
      <c r="O51" s="175" t="str">
        <f>IF(③職員名簿【年間実績】!O57="","",③職員名簿【年間実績】!O57)</f>
        <v/>
      </c>
      <c r="P51" s="225" t="str">
        <f t="shared" si="12"/>
        <v/>
      </c>
      <c r="Q51" s="129" t="str">
        <f t="shared" si="5"/>
        <v/>
      </c>
      <c r="R51" s="129" t="str">
        <f t="shared" si="13"/>
        <v/>
      </c>
      <c r="S51" s="129" t="str">
        <f t="shared" si="14"/>
        <v/>
      </c>
      <c r="T51" s="129" t="str">
        <f t="shared" si="15"/>
        <v/>
      </c>
      <c r="U51" s="128" t="str">
        <f t="shared" si="24"/>
        <v/>
      </c>
      <c r="V51" s="128" t="str">
        <f t="shared" si="24"/>
        <v/>
      </c>
      <c r="W51" s="128" t="str">
        <f t="shared" si="24"/>
        <v/>
      </c>
      <c r="X51" s="128" t="str">
        <f t="shared" si="24"/>
        <v/>
      </c>
      <c r="Y51" s="128" t="str">
        <f t="shared" si="24"/>
        <v/>
      </c>
      <c r="Z51" s="128" t="str">
        <f t="shared" si="24"/>
        <v/>
      </c>
      <c r="AA51" s="128" t="str">
        <f t="shared" si="24"/>
        <v/>
      </c>
      <c r="AB51" s="128" t="str">
        <f t="shared" si="24"/>
        <v/>
      </c>
      <c r="AC51" s="128" t="str">
        <f t="shared" si="24"/>
        <v/>
      </c>
      <c r="AD51" s="128" t="str">
        <f t="shared" si="24"/>
        <v/>
      </c>
      <c r="AE51" s="128" t="str">
        <f t="shared" si="24"/>
        <v/>
      </c>
      <c r="AF51" s="128" t="str">
        <f t="shared" si="24"/>
        <v/>
      </c>
      <c r="AG51" s="229">
        <f t="shared" si="8"/>
        <v>0</v>
      </c>
      <c r="AH51" s="229">
        <f t="shared" si="17"/>
        <v>0</v>
      </c>
      <c r="AI51" s="230">
        <f t="shared" si="22"/>
        <v>0</v>
      </c>
      <c r="AJ51" s="228" t="str">
        <f t="shared" si="23"/>
        <v/>
      </c>
      <c r="AK51" s="228" t="str">
        <f t="shared" si="21"/>
        <v/>
      </c>
      <c r="AL51" s="228" t="str">
        <f t="shared" si="21"/>
        <v/>
      </c>
      <c r="AM51" s="228" t="str">
        <f t="shared" si="21"/>
        <v/>
      </c>
      <c r="AN51" s="228" t="str">
        <f t="shared" si="20"/>
        <v/>
      </c>
      <c r="AO51" s="228" t="str">
        <f t="shared" si="20"/>
        <v/>
      </c>
      <c r="AP51" s="228" t="str">
        <f t="shared" si="20"/>
        <v/>
      </c>
      <c r="AQ51" s="228" t="str">
        <f t="shared" si="20"/>
        <v/>
      </c>
      <c r="AR51" s="228" t="str">
        <f t="shared" si="20"/>
        <v/>
      </c>
      <c r="AS51" s="228" t="str">
        <f t="shared" si="20"/>
        <v/>
      </c>
      <c r="AT51" s="228" t="str">
        <f t="shared" si="20"/>
        <v/>
      </c>
      <c r="AU51" s="228" t="str">
        <f t="shared" si="20"/>
        <v/>
      </c>
      <c r="AV51" s="228" t="str">
        <f t="shared" si="20"/>
        <v/>
      </c>
      <c r="AW51" s="228">
        <f t="shared" si="18"/>
        <v>0</v>
      </c>
    </row>
    <row r="52" spans="1:49" s="183" customFormat="1" ht="23.15" customHeight="1">
      <c r="A52" s="61">
        <v>42</v>
      </c>
      <c r="B52" s="14" t="str">
        <f>IF(③職員名簿【年間実績】!B58="","",③職員名簿【年間実績】!B58)</f>
        <v/>
      </c>
      <c r="C52" s="173" t="str">
        <f>IF(③職員名簿【年間実績】!C58="","",③職員名簿【年間実績】!C58)</f>
        <v/>
      </c>
      <c r="D52" s="174" t="str">
        <f>IF(③職員名簿【年間実績】!D58="","",③職員名簿【年間実績】!D58)</f>
        <v/>
      </c>
      <c r="E52" s="175" t="str">
        <f>IF(③職員名簿【年間実績】!E58="","",③職員名簿【年間実績】!E58)</f>
        <v/>
      </c>
      <c r="F52" s="175" t="str">
        <f>IF(③職員名簿【年間実績】!F58="","",③職員名簿【年間実績】!F58)</f>
        <v/>
      </c>
      <c r="G52" s="175" t="str">
        <f>IF(③職員名簿【年間実績】!G58="","",③職員名簿【年間実績】!G58)</f>
        <v/>
      </c>
      <c r="H52" s="175" t="str">
        <f>IF(③職員名簿【年間実績】!H58="","",③職員名簿【年間実績】!H58)</f>
        <v/>
      </c>
      <c r="I52" s="175" t="str">
        <f>IF(③職員名簿【年間実績】!I58="","",③職員名簿【年間実績】!I58)</f>
        <v/>
      </c>
      <c r="J52" s="175" t="str">
        <f>IF(③職員名簿【年間実績】!J58="","",③職員名簿【年間実績】!J58)</f>
        <v/>
      </c>
      <c r="K52" s="231" t="str">
        <f>IF(③職員名簿【年間実績】!K58="","",③職員名簿【年間実績】!K58)</f>
        <v/>
      </c>
      <c r="L52" s="175" t="str">
        <f>IF(③職員名簿【年間実績】!L58="","",③職員名簿【年間実績】!L58)</f>
        <v/>
      </c>
      <c r="M52" s="175" t="str">
        <f>IF(③職員名簿【年間実績】!M58="","",③職員名簿【年間実績】!M58)</f>
        <v/>
      </c>
      <c r="N52" s="175" t="str">
        <f>IF(③職員名簿【年間実績】!N58="","",③職員名簿【年間実績】!N58)</f>
        <v/>
      </c>
      <c r="O52" s="175" t="str">
        <f>IF(③職員名簿【年間実績】!O58="","",③職員名簿【年間実績】!O58)</f>
        <v/>
      </c>
      <c r="P52" s="225" t="str">
        <f t="shared" si="12"/>
        <v/>
      </c>
      <c r="Q52" s="129" t="str">
        <f t="shared" si="5"/>
        <v/>
      </c>
      <c r="R52" s="129" t="str">
        <f t="shared" si="13"/>
        <v/>
      </c>
      <c r="S52" s="129" t="str">
        <f t="shared" si="14"/>
        <v/>
      </c>
      <c r="T52" s="129" t="str">
        <f t="shared" si="15"/>
        <v/>
      </c>
      <c r="U52" s="128" t="str">
        <f t="shared" si="24"/>
        <v/>
      </c>
      <c r="V52" s="128" t="str">
        <f t="shared" si="24"/>
        <v/>
      </c>
      <c r="W52" s="128" t="str">
        <f t="shared" si="24"/>
        <v/>
      </c>
      <c r="X52" s="128" t="str">
        <f t="shared" si="24"/>
        <v/>
      </c>
      <c r="Y52" s="128" t="str">
        <f t="shared" si="24"/>
        <v/>
      </c>
      <c r="Z52" s="128" t="str">
        <f t="shared" si="24"/>
        <v/>
      </c>
      <c r="AA52" s="128" t="str">
        <f t="shared" si="24"/>
        <v/>
      </c>
      <c r="AB52" s="128" t="str">
        <f t="shared" si="24"/>
        <v/>
      </c>
      <c r="AC52" s="128" t="str">
        <f t="shared" si="24"/>
        <v/>
      </c>
      <c r="AD52" s="128" t="str">
        <f t="shared" si="24"/>
        <v/>
      </c>
      <c r="AE52" s="128" t="str">
        <f t="shared" si="24"/>
        <v/>
      </c>
      <c r="AF52" s="128" t="str">
        <f t="shared" si="24"/>
        <v/>
      </c>
      <c r="AG52" s="229">
        <f t="shared" si="8"/>
        <v>0</v>
      </c>
      <c r="AH52" s="229">
        <f t="shared" si="17"/>
        <v>0</v>
      </c>
      <c r="AI52" s="230">
        <f t="shared" si="22"/>
        <v>0</v>
      </c>
      <c r="AJ52" s="228" t="str">
        <f t="shared" si="23"/>
        <v/>
      </c>
      <c r="AK52" s="228" t="str">
        <f t="shared" si="21"/>
        <v/>
      </c>
      <c r="AL52" s="228" t="str">
        <f t="shared" si="21"/>
        <v/>
      </c>
      <c r="AM52" s="228" t="str">
        <f t="shared" si="21"/>
        <v/>
      </c>
      <c r="AN52" s="228" t="str">
        <f t="shared" si="20"/>
        <v/>
      </c>
      <c r="AO52" s="228" t="str">
        <f t="shared" si="20"/>
        <v/>
      </c>
      <c r="AP52" s="228" t="str">
        <f t="shared" si="20"/>
        <v/>
      </c>
      <c r="AQ52" s="228" t="str">
        <f t="shared" si="20"/>
        <v/>
      </c>
      <c r="AR52" s="228" t="str">
        <f t="shared" si="20"/>
        <v/>
      </c>
      <c r="AS52" s="228" t="str">
        <f t="shared" si="20"/>
        <v/>
      </c>
      <c r="AT52" s="228" t="str">
        <f t="shared" si="20"/>
        <v/>
      </c>
      <c r="AU52" s="228" t="str">
        <f t="shared" si="20"/>
        <v/>
      </c>
      <c r="AV52" s="228" t="str">
        <f t="shared" si="20"/>
        <v/>
      </c>
      <c r="AW52" s="228">
        <f t="shared" si="18"/>
        <v>0</v>
      </c>
    </row>
    <row r="53" spans="1:49" s="183" customFormat="1" ht="23.15" customHeight="1">
      <c r="A53" s="61">
        <v>43</v>
      </c>
      <c r="B53" s="14" t="str">
        <f>IF(③職員名簿【年間実績】!B59="","",③職員名簿【年間実績】!B59)</f>
        <v/>
      </c>
      <c r="C53" s="173" t="str">
        <f>IF(③職員名簿【年間実績】!C59="","",③職員名簿【年間実績】!C59)</f>
        <v/>
      </c>
      <c r="D53" s="174" t="str">
        <f>IF(③職員名簿【年間実績】!D59="","",③職員名簿【年間実績】!D59)</f>
        <v/>
      </c>
      <c r="E53" s="175" t="str">
        <f>IF(③職員名簿【年間実績】!E59="","",③職員名簿【年間実績】!E59)</f>
        <v/>
      </c>
      <c r="F53" s="175" t="str">
        <f>IF(③職員名簿【年間実績】!F59="","",③職員名簿【年間実績】!F59)</f>
        <v/>
      </c>
      <c r="G53" s="175" t="str">
        <f>IF(③職員名簿【年間実績】!G59="","",③職員名簿【年間実績】!G59)</f>
        <v/>
      </c>
      <c r="H53" s="175" t="str">
        <f>IF(③職員名簿【年間実績】!H59="","",③職員名簿【年間実績】!H59)</f>
        <v/>
      </c>
      <c r="I53" s="175" t="str">
        <f>IF(③職員名簿【年間実績】!I59="","",③職員名簿【年間実績】!I59)</f>
        <v/>
      </c>
      <c r="J53" s="175" t="str">
        <f>IF(③職員名簿【年間実績】!J59="","",③職員名簿【年間実績】!J59)</f>
        <v/>
      </c>
      <c r="K53" s="231" t="str">
        <f>IF(③職員名簿【年間実績】!K59="","",③職員名簿【年間実績】!K59)</f>
        <v/>
      </c>
      <c r="L53" s="175" t="str">
        <f>IF(③職員名簿【年間実績】!L59="","",③職員名簿【年間実績】!L59)</f>
        <v/>
      </c>
      <c r="M53" s="175" t="str">
        <f>IF(③職員名簿【年間実績】!M59="","",③職員名簿【年間実績】!M59)</f>
        <v/>
      </c>
      <c r="N53" s="175" t="str">
        <f>IF(③職員名簿【年間実績】!N59="","",③職員名簿【年間実績】!N59)</f>
        <v/>
      </c>
      <c r="O53" s="175" t="str">
        <f>IF(③職員名簿【年間実績】!O59="","",③職員名簿【年間実績】!O59)</f>
        <v/>
      </c>
      <c r="P53" s="225" t="str">
        <f t="shared" si="12"/>
        <v/>
      </c>
      <c r="Q53" s="129" t="str">
        <f t="shared" si="5"/>
        <v/>
      </c>
      <c r="R53" s="129" t="str">
        <f t="shared" si="13"/>
        <v/>
      </c>
      <c r="S53" s="129" t="str">
        <f t="shared" si="14"/>
        <v/>
      </c>
      <c r="T53" s="129" t="str">
        <f t="shared" si="15"/>
        <v/>
      </c>
      <c r="U53" s="128" t="str">
        <f t="shared" si="24"/>
        <v/>
      </c>
      <c r="V53" s="128" t="str">
        <f t="shared" si="24"/>
        <v/>
      </c>
      <c r="W53" s="128" t="str">
        <f t="shared" si="24"/>
        <v/>
      </c>
      <c r="X53" s="128" t="str">
        <f t="shared" si="24"/>
        <v/>
      </c>
      <c r="Y53" s="128" t="str">
        <f t="shared" si="24"/>
        <v/>
      </c>
      <c r="Z53" s="128" t="str">
        <f t="shared" si="24"/>
        <v/>
      </c>
      <c r="AA53" s="128" t="str">
        <f t="shared" si="24"/>
        <v/>
      </c>
      <c r="AB53" s="128" t="str">
        <f t="shared" si="24"/>
        <v/>
      </c>
      <c r="AC53" s="128" t="str">
        <f t="shared" si="24"/>
        <v/>
      </c>
      <c r="AD53" s="128" t="str">
        <f t="shared" si="24"/>
        <v/>
      </c>
      <c r="AE53" s="128" t="str">
        <f t="shared" si="24"/>
        <v/>
      </c>
      <c r="AF53" s="128" t="str">
        <f t="shared" si="24"/>
        <v/>
      </c>
      <c r="AG53" s="229">
        <f t="shared" si="8"/>
        <v>0</v>
      </c>
      <c r="AH53" s="229">
        <f t="shared" si="17"/>
        <v>0</v>
      </c>
      <c r="AI53" s="230">
        <f t="shared" si="22"/>
        <v>0</v>
      </c>
      <c r="AJ53" s="228" t="str">
        <f t="shared" si="23"/>
        <v/>
      </c>
      <c r="AK53" s="228" t="str">
        <f t="shared" si="21"/>
        <v/>
      </c>
      <c r="AL53" s="228" t="str">
        <f t="shared" si="21"/>
        <v/>
      </c>
      <c r="AM53" s="228" t="str">
        <f t="shared" si="21"/>
        <v/>
      </c>
      <c r="AN53" s="228" t="str">
        <f t="shared" si="20"/>
        <v/>
      </c>
      <c r="AO53" s="228" t="str">
        <f t="shared" si="20"/>
        <v/>
      </c>
      <c r="AP53" s="228" t="str">
        <f t="shared" si="20"/>
        <v/>
      </c>
      <c r="AQ53" s="228" t="str">
        <f t="shared" si="20"/>
        <v/>
      </c>
      <c r="AR53" s="228" t="str">
        <f t="shared" si="20"/>
        <v/>
      </c>
      <c r="AS53" s="228" t="str">
        <f t="shared" si="20"/>
        <v/>
      </c>
      <c r="AT53" s="228" t="str">
        <f t="shared" si="20"/>
        <v/>
      </c>
      <c r="AU53" s="228" t="str">
        <f t="shared" si="20"/>
        <v/>
      </c>
      <c r="AV53" s="228" t="str">
        <f t="shared" si="20"/>
        <v/>
      </c>
      <c r="AW53" s="228">
        <f t="shared" si="18"/>
        <v>0</v>
      </c>
    </row>
    <row r="54" spans="1:49" s="183" customFormat="1" ht="23.15" customHeight="1">
      <c r="A54" s="61">
        <v>44</v>
      </c>
      <c r="B54" s="14" t="str">
        <f>IF(③職員名簿【年間実績】!B60="","",③職員名簿【年間実績】!B60)</f>
        <v/>
      </c>
      <c r="C54" s="173" t="str">
        <f>IF(③職員名簿【年間実績】!C60="","",③職員名簿【年間実績】!C60)</f>
        <v/>
      </c>
      <c r="D54" s="174" t="str">
        <f>IF(③職員名簿【年間実績】!D60="","",③職員名簿【年間実績】!D60)</f>
        <v/>
      </c>
      <c r="E54" s="175" t="str">
        <f>IF(③職員名簿【年間実績】!E60="","",③職員名簿【年間実績】!E60)</f>
        <v/>
      </c>
      <c r="F54" s="175" t="str">
        <f>IF(③職員名簿【年間実績】!F60="","",③職員名簿【年間実績】!F60)</f>
        <v/>
      </c>
      <c r="G54" s="175" t="str">
        <f>IF(③職員名簿【年間実績】!G60="","",③職員名簿【年間実績】!G60)</f>
        <v/>
      </c>
      <c r="H54" s="175" t="str">
        <f>IF(③職員名簿【年間実績】!H60="","",③職員名簿【年間実績】!H60)</f>
        <v/>
      </c>
      <c r="I54" s="175" t="str">
        <f>IF(③職員名簿【年間実績】!I60="","",③職員名簿【年間実績】!I60)</f>
        <v/>
      </c>
      <c r="J54" s="175" t="str">
        <f>IF(③職員名簿【年間実績】!J60="","",③職員名簿【年間実績】!J60)</f>
        <v/>
      </c>
      <c r="K54" s="231" t="str">
        <f>IF(③職員名簿【年間実績】!K60="","",③職員名簿【年間実績】!K60)</f>
        <v/>
      </c>
      <c r="L54" s="175" t="str">
        <f>IF(③職員名簿【年間実績】!L60="","",③職員名簿【年間実績】!L60)</f>
        <v/>
      </c>
      <c r="M54" s="175" t="str">
        <f>IF(③職員名簿【年間実績】!M60="","",③職員名簿【年間実績】!M60)</f>
        <v/>
      </c>
      <c r="N54" s="175" t="str">
        <f>IF(③職員名簿【年間実績】!N60="","",③職員名簿【年間実績】!N60)</f>
        <v/>
      </c>
      <c r="O54" s="175" t="str">
        <f>IF(③職員名簿【年間実績】!O60="","",③職員名簿【年間実績】!O60)</f>
        <v/>
      </c>
      <c r="P54" s="225" t="str">
        <f t="shared" si="12"/>
        <v/>
      </c>
      <c r="Q54" s="129" t="str">
        <f t="shared" si="5"/>
        <v/>
      </c>
      <c r="R54" s="129" t="str">
        <f t="shared" si="13"/>
        <v/>
      </c>
      <c r="S54" s="129" t="str">
        <f t="shared" si="14"/>
        <v/>
      </c>
      <c r="T54" s="129" t="str">
        <f t="shared" si="15"/>
        <v/>
      </c>
      <c r="U54" s="128" t="str">
        <f t="shared" si="24"/>
        <v/>
      </c>
      <c r="V54" s="128" t="str">
        <f t="shared" si="24"/>
        <v/>
      </c>
      <c r="W54" s="128" t="str">
        <f t="shared" si="24"/>
        <v/>
      </c>
      <c r="X54" s="128" t="str">
        <f t="shared" si="24"/>
        <v/>
      </c>
      <c r="Y54" s="128" t="str">
        <f t="shared" si="24"/>
        <v/>
      </c>
      <c r="Z54" s="128" t="str">
        <f t="shared" si="24"/>
        <v/>
      </c>
      <c r="AA54" s="128" t="str">
        <f t="shared" si="24"/>
        <v/>
      </c>
      <c r="AB54" s="128" t="str">
        <f t="shared" si="24"/>
        <v/>
      </c>
      <c r="AC54" s="128" t="str">
        <f t="shared" si="24"/>
        <v/>
      </c>
      <c r="AD54" s="128" t="str">
        <f t="shared" si="24"/>
        <v/>
      </c>
      <c r="AE54" s="128" t="str">
        <f t="shared" si="24"/>
        <v/>
      </c>
      <c r="AF54" s="128" t="str">
        <f t="shared" si="24"/>
        <v/>
      </c>
      <c r="AG54" s="229">
        <f t="shared" si="8"/>
        <v>0</v>
      </c>
      <c r="AH54" s="229">
        <f t="shared" si="17"/>
        <v>0</v>
      </c>
      <c r="AI54" s="230">
        <f t="shared" si="22"/>
        <v>0</v>
      </c>
      <c r="AJ54" s="228" t="str">
        <f t="shared" si="23"/>
        <v/>
      </c>
      <c r="AK54" s="228" t="str">
        <f t="shared" si="21"/>
        <v/>
      </c>
      <c r="AL54" s="228" t="str">
        <f t="shared" si="21"/>
        <v/>
      </c>
      <c r="AM54" s="228" t="str">
        <f t="shared" si="21"/>
        <v/>
      </c>
      <c r="AN54" s="228" t="str">
        <f t="shared" si="20"/>
        <v/>
      </c>
      <c r="AO54" s="228" t="str">
        <f t="shared" si="20"/>
        <v/>
      </c>
      <c r="AP54" s="228" t="str">
        <f t="shared" si="20"/>
        <v/>
      </c>
      <c r="AQ54" s="228" t="str">
        <f t="shared" si="20"/>
        <v/>
      </c>
      <c r="AR54" s="228" t="str">
        <f t="shared" si="20"/>
        <v/>
      </c>
      <c r="AS54" s="228" t="str">
        <f t="shared" si="20"/>
        <v/>
      </c>
      <c r="AT54" s="228" t="str">
        <f t="shared" si="20"/>
        <v/>
      </c>
      <c r="AU54" s="228" t="str">
        <f t="shared" si="20"/>
        <v/>
      </c>
      <c r="AV54" s="228" t="str">
        <f t="shared" si="20"/>
        <v/>
      </c>
      <c r="AW54" s="228">
        <f t="shared" si="18"/>
        <v>0</v>
      </c>
    </row>
    <row r="55" spans="1:49" s="183" customFormat="1" ht="23.15" customHeight="1">
      <c r="A55" s="61">
        <v>45</v>
      </c>
      <c r="B55" s="14" t="str">
        <f>IF(③職員名簿【年間実績】!B61="","",③職員名簿【年間実績】!B61)</f>
        <v/>
      </c>
      <c r="C55" s="173" t="str">
        <f>IF(③職員名簿【年間実績】!C61="","",③職員名簿【年間実績】!C61)</f>
        <v/>
      </c>
      <c r="D55" s="174" t="str">
        <f>IF(③職員名簿【年間実績】!D61="","",③職員名簿【年間実績】!D61)</f>
        <v/>
      </c>
      <c r="E55" s="175" t="str">
        <f>IF(③職員名簿【年間実績】!E61="","",③職員名簿【年間実績】!E61)</f>
        <v/>
      </c>
      <c r="F55" s="175" t="str">
        <f>IF(③職員名簿【年間実績】!F61="","",③職員名簿【年間実績】!F61)</f>
        <v/>
      </c>
      <c r="G55" s="175" t="str">
        <f>IF(③職員名簿【年間実績】!G61="","",③職員名簿【年間実績】!G61)</f>
        <v/>
      </c>
      <c r="H55" s="175" t="str">
        <f>IF(③職員名簿【年間実績】!H61="","",③職員名簿【年間実績】!H61)</f>
        <v/>
      </c>
      <c r="I55" s="175" t="str">
        <f>IF(③職員名簿【年間実績】!I61="","",③職員名簿【年間実績】!I61)</f>
        <v/>
      </c>
      <c r="J55" s="175" t="str">
        <f>IF(③職員名簿【年間実績】!J61="","",③職員名簿【年間実績】!J61)</f>
        <v/>
      </c>
      <c r="K55" s="231" t="str">
        <f>IF(③職員名簿【年間実績】!K61="","",③職員名簿【年間実績】!K61)</f>
        <v/>
      </c>
      <c r="L55" s="175" t="str">
        <f>IF(③職員名簿【年間実績】!L61="","",③職員名簿【年間実績】!L61)</f>
        <v/>
      </c>
      <c r="M55" s="175" t="str">
        <f>IF(③職員名簿【年間実績】!M61="","",③職員名簿【年間実績】!M61)</f>
        <v/>
      </c>
      <c r="N55" s="175" t="str">
        <f>IF(③職員名簿【年間実績】!N61="","",③職員名簿【年間実績】!N61)</f>
        <v/>
      </c>
      <c r="O55" s="175" t="str">
        <f>IF(③職員名簿【年間実績】!O61="","",③職員名簿【年間実績】!O61)</f>
        <v/>
      </c>
      <c r="P55" s="225" t="str">
        <f t="shared" si="12"/>
        <v/>
      </c>
      <c r="Q55" s="129" t="str">
        <f t="shared" si="5"/>
        <v/>
      </c>
      <c r="R55" s="129" t="str">
        <f t="shared" si="13"/>
        <v/>
      </c>
      <c r="S55" s="129" t="str">
        <f t="shared" si="14"/>
        <v/>
      </c>
      <c r="T55" s="129" t="str">
        <f t="shared" si="15"/>
        <v/>
      </c>
      <c r="U55" s="128" t="str">
        <f t="shared" si="24"/>
        <v/>
      </c>
      <c r="V55" s="128" t="str">
        <f t="shared" si="24"/>
        <v/>
      </c>
      <c r="W55" s="128" t="str">
        <f t="shared" si="24"/>
        <v/>
      </c>
      <c r="X55" s="128" t="str">
        <f t="shared" si="24"/>
        <v/>
      </c>
      <c r="Y55" s="128" t="str">
        <f t="shared" si="24"/>
        <v/>
      </c>
      <c r="Z55" s="128" t="str">
        <f t="shared" si="24"/>
        <v/>
      </c>
      <c r="AA55" s="128" t="str">
        <f t="shared" si="24"/>
        <v/>
      </c>
      <c r="AB55" s="128" t="str">
        <f t="shared" si="24"/>
        <v/>
      </c>
      <c r="AC55" s="128" t="str">
        <f t="shared" si="24"/>
        <v/>
      </c>
      <c r="AD55" s="128" t="str">
        <f t="shared" si="24"/>
        <v/>
      </c>
      <c r="AE55" s="128" t="str">
        <f t="shared" si="24"/>
        <v/>
      </c>
      <c r="AF55" s="128" t="str">
        <f t="shared" si="24"/>
        <v/>
      </c>
      <c r="AG55" s="229">
        <f t="shared" si="8"/>
        <v>0</v>
      </c>
      <c r="AH55" s="229">
        <f t="shared" si="17"/>
        <v>0</v>
      </c>
      <c r="AI55" s="230">
        <f t="shared" si="22"/>
        <v>0</v>
      </c>
      <c r="AJ55" s="228" t="str">
        <f t="shared" si="23"/>
        <v/>
      </c>
      <c r="AK55" s="228" t="str">
        <f t="shared" si="21"/>
        <v/>
      </c>
      <c r="AL55" s="228" t="str">
        <f t="shared" si="21"/>
        <v/>
      </c>
      <c r="AM55" s="228" t="str">
        <f t="shared" si="21"/>
        <v/>
      </c>
      <c r="AN55" s="228" t="str">
        <f t="shared" si="20"/>
        <v/>
      </c>
      <c r="AO55" s="228" t="str">
        <f t="shared" si="20"/>
        <v/>
      </c>
      <c r="AP55" s="228" t="str">
        <f t="shared" si="20"/>
        <v/>
      </c>
      <c r="AQ55" s="228" t="str">
        <f t="shared" si="20"/>
        <v/>
      </c>
      <c r="AR55" s="228" t="str">
        <f t="shared" si="20"/>
        <v/>
      </c>
      <c r="AS55" s="228" t="str">
        <f t="shared" si="20"/>
        <v/>
      </c>
      <c r="AT55" s="228" t="str">
        <f t="shared" si="20"/>
        <v/>
      </c>
      <c r="AU55" s="228" t="str">
        <f t="shared" si="20"/>
        <v/>
      </c>
      <c r="AV55" s="228" t="str">
        <f t="shared" si="20"/>
        <v/>
      </c>
      <c r="AW55" s="228">
        <f t="shared" si="18"/>
        <v>0</v>
      </c>
    </row>
    <row r="56" spans="1:49" s="183" customFormat="1" ht="23.15" customHeight="1">
      <c r="A56" s="61">
        <v>46</v>
      </c>
      <c r="B56" s="14" t="str">
        <f>IF(③職員名簿【年間実績】!B62="","",③職員名簿【年間実績】!B62)</f>
        <v/>
      </c>
      <c r="C56" s="173" t="str">
        <f>IF(③職員名簿【年間実績】!C62="","",③職員名簿【年間実績】!C62)</f>
        <v/>
      </c>
      <c r="D56" s="174" t="str">
        <f>IF(③職員名簿【年間実績】!D62="","",③職員名簿【年間実績】!D62)</f>
        <v/>
      </c>
      <c r="E56" s="175" t="str">
        <f>IF(③職員名簿【年間実績】!E62="","",③職員名簿【年間実績】!E62)</f>
        <v/>
      </c>
      <c r="F56" s="175" t="str">
        <f>IF(③職員名簿【年間実績】!F62="","",③職員名簿【年間実績】!F62)</f>
        <v/>
      </c>
      <c r="G56" s="175" t="str">
        <f>IF(③職員名簿【年間実績】!G62="","",③職員名簿【年間実績】!G62)</f>
        <v/>
      </c>
      <c r="H56" s="175" t="str">
        <f>IF(③職員名簿【年間実績】!H62="","",③職員名簿【年間実績】!H62)</f>
        <v/>
      </c>
      <c r="I56" s="175" t="str">
        <f>IF(③職員名簿【年間実績】!I62="","",③職員名簿【年間実績】!I62)</f>
        <v/>
      </c>
      <c r="J56" s="175" t="str">
        <f>IF(③職員名簿【年間実績】!J62="","",③職員名簿【年間実績】!J62)</f>
        <v/>
      </c>
      <c r="K56" s="231" t="str">
        <f>IF(③職員名簿【年間実績】!K62="","",③職員名簿【年間実績】!K62)</f>
        <v/>
      </c>
      <c r="L56" s="175" t="str">
        <f>IF(③職員名簿【年間実績】!L62="","",③職員名簿【年間実績】!L62)</f>
        <v/>
      </c>
      <c r="M56" s="175" t="str">
        <f>IF(③職員名簿【年間実績】!M62="","",③職員名簿【年間実績】!M62)</f>
        <v/>
      </c>
      <c r="N56" s="175" t="str">
        <f>IF(③職員名簿【年間実績】!N62="","",③職員名簿【年間実績】!N62)</f>
        <v/>
      </c>
      <c r="O56" s="175" t="str">
        <f>IF(③職員名簿【年間実績】!O62="","",③職員名簿【年間実績】!O62)</f>
        <v/>
      </c>
      <c r="P56" s="225" t="str">
        <f t="shared" si="12"/>
        <v/>
      </c>
      <c r="Q56" s="129" t="str">
        <f t="shared" si="5"/>
        <v/>
      </c>
      <c r="R56" s="129" t="str">
        <f t="shared" si="13"/>
        <v/>
      </c>
      <c r="S56" s="129" t="str">
        <f t="shared" si="14"/>
        <v/>
      </c>
      <c r="T56" s="129" t="str">
        <f t="shared" si="15"/>
        <v/>
      </c>
      <c r="U56" s="128" t="str">
        <f t="shared" si="24"/>
        <v/>
      </c>
      <c r="V56" s="128" t="str">
        <f t="shared" si="24"/>
        <v/>
      </c>
      <c r="W56" s="128" t="str">
        <f t="shared" si="24"/>
        <v/>
      </c>
      <c r="X56" s="128" t="str">
        <f t="shared" si="24"/>
        <v/>
      </c>
      <c r="Y56" s="128" t="str">
        <f t="shared" si="24"/>
        <v/>
      </c>
      <c r="Z56" s="128" t="str">
        <f t="shared" si="24"/>
        <v/>
      </c>
      <c r="AA56" s="128" t="str">
        <f t="shared" si="24"/>
        <v/>
      </c>
      <c r="AB56" s="128" t="str">
        <f t="shared" si="24"/>
        <v/>
      </c>
      <c r="AC56" s="128" t="str">
        <f t="shared" si="24"/>
        <v/>
      </c>
      <c r="AD56" s="128" t="str">
        <f t="shared" si="24"/>
        <v/>
      </c>
      <c r="AE56" s="128" t="str">
        <f t="shared" si="24"/>
        <v/>
      </c>
      <c r="AF56" s="128" t="str">
        <f t="shared" si="24"/>
        <v/>
      </c>
      <c r="AG56" s="229">
        <f t="shared" si="8"/>
        <v>0</v>
      </c>
      <c r="AH56" s="229">
        <f t="shared" si="17"/>
        <v>0</v>
      </c>
      <c r="AI56" s="230">
        <f t="shared" si="22"/>
        <v>0</v>
      </c>
      <c r="AJ56" s="228" t="str">
        <f t="shared" si="23"/>
        <v/>
      </c>
      <c r="AK56" s="228" t="str">
        <f t="shared" si="21"/>
        <v/>
      </c>
      <c r="AL56" s="228" t="str">
        <f t="shared" si="21"/>
        <v/>
      </c>
      <c r="AM56" s="228" t="str">
        <f t="shared" si="21"/>
        <v/>
      </c>
      <c r="AN56" s="228" t="str">
        <f t="shared" si="20"/>
        <v/>
      </c>
      <c r="AO56" s="228" t="str">
        <f t="shared" si="20"/>
        <v/>
      </c>
      <c r="AP56" s="228" t="str">
        <f t="shared" si="20"/>
        <v/>
      </c>
      <c r="AQ56" s="228" t="str">
        <f t="shared" si="20"/>
        <v/>
      </c>
      <c r="AR56" s="228" t="str">
        <f t="shared" si="20"/>
        <v/>
      </c>
      <c r="AS56" s="228" t="str">
        <f t="shared" si="20"/>
        <v/>
      </c>
      <c r="AT56" s="228" t="str">
        <f t="shared" si="20"/>
        <v/>
      </c>
      <c r="AU56" s="228" t="str">
        <f t="shared" si="20"/>
        <v/>
      </c>
      <c r="AV56" s="228" t="str">
        <f t="shared" si="20"/>
        <v/>
      </c>
      <c r="AW56" s="228">
        <f t="shared" si="18"/>
        <v>0</v>
      </c>
    </row>
    <row r="57" spans="1:49" s="183" customFormat="1" ht="23.15" customHeight="1">
      <c r="A57" s="61">
        <v>47</v>
      </c>
      <c r="B57" s="14" t="str">
        <f>IF(③職員名簿【年間実績】!B63="","",③職員名簿【年間実績】!B63)</f>
        <v/>
      </c>
      <c r="C57" s="173" t="str">
        <f>IF(③職員名簿【年間実績】!C63="","",③職員名簿【年間実績】!C63)</f>
        <v/>
      </c>
      <c r="D57" s="174" t="str">
        <f>IF(③職員名簿【年間実績】!D63="","",③職員名簿【年間実績】!D63)</f>
        <v/>
      </c>
      <c r="E57" s="175" t="str">
        <f>IF(③職員名簿【年間実績】!E63="","",③職員名簿【年間実績】!E63)</f>
        <v/>
      </c>
      <c r="F57" s="175" t="str">
        <f>IF(③職員名簿【年間実績】!F63="","",③職員名簿【年間実績】!F63)</f>
        <v/>
      </c>
      <c r="G57" s="175" t="str">
        <f>IF(③職員名簿【年間実績】!G63="","",③職員名簿【年間実績】!G63)</f>
        <v/>
      </c>
      <c r="H57" s="175" t="str">
        <f>IF(③職員名簿【年間実績】!H63="","",③職員名簿【年間実績】!H63)</f>
        <v/>
      </c>
      <c r="I57" s="175" t="str">
        <f>IF(③職員名簿【年間実績】!I63="","",③職員名簿【年間実績】!I63)</f>
        <v/>
      </c>
      <c r="J57" s="175" t="str">
        <f>IF(③職員名簿【年間実績】!J63="","",③職員名簿【年間実績】!J63)</f>
        <v/>
      </c>
      <c r="K57" s="231" t="str">
        <f>IF(③職員名簿【年間実績】!K63="","",③職員名簿【年間実績】!K63)</f>
        <v/>
      </c>
      <c r="L57" s="175" t="str">
        <f>IF(③職員名簿【年間実績】!L63="","",③職員名簿【年間実績】!L63)</f>
        <v/>
      </c>
      <c r="M57" s="175" t="str">
        <f>IF(③職員名簿【年間実績】!M63="","",③職員名簿【年間実績】!M63)</f>
        <v/>
      </c>
      <c r="N57" s="175" t="str">
        <f>IF(③職員名簿【年間実績】!N63="","",③職員名簿【年間実績】!N63)</f>
        <v/>
      </c>
      <c r="O57" s="175" t="str">
        <f>IF(③職員名簿【年間実績】!O63="","",③職員名簿【年間実績】!O63)</f>
        <v/>
      </c>
      <c r="P57" s="225" t="str">
        <f t="shared" si="12"/>
        <v/>
      </c>
      <c r="Q57" s="129" t="str">
        <f t="shared" si="5"/>
        <v/>
      </c>
      <c r="R57" s="129" t="str">
        <f t="shared" si="13"/>
        <v/>
      </c>
      <c r="S57" s="129" t="str">
        <f t="shared" si="14"/>
        <v/>
      </c>
      <c r="T57" s="129" t="str">
        <f t="shared" si="15"/>
        <v/>
      </c>
      <c r="U57" s="128" t="str">
        <f t="shared" si="24"/>
        <v/>
      </c>
      <c r="V57" s="128" t="str">
        <f t="shared" si="24"/>
        <v/>
      </c>
      <c r="W57" s="128" t="str">
        <f t="shared" si="24"/>
        <v/>
      </c>
      <c r="X57" s="128" t="str">
        <f t="shared" si="24"/>
        <v/>
      </c>
      <c r="Y57" s="128" t="str">
        <f t="shared" si="24"/>
        <v/>
      </c>
      <c r="Z57" s="128" t="str">
        <f t="shared" si="24"/>
        <v/>
      </c>
      <c r="AA57" s="128" t="str">
        <f t="shared" si="24"/>
        <v/>
      </c>
      <c r="AB57" s="128" t="str">
        <f t="shared" si="24"/>
        <v/>
      </c>
      <c r="AC57" s="128" t="str">
        <f t="shared" si="24"/>
        <v/>
      </c>
      <c r="AD57" s="128" t="str">
        <f t="shared" si="24"/>
        <v/>
      </c>
      <c r="AE57" s="128" t="str">
        <f t="shared" si="24"/>
        <v/>
      </c>
      <c r="AF57" s="128" t="str">
        <f t="shared" si="24"/>
        <v/>
      </c>
      <c r="AG57" s="229">
        <f t="shared" si="8"/>
        <v>0</v>
      </c>
      <c r="AH57" s="229">
        <f t="shared" si="17"/>
        <v>0</v>
      </c>
      <c r="AI57" s="230">
        <f t="shared" si="22"/>
        <v>0</v>
      </c>
      <c r="AJ57" s="228" t="str">
        <f t="shared" si="23"/>
        <v/>
      </c>
      <c r="AK57" s="228" t="str">
        <f t="shared" si="21"/>
        <v/>
      </c>
      <c r="AL57" s="228" t="str">
        <f t="shared" si="21"/>
        <v/>
      </c>
      <c r="AM57" s="228" t="str">
        <f t="shared" si="21"/>
        <v/>
      </c>
      <c r="AN57" s="228" t="str">
        <f t="shared" si="20"/>
        <v/>
      </c>
      <c r="AO57" s="228" t="str">
        <f t="shared" si="20"/>
        <v/>
      </c>
      <c r="AP57" s="228" t="str">
        <f t="shared" si="20"/>
        <v/>
      </c>
      <c r="AQ57" s="228" t="str">
        <f t="shared" si="20"/>
        <v/>
      </c>
      <c r="AR57" s="228" t="str">
        <f t="shared" si="20"/>
        <v/>
      </c>
      <c r="AS57" s="228" t="str">
        <f t="shared" si="20"/>
        <v/>
      </c>
      <c r="AT57" s="228" t="str">
        <f t="shared" si="20"/>
        <v/>
      </c>
      <c r="AU57" s="228" t="str">
        <f t="shared" si="20"/>
        <v/>
      </c>
      <c r="AV57" s="228" t="str">
        <f t="shared" si="20"/>
        <v/>
      </c>
      <c r="AW57" s="228">
        <f t="shared" si="18"/>
        <v>0</v>
      </c>
    </row>
    <row r="58" spans="1:49" s="183" customFormat="1" ht="23.15" customHeight="1">
      <c r="A58" s="61">
        <v>48</v>
      </c>
      <c r="B58" s="14" t="str">
        <f>IF(③職員名簿【年間実績】!B64="","",③職員名簿【年間実績】!B64)</f>
        <v/>
      </c>
      <c r="C58" s="173" t="str">
        <f>IF(③職員名簿【年間実績】!C64="","",③職員名簿【年間実績】!C64)</f>
        <v/>
      </c>
      <c r="D58" s="174" t="str">
        <f>IF(③職員名簿【年間実績】!D64="","",③職員名簿【年間実績】!D64)</f>
        <v/>
      </c>
      <c r="E58" s="175" t="str">
        <f>IF(③職員名簿【年間実績】!E64="","",③職員名簿【年間実績】!E64)</f>
        <v/>
      </c>
      <c r="F58" s="175" t="str">
        <f>IF(③職員名簿【年間実績】!F64="","",③職員名簿【年間実績】!F64)</f>
        <v/>
      </c>
      <c r="G58" s="175" t="str">
        <f>IF(③職員名簿【年間実績】!G64="","",③職員名簿【年間実績】!G64)</f>
        <v/>
      </c>
      <c r="H58" s="175" t="str">
        <f>IF(③職員名簿【年間実績】!H64="","",③職員名簿【年間実績】!H64)</f>
        <v/>
      </c>
      <c r="I58" s="175" t="str">
        <f>IF(③職員名簿【年間実績】!I64="","",③職員名簿【年間実績】!I64)</f>
        <v/>
      </c>
      <c r="J58" s="175" t="str">
        <f>IF(③職員名簿【年間実績】!J64="","",③職員名簿【年間実績】!J64)</f>
        <v/>
      </c>
      <c r="K58" s="231" t="str">
        <f>IF(③職員名簿【年間実績】!K64="","",③職員名簿【年間実績】!K64)</f>
        <v/>
      </c>
      <c r="L58" s="175" t="str">
        <f>IF(③職員名簿【年間実績】!L64="","",③職員名簿【年間実績】!L64)</f>
        <v/>
      </c>
      <c r="M58" s="175" t="str">
        <f>IF(③職員名簿【年間実績】!M64="","",③職員名簿【年間実績】!M64)</f>
        <v/>
      </c>
      <c r="N58" s="175" t="str">
        <f>IF(③職員名簿【年間実績】!N64="","",③職員名簿【年間実績】!N64)</f>
        <v/>
      </c>
      <c r="O58" s="175" t="str">
        <f>IF(③職員名簿【年間実績】!O64="","",③職員名簿【年間実績】!O64)</f>
        <v/>
      </c>
      <c r="P58" s="225" t="str">
        <f t="shared" si="12"/>
        <v/>
      </c>
      <c r="Q58" s="129" t="str">
        <f t="shared" si="5"/>
        <v/>
      </c>
      <c r="R58" s="129" t="str">
        <f t="shared" si="13"/>
        <v/>
      </c>
      <c r="S58" s="129" t="str">
        <f t="shared" si="14"/>
        <v/>
      </c>
      <c r="T58" s="129" t="str">
        <f t="shared" si="15"/>
        <v/>
      </c>
      <c r="U58" s="128" t="str">
        <f t="shared" si="24"/>
        <v/>
      </c>
      <c r="V58" s="128" t="str">
        <f t="shared" si="24"/>
        <v/>
      </c>
      <c r="W58" s="128" t="str">
        <f t="shared" si="24"/>
        <v/>
      </c>
      <c r="X58" s="128" t="str">
        <f t="shared" si="24"/>
        <v/>
      </c>
      <c r="Y58" s="128" t="str">
        <f t="shared" si="24"/>
        <v/>
      </c>
      <c r="Z58" s="128" t="str">
        <f t="shared" si="24"/>
        <v/>
      </c>
      <c r="AA58" s="128" t="str">
        <f t="shared" si="24"/>
        <v/>
      </c>
      <c r="AB58" s="128" t="str">
        <f t="shared" si="24"/>
        <v/>
      </c>
      <c r="AC58" s="128" t="str">
        <f t="shared" si="24"/>
        <v/>
      </c>
      <c r="AD58" s="128" t="str">
        <f t="shared" si="24"/>
        <v/>
      </c>
      <c r="AE58" s="128" t="str">
        <f t="shared" si="24"/>
        <v/>
      </c>
      <c r="AF58" s="128" t="str">
        <f t="shared" si="24"/>
        <v/>
      </c>
      <c r="AG58" s="229">
        <f t="shared" si="8"/>
        <v>0</v>
      </c>
      <c r="AH58" s="229">
        <f t="shared" si="17"/>
        <v>0</v>
      </c>
      <c r="AI58" s="230">
        <f t="shared" si="22"/>
        <v>0</v>
      </c>
      <c r="AJ58" s="228" t="str">
        <f t="shared" si="23"/>
        <v/>
      </c>
      <c r="AK58" s="228" t="str">
        <f t="shared" si="21"/>
        <v/>
      </c>
      <c r="AL58" s="228" t="str">
        <f t="shared" si="21"/>
        <v/>
      </c>
      <c r="AM58" s="228" t="str">
        <f t="shared" si="21"/>
        <v/>
      </c>
      <c r="AN58" s="228" t="str">
        <f t="shared" si="20"/>
        <v/>
      </c>
      <c r="AO58" s="228" t="str">
        <f t="shared" si="20"/>
        <v/>
      </c>
      <c r="AP58" s="228" t="str">
        <f t="shared" si="20"/>
        <v/>
      </c>
      <c r="AQ58" s="228" t="str">
        <f t="shared" si="20"/>
        <v/>
      </c>
      <c r="AR58" s="228" t="str">
        <f t="shared" si="20"/>
        <v/>
      </c>
      <c r="AS58" s="228" t="str">
        <f t="shared" si="20"/>
        <v/>
      </c>
      <c r="AT58" s="228" t="str">
        <f t="shared" si="20"/>
        <v/>
      </c>
      <c r="AU58" s="228" t="str">
        <f t="shared" si="20"/>
        <v/>
      </c>
      <c r="AV58" s="228" t="str">
        <f t="shared" si="20"/>
        <v/>
      </c>
      <c r="AW58" s="228">
        <f t="shared" si="18"/>
        <v>0</v>
      </c>
    </row>
    <row r="59" spans="1:49" s="183" customFormat="1" ht="23.15" customHeight="1">
      <c r="A59" s="61">
        <v>49</v>
      </c>
      <c r="B59" s="14" t="str">
        <f>IF(③職員名簿【年間実績】!B65="","",③職員名簿【年間実績】!B65)</f>
        <v/>
      </c>
      <c r="C59" s="173" t="str">
        <f>IF(③職員名簿【年間実績】!C65="","",③職員名簿【年間実績】!C65)</f>
        <v/>
      </c>
      <c r="D59" s="174" t="str">
        <f>IF(③職員名簿【年間実績】!D65="","",③職員名簿【年間実績】!D65)</f>
        <v/>
      </c>
      <c r="E59" s="175" t="str">
        <f>IF(③職員名簿【年間実績】!E65="","",③職員名簿【年間実績】!E65)</f>
        <v/>
      </c>
      <c r="F59" s="175" t="str">
        <f>IF(③職員名簿【年間実績】!F65="","",③職員名簿【年間実績】!F65)</f>
        <v/>
      </c>
      <c r="G59" s="175" t="str">
        <f>IF(③職員名簿【年間実績】!G65="","",③職員名簿【年間実績】!G65)</f>
        <v/>
      </c>
      <c r="H59" s="175" t="str">
        <f>IF(③職員名簿【年間実績】!H65="","",③職員名簿【年間実績】!H65)</f>
        <v/>
      </c>
      <c r="I59" s="175" t="str">
        <f>IF(③職員名簿【年間実績】!I65="","",③職員名簿【年間実績】!I65)</f>
        <v/>
      </c>
      <c r="J59" s="175" t="str">
        <f>IF(③職員名簿【年間実績】!J65="","",③職員名簿【年間実績】!J65)</f>
        <v/>
      </c>
      <c r="K59" s="231" t="str">
        <f>IF(③職員名簿【年間実績】!K65="","",③職員名簿【年間実績】!K65)</f>
        <v/>
      </c>
      <c r="L59" s="175" t="str">
        <f>IF(③職員名簿【年間実績】!L65="","",③職員名簿【年間実績】!L65)</f>
        <v/>
      </c>
      <c r="M59" s="175" t="str">
        <f>IF(③職員名簿【年間実績】!M65="","",③職員名簿【年間実績】!M65)</f>
        <v/>
      </c>
      <c r="N59" s="175" t="str">
        <f>IF(③職員名簿【年間実績】!N65="","",③職員名簿【年間実績】!N65)</f>
        <v/>
      </c>
      <c r="O59" s="175" t="str">
        <f>IF(③職員名簿【年間実績】!O65="","",③職員名簿【年間実績】!O65)</f>
        <v/>
      </c>
      <c r="P59" s="225" t="str">
        <f t="shared" si="12"/>
        <v/>
      </c>
      <c r="Q59" s="129" t="str">
        <f t="shared" si="5"/>
        <v/>
      </c>
      <c r="R59" s="129" t="str">
        <f t="shared" si="13"/>
        <v/>
      </c>
      <c r="S59" s="129" t="str">
        <f t="shared" si="14"/>
        <v/>
      </c>
      <c r="T59" s="129" t="str">
        <f t="shared" si="15"/>
        <v/>
      </c>
      <c r="U59" s="128" t="str">
        <f t="shared" si="24"/>
        <v/>
      </c>
      <c r="V59" s="128" t="str">
        <f t="shared" si="24"/>
        <v/>
      </c>
      <c r="W59" s="128" t="str">
        <f t="shared" si="24"/>
        <v/>
      </c>
      <c r="X59" s="128" t="str">
        <f t="shared" si="24"/>
        <v/>
      </c>
      <c r="Y59" s="128" t="str">
        <f t="shared" si="24"/>
        <v/>
      </c>
      <c r="Z59" s="128" t="str">
        <f t="shared" si="24"/>
        <v/>
      </c>
      <c r="AA59" s="128" t="str">
        <f t="shared" si="24"/>
        <v/>
      </c>
      <c r="AB59" s="128" t="str">
        <f t="shared" si="24"/>
        <v/>
      </c>
      <c r="AC59" s="128" t="str">
        <f t="shared" si="24"/>
        <v/>
      </c>
      <c r="AD59" s="128" t="str">
        <f t="shared" si="24"/>
        <v/>
      </c>
      <c r="AE59" s="128" t="str">
        <f t="shared" si="24"/>
        <v/>
      </c>
      <c r="AF59" s="128" t="str">
        <f t="shared" si="24"/>
        <v/>
      </c>
      <c r="AG59" s="229">
        <f t="shared" si="8"/>
        <v>0</v>
      </c>
      <c r="AH59" s="229">
        <f t="shared" si="17"/>
        <v>0</v>
      </c>
      <c r="AI59" s="230">
        <f t="shared" si="22"/>
        <v>0</v>
      </c>
      <c r="AJ59" s="228" t="str">
        <f t="shared" si="23"/>
        <v/>
      </c>
      <c r="AK59" s="228" t="str">
        <f t="shared" si="21"/>
        <v/>
      </c>
      <c r="AL59" s="228" t="str">
        <f t="shared" si="21"/>
        <v/>
      </c>
      <c r="AM59" s="228" t="str">
        <f t="shared" si="21"/>
        <v/>
      </c>
      <c r="AN59" s="228" t="str">
        <f t="shared" si="20"/>
        <v/>
      </c>
      <c r="AO59" s="228" t="str">
        <f t="shared" si="20"/>
        <v/>
      </c>
      <c r="AP59" s="228" t="str">
        <f t="shared" si="20"/>
        <v/>
      </c>
      <c r="AQ59" s="228" t="str">
        <f t="shared" si="20"/>
        <v/>
      </c>
      <c r="AR59" s="228" t="str">
        <f t="shared" si="20"/>
        <v/>
      </c>
      <c r="AS59" s="228" t="str">
        <f t="shared" si="20"/>
        <v/>
      </c>
      <c r="AT59" s="228" t="str">
        <f t="shared" si="20"/>
        <v/>
      </c>
      <c r="AU59" s="228" t="str">
        <f t="shared" si="20"/>
        <v/>
      </c>
      <c r="AV59" s="228" t="str">
        <f t="shared" si="20"/>
        <v/>
      </c>
      <c r="AW59" s="228">
        <f t="shared" si="18"/>
        <v>0</v>
      </c>
    </row>
    <row r="60" spans="1:49" s="183" customFormat="1" ht="23.15" customHeight="1">
      <c r="A60" s="61">
        <v>50</v>
      </c>
      <c r="B60" s="14" t="str">
        <f>IF(③職員名簿【年間実績】!B66="","",③職員名簿【年間実績】!B66)</f>
        <v/>
      </c>
      <c r="C60" s="173" t="str">
        <f>IF(③職員名簿【年間実績】!C66="","",③職員名簿【年間実績】!C66)</f>
        <v/>
      </c>
      <c r="D60" s="174" t="str">
        <f>IF(③職員名簿【年間実績】!D66="","",③職員名簿【年間実績】!D66)</f>
        <v/>
      </c>
      <c r="E60" s="175" t="str">
        <f>IF(③職員名簿【年間実績】!E66="","",③職員名簿【年間実績】!E66)</f>
        <v/>
      </c>
      <c r="F60" s="175" t="str">
        <f>IF(③職員名簿【年間実績】!F66="","",③職員名簿【年間実績】!F66)</f>
        <v/>
      </c>
      <c r="G60" s="175" t="str">
        <f>IF(③職員名簿【年間実績】!G66="","",③職員名簿【年間実績】!G66)</f>
        <v/>
      </c>
      <c r="H60" s="175" t="str">
        <f>IF(③職員名簿【年間実績】!H66="","",③職員名簿【年間実績】!H66)</f>
        <v/>
      </c>
      <c r="I60" s="175" t="str">
        <f>IF(③職員名簿【年間実績】!I66="","",③職員名簿【年間実績】!I66)</f>
        <v/>
      </c>
      <c r="J60" s="175" t="str">
        <f>IF(③職員名簿【年間実績】!J66="","",③職員名簿【年間実績】!J66)</f>
        <v/>
      </c>
      <c r="K60" s="231" t="str">
        <f>IF(③職員名簿【年間実績】!K66="","",③職員名簿【年間実績】!K66)</f>
        <v/>
      </c>
      <c r="L60" s="175" t="str">
        <f>IF(③職員名簿【年間実績】!L66="","",③職員名簿【年間実績】!L66)</f>
        <v/>
      </c>
      <c r="M60" s="175" t="str">
        <f>IF(③職員名簿【年間実績】!M66="","",③職員名簿【年間実績】!M66)</f>
        <v/>
      </c>
      <c r="N60" s="175" t="str">
        <f>IF(③職員名簿【年間実績】!N66="","",③職員名簿【年間実績】!N66)</f>
        <v/>
      </c>
      <c r="O60" s="175" t="str">
        <f>IF(③職員名簿【年間実績】!O66="","",③職員名簿【年間実績】!O66)</f>
        <v/>
      </c>
      <c r="P60" s="225" t="str">
        <f t="shared" si="12"/>
        <v/>
      </c>
      <c r="Q60" s="129" t="str">
        <f t="shared" si="5"/>
        <v/>
      </c>
      <c r="R60" s="129" t="str">
        <f t="shared" si="13"/>
        <v/>
      </c>
      <c r="S60" s="129" t="str">
        <f t="shared" si="14"/>
        <v/>
      </c>
      <c r="T60" s="129" t="str">
        <f t="shared" si="15"/>
        <v/>
      </c>
      <c r="U60" s="128" t="str">
        <f t="shared" ref="U60:AF75" si="25">IF($T60="",IF($K60="","",IF(U$9&gt;=$K60,IF($L60="",$S60,IF(U$9&gt;$L60,"",$S60)),"")),IF(AND(U$9&gt;=$K60,OR($L60&gt;=U$9,$L60="")),$T60,""))</f>
        <v/>
      </c>
      <c r="V60" s="128" t="str">
        <f t="shared" si="25"/>
        <v/>
      </c>
      <c r="W60" s="128" t="str">
        <f t="shared" si="25"/>
        <v/>
      </c>
      <c r="X60" s="128" t="str">
        <f t="shared" si="25"/>
        <v/>
      </c>
      <c r="Y60" s="128" t="str">
        <f t="shared" si="25"/>
        <v/>
      </c>
      <c r="Z60" s="128" t="str">
        <f t="shared" si="25"/>
        <v/>
      </c>
      <c r="AA60" s="128" t="str">
        <f t="shared" si="25"/>
        <v/>
      </c>
      <c r="AB60" s="128" t="str">
        <f t="shared" si="25"/>
        <v/>
      </c>
      <c r="AC60" s="128" t="str">
        <f t="shared" si="25"/>
        <v/>
      </c>
      <c r="AD60" s="128" t="str">
        <f t="shared" si="25"/>
        <v/>
      </c>
      <c r="AE60" s="128" t="str">
        <f t="shared" si="25"/>
        <v/>
      </c>
      <c r="AF60" s="128" t="str">
        <f t="shared" si="25"/>
        <v/>
      </c>
      <c r="AG60" s="229">
        <f t="shared" si="8"/>
        <v>0</v>
      </c>
      <c r="AH60" s="229">
        <f t="shared" si="17"/>
        <v>0</v>
      </c>
      <c r="AI60" s="230">
        <f t="shared" si="22"/>
        <v>0</v>
      </c>
      <c r="AJ60" s="228" t="str">
        <f t="shared" si="23"/>
        <v/>
      </c>
      <c r="AK60" s="228" t="str">
        <f t="shared" si="21"/>
        <v/>
      </c>
      <c r="AL60" s="228" t="str">
        <f t="shared" si="21"/>
        <v/>
      </c>
      <c r="AM60" s="228" t="str">
        <f t="shared" si="21"/>
        <v/>
      </c>
      <c r="AN60" s="228" t="str">
        <f t="shared" si="20"/>
        <v/>
      </c>
      <c r="AO60" s="228" t="str">
        <f t="shared" si="20"/>
        <v/>
      </c>
      <c r="AP60" s="228" t="str">
        <f t="shared" si="20"/>
        <v/>
      </c>
      <c r="AQ60" s="228" t="str">
        <f t="shared" ref="AQ60:AV91" si="26">IF(AA60="","","○")</f>
        <v/>
      </c>
      <c r="AR60" s="228" t="str">
        <f t="shared" si="26"/>
        <v/>
      </c>
      <c r="AS60" s="228" t="str">
        <f t="shared" si="26"/>
        <v/>
      </c>
      <c r="AT60" s="228" t="str">
        <f t="shared" si="26"/>
        <v/>
      </c>
      <c r="AU60" s="228" t="str">
        <f t="shared" si="26"/>
        <v/>
      </c>
      <c r="AV60" s="228" t="str">
        <f t="shared" si="26"/>
        <v/>
      </c>
      <c r="AW60" s="228">
        <f t="shared" si="18"/>
        <v>0</v>
      </c>
    </row>
    <row r="61" spans="1:49" s="183" customFormat="1" ht="23.15" customHeight="1">
      <c r="A61" s="61">
        <v>51</v>
      </c>
      <c r="B61" s="14" t="str">
        <f>IF(③職員名簿【年間実績】!B67="","",③職員名簿【年間実績】!B67)</f>
        <v/>
      </c>
      <c r="C61" s="173" t="str">
        <f>IF(③職員名簿【年間実績】!C67="","",③職員名簿【年間実績】!C67)</f>
        <v/>
      </c>
      <c r="D61" s="174" t="str">
        <f>IF(③職員名簿【年間実績】!D67="","",③職員名簿【年間実績】!D67)</f>
        <v/>
      </c>
      <c r="E61" s="175" t="str">
        <f>IF(③職員名簿【年間実績】!E67="","",③職員名簿【年間実績】!E67)</f>
        <v/>
      </c>
      <c r="F61" s="175" t="str">
        <f>IF(③職員名簿【年間実績】!F67="","",③職員名簿【年間実績】!F67)</f>
        <v/>
      </c>
      <c r="G61" s="175" t="str">
        <f>IF(③職員名簿【年間実績】!G67="","",③職員名簿【年間実績】!G67)</f>
        <v/>
      </c>
      <c r="H61" s="175" t="str">
        <f>IF(③職員名簿【年間実績】!H67="","",③職員名簿【年間実績】!H67)</f>
        <v/>
      </c>
      <c r="I61" s="175" t="str">
        <f>IF(③職員名簿【年間実績】!I67="","",③職員名簿【年間実績】!I67)</f>
        <v/>
      </c>
      <c r="J61" s="175" t="str">
        <f>IF(③職員名簿【年間実績】!J67="","",③職員名簿【年間実績】!J67)</f>
        <v/>
      </c>
      <c r="K61" s="231" t="str">
        <f>IF(③職員名簿【年間実績】!K67="","",③職員名簿【年間実績】!K67)</f>
        <v/>
      </c>
      <c r="L61" s="175" t="str">
        <f>IF(③職員名簿【年間実績】!L67="","",③職員名簿【年間実績】!L67)</f>
        <v/>
      </c>
      <c r="M61" s="175" t="str">
        <f>IF(③職員名簿【年間実績】!M67="","",③職員名簿【年間実績】!M67)</f>
        <v/>
      </c>
      <c r="N61" s="175" t="str">
        <f>IF(③職員名簿【年間実績】!N67="","",③職員名簿【年間実績】!N67)</f>
        <v/>
      </c>
      <c r="O61" s="175" t="str">
        <f>IF(③職員名簿【年間実績】!O67="","",③職員名簿【年間実績】!O67)</f>
        <v/>
      </c>
      <c r="P61" s="225" t="str">
        <f t="shared" si="12"/>
        <v/>
      </c>
      <c r="Q61" s="129" t="str">
        <f t="shared" si="5"/>
        <v/>
      </c>
      <c r="R61" s="129" t="str">
        <f t="shared" si="13"/>
        <v/>
      </c>
      <c r="S61" s="129" t="str">
        <f t="shared" si="14"/>
        <v/>
      </c>
      <c r="T61" s="129" t="str">
        <f t="shared" si="15"/>
        <v/>
      </c>
      <c r="U61" s="128" t="str">
        <f t="shared" si="25"/>
        <v/>
      </c>
      <c r="V61" s="128" t="str">
        <f t="shared" si="25"/>
        <v/>
      </c>
      <c r="W61" s="128" t="str">
        <f t="shared" si="25"/>
        <v/>
      </c>
      <c r="X61" s="128" t="str">
        <f t="shared" si="25"/>
        <v/>
      </c>
      <c r="Y61" s="128" t="str">
        <f t="shared" si="25"/>
        <v/>
      </c>
      <c r="Z61" s="128" t="str">
        <f t="shared" si="25"/>
        <v/>
      </c>
      <c r="AA61" s="128" t="str">
        <f t="shared" si="25"/>
        <v/>
      </c>
      <c r="AB61" s="128" t="str">
        <f t="shared" si="25"/>
        <v/>
      </c>
      <c r="AC61" s="128" t="str">
        <f t="shared" si="25"/>
        <v/>
      </c>
      <c r="AD61" s="128" t="str">
        <f t="shared" si="25"/>
        <v/>
      </c>
      <c r="AE61" s="128" t="str">
        <f t="shared" si="25"/>
        <v/>
      </c>
      <c r="AF61" s="128" t="str">
        <f t="shared" si="25"/>
        <v/>
      </c>
      <c r="AG61" s="229">
        <f t="shared" si="8"/>
        <v>0</v>
      </c>
      <c r="AH61" s="229">
        <f t="shared" si="17"/>
        <v>0</v>
      </c>
      <c r="AI61" s="230">
        <f t="shared" si="22"/>
        <v>0</v>
      </c>
      <c r="AJ61" s="228" t="str">
        <f t="shared" si="23"/>
        <v/>
      </c>
      <c r="AK61" s="228" t="str">
        <f t="shared" si="21"/>
        <v/>
      </c>
      <c r="AL61" s="228" t="str">
        <f t="shared" si="21"/>
        <v/>
      </c>
      <c r="AM61" s="228" t="str">
        <f t="shared" si="21"/>
        <v/>
      </c>
      <c r="AN61" s="228" t="str">
        <f t="shared" si="21"/>
        <v/>
      </c>
      <c r="AO61" s="228" t="str">
        <f t="shared" si="21"/>
        <v/>
      </c>
      <c r="AP61" s="228" t="str">
        <f t="shared" si="21"/>
        <v/>
      </c>
      <c r="AQ61" s="228" t="str">
        <f t="shared" si="26"/>
        <v/>
      </c>
      <c r="AR61" s="228" t="str">
        <f t="shared" si="26"/>
        <v/>
      </c>
      <c r="AS61" s="228" t="str">
        <f t="shared" si="26"/>
        <v/>
      </c>
      <c r="AT61" s="228" t="str">
        <f t="shared" si="26"/>
        <v/>
      </c>
      <c r="AU61" s="228" t="str">
        <f t="shared" si="26"/>
        <v/>
      </c>
      <c r="AV61" s="228" t="str">
        <f t="shared" si="26"/>
        <v/>
      </c>
      <c r="AW61" s="228">
        <f t="shared" si="18"/>
        <v>0</v>
      </c>
    </row>
    <row r="62" spans="1:49" s="183" customFormat="1" ht="23.15" customHeight="1">
      <c r="A62" s="61">
        <v>52</v>
      </c>
      <c r="B62" s="14" t="str">
        <f>IF(③職員名簿【年間実績】!B68="","",③職員名簿【年間実績】!B68)</f>
        <v/>
      </c>
      <c r="C62" s="173" t="str">
        <f>IF(③職員名簿【年間実績】!C68="","",③職員名簿【年間実績】!C68)</f>
        <v/>
      </c>
      <c r="D62" s="174" t="str">
        <f>IF(③職員名簿【年間実績】!D68="","",③職員名簿【年間実績】!D68)</f>
        <v/>
      </c>
      <c r="E62" s="175" t="str">
        <f>IF(③職員名簿【年間実績】!E68="","",③職員名簿【年間実績】!E68)</f>
        <v/>
      </c>
      <c r="F62" s="175" t="str">
        <f>IF(③職員名簿【年間実績】!F68="","",③職員名簿【年間実績】!F68)</f>
        <v/>
      </c>
      <c r="G62" s="175" t="str">
        <f>IF(③職員名簿【年間実績】!G68="","",③職員名簿【年間実績】!G68)</f>
        <v/>
      </c>
      <c r="H62" s="175" t="str">
        <f>IF(③職員名簿【年間実績】!H68="","",③職員名簿【年間実績】!H68)</f>
        <v/>
      </c>
      <c r="I62" s="175" t="str">
        <f>IF(③職員名簿【年間実績】!I68="","",③職員名簿【年間実績】!I68)</f>
        <v/>
      </c>
      <c r="J62" s="175" t="str">
        <f>IF(③職員名簿【年間実績】!J68="","",③職員名簿【年間実績】!J68)</f>
        <v/>
      </c>
      <c r="K62" s="231" t="str">
        <f>IF(③職員名簿【年間実績】!K68="","",③職員名簿【年間実績】!K68)</f>
        <v/>
      </c>
      <c r="L62" s="175" t="str">
        <f>IF(③職員名簿【年間実績】!L68="","",③職員名簿【年間実績】!L68)</f>
        <v/>
      </c>
      <c r="M62" s="175" t="str">
        <f>IF(③職員名簿【年間実績】!M68="","",③職員名簿【年間実績】!M68)</f>
        <v/>
      </c>
      <c r="N62" s="175" t="str">
        <f>IF(③職員名簿【年間実績】!N68="","",③職員名簿【年間実績】!N68)</f>
        <v/>
      </c>
      <c r="O62" s="175" t="str">
        <f>IF(③職員名簿【年間実績】!O68="","",③職員名簿【年間実績】!O68)</f>
        <v/>
      </c>
      <c r="P62" s="225" t="str">
        <f t="shared" si="12"/>
        <v/>
      </c>
      <c r="Q62" s="129" t="str">
        <f t="shared" si="5"/>
        <v/>
      </c>
      <c r="R62" s="129" t="str">
        <f t="shared" si="13"/>
        <v/>
      </c>
      <c r="S62" s="129" t="str">
        <f t="shared" si="14"/>
        <v/>
      </c>
      <c r="T62" s="129" t="str">
        <f t="shared" si="15"/>
        <v/>
      </c>
      <c r="U62" s="128" t="str">
        <f t="shared" si="25"/>
        <v/>
      </c>
      <c r="V62" s="128" t="str">
        <f t="shared" si="25"/>
        <v/>
      </c>
      <c r="W62" s="128" t="str">
        <f t="shared" si="25"/>
        <v/>
      </c>
      <c r="X62" s="128" t="str">
        <f t="shared" si="25"/>
        <v/>
      </c>
      <c r="Y62" s="128" t="str">
        <f t="shared" si="25"/>
        <v/>
      </c>
      <c r="Z62" s="128" t="str">
        <f t="shared" si="25"/>
        <v/>
      </c>
      <c r="AA62" s="128" t="str">
        <f t="shared" si="25"/>
        <v/>
      </c>
      <c r="AB62" s="128" t="str">
        <f t="shared" si="25"/>
        <v/>
      </c>
      <c r="AC62" s="128" t="str">
        <f t="shared" si="25"/>
        <v/>
      </c>
      <c r="AD62" s="128" t="str">
        <f t="shared" si="25"/>
        <v/>
      </c>
      <c r="AE62" s="128" t="str">
        <f t="shared" si="25"/>
        <v/>
      </c>
      <c r="AF62" s="128" t="str">
        <f t="shared" si="25"/>
        <v/>
      </c>
      <c r="AG62" s="229">
        <f t="shared" si="8"/>
        <v>0</v>
      </c>
      <c r="AH62" s="229">
        <f t="shared" si="17"/>
        <v>0</v>
      </c>
      <c r="AI62" s="230">
        <f t="shared" si="22"/>
        <v>0</v>
      </c>
      <c r="AJ62" s="228" t="str">
        <f t="shared" si="23"/>
        <v/>
      </c>
      <c r="AK62" s="228" t="str">
        <f t="shared" si="21"/>
        <v/>
      </c>
      <c r="AL62" s="228" t="str">
        <f t="shared" si="21"/>
        <v/>
      </c>
      <c r="AM62" s="228" t="str">
        <f t="shared" si="21"/>
        <v/>
      </c>
      <c r="AN62" s="228" t="str">
        <f t="shared" si="21"/>
        <v/>
      </c>
      <c r="AO62" s="228" t="str">
        <f t="shared" si="21"/>
        <v/>
      </c>
      <c r="AP62" s="228" t="str">
        <f t="shared" si="21"/>
        <v/>
      </c>
      <c r="AQ62" s="228" t="str">
        <f t="shared" si="26"/>
        <v/>
      </c>
      <c r="AR62" s="228" t="str">
        <f t="shared" si="26"/>
        <v/>
      </c>
      <c r="AS62" s="228" t="str">
        <f t="shared" si="26"/>
        <v/>
      </c>
      <c r="AT62" s="228" t="str">
        <f t="shared" si="26"/>
        <v/>
      </c>
      <c r="AU62" s="228" t="str">
        <f t="shared" si="26"/>
        <v/>
      </c>
      <c r="AV62" s="228" t="str">
        <f t="shared" si="26"/>
        <v/>
      </c>
      <c r="AW62" s="228">
        <f t="shared" si="18"/>
        <v>0</v>
      </c>
    </row>
    <row r="63" spans="1:49" s="183" customFormat="1" ht="23.15" customHeight="1">
      <c r="A63" s="61">
        <v>53</v>
      </c>
      <c r="B63" s="14" t="str">
        <f>IF(③職員名簿【年間実績】!B69="","",③職員名簿【年間実績】!B69)</f>
        <v/>
      </c>
      <c r="C63" s="173" t="str">
        <f>IF(③職員名簿【年間実績】!C69="","",③職員名簿【年間実績】!C69)</f>
        <v/>
      </c>
      <c r="D63" s="174" t="str">
        <f>IF(③職員名簿【年間実績】!D69="","",③職員名簿【年間実績】!D69)</f>
        <v/>
      </c>
      <c r="E63" s="175" t="str">
        <f>IF(③職員名簿【年間実績】!E69="","",③職員名簿【年間実績】!E69)</f>
        <v/>
      </c>
      <c r="F63" s="175" t="str">
        <f>IF(③職員名簿【年間実績】!F69="","",③職員名簿【年間実績】!F69)</f>
        <v/>
      </c>
      <c r="G63" s="175" t="str">
        <f>IF(③職員名簿【年間実績】!G69="","",③職員名簿【年間実績】!G69)</f>
        <v/>
      </c>
      <c r="H63" s="175" t="str">
        <f>IF(③職員名簿【年間実績】!H69="","",③職員名簿【年間実績】!H69)</f>
        <v/>
      </c>
      <c r="I63" s="175" t="str">
        <f>IF(③職員名簿【年間実績】!I69="","",③職員名簿【年間実績】!I69)</f>
        <v/>
      </c>
      <c r="J63" s="175" t="str">
        <f>IF(③職員名簿【年間実績】!J69="","",③職員名簿【年間実績】!J69)</f>
        <v/>
      </c>
      <c r="K63" s="231" t="str">
        <f>IF(③職員名簿【年間実績】!K69="","",③職員名簿【年間実績】!K69)</f>
        <v/>
      </c>
      <c r="L63" s="175" t="str">
        <f>IF(③職員名簿【年間実績】!L69="","",③職員名簿【年間実績】!L69)</f>
        <v/>
      </c>
      <c r="M63" s="175" t="str">
        <f>IF(③職員名簿【年間実績】!M69="","",③職員名簿【年間実績】!M69)</f>
        <v/>
      </c>
      <c r="N63" s="175" t="str">
        <f>IF(③職員名簿【年間実績】!N69="","",③職員名簿【年間実績】!N69)</f>
        <v/>
      </c>
      <c r="O63" s="175" t="str">
        <f>IF(③職員名簿【年間実績】!O69="","",③職員名簿【年間実績】!O69)</f>
        <v/>
      </c>
      <c r="P63" s="225" t="str">
        <f t="shared" si="12"/>
        <v/>
      </c>
      <c r="Q63" s="129" t="str">
        <f t="shared" si="5"/>
        <v/>
      </c>
      <c r="R63" s="129" t="str">
        <f t="shared" si="13"/>
        <v/>
      </c>
      <c r="S63" s="129" t="str">
        <f t="shared" si="14"/>
        <v/>
      </c>
      <c r="T63" s="129" t="str">
        <f t="shared" si="15"/>
        <v/>
      </c>
      <c r="U63" s="128" t="str">
        <f t="shared" si="25"/>
        <v/>
      </c>
      <c r="V63" s="128" t="str">
        <f t="shared" si="25"/>
        <v/>
      </c>
      <c r="W63" s="128" t="str">
        <f t="shared" si="25"/>
        <v/>
      </c>
      <c r="X63" s="128" t="str">
        <f t="shared" si="25"/>
        <v/>
      </c>
      <c r="Y63" s="128" t="str">
        <f t="shared" si="25"/>
        <v/>
      </c>
      <c r="Z63" s="128" t="str">
        <f t="shared" si="25"/>
        <v/>
      </c>
      <c r="AA63" s="128" t="str">
        <f t="shared" si="25"/>
        <v/>
      </c>
      <c r="AB63" s="128" t="str">
        <f t="shared" si="25"/>
        <v/>
      </c>
      <c r="AC63" s="128" t="str">
        <f t="shared" si="25"/>
        <v/>
      </c>
      <c r="AD63" s="128" t="str">
        <f t="shared" si="25"/>
        <v/>
      </c>
      <c r="AE63" s="128" t="str">
        <f t="shared" si="25"/>
        <v/>
      </c>
      <c r="AF63" s="128" t="str">
        <f t="shared" si="25"/>
        <v/>
      </c>
      <c r="AG63" s="229">
        <f t="shared" si="8"/>
        <v>0</v>
      </c>
      <c r="AH63" s="229">
        <f t="shared" si="17"/>
        <v>0</v>
      </c>
      <c r="AI63" s="230">
        <f t="shared" si="22"/>
        <v>0</v>
      </c>
      <c r="AJ63" s="228" t="str">
        <f t="shared" si="23"/>
        <v/>
      </c>
      <c r="AK63" s="228" t="str">
        <f t="shared" si="21"/>
        <v/>
      </c>
      <c r="AL63" s="228" t="str">
        <f t="shared" si="21"/>
        <v/>
      </c>
      <c r="AM63" s="228" t="str">
        <f t="shared" si="21"/>
        <v/>
      </c>
      <c r="AN63" s="228" t="str">
        <f t="shared" si="21"/>
        <v/>
      </c>
      <c r="AO63" s="228" t="str">
        <f t="shared" si="21"/>
        <v/>
      </c>
      <c r="AP63" s="228" t="str">
        <f t="shared" si="21"/>
        <v/>
      </c>
      <c r="AQ63" s="228" t="str">
        <f t="shared" si="26"/>
        <v/>
      </c>
      <c r="AR63" s="228" t="str">
        <f t="shared" si="26"/>
        <v/>
      </c>
      <c r="AS63" s="228" t="str">
        <f t="shared" si="26"/>
        <v/>
      </c>
      <c r="AT63" s="228" t="str">
        <f t="shared" si="26"/>
        <v/>
      </c>
      <c r="AU63" s="228" t="str">
        <f t="shared" si="26"/>
        <v/>
      </c>
      <c r="AV63" s="228" t="str">
        <f t="shared" si="26"/>
        <v/>
      </c>
      <c r="AW63" s="228">
        <f t="shared" si="18"/>
        <v>0</v>
      </c>
    </row>
    <row r="64" spans="1:49" s="183" customFormat="1" ht="23.15" customHeight="1">
      <c r="A64" s="61">
        <v>54</v>
      </c>
      <c r="B64" s="14" t="str">
        <f>IF(③職員名簿【年間実績】!B70="","",③職員名簿【年間実績】!B70)</f>
        <v/>
      </c>
      <c r="C64" s="173" t="str">
        <f>IF(③職員名簿【年間実績】!C70="","",③職員名簿【年間実績】!C70)</f>
        <v/>
      </c>
      <c r="D64" s="174" t="str">
        <f>IF(③職員名簿【年間実績】!D70="","",③職員名簿【年間実績】!D70)</f>
        <v/>
      </c>
      <c r="E64" s="175" t="str">
        <f>IF(③職員名簿【年間実績】!E70="","",③職員名簿【年間実績】!E70)</f>
        <v/>
      </c>
      <c r="F64" s="175" t="str">
        <f>IF(③職員名簿【年間実績】!F70="","",③職員名簿【年間実績】!F70)</f>
        <v/>
      </c>
      <c r="G64" s="175" t="str">
        <f>IF(③職員名簿【年間実績】!G70="","",③職員名簿【年間実績】!G70)</f>
        <v/>
      </c>
      <c r="H64" s="175" t="str">
        <f>IF(③職員名簿【年間実績】!H70="","",③職員名簿【年間実績】!H70)</f>
        <v/>
      </c>
      <c r="I64" s="175" t="str">
        <f>IF(③職員名簿【年間実績】!I70="","",③職員名簿【年間実績】!I70)</f>
        <v/>
      </c>
      <c r="J64" s="175" t="str">
        <f>IF(③職員名簿【年間実績】!J70="","",③職員名簿【年間実績】!J70)</f>
        <v/>
      </c>
      <c r="K64" s="231" t="str">
        <f>IF(③職員名簿【年間実績】!K70="","",③職員名簿【年間実績】!K70)</f>
        <v/>
      </c>
      <c r="L64" s="175" t="str">
        <f>IF(③職員名簿【年間実績】!L70="","",③職員名簿【年間実績】!L70)</f>
        <v/>
      </c>
      <c r="M64" s="175" t="str">
        <f>IF(③職員名簿【年間実績】!M70="","",③職員名簿【年間実績】!M70)</f>
        <v/>
      </c>
      <c r="N64" s="175" t="str">
        <f>IF(③職員名簿【年間実績】!N70="","",③職員名簿【年間実績】!N70)</f>
        <v/>
      </c>
      <c r="O64" s="175" t="str">
        <f>IF(③職員名簿【年間実績】!O70="","",③職員名簿【年間実績】!O70)</f>
        <v/>
      </c>
      <c r="P64" s="225" t="str">
        <f t="shared" si="12"/>
        <v/>
      </c>
      <c r="Q64" s="129" t="str">
        <f t="shared" si="5"/>
        <v/>
      </c>
      <c r="R64" s="129" t="str">
        <f t="shared" si="13"/>
        <v/>
      </c>
      <c r="S64" s="129" t="str">
        <f t="shared" si="14"/>
        <v/>
      </c>
      <c r="T64" s="129" t="str">
        <f t="shared" si="15"/>
        <v/>
      </c>
      <c r="U64" s="128" t="str">
        <f t="shared" si="25"/>
        <v/>
      </c>
      <c r="V64" s="128" t="str">
        <f t="shared" si="25"/>
        <v/>
      </c>
      <c r="W64" s="128" t="str">
        <f t="shared" si="25"/>
        <v/>
      </c>
      <c r="X64" s="128" t="str">
        <f t="shared" si="25"/>
        <v/>
      </c>
      <c r="Y64" s="128" t="str">
        <f t="shared" si="25"/>
        <v/>
      </c>
      <c r="Z64" s="128" t="str">
        <f t="shared" si="25"/>
        <v/>
      </c>
      <c r="AA64" s="128" t="str">
        <f t="shared" si="25"/>
        <v/>
      </c>
      <c r="AB64" s="128" t="str">
        <f t="shared" si="25"/>
        <v/>
      </c>
      <c r="AC64" s="128" t="str">
        <f t="shared" si="25"/>
        <v/>
      </c>
      <c r="AD64" s="128" t="str">
        <f t="shared" si="25"/>
        <v/>
      </c>
      <c r="AE64" s="128" t="str">
        <f t="shared" si="25"/>
        <v/>
      </c>
      <c r="AF64" s="128" t="str">
        <f t="shared" si="25"/>
        <v/>
      </c>
      <c r="AG64" s="229">
        <f t="shared" si="8"/>
        <v>0</v>
      </c>
      <c r="AH64" s="229">
        <f t="shared" si="17"/>
        <v>0</v>
      </c>
      <c r="AI64" s="230">
        <f t="shared" si="22"/>
        <v>0</v>
      </c>
      <c r="AJ64" s="228" t="str">
        <f t="shared" si="23"/>
        <v/>
      </c>
      <c r="AK64" s="228" t="str">
        <f t="shared" si="21"/>
        <v/>
      </c>
      <c r="AL64" s="228" t="str">
        <f t="shared" si="21"/>
        <v/>
      </c>
      <c r="AM64" s="228" t="str">
        <f t="shared" si="21"/>
        <v/>
      </c>
      <c r="AN64" s="228" t="str">
        <f t="shared" si="21"/>
        <v/>
      </c>
      <c r="AO64" s="228" t="str">
        <f t="shared" si="21"/>
        <v/>
      </c>
      <c r="AP64" s="228" t="str">
        <f t="shared" si="21"/>
        <v/>
      </c>
      <c r="AQ64" s="228" t="str">
        <f t="shared" si="26"/>
        <v/>
      </c>
      <c r="AR64" s="228" t="str">
        <f t="shared" si="26"/>
        <v/>
      </c>
      <c r="AS64" s="228" t="str">
        <f t="shared" si="26"/>
        <v/>
      </c>
      <c r="AT64" s="228" t="str">
        <f t="shared" si="26"/>
        <v/>
      </c>
      <c r="AU64" s="228" t="str">
        <f t="shared" si="26"/>
        <v/>
      </c>
      <c r="AV64" s="228" t="str">
        <f t="shared" si="26"/>
        <v/>
      </c>
      <c r="AW64" s="228">
        <f t="shared" si="18"/>
        <v>0</v>
      </c>
    </row>
    <row r="65" spans="1:49" s="183" customFormat="1" ht="23.15" customHeight="1">
      <c r="A65" s="61">
        <v>55</v>
      </c>
      <c r="B65" s="14" t="str">
        <f>IF(③職員名簿【年間実績】!B71="","",③職員名簿【年間実績】!B71)</f>
        <v/>
      </c>
      <c r="C65" s="173" t="str">
        <f>IF(③職員名簿【年間実績】!C71="","",③職員名簿【年間実績】!C71)</f>
        <v/>
      </c>
      <c r="D65" s="174" t="str">
        <f>IF(③職員名簿【年間実績】!D71="","",③職員名簿【年間実績】!D71)</f>
        <v/>
      </c>
      <c r="E65" s="175" t="str">
        <f>IF(③職員名簿【年間実績】!E71="","",③職員名簿【年間実績】!E71)</f>
        <v/>
      </c>
      <c r="F65" s="175" t="str">
        <f>IF(③職員名簿【年間実績】!F71="","",③職員名簿【年間実績】!F71)</f>
        <v/>
      </c>
      <c r="G65" s="175" t="str">
        <f>IF(③職員名簿【年間実績】!G71="","",③職員名簿【年間実績】!G71)</f>
        <v/>
      </c>
      <c r="H65" s="175" t="str">
        <f>IF(③職員名簿【年間実績】!H71="","",③職員名簿【年間実績】!H71)</f>
        <v/>
      </c>
      <c r="I65" s="175" t="str">
        <f>IF(③職員名簿【年間実績】!I71="","",③職員名簿【年間実績】!I71)</f>
        <v/>
      </c>
      <c r="J65" s="175" t="str">
        <f>IF(③職員名簿【年間実績】!J71="","",③職員名簿【年間実績】!J71)</f>
        <v/>
      </c>
      <c r="K65" s="231" t="str">
        <f>IF(③職員名簿【年間実績】!K71="","",③職員名簿【年間実績】!K71)</f>
        <v/>
      </c>
      <c r="L65" s="175" t="str">
        <f>IF(③職員名簿【年間実績】!L71="","",③職員名簿【年間実績】!L71)</f>
        <v/>
      </c>
      <c r="M65" s="175" t="str">
        <f>IF(③職員名簿【年間実績】!M71="","",③職員名簿【年間実績】!M71)</f>
        <v/>
      </c>
      <c r="N65" s="175" t="str">
        <f>IF(③職員名簿【年間実績】!N71="","",③職員名簿【年間実績】!N71)</f>
        <v/>
      </c>
      <c r="O65" s="175" t="str">
        <f>IF(③職員名簿【年間実績】!O71="","",③職員名簿【年間実績】!O71)</f>
        <v/>
      </c>
      <c r="P65" s="225" t="str">
        <f t="shared" si="12"/>
        <v/>
      </c>
      <c r="Q65" s="129" t="str">
        <f t="shared" si="5"/>
        <v/>
      </c>
      <c r="R65" s="129" t="str">
        <f t="shared" si="13"/>
        <v/>
      </c>
      <c r="S65" s="129" t="str">
        <f t="shared" si="14"/>
        <v/>
      </c>
      <c r="T65" s="129" t="str">
        <f t="shared" si="15"/>
        <v/>
      </c>
      <c r="U65" s="128" t="str">
        <f t="shared" si="25"/>
        <v/>
      </c>
      <c r="V65" s="128" t="str">
        <f t="shared" si="25"/>
        <v/>
      </c>
      <c r="W65" s="128" t="str">
        <f t="shared" si="25"/>
        <v/>
      </c>
      <c r="X65" s="128" t="str">
        <f t="shared" si="25"/>
        <v/>
      </c>
      <c r="Y65" s="128" t="str">
        <f t="shared" si="25"/>
        <v/>
      </c>
      <c r="Z65" s="128" t="str">
        <f t="shared" si="25"/>
        <v/>
      </c>
      <c r="AA65" s="128" t="str">
        <f t="shared" si="25"/>
        <v/>
      </c>
      <c r="AB65" s="128" t="str">
        <f t="shared" si="25"/>
        <v/>
      </c>
      <c r="AC65" s="128" t="str">
        <f t="shared" si="25"/>
        <v/>
      </c>
      <c r="AD65" s="128" t="str">
        <f t="shared" si="25"/>
        <v/>
      </c>
      <c r="AE65" s="128" t="str">
        <f t="shared" si="25"/>
        <v/>
      </c>
      <c r="AF65" s="128" t="str">
        <f t="shared" si="25"/>
        <v/>
      </c>
      <c r="AG65" s="229">
        <f t="shared" si="8"/>
        <v>0</v>
      </c>
      <c r="AH65" s="229">
        <f t="shared" si="17"/>
        <v>0</v>
      </c>
      <c r="AI65" s="230">
        <f t="shared" si="22"/>
        <v>0</v>
      </c>
      <c r="AJ65" s="228" t="str">
        <f t="shared" si="23"/>
        <v/>
      </c>
      <c r="AK65" s="228" t="str">
        <f t="shared" ref="AK65:AV96" si="27">IF(U65="","","○")</f>
        <v/>
      </c>
      <c r="AL65" s="228" t="str">
        <f t="shared" si="27"/>
        <v/>
      </c>
      <c r="AM65" s="228" t="str">
        <f t="shared" si="27"/>
        <v/>
      </c>
      <c r="AN65" s="228" t="str">
        <f t="shared" si="27"/>
        <v/>
      </c>
      <c r="AO65" s="228" t="str">
        <f t="shared" si="27"/>
        <v/>
      </c>
      <c r="AP65" s="228" t="str">
        <f t="shared" si="27"/>
        <v/>
      </c>
      <c r="AQ65" s="228" t="str">
        <f t="shared" si="26"/>
        <v/>
      </c>
      <c r="AR65" s="228" t="str">
        <f t="shared" si="26"/>
        <v/>
      </c>
      <c r="AS65" s="228" t="str">
        <f t="shared" si="26"/>
        <v/>
      </c>
      <c r="AT65" s="228" t="str">
        <f t="shared" si="26"/>
        <v/>
      </c>
      <c r="AU65" s="228" t="str">
        <f t="shared" si="26"/>
        <v/>
      </c>
      <c r="AV65" s="228" t="str">
        <f t="shared" si="26"/>
        <v/>
      </c>
      <c r="AW65" s="228">
        <f t="shared" si="18"/>
        <v>0</v>
      </c>
    </row>
    <row r="66" spans="1:49" s="183" customFormat="1" ht="23.15" customHeight="1">
      <c r="A66" s="61">
        <v>56</v>
      </c>
      <c r="B66" s="14" t="str">
        <f>IF(③職員名簿【年間実績】!B72="","",③職員名簿【年間実績】!B72)</f>
        <v/>
      </c>
      <c r="C66" s="173" t="str">
        <f>IF(③職員名簿【年間実績】!C72="","",③職員名簿【年間実績】!C72)</f>
        <v/>
      </c>
      <c r="D66" s="174" t="str">
        <f>IF(③職員名簿【年間実績】!D72="","",③職員名簿【年間実績】!D72)</f>
        <v/>
      </c>
      <c r="E66" s="175" t="str">
        <f>IF(③職員名簿【年間実績】!E72="","",③職員名簿【年間実績】!E72)</f>
        <v/>
      </c>
      <c r="F66" s="175" t="str">
        <f>IF(③職員名簿【年間実績】!F72="","",③職員名簿【年間実績】!F72)</f>
        <v/>
      </c>
      <c r="G66" s="175" t="str">
        <f>IF(③職員名簿【年間実績】!G72="","",③職員名簿【年間実績】!G72)</f>
        <v/>
      </c>
      <c r="H66" s="175" t="str">
        <f>IF(③職員名簿【年間実績】!H72="","",③職員名簿【年間実績】!H72)</f>
        <v/>
      </c>
      <c r="I66" s="175" t="str">
        <f>IF(③職員名簿【年間実績】!I72="","",③職員名簿【年間実績】!I72)</f>
        <v/>
      </c>
      <c r="J66" s="175" t="str">
        <f>IF(③職員名簿【年間実績】!J72="","",③職員名簿【年間実績】!J72)</f>
        <v/>
      </c>
      <c r="K66" s="231" t="str">
        <f>IF(③職員名簿【年間実績】!K72="","",③職員名簿【年間実績】!K72)</f>
        <v/>
      </c>
      <c r="L66" s="175" t="str">
        <f>IF(③職員名簿【年間実績】!L72="","",③職員名簿【年間実績】!L72)</f>
        <v/>
      </c>
      <c r="M66" s="175" t="str">
        <f>IF(③職員名簿【年間実績】!M72="","",③職員名簿【年間実績】!M72)</f>
        <v/>
      </c>
      <c r="N66" s="175" t="str">
        <f>IF(③職員名簿【年間実績】!N72="","",③職員名簿【年間実績】!N72)</f>
        <v/>
      </c>
      <c r="O66" s="175" t="str">
        <f>IF(③職員名簿【年間実績】!O72="","",③職員名簿【年間実績】!O72)</f>
        <v/>
      </c>
      <c r="P66" s="225" t="str">
        <f t="shared" si="12"/>
        <v/>
      </c>
      <c r="Q66" s="129" t="str">
        <f t="shared" si="5"/>
        <v/>
      </c>
      <c r="R66" s="129" t="str">
        <f t="shared" si="13"/>
        <v/>
      </c>
      <c r="S66" s="129" t="str">
        <f t="shared" si="14"/>
        <v/>
      </c>
      <c r="T66" s="129" t="str">
        <f t="shared" si="15"/>
        <v/>
      </c>
      <c r="U66" s="128" t="str">
        <f t="shared" si="25"/>
        <v/>
      </c>
      <c r="V66" s="128" t="str">
        <f t="shared" si="25"/>
        <v/>
      </c>
      <c r="W66" s="128" t="str">
        <f t="shared" si="25"/>
        <v/>
      </c>
      <c r="X66" s="128" t="str">
        <f t="shared" si="25"/>
        <v/>
      </c>
      <c r="Y66" s="128" t="str">
        <f t="shared" si="25"/>
        <v/>
      </c>
      <c r="Z66" s="128" t="str">
        <f t="shared" si="25"/>
        <v/>
      </c>
      <c r="AA66" s="128" t="str">
        <f t="shared" si="25"/>
        <v/>
      </c>
      <c r="AB66" s="128" t="str">
        <f t="shared" si="25"/>
        <v/>
      </c>
      <c r="AC66" s="128" t="str">
        <f t="shared" si="25"/>
        <v/>
      </c>
      <c r="AD66" s="128" t="str">
        <f t="shared" si="25"/>
        <v/>
      </c>
      <c r="AE66" s="128" t="str">
        <f t="shared" si="25"/>
        <v/>
      </c>
      <c r="AF66" s="128" t="str">
        <f t="shared" si="25"/>
        <v/>
      </c>
      <c r="AG66" s="229">
        <f t="shared" si="8"/>
        <v>0</v>
      </c>
      <c r="AH66" s="229">
        <f t="shared" si="17"/>
        <v>0</v>
      </c>
      <c r="AI66" s="230">
        <f t="shared" si="22"/>
        <v>0</v>
      </c>
      <c r="AJ66" s="228" t="str">
        <f t="shared" si="23"/>
        <v/>
      </c>
      <c r="AK66" s="228" t="str">
        <f t="shared" si="27"/>
        <v/>
      </c>
      <c r="AL66" s="228" t="str">
        <f t="shared" si="27"/>
        <v/>
      </c>
      <c r="AM66" s="228" t="str">
        <f t="shared" si="27"/>
        <v/>
      </c>
      <c r="AN66" s="228" t="str">
        <f t="shared" si="27"/>
        <v/>
      </c>
      <c r="AO66" s="228" t="str">
        <f t="shared" si="27"/>
        <v/>
      </c>
      <c r="AP66" s="228" t="str">
        <f t="shared" si="27"/>
        <v/>
      </c>
      <c r="AQ66" s="228" t="str">
        <f t="shared" si="26"/>
        <v/>
      </c>
      <c r="AR66" s="228" t="str">
        <f t="shared" si="26"/>
        <v/>
      </c>
      <c r="AS66" s="228" t="str">
        <f t="shared" si="26"/>
        <v/>
      </c>
      <c r="AT66" s="228" t="str">
        <f t="shared" si="26"/>
        <v/>
      </c>
      <c r="AU66" s="228" t="str">
        <f t="shared" si="26"/>
        <v/>
      </c>
      <c r="AV66" s="228" t="str">
        <f t="shared" si="26"/>
        <v/>
      </c>
      <c r="AW66" s="228">
        <f t="shared" si="18"/>
        <v>0</v>
      </c>
    </row>
    <row r="67" spans="1:49" s="183" customFormat="1" ht="23.15" customHeight="1">
      <c r="A67" s="61">
        <v>57</v>
      </c>
      <c r="B67" s="14" t="str">
        <f>IF(③職員名簿【年間実績】!B73="","",③職員名簿【年間実績】!B73)</f>
        <v/>
      </c>
      <c r="C67" s="173" t="str">
        <f>IF(③職員名簿【年間実績】!C73="","",③職員名簿【年間実績】!C73)</f>
        <v/>
      </c>
      <c r="D67" s="174" t="str">
        <f>IF(③職員名簿【年間実績】!D73="","",③職員名簿【年間実績】!D73)</f>
        <v/>
      </c>
      <c r="E67" s="175" t="str">
        <f>IF(③職員名簿【年間実績】!E73="","",③職員名簿【年間実績】!E73)</f>
        <v/>
      </c>
      <c r="F67" s="175" t="str">
        <f>IF(③職員名簿【年間実績】!F73="","",③職員名簿【年間実績】!F73)</f>
        <v/>
      </c>
      <c r="G67" s="175" t="str">
        <f>IF(③職員名簿【年間実績】!G73="","",③職員名簿【年間実績】!G73)</f>
        <v/>
      </c>
      <c r="H67" s="175" t="str">
        <f>IF(③職員名簿【年間実績】!H73="","",③職員名簿【年間実績】!H73)</f>
        <v/>
      </c>
      <c r="I67" s="175" t="str">
        <f>IF(③職員名簿【年間実績】!I73="","",③職員名簿【年間実績】!I73)</f>
        <v/>
      </c>
      <c r="J67" s="175" t="str">
        <f>IF(③職員名簿【年間実績】!J73="","",③職員名簿【年間実績】!J73)</f>
        <v/>
      </c>
      <c r="K67" s="231" t="str">
        <f>IF(③職員名簿【年間実績】!K73="","",③職員名簿【年間実績】!K73)</f>
        <v/>
      </c>
      <c r="L67" s="175" t="str">
        <f>IF(③職員名簿【年間実績】!L73="","",③職員名簿【年間実績】!L73)</f>
        <v/>
      </c>
      <c r="M67" s="175" t="str">
        <f>IF(③職員名簿【年間実績】!M73="","",③職員名簿【年間実績】!M73)</f>
        <v/>
      </c>
      <c r="N67" s="175" t="str">
        <f>IF(③職員名簿【年間実績】!N73="","",③職員名簿【年間実績】!N73)</f>
        <v/>
      </c>
      <c r="O67" s="175" t="str">
        <f>IF(③職員名簿【年間実績】!O73="","",③職員名簿【年間実績】!O73)</f>
        <v/>
      </c>
      <c r="P67" s="225" t="str">
        <f t="shared" si="12"/>
        <v/>
      </c>
      <c r="Q67" s="129" t="str">
        <f t="shared" si="5"/>
        <v/>
      </c>
      <c r="R67" s="129" t="str">
        <f t="shared" si="13"/>
        <v/>
      </c>
      <c r="S67" s="129" t="str">
        <f t="shared" si="14"/>
        <v/>
      </c>
      <c r="T67" s="129" t="str">
        <f t="shared" si="15"/>
        <v/>
      </c>
      <c r="U67" s="128" t="str">
        <f t="shared" si="25"/>
        <v/>
      </c>
      <c r="V67" s="128" t="str">
        <f t="shared" si="25"/>
        <v/>
      </c>
      <c r="W67" s="128" t="str">
        <f t="shared" si="25"/>
        <v/>
      </c>
      <c r="X67" s="128" t="str">
        <f t="shared" si="25"/>
        <v/>
      </c>
      <c r="Y67" s="128" t="str">
        <f t="shared" si="25"/>
        <v/>
      </c>
      <c r="Z67" s="128" t="str">
        <f t="shared" si="25"/>
        <v/>
      </c>
      <c r="AA67" s="128" t="str">
        <f t="shared" si="25"/>
        <v/>
      </c>
      <c r="AB67" s="128" t="str">
        <f t="shared" si="25"/>
        <v/>
      </c>
      <c r="AC67" s="128" t="str">
        <f t="shared" si="25"/>
        <v/>
      </c>
      <c r="AD67" s="128" t="str">
        <f t="shared" si="25"/>
        <v/>
      </c>
      <c r="AE67" s="128" t="str">
        <f t="shared" si="25"/>
        <v/>
      </c>
      <c r="AF67" s="128" t="str">
        <f t="shared" si="25"/>
        <v/>
      </c>
      <c r="AG67" s="229">
        <f t="shared" si="8"/>
        <v>0</v>
      </c>
      <c r="AH67" s="229">
        <f t="shared" si="17"/>
        <v>0</v>
      </c>
      <c r="AI67" s="230">
        <f t="shared" si="22"/>
        <v>0</v>
      </c>
      <c r="AJ67" s="228" t="str">
        <f t="shared" si="23"/>
        <v/>
      </c>
      <c r="AK67" s="228" t="str">
        <f t="shared" si="27"/>
        <v/>
      </c>
      <c r="AL67" s="228" t="str">
        <f t="shared" si="27"/>
        <v/>
      </c>
      <c r="AM67" s="228" t="str">
        <f t="shared" si="27"/>
        <v/>
      </c>
      <c r="AN67" s="228" t="str">
        <f t="shared" si="27"/>
        <v/>
      </c>
      <c r="AO67" s="228" t="str">
        <f t="shared" si="27"/>
        <v/>
      </c>
      <c r="AP67" s="228" t="str">
        <f t="shared" si="27"/>
        <v/>
      </c>
      <c r="AQ67" s="228" t="str">
        <f t="shared" si="26"/>
        <v/>
      </c>
      <c r="AR67" s="228" t="str">
        <f t="shared" si="26"/>
        <v/>
      </c>
      <c r="AS67" s="228" t="str">
        <f t="shared" si="26"/>
        <v/>
      </c>
      <c r="AT67" s="228" t="str">
        <f t="shared" si="26"/>
        <v/>
      </c>
      <c r="AU67" s="228" t="str">
        <f t="shared" si="26"/>
        <v/>
      </c>
      <c r="AV67" s="228" t="str">
        <f t="shared" si="26"/>
        <v/>
      </c>
      <c r="AW67" s="228">
        <f t="shared" si="18"/>
        <v>0</v>
      </c>
    </row>
    <row r="68" spans="1:49" s="183" customFormat="1" ht="23.15" customHeight="1">
      <c r="A68" s="61">
        <v>58</v>
      </c>
      <c r="B68" s="14" t="str">
        <f>IF(③職員名簿【年間実績】!B74="","",③職員名簿【年間実績】!B74)</f>
        <v/>
      </c>
      <c r="C68" s="173" t="str">
        <f>IF(③職員名簿【年間実績】!C74="","",③職員名簿【年間実績】!C74)</f>
        <v/>
      </c>
      <c r="D68" s="174" t="str">
        <f>IF(③職員名簿【年間実績】!D74="","",③職員名簿【年間実績】!D74)</f>
        <v/>
      </c>
      <c r="E68" s="175" t="str">
        <f>IF(③職員名簿【年間実績】!E74="","",③職員名簿【年間実績】!E74)</f>
        <v/>
      </c>
      <c r="F68" s="175" t="str">
        <f>IF(③職員名簿【年間実績】!F74="","",③職員名簿【年間実績】!F74)</f>
        <v/>
      </c>
      <c r="G68" s="175" t="str">
        <f>IF(③職員名簿【年間実績】!G74="","",③職員名簿【年間実績】!G74)</f>
        <v/>
      </c>
      <c r="H68" s="175" t="str">
        <f>IF(③職員名簿【年間実績】!H74="","",③職員名簿【年間実績】!H74)</f>
        <v/>
      </c>
      <c r="I68" s="175" t="str">
        <f>IF(③職員名簿【年間実績】!I74="","",③職員名簿【年間実績】!I74)</f>
        <v/>
      </c>
      <c r="J68" s="175" t="str">
        <f>IF(③職員名簿【年間実績】!J74="","",③職員名簿【年間実績】!J74)</f>
        <v/>
      </c>
      <c r="K68" s="231" t="str">
        <f>IF(③職員名簿【年間実績】!K74="","",③職員名簿【年間実績】!K74)</f>
        <v/>
      </c>
      <c r="L68" s="175" t="str">
        <f>IF(③職員名簿【年間実績】!L74="","",③職員名簿【年間実績】!L74)</f>
        <v/>
      </c>
      <c r="M68" s="175" t="str">
        <f>IF(③職員名簿【年間実績】!M74="","",③職員名簿【年間実績】!M74)</f>
        <v/>
      </c>
      <c r="N68" s="175" t="str">
        <f>IF(③職員名簿【年間実績】!N74="","",③職員名簿【年間実績】!N74)</f>
        <v/>
      </c>
      <c r="O68" s="175" t="str">
        <f>IF(③職員名簿【年間実績】!O74="","",③職員名簿【年間実績】!O74)</f>
        <v/>
      </c>
      <c r="P68" s="225" t="str">
        <f t="shared" si="12"/>
        <v/>
      </c>
      <c r="Q68" s="129" t="str">
        <f t="shared" si="5"/>
        <v/>
      </c>
      <c r="R68" s="129" t="str">
        <f t="shared" si="13"/>
        <v/>
      </c>
      <c r="S68" s="129" t="str">
        <f t="shared" si="14"/>
        <v/>
      </c>
      <c r="T68" s="129" t="str">
        <f t="shared" si="15"/>
        <v/>
      </c>
      <c r="U68" s="128" t="str">
        <f t="shared" si="25"/>
        <v/>
      </c>
      <c r="V68" s="128" t="str">
        <f t="shared" si="25"/>
        <v/>
      </c>
      <c r="W68" s="128" t="str">
        <f t="shared" si="25"/>
        <v/>
      </c>
      <c r="X68" s="128" t="str">
        <f t="shared" si="25"/>
        <v/>
      </c>
      <c r="Y68" s="128" t="str">
        <f t="shared" si="25"/>
        <v/>
      </c>
      <c r="Z68" s="128" t="str">
        <f t="shared" si="25"/>
        <v/>
      </c>
      <c r="AA68" s="128" t="str">
        <f t="shared" si="25"/>
        <v/>
      </c>
      <c r="AB68" s="128" t="str">
        <f t="shared" si="25"/>
        <v/>
      </c>
      <c r="AC68" s="128" t="str">
        <f t="shared" si="25"/>
        <v/>
      </c>
      <c r="AD68" s="128" t="str">
        <f t="shared" si="25"/>
        <v/>
      </c>
      <c r="AE68" s="128" t="str">
        <f t="shared" si="25"/>
        <v/>
      </c>
      <c r="AF68" s="128" t="str">
        <f t="shared" si="25"/>
        <v/>
      </c>
      <c r="AG68" s="229">
        <f t="shared" si="8"/>
        <v>0</v>
      </c>
      <c r="AH68" s="229">
        <f t="shared" si="17"/>
        <v>0</v>
      </c>
      <c r="AI68" s="230">
        <f t="shared" si="22"/>
        <v>0</v>
      </c>
      <c r="AJ68" s="228" t="str">
        <f t="shared" si="23"/>
        <v/>
      </c>
      <c r="AK68" s="228" t="str">
        <f t="shared" si="27"/>
        <v/>
      </c>
      <c r="AL68" s="228" t="str">
        <f t="shared" si="27"/>
        <v/>
      </c>
      <c r="AM68" s="228" t="str">
        <f t="shared" si="27"/>
        <v/>
      </c>
      <c r="AN68" s="228" t="str">
        <f t="shared" si="27"/>
        <v/>
      </c>
      <c r="AO68" s="228" t="str">
        <f t="shared" si="27"/>
        <v/>
      </c>
      <c r="AP68" s="228" t="str">
        <f t="shared" si="27"/>
        <v/>
      </c>
      <c r="AQ68" s="228" t="str">
        <f t="shared" si="26"/>
        <v/>
      </c>
      <c r="AR68" s="228" t="str">
        <f t="shared" si="26"/>
        <v/>
      </c>
      <c r="AS68" s="228" t="str">
        <f t="shared" si="26"/>
        <v/>
      </c>
      <c r="AT68" s="228" t="str">
        <f t="shared" si="26"/>
        <v/>
      </c>
      <c r="AU68" s="228" t="str">
        <f t="shared" si="26"/>
        <v/>
      </c>
      <c r="AV68" s="228" t="str">
        <f t="shared" si="26"/>
        <v/>
      </c>
      <c r="AW68" s="228">
        <f t="shared" si="18"/>
        <v>0</v>
      </c>
    </row>
    <row r="69" spans="1:49" s="183" customFormat="1" ht="23.15" customHeight="1">
      <c r="A69" s="61">
        <v>59</v>
      </c>
      <c r="B69" s="14" t="str">
        <f>IF(③職員名簿【年間実績】!B75="","",③職員名簿【年間実績】!B75)</f>
        <v/>
      </c>
      <c r="C69" s="173" t="str">
        <f>IF(③職員名簿【年間実績】!C75="","",③職員名簿【年間実績】!C75)</f>
        <v/>
      </c>
      <c r="D69" s="174" t="str">
        <f>IF(③職員名簿【年間実績】!D75="","",③職員名簿【年間実績】!D75)</f>
        <v/>
      </c>
      <c r="E69" s="175" t="str">
        <f>IF(③職員名簿【年間実績】!E75="","",③職員名簿【年間実績】!E75)</f>
        <v/>
      </c>
      <c r="F69" s="175" t="str">
        <f>IF(③職員名簿【年間実績】!F75="","",③職員名簿【年間実績】!F75)</f>
        <v/>
      </c>
      <c r="G69" s="175" t="str">
        <f>IF(③職員名簿【年間実績】!G75="","",③職員名簿【年間実績】!G75)</f>
        <v/>
      </c>
      <c r="H69" s="175" t="str">
        <f>IF(③職員名簿【年間実績】!H75="","",③職員名簿【年間実績】!H75)</f>
        <v/>
      </c>
      <c r="I69" s="175" t="str">
        <f>IF(③職員名簿【年間実績】!I75="","",③職員名簿【年間実績】!I75)</f>
        <v/>
      </c>
      <c r="J69" s="175" t="str">
        <f>IF(③職員名簿【年間実績】!J75="","",③職員名簿【年間実績】!J75)</f>
        <v/>
      </c>
      <c r="K69" s="231" t="str">
        <f>IF(③職員名簿【年間実績】!K75="","",③職員名簿【年間実績】!K75)</f>
        <v/>
      </c>
      <c r="L69" s="175" t="str">
        <f>IF(③職員名簿【年間実績】!L75="","",③職員名簿【年間実績】!L75)</f>
        <v/>
      </c>
      <c r="M69" s="175" t="str">
        <f>IF(③職員名簿【年間実績】!M75="","",③職員名簿【年間実績】!M75)</f>
        <v/>
      </c>
      <c r="N69" s="175" t="str">
        <f>IF(③職員名簿【年間実績】!N75="","",③職員名簿【年間実績】!N75)</f>
        <v/>
      </c>
      <c r="O69" s="175" t="str">
        <f>IF(③職員名簿【年間実績】!O75="","",③職員名簿【年間実績】!O75)</f>
        <v/>
      </c>
      <c r="P69" s="225" t="str">
        <f t="shared" si="12"/>
        <v/>
      </c>
      <c r="Q69" s="129" t="str">
        <f t="shared" si="5"/>
        <v/>
      </c>
      <c r="R69" s="129" t="str">
        <f t="shared" si="13"/>
        <v/>
      </c>
      <c r="S69" s="129" t="str">
        <f t="shared" si="14"/>
        <v/>
      </c>
      <c r="T69" s="129" t="str">
        <f t="shared" si="15"/>
        <v/>
      </c>
      <c r="U69" s="128" t="str">
        <f t="shared" si="25"/>
        <v/>
      </c>
      <c r="V69" s="128" t="str">
        <f t="shared" si="25"/>
        <v/>
      </c>
      <c r="W69" s="128" t="str">
        <f t="shared" si="25"/>
        <v/>
      </c>
      <c r="X69" s="128" t="str">
        <f t="shared" si="25"/>
        <v/>
      </c>
      <c r="Y69" s="128" t="str">
        <f t="shared" si="25"/>
        <v/>
      </c>
      <c r="Z69" s="128" t="str">
        <f t="shared" si="25"/>
        <v/>
      </c>
      <c r="AA69" s="128" t="str">
        <f t="shared" si="25"/>
        <v/>
      </c>
      <c r="AB69" s="128" t="str">
        <f t="shared" si="25"/>
        <v/>
      </c>
      <c r="AC69" s="128" t="str">
        <f t="shared" si="25"/>
        <v/>
      </c>
      <c r="AD69" s="128" t="str">
        <f t="shared" si="25"/>
        <v/>
      </c>
      <c r="AE69" s="128" t="str">
        <f t="shared" si="25"/>
        <v/>
      </c>
      <c r="AF69" s="128" t="str">
        <f t="shared" si="25"/>
        <v/>
      </c>
      <c r="AG69" s="229">
        <f t="shared" si="8"/>
        <v>0</v>
      </c>
      <c r="AH69" s="229">
        <f t="shared" si="17"/>
        <v>0</v>
      </c>
      <c r="AI69" s="230">
        <f t="shared" si="22"/>
        <v>0</v>
      </c>
      <c r="AJ69" s="228" t="str">
        <f t="shared" si="23"/>
        <v/>
      </c>
      <c r="AK69" s="228" t="str">
        <f t="shared" si="27"/>
        <v/>
      </c>
      <c r="AL69" s="228" t="str">
        <f t="shared" si="27"/>
        <v/>
      </c>
      <c r="AM69" s="228" t="str">
        <f t="shared" si="27"/>
        <v/>
      </c>
      <c r="AN69" s="228" t="str">
        <f t="shared" si="27"/>
        <v/>
      </c>
      <c r="AO69" s="228" t="str">
        <f t="shared" si="27"/>
        <v/>
      </c>
      <c r="AP69" s="228" t="str">
        <f t="shared" si="27"/>
        <v/>
      </c>
      <c r="AQ69" s="228" t="str">
        <f t="shared" si="26"/>
        <v/>
      </c>
      <c r="AR69" s="228" t="str">
        <f t="shared" si="26"/>
        <v/>
      </c>
      <c r="AS69" s="228" t="str">
        <f t="shared" si="26"/>
        <v/>
      </c>
      <c r="AT69" s="228" t="str">
        <f t="shared" si="26"/>
        <v/>
      </c>
      <c r="AU69" s="228" t="str">
        <f t="shared" si="26"/>
        <v/>
      </c>
      <c r="AV69" s="228" t="str">
        <f t="shared" si="26"/>
        <v/>
      </c>
      <c r="AW69" s="228">
        <f t="shared" si="18"/>
        <v>0</v>
      </c>
    </row>
    <row r="70" spans="1:49" s="183" customFormat="1" ht="23.15" customHeight="1">
      <c r="A70" s="61">
        <v>60</v>
      </c>
      <c r="B70" s="14" t="str">
        <f>IF(③職員名簿【年間実績】!B76="","",③職員名簿【年間実績】!B76)</f>
        <v/>
      </c>
      <c r="C70" s="173" t="str">
        <f>IF(③職員名簿【年間実績】!C76="","",③職員名簿【年間実績】!C76)</f>
        <v/>
      </c>
      <c r="D70" s="174" t="str">
        <f>IF(③職員名簿【年間実績】!D76="","",③職員名簿【年間実績】!D76)</f>
        <v/>
      </c>
      <c r="E70" s="175" t="str">
        <f>IF(③職員名簿【年間実績】!E76="","",③職員名簿【年間実績】!E76)</f>
        <v/>
      </c>
      <c r="F70" s="175" t="str">
        <f>IF(③職員名簿【年間実績】!F76="","",③職員名簿【年間実績】!F76)</f>
        <v/>
      </c>
      <c r="G70" s="175" t="str">
        <f>IF(③職員名簿【年間実績】!G76="","",③職員名簿【年間実績】!G76)</f>
        <v/>
      </c>
      <c r="H70" s="175" t="str">
        <f>IF(③職員名簿【年間実績】!H76="","",③職員名簿【年間実績】!H76)</f>
        <v/>
      </c>
      <c r="I70" s="175" t="str">
        <f>IF(③職員名簿【年間実績】!I76="","",③職員名簿【年間実績】!I76)</f>
        <v/>
      </c>
      <c r="J70" s="175" t="str">
        <f>IF(③職員名簿【年間実績】!J76="","",③職員名簿【年間実績】!J76)</f>
        <v/>
      </c>
      <c r="K70" s="231" t="str">
        <f>IF(③職員名簿【年間実績】!K76="","",③職員名簿【年間実績】!K76)</f>
        <v/>
      </c>
      <c r="L70" s="175" t="str">
        <f>IF(③職員名簿【年間実績】!L76="","",③職員名簿【年間実績】!L76)</f>
        <v/>
      </c>
      <c r="M70" s="175" t="str">
        <f>IF(③職員名簿【年間実績】!M76="","",③職員名簿【年間実績】!M76)</f>
        <v/>
      </c>
      <c r="N70" s="175" t="str">
        <f>IF(③職員名簿【年間実績】!N76="","",③職員名簿【年間実績】!N76)</f>
        <v/>
      </c>
      <c r="O70" s="175" t="str">
        <f>IF(③職員名簿【年間実績】!O76="","",③職員名簿【年間実績】!O76)</f>
        <v/>
      </c>
      <c r="P70" s="225" t="str">
        <f t="shared" si="12"/>
        <v/>
      </c>
      <c r="Q70" s="129" t="str">
        <f t="shared" si="5"/>
        <v/>
      </c>
      <c r="R70" s="129" t="str">
        <f t="shared" si="13"/>
        <v/>
      </c>
      <c r="S70" s="129" t="str">
        <f t="shared" si="14"/>
        <v/>
      </c>
      <c r="T70" s="129" t="str">
        <f t="shared" si="15"/>
        <v/>
      </c>
      <c r="U70" s="128" t="str">
        <f t="shared" si="25"/>
        <v/>
      </c>
      <c r="V70" s="128" t="str">
        <f t="shared" si="25"/>
        <v/>
      </c>
      <c r="W70" s="128" t="str">
        <f t="shared" si="25"/>
        <v/>
      </c>
      <c r="X70" s="128" t="str">
        <f t="shared" si="25"/>
        <v/>
      </c>
      <c r="Y70" s="128" t="str">
        <f t="shared" si="25"/>
        <v/>
      </c>
      <c r="Z70" s="128" t="str">
        <f t="shared" si="25"/>
        <v/>
      </c>
      <c r="AA70" s="128" t="str">
        <f t="shared" si="25"/>
        <v/>
      </c>
      <c r="AB70" s="128" t="str">
        <f t="shared" si="25"/>
        <v/>
      </c>
      <c r="AC70" s="128" t="str">
        <f t="shared" si="25"/>
        <v/>
      </c>
      <c r="AD70" s="128" t="str">
        <f t="shared" si="25"/>
        <v/>
      </c>
      <c r="AE70" s="128" t="str">
        <f t="shared" si="25"/>
        <v/>
      </c>
      <c r="AF70" s="128" t="str">
        <f t="shared" si="25"/>
        <v/>
      </c>
      <c r="AG70" s="229">
        <f t="shared" si="8"/>
        <v>0</v>
      </c>
      <c r="AH70" s="229">
        <f t="shared" si="17"/>
        <v>0</v>
      </c>
      <c r="AI70" s="230">
        <f t="shared" si="22"/>
        <v>0</v>
      </c>
      <c r="AJ70" s="228" t="str">
        <f t="shared" si="23"/>
        <v/>
      </c>
      <c r="AK70" s="228" t="str">
        <f t="shared" si="27"/>
        <v/>
      </c>
      <c r="AL70" s="228" t="str">
        <f t="shared" si="27"/>
        <v/>
      </c>
      <c r="AM70" s="228" t="str">
        <f t="shared" si="27"/>
        <v/>
      </c>
      <c r="AN70" s="228" t="str">
        <f t="shared" si="27"/>
        <v/>
      </c>
      <c r="AO70" s="228" t="str">
        <f t="shared" si="27"/>
        <v/>
      </c>
      <c r="AP70" s="228" t="str">
        <f t="shared" si="27"/>
        <v/>
      </c>
      <c r="AQ70" s="228" t="str">
        <f t="shared" si="26"/>
        <v/>
      </c>
      <c r="AR70" s="228" t="str">
        <f t="shared" si="26"/>
        <v/>
      </c>
      <c r="AS70" s="228" t="str">
        <f t="shared" si="26"/>
        <v/>
      </c>
      <c r="AT70" s="228" t="str">
        <f t="shared" si="26"/>
        <v/>
      </c>
      <c r="AU70" s="228" t="str">
        <f t="shared" si="26"/>
        <v/>
      </c>
      <c r="AV70" s="228" t="str">
        <f t="shared" si="26"/>
        <v/>
      </c>
      <c r="AW70" s="228">
        <f t="shared" si="18"/>
        <v>0</v>
      </c>
    </row>
    <row r="71" spans="1:49" s="183" customFormat="1" ht="23.15" customHeight="1">
      <c r="A71" s="61">
        <v>61</v>
      </c>
      <c r="B71" s="14" t="str">
        <f>IF(③職員名簿【年間実績】!B77="","",③職員名簿【年間実績】!B77)</f>
        <v/>
      </c>
      <c r="C71" s="173" t="str">
        <f>IF(③職員名簿【年間実績】!C77="","",③職員名簿【年間実績】!C77)</f>
        <v/>
      </c>
      <c r="D71" s="174" t="str">
        <f>IF(③職員名簿【年間実績】!D77="","",③職員名簿【年間実績】!D77)</f>
        <v/>
      </c>
      <c r="E71" s="175" t="str">
        <f>IF(③職員名簿【年間実績】!E77="","",③職員名簿【年間実績】!E77)</f>
        <v/>
      </c>
      <c r="F71" s="175" t="str">
        <f>IF(③職員名簿【年間実績】!F77="","",③職員名簿【年間実績】!F77)</f>
        <v/>
      </c>
      <c r="G71" s="175" t="str">
        <f>IF(③職員名簿【年間実績】!G77="","",③職員名簿【年間実績】!G77)</f>
        <v/>
      </c>
      <c r="H71" s="175" t="str">
        <f>IF(③職員名簿【年間実績】!H77="","",③職員名簿【年間実績】!H77)</f>
        <v/>
      </c>
      <c r="I71" s="175" t="str">
        <f>IF(③職員名簿【年間実績】!I77="","",③職員名簿【年間実績】!I77)</f>
        <v/>
      </c>
      <c r="J71" s="175" t="str">
        <f>IF(③職員名簿【年間実績】!J77="","",③職員名簿【年間実績】!J77)</f>
        <v/>
      </c>
      <c r="K71" s="231" t="str">
        <f>IF(③職員名簿【年間実績】!K77="","",③職員名簿【年間実績】!K77)</f>
        <v/>
      </c>
      <c r="L71" s="175" t="str">
        <f>IF(③職員名簿【年間実績】!L77="","",③職員名簿【年間実績】!L77)</f>
        <v/>
      </c>
      <c r="M71" s="175" t="str">
        <f>IF(③職員名簿【年間実績】!M77="","",③職員名簿【年間実績】!M77)</f>
        <v/>
      </c>
      <c r="N71" s="175" t="str">
        <f>IF(③職員名簿【年間実績】!N77="","",③職員名簿【年間実績】!N77)</f>
        <v/>
      </c>
      <c r="O71" s="175" t="str">
        <f>IF(③職員名簿【年間実績】!O77="","",③職員名簿【年間実績】!O77)</f>
        <v/>
      </c>
      <c r="P71" s="225" t="str">
        <f t="shared" si="12"/>
        <v/>
      </c>
      <c r="Q71" s="129" t="str">
        <f t="shared" si="5"/>
        <v/>
      </c>
      <c r="R71" s="129" t="str">
        <f t="shared" si="13"/>
        <v/>
      </c>
      <c r="S71" s="129" t="str">
        <f t="shared" si="14"/>
        <v/>
      </c>
      <c r="T71" s="129" t="str">
        <f t="shared" si="15"/>
        <v/>
      </c>
      <c r="U71" s="128" t="str">
        <f t="shared" si="25"/>
        <v/>
      </c>
      <c r="V71" s="128" t="str">
        <f t="shared" si="25"/>
        <v/>
      </c>
      <c r="W71" s="128" t="str">
        <f t="shared" si="25"/>
        <v/>
      </c>
      <c r="X71" s="128" t="str">
        <f t="shared" si="25"/>
        <v/>
      </c>
      <c r="Y71" s="128" t="str">
        <f t="shared" si="25"/>
        <v/>
      </c>
      <c r="Z71" s="128" t="str">
        <f t="shared" si="25"/>
        <v/>
      </c>
      <c r="AA71" s="128" t="str">
        <f t="shared" si="25"/>
        <v/>
      </c>
      <c r="AB71" s="128" t="str">
        <f t="shared" si="25"/>
        <v/>
      </c>
      <c r="AC71" s="128" t="str">
        <f t="shared" si="25"/>
        <v/>
      </c>
      <c r="AD71" s="128" t="str">
        <f t="shared" si="25"/>
        <v/>
      </c>
      <c r="AE71" s="128" t="str">
        <f t="shared" si="25"/>
        <v/>
      </c>
      <c r="AF71" s="128" t="str">
        <f t="shared" si="25"/>
        <v/>
      </c>
      <c r="AG71" s="229">
        <f t="shared" si="8"/>
        <v>0</v>
      </c>
      <c r="AH71" s="229">
        <f t="shared" si="17"/>
        <v>0</v>
      </c>
      <c r="AI71" s="230">
        <f t="shared" si="22"/>
        <v>0</v>
      </c>
      <c r="AJ71" s="228" t="str">
        <f t="shared" si="23"/>
        <v/>
      </c>
      <c r="AK71" s="228" t="str">
        <f t="shared" si="27"/>
        <v/>
      </c>
      <c r="AL71" s="228" t="str">
        <f t="shared" si="27"/>
        <v/>
      </c>
      <c r="AM71" s="228" t="str">
        <f t="shared" si="27"/>
        <v/>
      </c>
      <c r="AN71" s="228" t="str">
        <f t="shared" si="27"/>
        <v/>
      </c>
      <c r="AO71" s="228" t="str">
        <f t="shared" si="27"/>
        <v/>
      </c>
      <c r="AP71" s="228" t="str">
        <f t="shared" si="27"/>
        <v/>
      </c>
      <c r="AQ71" s="228" t="str">
        <f t="shared" si="26"/>
        <v/>
      </c>
      <c r="AR71" s="228" t="str">
        <f t="shared" si="26"/>
        <v/>
      </c>
      <c r="AS71" s="228" t="str">
        <f t="shared" si="26"/>
        <v/>
      </c>
      <c r="AT71" s="228" t="str">
        <f t="shared" si="26"/>
        <v/>
      </c>
      <c r="AU71" s="228" t="str">
        <f t="shared" si="26"/>
        <v/>
      </c>
      <c r="AV71" s="228" t="str">
        <f t="shared" si="26"/>
        <v/>
      </c>
      <c r="AW71" s="228">
        <f t="shared" si="18"/>
        <v>0</v>
      </c>
    </row>
    <row r="72" spans="1:49" s="183" customFormat="1" ht="23.15" customHeight="1">
      <c r="A72" s="61">
        <v>62</v>
      </c>
      <c r="B72" s="14" t="str">
        <f>IF(③職員名簿【年間実績】!B78="","",③職員名簿【年間実績】!B78)</f>
        <v/>
      </c>
      <c r="C72" s="173" t="str">
        <f>IF(③職員名簿【年間実績】!C78="","",③職員名簿【年間実績】!C78)</f>
        <v/>
      </c>
      <c r="D72" s="174" t="str">
        <f>IF(③職員名簿【年間実績】!D78="","",③職員名簿【年間実績】!D78)</f>
        <v/>
      </c>
      <c r="E72" s="175" t="str">
        <f>IF(③職員名簿【年間実績】!E78="","",③職員名簿【年間実績】!E78)</f>
        <v/>
      </c>
      <c r="F72" s="175" t="str">
        <f>IF(③職員名簿【年間実績】!F78="","",③職員名簿【年間実績】!F78)</f>
        <v/>
      </c>
      <c r="G72" s="175" t="str">
        <f>IF(③職員名簿【年間実績】!G78="","",③職員名簿【年間実績】!G78)</f>
        <v/>
      </c>
      <c r="H72" s="175" t="str">
        <f>IF(③職員名簿【年間実績】!H78="","",③職員名簿【年間実績】!H78)</f>
        <v/>
      </c>
      <c r="I72" s="175" t="str">
        <f>IF(③職員名簿【年間実績】!I78="","",③職員名簿【年間実績】!I78)</f>
        <v/>
      </c>
      <c r="J72" s="175" t="str">
        <f>IF(③職員名簿【年間実績】!J78="","",③職員名簿【年間実績】!J78)</f>
        <v/>
      </c>
      <c r="K72" s="231" t="str">
        <f>IF(③職員名簿【年間実績】!K78="","",③職員名簿【年間実績】!K78)</f>
        <v/>
      </c>
      <c r="L72" s="175" t="str">
        <f>IF(③職員名簿【年間実績】!L78="","",③職員名簿【年間実績】!L78)</f>
        <v/>
      </c>
      <c r="M72" s="175" t="str">
        <f>IF(③職員名簿【年間実績】!M78="","",③職員名簿【年間実績】!M78)</f>
        <v/>
      </c>
      <c r="N72" s="175" t="str">
        <f>IF(③職員名簿【年間実績】!N78="","",③職員名簿【年間実績】!N78)</f>
        <v/>
      </c>
      <c r="O72" s="175" t="str">
        <f>IF(③職員名簿【年間実績】!O78="","",③職員名簿【年間実績】!O78)</f>
        <v/>
      </c>
      <c r="P72" s="225" t="str">
        <f t="shared" si="12"/>
        <v/>
      </c>
      <c r="Q72" s="129" t="str">
        <f t="shared" si="5"/>
        <v/>
      </c>
      <c r="R72" s="129" t="str">
        <f t="shared" si="13"/>
        <v/>
      </c>
      <c r="S72" s="129" t="str">
        <f t="shared" si="14"/>
        <v/>
      </c>
      <c r="T72" s="129" t="str">
        <f t="shared" si="15"/>
        <v/>
      </c>
      <c r="U72" s="128" t="str">
        <f t="shared" si="25"/>
        <v/>
      </c>
      <c r="V72" s="128" t="str">
        <f t="shared" si="25"/>
        <v/>
      </c>
      <c r="W72" s="128" t="str">
        <f t="shared" si="25"/>
        <v/>
      </c>
      <c r="X72" s="128" t="str">
        <f t="shared" si="25"/>
        <v/>
      </c>
      <c r="Y72" s="128" t="str">
        <f t="shared" si="25"/>
        <v/>
      </c>
      <c r="Z72" s="128" t="str">
        <f t="shared" si="25"/>
        <v/>
      </c>
      <c r="AA72" s="128" t="str">
        <f t="shared" si="25"/>
        <v/>
      </c>
      <c r="AB72" s="128" t="str">
        <f t="shared" si="25"/>
        <v/>
      </c>
      <c r="AC72" s="128" t="str">
        <f t="shared" si="25"/>
        <v/>
      </c>
      <c r="AD72" s="128" t="str">
        <f t="shared" si="25"/>
        <v/>
      </c>
      <c r="AE72" s="128" t="str">
        <f t="shared" si="25"/>
        <v/>
      </c>
      <c r="AF72" s="128" t="str">
        <f t="shared" si="25"/>
        <v/>
      </c>
      <c r="AG72" s="229">
        <f t="shared" si="8"/>
        <v>0</v>
      </c>
      <c r="AH72" s="229">
        <f t="shared" si="17"/>
        <v>0</v>
      </c>
      <c r="AI72" s="230">
        <f t="shared" si="22"/>
        <v>0</v>
      </c>
      <c r="AJ72" s="228" t="str">
        <f t="shared" si="23"/>
        <v/>
      </c>
      <c r="AK72" s="228" t="str">
        <f t="shared" si="27"/>
        <v/>
      </c>
      <c r="AL72" s="228" t="str">
        <f t="shared" si="27"/>
        <v/>
      </c>
      <c r="AM72" s="228" t="str">
        <f t="shared" si="27"/>
        <v/>
      </c>
      <c r="AN72" s="228" t="str">
        <f t="shared" si="27"/>
        <v/>
      </c>
      <c r="AO72" s="228" t="str">
        <f t="shared" si="27"/>
        <v/>
      </c>
      <c r="AP72" s="228" t="str">
        <f t="shared" si="27"/>
        <v/>
      </c>
      <c r="AQ72" s="228" t="str">
        <f t="shared" si="26"/>
        <v/>
      </c>
      <c r="AR72" s="228" t="str">
        <f t="shared" si="26"/>
        <v/>
      </c>
      <c r="AS72" s="228" t="str">
        <f t="shared" si="26"/>
        <v/>
      </c>
      <c r="AT72" s="228" t="str">
        <f t="shared" si="26"/>
        <v/>
      </c>
      <c r="AU72" s="228" t="str">
        <f t="shared" si="26"/>
        <v/>
      </c>
      <c r="AV72" s="228" t="str">
        <f t="shared" si="26"/>
        <v/>
      </c>
      <c r="AW72" s="228">
        <f t="shared" si="18"/>
        <v>0</v>
      </c>
    </row>
    <row r="73" spans="1:49" s="183" customFormat="1" ht="23.15" customHeight="1">
      <c r="A73" s="61">
        <v>63</v>
      </c>
      <c r="B73" s="14" t="str">
        <f>IF(③職員名簿【年間実績】!B79="","",③職員名簿【年間実績】!B79)</f>
        <v/>
      </c>
      <c r="C73" s="173" t="str">
        <f>IF(③職員名簿【年間実績】!C79="","",③職員名簿【年間実績】!C79)</f>
        <v/>
      </c>
      <c r="D73" s="174" t="str">
        <f>IF(③職員名簿【年間実績】!D79="","",③職員名簿【年間実績】!D79)</f>
        <v/>
      </c>
      <c r="E73" s="175" t="str">
        <f>IF(③職員名簿【年間実績】!E79="","",③職員名簿【年間実績】!E79)</f>
        <v/>
      </c>
      <c r="F73" s="175" t="str">
        <f>IF(③職員名簿【年間実績】!F79="","",③職員名簿【年間実績】!F79)</f>
        <v/>
      </c>
      <c r="G73" s="175" t="str">
        <f>IF(③職員名簿【年間実績】!G79="","",③職員名簿【年間実績】!G79)</f>
        <v/>
      </c>
      <c r="H73" s="175" t="str">
        <f>IF(③職員名簿【年間実績】!H79="","",③職員名簿【年間実績】!H79)</f>
        <v/>
      </c>
      <c r="I73" s="175" t="str">
        <f>IF(③職員名簿【年間実績】!I79="","",③職員名簿【年間実績】!I79)</f>
        <v/>
      </c>
      <c r="J73" s="175" t="str">
        <f>IF(③職員名簿【年間実績】!J79="","",③職員名簿【年間実績】!J79)</f>
        <v/>
      </c>
      <c r="K73" s="231" t="str">
        <f>IF(③職員名簿【年間実績】!K79="","",③職員名簿【年間実績】!K79)</f>
        <v/>
      </c>
      <c r="L73" s="175" t="str">
        <f>IF(③職員名簿【年間実績】!L79="","",③職員名簿【年間実績】!L79)</f>
        <v/>
      </c>
      <c r="M73" s="175" t="str">
        <f>IF(③職員名簿【年間実績】!M79="","",③職員名簿【年間実績】!M79)</f>
        <v/>
      </c>
      <c r="N73" s="175" t="str">
        <f>IF(③職員名簿【年間実績】!N79="","",③職員名簿【年間実績】!N79)</f>
        <v/>
      </c>
      <c r="O73" s="175" t="str">
        <f>IF(③職員名簿【年間実績】!O79="","",③職員名簿【年間実績】!O79)</f>
        <v/>
      </c>
      <c r="P73" s="225" t="str">
        <f t="shared" si="12"/>
        <v/>
      </c>
      <c r="Q73" s="129" t="str">
        <f t="shared" si="5"/>
        <v/>
      </c>
      <c r="R73" s="129" t="str">
        <f t="shared" si="13"/>
        <v/>
      </c>
      <c r="S73" s="129" t="str">
        <f t="shared" si="14"/>
        <v/>
      </c>
      <c r="T73" s="129" t="str">
        <f t="shared" si="15"/>
        <v/>
      </c>
      <c r="U73" s="128" t="str">
        <f t="shared" si="25"/>
        <v/>
      </c>
      <c r="V73" s="128" t="str">
        <f t="shared" si="25"/>
        <v/>
      </c>
      <c r="W73" s="128" t="str">
        <f t="shared" si="25"/>
        <v/>
      </c>
      <c r="X73" s="128" t="str">
        <f t="shared" si="25"/>
        <v/>
      </c>
      <c r="Y73" s="128" t="str">
        <f t="shared" si="25"/>
        <v/>
      </c>
      <c r="Z73" s="128" t="str">
        <f t="shared" si="25"/>
        <v/>
      </c>
      <c r="AA73" s="128" t="str">
        <f t="shared" si="25"/>
        <v/>
      </c>
      <c r="AB73" s="128" t="str">
        <f t="shared" si="25"/>
        <v/>
      </c>
      <c r="AC73" s="128" t="str">
        <f t="shared" si="25"/>
        <v/>
      </c>
      <c r="AD73" s="128" t="str">
        <f t="shared" si="25"/>
        <v/>
      </c>
      <c r="AE73" s="128" t="str">
        <f t="shared" si="25"/>
        <v/>
      </c>
      <c r="AF73" s="128" t="str">
        <f t="shared" si="25"/>
        <v/>
      </c>
      <c r="AG73" s="229">
        <f t="shared" si="8"/>
        <v>0</v>
      </c>
      <c r="AH73" s="229">
        <f t="shared" si="17"/>
        <v>0</v>
      </c>
      <c r="AI73" s="230">
        <f t="shared" si="22"/>
        <v>0</v>
      </c>
      <c r="AJ73" s="228" t="str">
        <f t="shared" si="23"/>
        <v/>
      </c>
      <c r="AK73" s="228" t="str">
        <f t="shared" si="27"/>
        <v/>
      </c>
      <c r="AL73" s="228" t="str">
        <f t="shared" si="27"/>
        <v/>
      </c>
      <c r="AM73" s="228" t="str">
        <f t="shared" si="27"/>
        <v/>
      </c>
      <c r="AN73" s="228" t="str">
        <f t="shared" si="27"/>
        <v/>
      </c>
      <c r="AO73" s="228" t="str">
        <f t="shared" si="27"/>
        <v/>
      </c>
      <c r="AP73" s="228" t="str">
        <f t="shared" si="27"/>
        <v/>
      </c>
      <c r="AQ73" s="228" t="str">
        <f t="shared" si="26"/>
        <v/>
      </c>
      <c r="AR73" s="228" t="str">
        <f t="shared" si="26"/>
        <v/>
      </c>
      <c r="AS73" s="228" t="str">
        <f t="shared" si="26"/>
        <v/>
      </c>
      <c r="AT73" s="228" t="str">
        <f t="shared" si="26"/>
        <v/>
      </c>
      <c r="AU73" s="228" t="str">
        <f t="shared" si="26"/>
        <v/>
      </c>
      <c r="AV73" s="228" t="str">
        <f t="shared" si="26"/>
        <v/>
      </c>
      <c r="AW73" s="228">
        <f t="shared" si="18"/>
        <v>0</v>
      </c>
    </row>
    <row r="74" spans="1:49" s="183" customFormat="1" ht="23.15" customHeight="1">
      <c r="A74" s="61">
        <v>64</v>
      </c>
      <c r="B74" s="14" t="str">
        <f>IF(③職員名簿【年間実績】!B80="","",③職員名簿【年間実績】!B80)</f>
        <v/>
      </c>
      <c r="C74" s="173" t="str">
        <f>IF(③職員名簿【年間実績】!C80="","",③職員名簿【年間実績】!C80)</f>
        <v/>
      </c>
      <c r="D74" s="174" t="str">
        <f>IF(③職員名簿【年間実績】!D80="","",③職員名簿【年間実績】!D80)</f>
        <v/>
      </c>
      <c r="E74" s="175" t="str">
        <f>IF(③職員名簿【年間実績】!E80="","",③職員名簿【年間実績】!E80)</f>
        <v/>
      </c>
      <c r="F74" s="175" t="str">
        <f>IF(③職員名簿【年間実績】!F80="","",③職員名簿【年間実績】!F80)</f>
        <v/>
      </c>
      <c r="G74" s="175" t="str">
        <f>IF(③職員名簿【年間実績】!G80="","",③職員名簿【年間実績】!G80)</f>
        <v/>
      </c>
      <c r="H74" s="175" t="str">
        <f>IF(③職員名簿【年間実績】!H80="","",③職員名簿【年間実績】!H80)</f>
        <v/>
      </c>
      <c r="I74" s="175" t="str">
        <f>IF(③職員名簿【年間実績】!I80="","",③職員名簿【年間実績】!I80)</f>
        <v/>
      </c>
      <c r="J74" s="175" t="str">
        <f>IF(③職員名簿【年間実績】!J80="","",③職員名簿【年間実績】!J80)</f>
        <v/>
      </c>
      <c r="K74" s="231" t="str">
        <f>IF(③職員名簿【年間実績】!K80="","",③職員名簿【年間実績】!K80)</f>
        <v/>
      </c>
      <c r="L74" s="175" t="str">
        <f>IF(③職員名簿【年間実績】!L80="","",③職員名簿【年間実績】!L80)</f>
        <v/>
      </c>
      <c r="M74" s="175" t="str">
        <f>IF(③職員名簿【年間実績】!M80="","",③職員名簿【年間実績】!M80)</f>
        <v/>
      </c>
      <c r="N74" s="175" t="str">
        <f>IF(③職員名簿【年間実績】!N80="","",③職員名簿【年間実績】!N80)</f>
        <v/>
      </c>
      <c r="O74" s="175" t="str">
        <f>IF(③職員名簿【年間実績】!O80="","",③職員名簿【年間実績】!O80)</f>
        <v/>
      </c>
      <c r="P74" s="225" t="str">
        <f t="shared" si="12"/>
        <v/>
      </c>
      <c r="Q74" s="129" t="str">
        <f t="shared" si="5"/>
        <v/>
      </c>
      <c r="R74" s="129" t="str">
        <f t="shared" si="13"/>
        <v/>
      </c>
      <c r="S74" s="129" t="str">
        <f t="shared" si="14"/>
        <v/>
      </c>
      <c r="T74" s="129" t="str">
        <f t="shared" si="15"/>
        <v/>
      </c>
      <c r="U74" s="128" t="str">
        <f t="shared" si="25"/>
        <v/>
      </c>
      <c r="V74" s="128" t="str">
        <f t="shared" si="25"/>
        <v/>
      </c>
      <c r="W74" s="128" t="str">
        <f t="shared" si="25"/>
        <v/>
      </c>
      <c r="X74" s="128" t="str">
        <f t="shared" si="25"/>
        <v/>
      </c>
      <c r="Y74" s="128" t="str">
        <f t="shared" si="25"/>
        <v/>
      </c>
      <c r="Z74" s="128" t="str">
        <f t="shared" si="25"/>
        <v/>
      </c>
      <c r="AA74" s="128" t="str">
        <f t="shared" si="25"/>
        <v/>
      </c>
      <c r="AB74" s="128" t="str">
        <f t="shared" si="25"/>
        <v/>
      </c>
      <c r="AC74" s="128" t="str">
        <f t="shared" si="25"/>
        <v/>
      </c>
      <c r="AD74" s="128" t="str">
        <f t="shared" si="25"/>
        <v/>
      </c>
      <c r="AE74" s="128" t="str">
        <f t="shared" si="25"/>
        <v/>
      </c>
      <c r="AF74" s="128" t="str">
        <f t="shared" si="25"/>
        <v/>
      </c>
      <c r="AG74" s="229">
        <f t="shared" si="8"/>
        <v>0</v>
      </c>
      <c r="AH74" s="229">
        <f t="shared" si="17"/>
        <v>0</v>
      </c>
      <c r="AI74" s="230">
        <f t="shared" si="22"/>
        <v>0</v>
      </c>
      <c r="AJ74" s="228" t="str">
        <f t="shared" si="23"/>
        <v/>
      </c>
      <c r="AK74" s="228" t="str">
        <f t="shared" si="27"/>
        <v/>
      </c>
      <c r="AL74" s="228" t="str">
        <f t="shared" si="27"/>
        <v/>
      </c>
      <c r="AM74" s="228" t="str">
        <f t="shared" si="27"/>
        <v/>
      </c>
      <c r="AN74" s="228" t="str">
        <f t="shared" si="27"/>
        <v/>
      </c>
      <c r="AO74" s="228" t="str">
        <f t="shared" si="27"/>
        <v/>
      </c>
      <c r="AP74" s="228" t="str">
        <f t="shared" si="27"/>
        <v/>
      </c>
      <c r="AQ74" s="228" t="str">
        <f t="shared" si="26"/>
        <v/>
      </c>
      <c r="AR74" s="228" t="str">
        <f t="shared" si="26"/>
        <v/>
      </c>
      <c r="AS74" s="228" t="str">
        <f t="shared" si="26"/>
        <v/>
      </c>
      <c r="AT74" s="228" t="str">
        <f t="shared" si="26"/>
        <v/>
      </c>
      <c r="AU74" s="228" t="str">
        <f t="shared" si="26"/>
        <v/>
      </c>
      <c r="AV74" s="228" t="str">
        <f t="shared" si="26"/>
        <v/>
      </c>
      <c r="AW74" s="228">
        <f t="shared" si="18"/>
        <v>0</v>
      </c>
    </row>
    <row r="75" spans="1:49" s="183" customFormat="1" ht="23.15" customHeight="1">
      <c r="A75" s="61">
        <v>65</v>
      </c>
      <c r="B75" s="14" t="str">
        <f>IF(③職員名簿【年間実績】!B81="","",③職員名簿【年間実績】!B81)</f>
        <v/>
      </c>
      <c r="C75" s="173" t="str">
        <f>IF(③職員名簿【年間実績】!C81="","",③職員名簿【年間実績】!C81)</f>
        <v/>
      </c>
      <c r="D75" s="174" t="str">
        <f>IF(③職員名簿【年間実績】!D81="","",③職員名簿【年間実績】!D81)</f>
        <v/>
      </c>
      <c r="E75" s="175" t="str">
        <f>IF(③職員名簿【年間実績】!E81="","",③職員名簿【年間実績】!E81)</f>
        <v/>
      </c>
      <c r="F75" s="175" t="str">
        <f>IF(③職員名簿【年間実績】!F81="","",③職員名簿【年間実績】!F81)</f>
        <v/>
      </c>
      <c r="G75" s="175" t="str">
        <f>IF(③職員名簿【年間実績】!G81="","",③職員名簿【年間実績】!G81)</f>
        <v/>
      </c>
      <c r="H75" s="175" t="str">
        <f>IF(③職員名簿【年間実績】!H81="","",③職員名簿【年間実績】!H81)</f>
        <v/>
      </c>
      <c r="I75" s="175" t="str">
        <f>IF(③職員名簿【年間実績】!I81="","",③職員名簿【年間実績】!I81)</f>
        <v/>
      </c>
      <c r="J75" s="175" t="str">
        <f>IF(③職員名簿【年間実績】!J81="","",③職員名簿【年間実績】!J81)</f>
        <v/>
      </c>
      <c r="K75" s="231" t="str">
        <f>IF(③職員名簿【年間実績】!K81="","",③職員名簿【年間実績】!K81)</f>
        <v/>
      </c>
      <c r="L75" s="175" t="str">
        <f>IF(③職員名簿【年間実績】!L81="","",③職員名簿【年間実績】!L81)</f>
        <v/>
      </c>
      <c r="M75" s="175" t="str">
        <f>IF(③職員名簿【年間実績】!M81="","",③職員名簿【年間実績】!M81)</f>
        <v/>
      </c>
      <c r="N75" s="175" t="str">
        <f>IF(③職員名簿【年間実績】!N81="","",③職員名簿【年間実績】!N81)</f>
        <v/>
      </c>
      <c r="O75" s="175" t="str">
        <f>IF(③職員名簿【年間実績】!O81="","",③職員名簿【年間実績】!O81)</f>
        <v/>
      </c>
      <c r="P75" s="225" t="str">
        <f t="shared" si="12"/>
        <v/>
      </c>
      <c r="Q75" s="129" t="str">
        <f t="shared" ref="Q75:Q110" si="28">IF(H75="有",IF(OR(B75="園長",B75="施設長",B75="管理者",B75="主任保育士",B75="保育士",B75="家庭的保育者"),1,IF(OR(B75="準保育士",B75="短時間保育士"),2,0)),IF(H75="無",IF(OR(B75="要件緩和対象",B75="保健師（みなし保育士）",B75="看護師（みなし保育士）",B75="准看護師（みなし保育士）"),3,""),""))</f>
        <v/>
      </c>
      <c r="R75" s="129" t="str">
        <f t="shared" si="13"/>
        <v/>
      </c>
      <c r="S75" s="129" t="str">
        <f t="shared" si="14"/>
        <v/>
      </c>
      <c r="T75" s="129" t="str">
        <f t="shared" si="15"/>
        <v/>
      </c>
      <c r="U75" s="128" t="str">
        <f t="shared" si="25"/>
        <v/>
      </c>
      <c r="V75" s="128" t="str">
        <f t="shared" si="25"/>
        <v/>
      </c>
      <c r="W75" s="128" t="str">
        <f t="shared" si="25"/>
        <v/>
      </c>
      <c r="X75" s="128" t="str">
        <f t="shared" si="25"/>
        <v/>
      </c>
      <c r="Y75" s="128" t="str">
        <f t="shared" si="25"/>
        <v/>
      </c>
      <c r="Z75" s="128" t="str">
        <f t="shared" si="25"/>
        <v/>
      </c>
      <c r="AA75" s="128" t="str">
        <f t="shared" si="25"/>
        <v/>
      </c>
      <c r="AB75" s="128" t="str">
        <f t="shared" si="25"/>
        <v/>
      </c>
      <c r="AC75" s="128" t="str">
        <f t="shared" si="25"/>
        <v/>
      </c>
      <c r="AD75" s="128" t="str">
        <f t="shared" si="25"/>
        <v/>
      </c>
      <c r="AE75" s="128" t="str">
        <f t="shared" si="25"/>
        <v/>
      </c>
      <c r="AF75" s="128" t="str">
        <f t="shared" si="25"/>
        <v/>
      </c>
      <c r="AG75" s="229">
        <f t="shared" ref="AG75:AG110" si="29">COUNT(U75:AF75)</f>
        <v>0</v>
      </c>
      <c r="AH75" s="229">
        <f t="shared" si="17"/>
        <v>0</v>
      </c>
      <c r="AI75" s="230">
        <f t="shared" ref="AI75:AI110" si="30">IF(AND(H75="有",N75=""),COUNT(U75:AF75),0)</f>
        <v>0</v>
      </c>
      <c r="AJ75" s="228" t="str">
        <f t="shared" ref="AJ75:AJ110" si="31">IF(E75="","",E75)</f>
        <v/>
      </c>
      <c r="AK75" s="228" t="str">
        <f t="shared" si="27"/>
        <v/>
      </c>
      <c r="AL75" s="228" t="str">
        <f t="shared" si="27"/>
        <v/>
      </c>
      <c r="AM75" s="228" t="str">
        <f t="shared" si="27"/>
        <v/>
      </c>
      <c r="AN75" s="228" t="str">
        <f t="shared" si="27"/>
        <v/>
      </c>
      <c r="AO75" s="228" t="str">
        <f t="shared" si="27"/>
        <v/>
      </c>
      <c r="AP75" s="228" t="str">
        <f t="shared" si="27"/>
        <v/>
      </c>
      <c r="AQ75" s="228" t="str">
        <f t="shared" si="26"/>
        <v/>
      </c>
      <c r="AR75" s="228" t="str">
        <f t="shared" si="26"/>
        <v/>
      </c>
      <c r="AS75" s="228" t="str">
        <f t="shared" si="26"/>
        <v/>
      </c>
      <c r="AT75" s="228" t="str">
        <f t="shared" si="26"/>
        <v/>
      </c>
      <c r="AU75" s="228" t="str">
        <f t="shared" si="26"/>
        <v/>
      </c>
      <c r="AV75" s="228" t="str">
        <f t="shared" si="26"/>
        <v/>
      </c>
      <c r="AW75" s="228">
        <f t="shared" si="18"/>
        <v>0</v>
      </c>
    </row>
    <row r="76" spans="1:49" s="183" customFormat="1" ht="23.15" customHeight="1">
      <c r="A76" s="61">
        <v>66</v>
      </c>
      <c r="B76" s="14" t="str">
        <f>IF(③職員名簿【年間実績】!B82="","",③職員名簿【年間実績】!B82)</f>
        <v/>
      </c>
      <c r="C76" s="173" t="str">
        <f>IF(③職員名簿【年間実績】!C82="","",③職員名簿【年間実績】!C82)</f>
        <v/>
      </c>
      <c r="D76" s="174" t="str">
        <f>IF(③職員名簿【年間実績】!D82="","",③職員名簿【年間実績】!D82)</f>
        <v/>
      </c>
      <c r="E76" s="175" t="str">
        <f>IF(③職員名簿【年間実績】!E82="","",③職員名簿【年間実績】!E82)</f>
        <v/>
      </c>
      <c r="F76" s="175" t="str">
        <f>IF(③職員名簿【年間実績】!F82="","",③職員名簿【年間実績】!F82)</f>
        <v/>
      </c>
      <c r="G76" s="175" t="str">
        <f>IF(③職員名簿【年間実績】!G82="","",③職員名簿【年間実績】!G82)</f>
        <v/>
      </c>
      <c r="H76" s="175" t="str">
        <f>IF(③職員名簿【年間実績】!H82="","",③職員名簿【年間実績】!H82)</f>
        <v/>
      </c>
      <c r="I76" s="175" t="str">
        <f>IF(③職員名簿【年間実績】!I82="","",③職員名簿【年間実績】!I82)</f>
        <v/>
      </c>
      <c r="J76" s="175" t="str">
        <f>IF(③職員名簿【年間実績】!J82="","",③職員名簿【年間実績】!J82)</f>
        <v/>
      </c>
      <c r="K76" s="231" t="str">
        <f>IF(③職員名簿【年間実績】!K82="","",③職員名簿【年間実績】!K82)</f>
        <v/>
      </c>
      <c r="L76" s="175" t="str">
        <f>IF(③職員名簿【年間実績】!L82="","",③職員名簿【年間実績】!L82)</f>
        <v/>
      </c>
      <c r="M76" s="175" t="str">
        <f>IF(③職員名簿【年間実績】!M82="","",③職員名簿【年間実績】!M82)</f>
        <v/>
      </c>
      <c r="N76" s="175" t="str">
        <f>IF(③職員名簿【年間実績】!N82="","",③職員名簿【年間実績】!N82)</f>
        <v/>
      </c>
      <c r="O76" s="175" t="str">
        <f>IF(③職員名簿【年間実績】!O82="","",③職員名簿【年間実績】!O82)</f>
        <v/>
      </c>
      <c r="P76" s="225" t="str">
        <f t="shared" ref="P76:P110" si="32">IF(AND(U76="",V76="",W76="",X76="",Y76="",Z76="",AA76="",AB76="",AC76="",AD76="",AE76="",AF76=""),"","○")</f>
        <v/>
      </c>
      <c r="Q76" s="129" t="str">
        <f t="shared" si="28"/>
        <v/>
      </c>
      <c r="R76" s="129" t="str">
        <f t="shared" ref="R76:R110" si="33">IF(AND(C76="正",D76="常"),1,IF(AND(C76="パート",D76="常"),2,""))</f>
        <v/>
      </c>
      <c r="S76" s="129" t="str">
        <f t="shared" ref="S76:S110" si="34">IF(AND(Q76=1,R76=1),1,IF(AND(Q76=2,R76=2),2,IF(AND(Q76=3,R76=1),3,IF(AND(Q76=3,R76=2),3,IF(AND(Q76=1,R76=2),1,"")))))</f>
        <v/>
      </c>
      <c r="T76" s="129" t="str">
        <f t="shared" ref="T76:T110" si="35">IF(AND(R76=2,N76="派遣"),4,IF(R76=1,"",""))</f>
        <v/>
      </c>
      <c r="U76" s="128" t="str">
        <f t="shared" ref="U76:AF91" si="36">IF($T76="",IF($K76="","",IF(U$9&gt;=$K76,IF($L76="",$S76,IF(U$9&gt;$L76,"",$S76)),"")),IF(AND(U$9&gt;=$K76,OR($L76&gt;=U$9,$L76="")),$T76,""))</f>
        <v/>
      </c>
      <c r="V76" s="128" t="str">
        <f t="shared" si="36"/>
        <v/>
      </c>
      <c r="W76" s="128" t="str">
        <f t="shared" si="36"/>
        <v/>
      </c>
      <c r="X76" s="128" t="str">
        <f t="shared" si="36"/>
        <v/>
      </c>
      <c r="Y76" s="128" t="str">
        <f t="shared" si="36"/>
        <v/>
      </c>
      <c r="Z76" s="128" t="str">
        <f t="shared" si="36"/>
        <v/>
      </c>
      <c r="AA76" s="128" t="str">
        <f t="shared" si="36"/>
        <v/>
      </c>
      <c r="AB76" s="128" t="str">
        <f t="shared" si="36"/>
        <v/>
      </c>
      <c r="AC76" s="128" t="str">
        <f t="shared" si="36"/>
        <v/>
      </c>
      <c r="AD76" s="128" t="str">
        <f t="shared" si="36"/>
        <v/>
      </c>
      <c r="AE76" s="128" t="str">
        <f t="shared" si="36"/>
        <v/>
      </c>
      <c r="AF76" s="128" t="str">
        <f t="shared" si="36"/>
        <v/>
      </c>
      <c r="AG76" s="229">
        <f t="shared" si="29"/>
        <v>0</v>
      </c>
      <c r="AH76" s="229">
        <f t="shared" ref="AH76:AH110" si="37">$L$3</f>
        <v>0</v>
      </c>
      <c r="AI76" s="230">
        <f t="shared" si="30"/>
        <v>0</v>
      </c>
      <c r="AJ76" s="228" t="str">
        <f t="shared" si="31"/>
        <v/>
      </c>
      <c r="AK76" s="228" t="str">
        <f t="shared" si="27"/>
        <v/>
      </c>
      <c r="AL76" s="228" t="str">
        <f t="shared" si="27"/>
        <v/>
      </c>
      <c r="AM76" s="228" t="str">
        <f t="shared" si="27"/>
        <v/>
      </c>
      <c r="AN76" s="228" t="str">
        <f t="shared" si="27"/>
        <v/>
      </c>
      <c r="AO76" s="228" t="str">
        <f t="shared" si="27"/>
        <v/>
      </c>
      <c r="AP76" s="228" t="str">
        <f t="shared" si="27"/>
        <v/>
      </c>
      <c r="AQ76" s="228" t="str">
        <f t="shared" si="26"/>
        <v/>
      </c>
      <c r="AR76" s="228" t="str">
        <f t="shared" si="26"/>
        <v/>
      </c>
      <c r="AS76" s="228" t="str">
        <f t="shared" si="26"/>
        <v/>
      </c>
      <c r="AT76" s="228" t="str">
        <f t="shared" si="26"/>
        <v/>
      </c>
      <c r="AU76" s="228" t="str">
        <f t="shared" si="26"/>
        <v/>
      </c>
      <c r="AV76" s="228" t="str">
        <f t="shared" si="26"/>
        <v/>
      </c>
      <c r="AW76" s="228">
        <f t="shared" ref="AW76:AW110" si="38">COUNTIF(AK76:AV76,"○")</f>
        <v>0</v>
      </c>
    </row>
    <row r="77" spans="1:49" s="183" customFormat="1" ht="23.15" customHeight="1">
      <c r="A77" s="61">
        <v>67</v>
      </c>
      <c r="B77" s="14" t="str">
        <f>IF(③職員名簿【年間実績】!B83="","",③職員名簿【年間実績】!B83)</f>
        <v/>
      </c>
      <c r="C77" s="173" t="str">
        <f>IF(③職員名簿【年間実績】!C83="","",③職員名簿【年間実績】!C83)</f>
        <v/>
      </c>
      <c r="D77" s="174" t="str">
        <f>IF(③職員名簿【年間実績】!D83="","",③職員名簿【年間実績】!D83)</f>
        <v/>
      </c>
      <c r="E77" s="175" t="str">
        <f>IF(③職員名簿【年間実績】!E83="","",③職員名簿【年間実績】!E83)</f>
        <v/>
      </c>
      <c r="F77" s="175" t="str">
        <f>IF(③職員名簿【年間実績】!F83="","",③職員名簿【年間実績】!F83)</f>
        <v/>
      </c>
      <c r="G77" s="175" t="str">
        <f>IF(③職員名簿【年間実績】!G83="","",③職員名簿【年間実績】!G83)</f>
        <v/>
      </c>
      <c r="H77" s="175" t="str">
        <f>IF(③職員名簿【年間実績】!H83="","",③職員名簿【年間実績】!H83)</f>
        <v/>
      </c>
      <c r="I77" s="175" t="str">
        <f>IF(③職員名簿【年間実績】!I83="","",③職員名簿【年間実績】!I83)</f>
        <v/>
      </c>
      <c r="J77" s="175" t="str">
        <f>IF(③職員名簿【年間実績】!J83="","",③職員名簿【年間実績】!J83)</f>
        <v/>
      </c>
      <c r="K77" s="231" t="str">
        <f>IF(③職員名簿【年間実績】!K83="","",③職員名簿【年間実績】!K83)</f>
        <v/>
      </c>
      <c r="L77" s="175" t="str">
        <f>IF(③職員名簿【年間実績】!L83="","",③職員名簿【年間実績】!L83)</f>
        <v/>
      </c>
      <c r="M77" s="175" t="str">
        <f>IF(③職員名簿【年間実績】!M83="","",③職員名簿【年間実績】!M83)</f>
        <v/>
      </c>
      <c r="N77" s="175" t="str">
        <f>IF(③職員名簿【年間実績】!N83="","",③職員名簿【年間実績】!N83)</f>
        <v/>
      </c>
      <c r="O77" s="175" t="str">
        <f>IF(③職員名簿【年間実績】!O83="","",③職員名簿【年間実績】!O83)</f>
        <v/>
      </c>
      <c r="P77" s="225" t="str">
        <f t="shared" si="32"/>
        <v/>
      </c>
      <c r="Q77" s="129" t="str">
        <f t="shared" si="28"/>
        <v/>
      </c>
      <c r="R77" s="129" t="str">
        <f t="shared" si="33"/>
        <v/>
      </c>
      <c r="S77" s="129" t="str">
        <f t="shared" si="34"/>
        <v/>
      </c>
      <c r="T77" s="129" t="str">
        <f t="shared" si="35"/>
        <v/>
      </c>
      <c r="U77" s="128" t="str">
        <f t="shared" si="36"/>
        <v/>
      </c>
      <c r="V77" s="128" t="str">
        <f t="shared" si="36"/>
        <v/>
      </c>
      <c r="W77" s="128" t="str">
        <f t="shared" si="36"/>
        <v/>
      </c>
      <c r="X77" s="128" t="str">
        <f t="shared" si="36"/>
        <v/>
      </c>
      <c r="Y77" s="128" t="str">
        <f t="shared" si="36"/>
        <v/>
      </c>
      <c r="Z77" s="128" t="str">
        <f t="shared" si="36"/>
        <v/>
      </c>
      <c r="AA77" s="128" t="str">
        <f t="shared" si="36"/>
        <v/>
      </c>
      <c r="AB77" s="128" t="str">
        <f t="shared" si="36"/>
        <v/>
      </c>
      <c r="AC77" s="128" t="str">
        <f t="shared" si="36"/>
        <v/>
      </c>
      <c r="AD77" s="128" t="str">
        <f t="shared" si="36"/>
        <v/>
      </c>
      <c r="AE77" s="128" t="str">
        <f t="shared" si="36"/>
        <v/>
      </c>
      <c r="AF77" s="128" t="str">
        <f t="shared" si="36"/>
        <v/>
      </c>
      <c r="AG77" s="229">
        <f t="shared" si="29"/>
        <v>0</v>
      </c>
      <c r="AH77" s="229">
        <f t="shared" si="37"/>
        <v>0</v>
      </c>
      <c r="AI77" s="230">
        <f t="shared" si="30"/>
        <v>0</v>
      </c>
      <c r="AJ77" s="228" t="str">
        <f t="shared" si="31"/>
        <v/>
      </c>
      <c r="AK77" s="228" t="str">
        <f t="shared" si="27"/>
        <v/>
      </c>
      <c r="AL77" s="228" t="str">
        <f t="shared" si="27"/>
        <v/>
      </c>
      <c r="AM77" s="228" t="str">
        <f t="shared" si="27"/>
        <v/>
      </c>
      <c r="AN77" s="228" t="str">
        <f t="shared" si="27"/>
        <v/>
      </c>
      <c r="AO77" s="228" t="str">
        <f t="shared" si="27"/>
        <v/>
      </c>
      <c r="AP77" s="228" t="str">
        <f t="shared" si="27"/>
        <v/>
      </c>
      <c r="AQ77" s="228" t="str">
        <f t="shared" si="26"/>
        <v/>
      </c>
      <c r="AR77" s="228" t="str">
        <f t="shared" si="26"/>
        <v/>
      </c>
      <c r="AS77" s="228" t="str">
        <f t="shared" si="26"/>
        <v/>
      </c>
      <c r="AT77" s="228" t="str">
        <f t="shared" si="26"/>
        <v/>
      </c>
      <c r="AU77" s="228" t="str">
        <f t="shared" si="26"/>
        <v/>
      </c>
      <c r="AV77" s="228" t="str">
        <f t="shared" si="26"/>
        <v/>
      </c>
      <c r="AW77" s="228">
        <f t="shared" si="38"/>
        <v>0</v>
      </c>
    </row>
    <row r="78" spans="1:49" s="183" customFormat="1" ht="23.15" customHeight="1">
      <c r="A78" s="61">
        <v>68</v>
      </c>
      <c r="B78" s="14" t="str">
        <f>IF(③職員名簿【年間実績】!B84="","",③職員名簿【年間実績】!B84)</f>
        <v/>
      </c>
      <c r="C78" s="173" t="str">
        <f>IF(③職員名簿【年間実績】!C84="","",③職員名簿【年間実績】!C84)</f>
        <v/>
      </c>
      <c r="D78" s="174" t="str">
        <f>IF(③職員名簿【年間実績】!D84="","",③職員名簿【年間実績】!D84)</f>
        <v/>
      </c>
      <c r="E78" s="175" t="str">
        <f>IF(③職員名簿【年間実績】!E84="","",③職員名簿【年間実績】!E84)</f>
        <v/>
      </c>
      <c r="F78" s="175" t="str">
        <f>IF(③職員名簿【年間実績】!F84="","",③職員名簿【年間実績】!F84)</f>
        <v/>
      </c>
      <c r="G78" s="175" t="str">
        <f>IF(③職員名簿【年間実績】!G84="","",③職員名簿【年間実績】!G84)</f>
        <v/>
      </c>
      <c r="H78" s="175" t="str">
        <f>IF(③職員名簿【年間実績】!H84="","",③職員名簿【年間実績】!H84)</f>
        <v/>
      </c>
      <c r="I78" s="175" t="str">
        <f>IF(③職員名簿【年間実績】!I84="","",③職員名簿【年間実績】!I84)</f>
        <v/>
      </c>
      <c r="J78" s="175" t="str">
        <f>IF(③職員名簿【年間実績】!J84="","",③職員名簿【年間実績】!J84)</f>
        <v/>
      </c>
      <c r="K78" s="231" t="str">
        <f>IF(③職員名簿【年間実績】!K84="","",③職員名簿【年間実績】!K84)</f>
        <v/>
      </c>
      <c r="L78" s="175" t="str">
        <f>IF(③職員名簿【年間実績】!L84="","",③職員名簿【年間実績】!L84)</f>
        <v/>
      </c>
      <c r="M78" s="175" t="str">
        <f>IF(③職員名簿【年間実績】!M84="","",③職員名簿【年間実績】!M84)</f>
        <v/>
      </c>
      <c r="N78" s="175" t="str">
        <f>IF(③職員名簿【年間実績】!N84="","",③職員名簿【年間実績】!N84)</f>
        <v/>
      </c>
      <c r="O78" s="175" t="str">
        <f>IF(③職員名簿【年間実績】!O84="","",③職員名簿【年間実績】!O84)</f>
        <v/>
      </c>
      <c r="P78" s="225" t="str">
        <f t="shared" si="32"/>
        <v/>
      </c>
      <c r="Q78" s="129" t="str">
        <f t="shared" si="28"/>
        <v/>
      </c>
      <c r="R78" s="129" t="str">
        <f t="shared" si="33"/>
        <v/>
      </c>
      <c r="S78" s="129" t="str">
        <f t="shared" si="34"/>
        <v/>
      </c>
      <c r="T78" s="129" t="str">
        <f t="shared" si="35"/>
        <v/>
      </c>
      <c r="U78" s="128" t="str">
        <f t="shared" si="36"/>
        <v/>
      </c>
      <c r="V78" s="128" t="str">
        <f t="shared" si="36"/>
        <v/>
      </c>
      <c r="W78" s="128" t="str">
        <f t="shared" si="36"/>
        <v/>
      </c>
      <c r="X78" s="128" t="str">
        <f t="shared" si="36"/>
        <v/>
      </c>
      <c r="Y78" s="128" t="str">
        <f t="shared" si="36"/>
        <v/>
      </c>
      <c r="Z78" s="128" t="str">
        <f t="shared" si="36"/>
        <v/>
      </c>
      <c r="AA78" s="128" t="str">
        <f t="shared" si="36"/>
        <v/>
      </c>
      <c r="AB78" s="128" t="str">
        <f t="shared" si="36"/>
        <v/>
      </c>
      <c r="AC78" s="128" t="str">
        <f t="shared" si="36"/>
        <v/>
      </c>
      <c r="AD78" s="128" t="str">
        <f t="shared" si="36"/>
        <v/>
      </c>
      <c r="AE78" s="128" t="str">
        <f t="shared" si="36"/>
        <v/>
      </c>
      <c r="AF78" s="128" t="str">
        <f t="shared" si="36"/>
        <v/>
      </c>
      <c r="AG78" s="229">
        <f t="shared" si="29"/>
        <v>0</v>
      </c>
      <c r="AH78" s="229">
        <f t="shared" si="37"/>
        <v>0</v>
      </c>
      <c r="AI78" s="230">
        <f t="shared" si="30"/>
        <v>0</v>
      </c>
      <c r="AJ78" s="228" t="str">
        <f t="shared" si="31"/>
        <v/>
      </c>
      <c r="AK78" s="228" t="str">
        <f t="shared" si="27"/>
        <v/>
      </c>
      <c r="AL78" s="228" t="str">
        <f t="shared" si="27"/>
        <v/>
      </c>
      <c r="AM78" s="228" t="str">
        <f t="shared" si="27"/>
        <v/>
      </c>
      <c r="AN78" s="228" t="str">
        <f t="shared" si="27"/>
        <v/>
      </c>
      <c r="AO78" s="228" t="str">
        <f t="shared" si="27"/>
        <v/>
      </c>
      <c r="AP78" s="228" t="str">
        <f t="shared" si="27"/>
        <v/>
      </c>
      <c r="AQ78" s="228" t="str">
        <f t="shared" si="26"/>
        <v/>
      </c>
      <c r="AR78" s="228" t="str">
        <f t="shared" si="26"/>
        <v/>
      </c>
      <c r="AS78" s="228" t="str">
        <f t="shared" si="26"/>
        <v/>
      </c>
      <c r="AT78" s="228" t="str">
        <f t="shared" si="26"/>
        <v/>
      </c>
      <c r="AU78" s="228" t="str">
        <f t="shared" si="26"/>
        <v/>
      </c>
      <c r="AV78" s="228" t="str">
        <f t="shared" si="26"/>
        <v/>
      </c>
      <c r="AW78" s="228">
        <f t="shared" si="38"/>
        <v>0</v>
      </c>
    </row>
    <row r="79" spans="1:49" s="183" customFormat="1" ht="23.15" customHeight="1">
      <c r="A79" s="61">
        <v>69</v>
      </c>
      <c r="B79" s="14" t="str">
        <f>IF(③職員名簿【年間実績】!B85="","",③職員名簿【年間実績】!B85)</f>
        <v/>
      </c>
      <c r="C79" s="173" t="str">
        <f>IF(③職員名簿【年間実績】!C85="","",③職員名簿【年間実績】!C85)</f>
        <v/>
      </c>
      <c r="D79" s="174" t="str">
        <f>IF(③職員名簿【年間実績】!D85="","",③職員名簿【年間実績】!D85)</f>
        <v/>
      </c>
      <c r="E79" s="175" t="str">
        <f>IF(③職員名簿【年間実績】!E85="","",③職員名簿【年間実績】!E85)</f>
        <v/>
      </c>
      <c r="F79" s="175" t="str">
        <f>IF(③職員名簿【年間実績】!F85="","",③職員名簿【年間実績】!F85)</f>
        <v/>
      </c>
      <c r="G79" s="175" t="str">
        <f>IF(③職員名簿【年間実績】!G85="","",③職員名簿【年間実績】!G85)</f>
        <v/>
      </c>
      <c r="H79" s="175" t="str">
        <f>IF(③職員名簿【年間実績】!H85="","",③職員名簿【年間実績】!H85)</f>
        <v/>
      </c>
      <c r="I79" s="175" t="str">
        <f>IF(③職員名簿【年間実績】!I85="","",③職員名簿【年間実績】!I85)</f>
        <v/>
      </c>
      <c r="J79" s="175" t="str">
        <f>IF(③職員名簿【年間実績】!J85="","",③職員名簿【年間実績】!J85)</f>
        <v/>
      </c>
      <c r="K79" s="231" t="str">
        <f>IF(③職員名簿【年間実績】!K85="","",③職員名簿【年間実績】!K85)</f>
        <v/>
      </c>
      <c r="L79" s="175" t="str">
        <f>IF(③職員名簿【年間実績】!L85="","",③職員名簿【年間実績】!L85)</f>
        <v/>
      </c>
      <c r="M79" s="175" t="str">
        <f>IF(③職員名簿【年間実績】!M85="","",③職員名簿【年間実績】!M85)</f>
        <v/>
      </c>
      <c r="N79" s="175" t="str">
        <f>IF(③職員名簿【年間実績】!N85="","",③職員名簿【年間実績】!N85)</f>
        <v/>
      </c>
      <c r="O79" s="175" t="str">
        <f>IF(③職員名簿【年間実績】!O85="","",③職員名簿【年間実績】!O85)</f>
        <v/>
      </c>
      <c r="P79" s="225" t="str">
        <f t="shared" si="32"/>
        <v/>
      </c>
      <c r="Q79" s="129" t="str">
        <f t="shared" si="28"/>
        <v/>
      </c>
      <c r="R79" s="129" t="str">
        <f t="shared" si="33"/>
        <v/>
      </c>
      <c r="S79" s="129" t="str">
        <f t="shared" si="34"/>
        <v/>
      </c>
      <c r="T79" s="129" t="str">
        <f t="shared" si="35"/>
        <v/>
      </c>
      <c r="U79" s="128" t="str">
        <f t="shared" si="36"/>
        <v/>
      </c>
      <c r="V79" s="128" t="str">
        <f t="shared" si="36"/>
        <v/>
      </c>
      <c r="W79" s="128" t="str">
        <f t="shared" si="36"/>
        <v/>
      </c>
      <c r="X79" s="128" t="str">
        <f t="shared" si="36"/>
        <v/>
      </c>
      <c r="Y79" s="128" t="str">
        <f t="shared" si="36"/>
        <v/>
      </c>
      <c r="Z79" s="128" t="str">
        <f t="shared" si="36"/>
        <v/>
      </c>
      <c r="AA79" s="128" t="str">
        <f t="shared" si="36"/>
        <v/>
      </c>
      <c r="AB79" s="128" t="str">
        <f t="shared" si="36"/>
        <v/>
      </c>
      <c r="AC79" s="128" t="str">
        <f t="shared" si="36"/>
        <v/>
      </c>
      <c r="AD79" s="128" t="str">
        <f t="shared" si="36"/>
        <v/>
      </c>
      <c r="AE79" s="128" t="str">
        <f t="shared" si="36"/>
        <v/>
      </c>
      <c r="AF79" s="128" t="str">
        <f t="shared" si="36"/>
        <v/>
      </c>
      <c r="AG79" s="229">
        <f t="shared" si="29"/>
        <v>0</v>
      </c>
      <c r="AH79" s="229">
        <f t="shared" si="37"/>
        <v>0</v>
      </c>
      <c r="AI79" s="230">
        <f t="shared" si="30"/>
        <v>0</v>
      </c>
      <c r="AJ79" s="228" t="str">
        <f t="shared" si="31"/>
        <v/>
      </c>
      <c r="AK79" s="228" t="str">
        <f t="shared" si="27"/>
        <v/>
      </c>
      <c r="AL79" s="228" t="str">
        <f t="shared" si="27"/>
        <v/>
      </c>
      <c r="AM79" s="228" t="str">
        <f t="shared" si="27"/>
        <v/>
      </c>
      <c r="AN79" s="228" t="str">
        <f t="shared" si="27"/>
        <v/>
      </c>
      <c r="AO79" s="228" t="str">
        <f t="shared" si="27"/>
        <v/>
      </c>
      <c r="AP79" s="228" t="str">
        <f t="shared" si="27"/>
        <v/>
      </c>
      <c r="AQ79" s="228" t="str">
        <f t="shared" si="26"/>
        <v/>
      </c>
      <c r="AR79" s="228" t="str">
        <f t="shared" si="26"/>
        <v/>
      </c>
      <c r="AS79" s="228" t="str">
        <f t="shared" si="26"/>
        <v/>
      </c>
      <c r="AT79" s="228" t="str">
        <f t="shared" si="26"/>
        <v/>
      </c>
      <c r="AU79" s="228" t="str">
        <f t="shared" si="26"/>
        <v/>
      </c>
      <c r="AV79" s="228" t="str">
        <f t="shared" si="26"/>
        <v/>
      </c>
      <c r="AW79" s="228">
        <f t="shared" si="38"/>
        <v>0</v>
      </c>
    </row>
    <row r="80" spans="1:49" s="183" customFormat="1" ht="23.15" customHeight="1">
      <c r="A80" s="61">
        <v>70</v>
      </c>
      <c r="B80" s="14" t="str">
        <f>IF(③職員名簿【年間実績】!B86="","",③職員名簿【年間実績】!B86)</f>
        <v/>
      </c>
      <c r="C80" s="173" t="str">
        <f>IF(③職員名簿【年間実績】!C86="","",③職員名簿【年間実績】!C86)</f>
        <v/>
      </c>
      <c r="D80" s="174" t="str">
        <f>IF(③職員名簿【年間実績】!D86="","",③職員名簿【年間実績】!D86)</f>
        <v/>
      </c>
      <c r="E80" s="175" t="str">
        <f>IF(③職員名簿【年間実績】!E86="","",③職員名簿【年間実績】!E86)</f>
        <v/>
      </c>
      <c r="F80" s="175" t="str">
        <f>IF(③職員名簿【年間実績】!F86="","",③職員名簿【年間実績】!F86)</f>
        <v/>
      </c>
      <c r="G80" s="175" t="str">
        <f>IF(③職員名簿【年間実績】!G86="","",③職員名簿【年間実績】!G86)</f>
        <v/>
      </c>
      <c r="H80" s="175" t="str">
        <f>IF(③職員名簿【年間実績】!H86="","",③職員名簿【年間実績】!H86)</f>
        <v/>
      </c>
      <c r="I80" s="175" t="str">
        <f>IF(③職員名簿【年間実績】!I86="","",③職員名簿【年間実績】!I86)</f>
        <v/>
      </c>
      <c r="J80" s="175" t="str">
        <f>IF(③職員名簿【年間実績】!J86="","",③職員名簿【年間実績】!J86)</f>
        <v/>
      </c>
      <c r="K80" s="231" t="str">
        <f>IF(③職員名簿【年間実績】!K86="","",③職員名簿【年間実績】!K86)</f>
        <v/>
      </c>
      <c r="L80" s="175" t="str">
        <f>IF(③職員名簿【年間実績】!L86="","",③職員名簿【年間実績】!L86)</f>
        <v/>
      </c>
      <c r="M80" s="175" t="str">
        <f>IF(③職員名簿【年間実績】!M86="","",③職員名簿【年間実績】!M86)</f>
        <v/>
      </c>
      <c r="N80" s="175" t="str">
        <f>IF(③職員名簿【年間実績】!N86="","",③職員名簿【年間実績】!N86)</f>
        <v/>
      </c>
      <c r="O80" s="175" t="str">
        <f>IF(③職員名簿【年間実績】!O86="","",③職員名簿【年間実績】!O86)</f>
        <v/>
      </c>
      <c r="P80" s="225" t="str">
        <f t="shared" si="32"/>
        <v/>
      </c>
      <c r="Q80" s="129" t="str">
        <f t="shared" si="28"/>
        <v/>
      </c>
      <c r="R80" s="129" t="str">
        <f t="shared" si="33"/>
        <v/>
      </c>
      <c r="S80" s="129" t="str">
        <f t="shared" si="34"/>
        <v/>
      </c>
      <c r="T80" s="129" t="str">
        <f t="shared" si="35"/>
        <v/>
      </c>
      <c r="U80" s="128" t="str">
        <f t="shared" si="36"/>
        <v/>
      </c>
      <c r="V80" s="128" t="str">
        <f t="shared" si="36"/>
        <v/>
      </c>
      <c r="W80" s="128" t="str">
        <f t="shared" si="36"/>
        <v/>
      </c>
      <c r="X80" s="128" t="str">
        <f t="shared" si="36"/>
        <v/>
      </c>
      <c r="Y80" s="128" t="str">
        <f t="shared" si="36"/>
        <v/>
      </c>
      <c r="Z80" s="128" t="str">
        <f t="shared" si="36"/>
        <v/>
      </c>
      <c r="AA80" s="128" t="str">
        <f t="shared" si="36"/>
        <v/>
      </c>
      <c r="AB80" s="128" t="str">
        <f t="shared" si="36"/>
        <v/>
      </c>
      <c r="AC80" s="128" t="str">
        <f t="shared" si="36"/>
        <v/>
      </c>
      <c r="AD80" s="128" t="str">
        <f t="shared" si="36"/>
        <v/>
      </c>
      <c r="AE80" s="128" t="str">
        <f t="shared" si="36"/>
        <v/>
      </c>
      <c r="AF80" s="128" t="str">
        <f t="shared" si="36"/>
        <v/>
      </c>
      <c r="AG80" s="229">
        <f t="shared" si="29"/>
        <v>0</v>
      </c>
      <c r="AH80" s="229">
        <f t="shared" si="37"/>
        <v>0</v>
      </c>
      <c r="AI80" s="230">
        <f t="shared" si="30"/>
        <v>0</v>
      </c>
      <c r="AJ80" s="228" t="str">
        <f t="shared" si="31"/>
        <v/>
      </c>
      <c r="AK80" s="228" t="str">
        <f t="shared" si="27"/>
        <v/>
      </c>
      <c r="AL80" s="228" t="str">
        <f t="shared" si="27"/>
        <v/>
      </c>
      <c r="AM80" s="228" t="str">
        <f t="shared" si="27"/>
        <v/>
      </c>
      <c r="AN80" s="228" t="str">
        <f t="shared" si="27"/>
        <v/>
      </c>
      <c r="AO80" s="228" t="str">
        <f t="shared" si="27"/>
        <v/>
      </c>
      <c r="AP80" s="228" t="str">
        <f t="shared" si="27"/>
        <v/>
      </c>
      <c r="AQ80" s="228" t="str">
        <f t="shared" si="26"/>
        <v/>
      </c>
      <c r="AR80" s="228" t="str">
        <f t="shared" si="26"/>
        <v/>
      </c>
      <c r="AS80" s="228" t="str">
        <f t="shared" si="26"/>
        <v/>
      </c>
      <c r="AT80" s="228" t="str">
        <f t="shared" si="26"/>
        <v/>
      </c>
      <c r="AU80" s="228" t="str">
        <f t="shared" si="26"/>
        <v/>
      </c>
      <c r="AV80" s="228" t="str">
        <f t="shared" si="26"/>
        <v/>
      </c>
      <c r="AW80" s="228">
        <f t="shared" si="38"/>
        <v>0</v>
      </c>
    </row>
    <row r="81" spans="1:49" s="183" customFormat="1" ht="23.15" customHeight="1">
      <c r="A81" s="61">
        <v>71</v>
      </c>
      <c r="B81" s="14" t="str">
        <f>IF(③職員名簿【年間実績】!B87="","",③職員名簿【年間実績】!B87)</f>
        <v/>
      </c>
      <c r="C81" s="173" t="str">
        <f>IF(③職員名簿【年間実績】!C87="","",③職員名簿【年間実績】!C87)</f>
        <v/>
      </c>
      <c r="D81" s="174" t="str">
        <f>IF(③職員名簿【年間実績】!D87="","",③職員名簿【年間実績】!D87)</f>
        <v/>
      </c>
      <c r="E81" s="175" t="str">
        <f>IF(③職員名簿【年間実績】!E87="","",③職員名簿【年間実績】!E87)</f>
        <v/>
      </c>
      <c r="F81" s="175" t="str">
        <f>IF(③職員名簿【年間実績】!F87="","",③職員名簿【年間実績】!F87)</f>
        <v/>
      </c>
      <c r="G81" s="175" t="str">
        <f>IF(③職員名簿【年間実績】!G87="","",③職員名簿【年間実績】!G87)</f>
        <v/>
      </c>
      <c r="H81" s="175" t="str">
        <f>IF(③職員名簿【年間実績】!H87="","",③職員名簿【年間実績】!H87)</f>
        <v/>
      </c>
      <c r="I81" s="175" t="str">
        <f>IF(③職員名簿【年間実績】!I87="","",③職員名簿【年間実績】!I87)</f>
        <v/>
      </c>
      <c r="J81" s="175" t="str">
        <f>IF(③職員名簿【年間実績】!J87="","",③職員名簿【年間実績】!J87)</f>
        <v/>
      </c>
      <c r="K81" s="231" t="str">
        <f>IF(③職員名簿【年間実績】!K87="","",③職員名簿【年間実績】!K87)</f>
        <v/>
      </c>
      <c r="L81" s="175" t="str">
        <f>IF(③職員名簿【年間実績】!L87="","",③職員名簿【年間実績】!L87)</f>
        <v/>
      </c>
      <c r="M81" s="175" t="str">
        <f>IF(③職員名簿【年間実績】!M87="","",③職員名簿【年間実績】!M87)</f>
        <v/>
      </c>
      <c r="N81" s="175" t="str">
        <f>IF(③職員名簿【年間実績】!N87="","",③職員名簿【年間実績】!N87)</f>
        <v/>
      </c>
      <c r="O81" s="175" t="str">
        <f>IF(③職員名簿【年間実績】!O87="","",③職員名簿【年間実績】!O87)</f>
        <v/>
      </c>
      <c r="P81" s="225" t="str">
        <f t="shared" si="32"/>
        <v/>
      </c>
      <c r="Q81" s="129" t="str">
        <f t="shared" si="28"/>
        <v/>
      </c>
      <c r="R81" s="129" t="str">
        <f t="shared" si="33"/>
        <v/>
      </c>
      <c r="S81" s="129" t="str">
        <f t="shared" si="34"/>
        <v/>
      </c>
      <c r="T81" s="129" t="str">
        <f t="shared" si="35"/>
        <v/>
      </c>
      <c r="U81" s="128" t="str">
        <f t="shared" si="36"/>
        <v/>
      </c>
      <c r="V81" s="128" t="str">
        <f t="shared" si="36"/>
        <v/>
      </c>
      <c r="W81" s="128" t="str">
        <f t="shared" si="36"/>
        <v/>
      </c>
      <c r="X81" s="128" t="str">
        <f t="shared" si="36"/>
        <v/>
      </c>
      <c r="Y81" s="128" t="str">
        <f t="shared" si="36"/>
        <v/>
      </c>
      <c r="Z81" s="128" t="str">
        <f t="shared" si="36"/>
        <v/>
      </c>
      <c r="AA81" s="128" t="str">
        <f t="shared" si="36"/>
        <v/>
      </c>
      <c r="AB81" s="128" t="str">
        <f t="shared" si="36"/>
        <v/>
      </c>
      <c r="AC81" s="128" t="str">
        <f t="shared" si="36"/>
        <v/>
      </c>
      <c r="AD81" s="128" t="str">
        <f t="shared" si="36"/>
        <v/>
      </c>
      <c r="AE81" s="128" t="str">
        <f t="shared" si="36"/>
        <v/>
      </c>
      <c r="AF81" s="128" t="str">
        <f t="shared" si="36"/>
        <v/>
      </c>
      <c r="AG81" s="229">
        <f t="shared" si="29"/>
        <v>0</v>
      </c>
      <c r="AH81" s="229">
        <f t="shared" si="37"/>
        <v>0</v>
      </c>
      <c r="AI81" s="230">
        <f t="shared" si="30"/>
        <v>0</v>
      </c>
      <c r="AJ81" s="228" t="str">
        <f t="shared" si="31"/>
        <v/>
      </c>
      <c r="AK81" s="228" t="str">
        <f t="shared" si="27"/>
        <v/>
      </c>
      <c r="AL81" s="228" t="str">
        <f t="shared" si="27"/>
        <v/>
      </c>
      <c r="AM81" s="228" t="str">
        <f t="shared" si="27"/>
        <v/>
      </c>
      <c r="AN81" s="228" t="str">
        <f t="shared" si="27"/>
        <v/>
      </c>
      <c r="AO81" s="228" t="str">
        <f t="shared" si="27"/>
        <v/>
      </c>
      <c r="AP81" s="228" t="str">
        <f t="shared" si="27"/>
        <v/>
      </c>
      <c r="AQ81" s="228" t="str">
        <f t="shared" si="26"/>
        <v/>
      </c>
      <c r="AR81" s="228" t="str">
        <f t="shared" si="26"/>
        <v/>
      </c>
      <c r="AS81" s="228" t="str">
        <f t="shared" si="26"/>
        <v/>
      </c>
      <c r="AT81" s="228" t="str">
        <f t="shared" si="26"/>
        <v/>
      </c>
      <c r="AU81" s="228" t="str">
        <f t="shared" si="26"/>
        <v/>
      </c>
      <c r="AV81" s="228" t="str">
        <f t="shared" si="26"/>
        <v/>
      </c>
      <c r="AW81" s="228">
        <f t="shared" si="38"/>
        <v>0</v>
      </c>
    </row>
    <row r="82" spans="1:49" s="183" customFormat="1" ht="23.15" customHeight="1">
      <c r="A82" s="61">
        <v>72</v>
      </c>
      <c r="B82" s="14" t="str">
        <f>IF(③職員名簿【年間実績】!B88="","",③職員名簿【年間実績】!B88)</f>
        <v/>
      </c>
      <c r="C82" s="173" t="str">
        <f>IF(③職員名簿【年間実績】!C88="","",③職員名簿【年間実績】!C88)</f>
        <v/>
      </c>
      <c r="D82" s="174" t="str">
        <f>IF(③職員名簿【年間実績】!D88="","",③職員名簿【年間実績】!D88)</f>
        <v/>
      </c>
      <c r="E82" s="175" t="str">
        <f>IF(③職員名簿【年間実績】!E88="","",③職員名簿【年間実績】!E88)</f>
        <v/>
      </c>
      <c r="F82" s="175" t="str">
        <f>IF(③職員名簿【年間実績】!F88="","",③職員名簿【年間実績】!F88)</f>
        <v/>
      </c>
      <c r="G82" s="175" t="str">
        <f>IF(③職員名簿【年間実績】!G88="","",③職員名簿【年間実績】!G88)</f>
        <v/>
      </c>
      <c r="H82" s="175" t="str">
        <f>IF(③職員名簿【年間実績】!H88="","",③職員名簿【年間実績】!H88)</f>
        <v/>
      </c>
      <c r="I82" s="175" t="str">
        <f>IF(③職員名簿【年間実績】!I88="","",③職員名簿【年間実績】!I88)</f>
        <v/>
      </c>
      <c r="J82" s="175" t="str">
        <f>IF(③職員名簿【年間実績】!J88="","",③職員名簿【年間実績】!J88)</f>
        <v/>
      </c>
      <c r="K82" s="231" t="str">
        <f>IF(③職員名簿【年間実績】!K88="","",③職員名簿【年間実績】!K88)</f>
        <v/>
      </c>
      <c r="L82" s="175" t="str">
        <f>IF(③職員名簿【年間実績】!L88="","",③職員名簿【年間実績】!L88)</f>
        <v/>
      </c>
      <c r="M82" s="175" t="str">
        <f>IF(③職員名簿【年間実績】!M88="","",③職員名簿【年間実績】!M88)</f>
        <v/>
      </c>
      <c r="N82" s="175" t="str">
        <f>IF(③職員名簿【年間実績】!N88="","",③職員名簿【年間実績】!N88)</f>
        <v/>
      </c>
      <c r="O82" s="175" t="str">
        <f>IF(③職員名簿【年間実績】!O88="","",③職員名簿【年間実績】!O88)</f>
        <v/>
      </c>
      <c r="P82" s="225" t="str">
        <f t="shared" si="32"/>
        <v/>
      </c>
      <c r="Q82" s="129" t="str">
        <f t="shared" si="28"/>
        <v/>
      </c>
      <c r="R82" s="129" t="str">
        <f t="shared" si="33"/>
        <v/>
      </c>
      <c r="S82" s="129" t="str">
        <f t="shared" si="34"/>
        <v/>
      </c>
      <c r="T82" s="129" t="str">
        <f t="shared" si="35"/>
        <v/>
      </c>
      <c r="U82" s="128" t="str">
        <f t="shared" si="36"/>
        <v/>
      </c>
      <c r="V82" s="128" t="str">
        <f t="shared" si="36"/>
        <v/>
      </c>
      <c r="W82" s="128" t="str">
        <f t="shared" si="36"/>
        <v/>
      </c>
      <c r="X82" s="128" t="str">
        <f t="shared" si="36"/>
        <v/>
      </c>
      <c r="Y82" s="128" t="str">
        <f t="shared" si="36"/>
        <v/>
      </c>
      <c r="Z82" s="128" t="str">
        <f t="shared" si="36"/>
        <v/>
      </c>
      <c r="AA82" s="128" t="str">
        <f t="shared" si="36"/>
        <v/>
      </c>
      <c r="AB82" s="128" t="str">
        <f t="shared" si="36"/>
        <v/>
      </c>
      <c r="AC82" s="128" t="str">
        <f t="shared" si="36"/>
        <v/>
      </c>
      <c r="AD82" s="128" t="str">
        <f t="shared" si="36"/>
        <v/>
      </c>
      <c r="AE82" s="128" t="str">
        <f t="shared" si="36"/>
        <v/>
      </c>
      <c r="AF82" s="128" t="str">
        <f t="shared" si="36"/>
        <v/>
      </c>
      <c r="AG82" s="229">
        <f t="shared" si="29"/>
        <v>0</v>
      </c>
      <c r="AH82" s="229">
        <f t="shared" si="37"/>
        <v>0</v>
      </c>
      <c r="AI82" s="230">
        <f t="shared" si="30"/>
        <v>0</v>
      </c>
      <c r="AJ82" s="228" t="str">
        <f t="shared" si="31"/>
        <v/>
      </c>
      <c r="AK82" s="228" t="str">
        <f t="shared" si="27"/>
        <v/>
      </c>
      <c r="AL82" s="228" t="str">
        <f t="shared" si="27"/>
        <v/>
      </c>
      <c r="AM82" s="228" t="str">
        <f t="shared" si="27"/>
        <v/>
      </c>
      <c r="AN82" s="228" t="str">
        <f t="shared" si="27"/>
        <v/>
      </c>
      <c r="AO82" s="228" t="str">
        <f t="shared" si="27"/>
        <v/>
      </c>
      <c r="AP82" s="228" t="str">
        <f t="shared" si="27"/>
        <v/>
      </c>
      <c r="AQ82" s="228" t="str">
        <f t="shared" si="26"/>
        <v/>
      </c>
      <c r="AR82" s="228" t="str">
        <f t="shared" si="26"/>
        <v/>
      </c>
      <c r="AS82" s="228" t="str">
        <f t="shared" si="26"/>
        <v/>
      </c>
      <c r="AT82" s="228" t="str">
        <f t="shared" si="26"/>
        <v/>
      </c>
      <c r="AU82" s="228" t="str">
        <f t="shared" si="26"/>
        <v/>
      </c>
      <c r="AV82" s="228" t="str">
        <f t="shared" si="26"/>
        <v/>
      </c>
      <c r="AW82" s="228">
        <f t="shared" si="38"/>
        <v>0</v>
      </c>
    </row>
    <row r="83" spans="1:49" s="183" customFormat="1" ht="23.15" customHeight="1">
      <c r="A83" s="61">
        <v>73</v>
      </c>
      <c r="B83" s="14" t="str">
        <f>IF(③職員名簿【年間実績】!B89="","",③職員名簿【年間実績】!B89)</f>
        <v/>
      </c>
      <c r="C83" s="173" t="str">
        <f>IF(③職員名簿【年間実績】!C89="","",③職員名簿【年間実績】!C89)</f>
        <v/>
      </c>
      <c r="D83" s="174" t="str">
        <f>IF(③職員名簿【年間実績】!D89="","",③職員名簿【年間実績】!D89)</f>
        <v/>
      </c>
      <c r="E83" s="175" t="str">
        <f>IF(③職員名簿【年間実績】!E89="","",③職員名簿【年間実績】!E89)</f>
        <v/>
      </c>
      <c r="F83" s="175" t="str">
        <f>IF(③職員名簿【年間実績】!F89="","",③職員名簿【年間実績】!F89)</f>
        <v/>
      </c>
      <c r="G83" s="175" t="str">
        <f>IF(③職員名簿【年間実績】!G89="","",③職員名簿【年間実績】!G89)</f>
        <v/>
      </c>
      <c r="H83" s="175" t="str">
        <f>IF(③職員名簿【年間実績】!H89="","",③職員名簿【年間実績】!H89)</f>
        <v/>
      </c>
      <c r="I83" s="175" t="str">
        <f>IF(③職員名簿【年間実績】!I89="","",③職員名簿【年間実績】!I89)</f>
        <v/>
      </c>
      <c r="J83" s="175" t="str">
        <f>IF(③職員名簿【年間実績】!J89="","",③職員名簿【年間実績】!J89)</f>
        <v/>
      </c>
      <c r="K83" s="231" t="str">
        <f>IF(③職員名簿【年間実績】!K89="","",③職員名簿【年間実績】!K89)</f>
        <v/>
      </c>
      <c r="L83" s="175" t="str">
        <f>IF(③職員名簿【年間実績】!L89="","",③職員名簿【年間実績】!L89)</f>
        <v/>
      </c>
      <c r="M83" s="175" t="str">
        <f>IF(③職員名簿【年間実績】!M89="","",③職員名簿【年間実績】!M89)</f>
        <v/>
      </c>
      <c r="N83" s="175" t="str">
        <f>IF(③職員名簿【年間実績】!N89="","",③職員名簿【年間実績】!N89)</f>
        <v/>
      </c>
      <c r="O83" s="175" t="str">
        <f>IF(③職員名簿【年間実績】!O89="","",③職員名簿【年間実績】!O89)</f>
        <v/>
      </c>
      <c r="P83" s="225" t="str">
        <f t="shared" si="32"/>
        <v/>
      </c>
      <c r="Q83" s="129" t="str">
        <f t="shared" si="28"/>
        <v/>
      </c>
      <c r="R83" s="129" t="str">
        <f t="shared" si="33"/>
        <v/>
      </c>
      <c r="S83" s="129" t="str">
        <f t="shared" si="34"/>
        <v/>
      </c>
      <c r="T83" s="129" t="str">
        <f t="shared" si="35"/>
        <v/>
      </c>
      <c r="U83" s="128" t="str">
        <f t="shared" si="36"/>
        <v/>
      </c>
      <c r="V83" s="128" t="str">
        <f t="shared" si="36"/>
        <v/>
      </c>
      <c r="W83" s="128" t="str">
        <f t="shared" si="36"/>
        <v/>
      </c>
      <c r="X83" s="128" t="str">
        <f t="shared" si="36"/>
        <v/>
      </c>
      <c r="Y83" s="128" t="str">
        <f t="shared" si="36"/>
        <v/>
      </c>
      <c r="Z83" s="128" t="str">
        <f t="shared" si="36"/>
        <v/>
      </c>
      <c r="AA83" s="128" t="str">
        <f t="shared" si="36"/>
        <v/>
      </c>
      <c r="AB83" s="128" t="str">
        <f t="shared" si="36"/>
        <v/>
      </c>
      <c r="AC83" s="128" t="str">
        <f t="shared" si="36"/>
        <v/>
      </c>
      <c r="AD83" s="128" t="str">
        <f t="shared" si="36"/>
        <v/>
      </c>
      <c r="AE83" s="128" t="str">
        <f t="shared" si="36"/>
        <v/>
      </c>
      <c r="AF83" s="128" t="str">
        <f t="shared" si="36"/>
        <v/>
      </c>
      <c r="AG83" s="229">
        <f t="shared" si="29"/>
        <v>0</v>
      </c>
      <c r="AH83" s="229">
        <f t="shared" si="37"/>
        <v>0</v>
      </c>
      <c r="AI83" s="230">
        <f t="shared" si="30"/>
        <v>0</v>
      </c>
      <c r="AJ83" s="228" t="str">
        <f t="shared" si="31"/>
        <v/>
      </c>
      <c r="AK83" s="228" t="str">
        <f t="shared" si="27"/>
        <v/>
      </c>
      <c r="AL83" s="228" t="str">
        <f t="shared" si="27"/>
        <v/>
      </c>
      <c r="AM83" s="228" t="str">
        <f t="shared" si="27"/>
        <v/>
      </c>
      <c r="AN83" s="228" t="str">
        <f t="shared" si="27"/>
        <v/>
      </c>
      <c r="AO83" s="228" t="str">
        <f t="shared" si="27"/>
        <v/>
      </c>
      <c r="AP83" s="228" t="str">
        <f t="shared" si="27"/>
        <v/>
      </c>
      <c r="AQ83" s="228" t="str">
        <f t="shared" si="26"/>
        <v/>
      </c>
      <c r="AR83" s="228" t="str">
        <f t="shared" si="26"/>
        <v/>
      </c>
      <c r="AS83" s="228" t="str">
        <f t="shared" si="26"/>
        <v/>
      </c>
      <c r="AT83" s="228" t="str">
        <f t="shared" si="26"/>
        <v/>
      </c>
      <c r="AU83" s="228" t="str">
        <f t="shared" si="26"/>
        <v/>
      </c>
      <c r="AV83" s="228" t="str">
        <f t="shared" si="26"/>
        <v/>
      </c>
      <c r="AW83" s="228">
        <f t="shared" si="38"/>
        <v>0</v>
      </c>
    </row>
    <row r="84" spans="1:49" s="183" customFormat="1" ht="23.15" customHeight="1">
      <c r="A84" s="61">
        <v>74</v>
      </c>
      <c r="B84" s="14" t="str">
        <f>IF(③職員名簿【年間実績】!B90="","",③職員名簿【年間実績】!B90)</f>
        <v/>
      </c>
      <c r="C84" s="173" t="str">
        <f>IF(③職員名簿【年間実績】!C90="","",③職員名簿【年間実績】!C90)</f>
        <v/>
      </c>
      <c r="D84" s="174" t="str">
        <f>IF(③職員名簿【年間実績】!D90="","",③職員名簿【年間実績】!D90)</f>
        <v/>
      </c>
      <c r="E84" s="175" t="str">
        <f>IF(③職員名簿【年間実績】!E90="","",③職員名簿【年間実績】!E90)</f>
        <v/>
      </c>
      <c r="F84" s="175" t="str">
        <f>IF(③職員名簿【年間実績】!F90="","",③職員名簿【年間実績】!F90)</f>
        <v/>
      </c>
      <c r="G84" s="175" t="str">
        <f>IF(③職員名簿【年間実績】!G90="","",③職員名簿【年間実績】!G90)</f>
        <v/>
      </c>
      <c r="H84" s="175" t="str">
        <f>IF(③職員名簿【年間実績】!H90="","",③職員名簿【年間実績】!H90)</f>
        <v/>
      </c>
      <c r="I84" s="175" t="str">
        <f>IF(③職員名簿【年間実績】!I90="","",③職員名簿【年間実績】!I90)</f>
        <v/>
      </c>
      <c r="J84" s="175" t="str">
        <f>IF(③職員名簿【年間実績】!J90="","",③職員名簿【年間実績】!J90)</f>
        <v/>
      </c>
      <c r="K84" s="231" t="str">
        <f>IF(③職員名簿【年間実績】!K90="","",③職員名簿【年間実績】!K90)</f>
        <v/>
      </c>
      <c r="L84" s="175" t="str">
        <f>IF(③職員名簿【年間実績】!L90="","",③職員名簿【年間実績】!L90)</f>
        <v/>
      </c>
      <c r="M84" s="175" t="str">
        <f>IF(③職員名簿【年間実績】!M90="","",③職員名簿【年間実績】!M90)</f>
        <v/>
      </c>
      <c r="N84" s="175" t="str">
        <f>IF(③職員名簿【年間実績】!N90="","",③職員名簿【年間実績】!N90)</f>
        <v/>
      </c>
      <c r="O84" s="175" t="str">
        <f>IF(③職員名簿【年間実績】!O90="","",③職員名簿【年間実績】!O90)</f>
        <v/>
      </c>
      <c r="P84" s="225" t="str">
        <f t="shared" si="32"/>
        <v/>
      </c>
      <c r="Q84" s="129" t="str">
        <f t="shared" si="28"/>
        <v/>
      </c>
      <c r="R84" s="129" t="str">
        <f t="shared" si="33"/>
        <v/>
      </c>
      <c r="S84" s="129" t="str">
        <f t="shared" si="34"/>
        <v/>
      </c>
      <c r="T84" s="129" t="str">
        <f t="shared" si="35"/>
        <v/>
      </c>
      <c r="U84" s="128" t="str">
        <f t="shared" si="36"/>
        <v/>
      </c>
      <c r="V84" s="128" t="str">
        <f t="shared" si="36"/>
        <v/>
      </c>
      <c r="W84" s="128" t="str">
        <f t="shared" si="36"/>
        <v/>
      </c>
      <c r="X84" s="128" t="str">
        <f t="shared" si="36"/>
        <v/>
      </c>
      <c r="Y84" s="128" t="str">
        <f t="shared" si="36"/>
        <v/>
      </c>
      <c r="Z84" s="128" t="str">
        <f t="shared" si="36"/>
        <v/>
      </c>
      <c r="AA84" s="128" t="str">
        <f t="shared" si="36"/>
        <v/>
      </c>
      <c r="AB84" s="128" t="str">
        <f t="shared" si="36"/>
        <v/>
      </c>
      <c r="AC84" s="128" t="str">
        <f t="shared" si="36"/>
        <v/>
      </c>
      <c r="AD84" s="128" t="str">
        <f t="shared" si="36"/>
        <v/>
      </c>
      <c r="AE84" s="128" t="str">
        <f t="shared" si="36"/>
        <v/>
      </c>
      <c r="AF84" s="128" t="str">
        <f t="shared" si="36"/>
        <v/>
      </c>
      <c r="AG84" s="229">
        <f t="shared" si="29"/>
        <v>0</v>
      </c>
      <c r="AH84" s="229">
        <f t="shared" si="37"/>
        <v>0</v>
      </c>
      <c r="AI84" s="230">
        <f t="shared" si="30"/>
        <v>0</v>
      </c>
      <c r="AJ84" s="228" t="str">
        <f t="shared" si="31"/>
        <v/>
      </c>
      <c r="AK84" s="228" t="str">
        <f t="shared" si="27"/>
        <v/>
      </c>
      <c r="AL84" s="228" t="str">
        <f t="shared" si="27"/>
        <v/>
      </c>
      <c r="AM84" s="228" t="str">
        <f t="shared" si="27"/>
        <v/>
      </c>
      <c r="AN84" s="228" t="str">
        <f t="shared" si="27"/>
        <v/>
      </c>
      <c r="AO84" s="228" t="str">
        <f t="shared" si="27"/>
        <v/>
      </c>
      <c r="AP84" s="228" t="str">
        <f t="shared" si="27"/>
        <v/>
      </c>
      <c r="AQ84" s="228" t="str">
        <f t="shared" si="26"/>
        <v/>
      </c>
      <c r="AR84" s="228" t="str">
        <f t="shared" si="26"/>
        <v/>
      </c>
      <c r="AS84" s="228" t="str">
        <f t="shared" si="26"/>
        <v/>
      </c>
      <c r="AT84" s="228" t="str">
        <f t="shared" si="26"/>
        <v/>
      </c>
      <c r="AU84" s="228" t="str">
        <f t="shared" si="26"/>
        <v/>
      </c>
      <c r="AV84" s="228" t="str">
        <f t="shared" si="26"/>
        <v/>
      </c>
      <c r="AW84" s="228">
        <f t="shared" si="38"/>
        <v>0</v>
      </c>
    </row>
    <row r="85" spans="1:49" s="183" customFormat="1" ht="23.15" customHeight="1">
      <c r="A85" s="61">
        <v>75</v>
      </c>
      <c r="B85" s="14" t="str">
        <f>IF(③職員名簿【年間実績】!B91="","",③職員名簿【年間実績】!B91)</f>
        <v/>
      </c>
      <c r="C85" s="173" t="str">
        <f>IF(③職員名簿【年間実績】!C91="","",③職員名簿【年間実績】!C91)</f>
        <v/>
      </c>
      <c r="D85" s="174" t="str">
        <f>IF(③職員名簿【年間実績】!D91="","",③職員名簿【年間実績】!D91)</f>
        <v/>
      </c>
      <c r="E85" s="175" t="str">
        <f>IF(③職員名簿【年間実績】!E91="","",③職員名簿【年間実績】!E91)</f>
        <v/>
      </c>
      <c r="F85" s="175" t="str">
        <f>IF(③職員名簿【年間実績】!F91="","",③職員名簿【年間実績】!F91)</f>
        <v/>
      </c>
      <c r="G85" s="175" t="str">
        <f>IF(③職員名簿【年間実績】!G91="","",③職員名簿【年間実績】!G91)</f>
        <v/>
      </c>
      <c r="H85" s="175" t="str">
        <f>IF(③職員名簿【年間実績】!H91="","",③職員名簿【年間実績】!H91)</f>
        <v/>
      </c>
      <c r="I85" s="175" t="str">
        <f>IF(③職員名簿【年間実績】!I91="","",③職員名簿【年間実績】!I91)</f>
        <v/>
      </c>
      <c r="J85" s="175" t="str">
        <f>IF(③職員名簿【年間実績】!J91="","",③職員名簿【年間実績】!J91)</f>
        <v/>
      </c>
      <c r="K85" s="231" t="str">
        <f>IF(③職員名簿【年間実績】!K91="","",③職員名簿【年間実績】!K91)</f>
        <v/>
      </c>
      <c r="L85" s="175" t="str">
        <f>IF(③職員名簿【年間実績】!L91="","",③職員名簿【年間実績】!L91)</f>
        <v/>
      </c>
      <c r="M85" s="175" t="str">
        <f>IF(③職員名簿【年間実績】!M91="","",③職員名簿【年間実績】!M91)</f>
        <v/>
      </c>
      <c r="N85" s="175" t="str">
        <f>IF(③職員名簿【年間実績】!N91="","",③職員名簿【年間実績】!N91)</f>
        <v/>
      </c>
      <c r="O85" s="175" t="str">
        <f>IF(③職員名簿【年間実績】!O91="","",③職員名簿【年間実績】!O91)</f>
        <v/>
      </c>
      <c r="P85" s="225" t="str">
        <f t="shared" si="32"/>
        <v/>
      </c>
      <c r="Q85" s="129" t="str">
        <f t="shared" si="28"/>
        <v/>
      </c>
      <c r="R85" s="129" t="str">
        <f t="shared" si="33"/>
        <v/>
      </c>
      <c r="S85" s="129" t="str">
        <f t="shared" si="34"/>
        <v/>
      </c>
      <c r="T85" s="129" t="str">
        <f t="shared" si="35"/>
        <v/>
      </c>
      <c r="U85" s="128" t="str">
        <f t="shared" si="36"/>
        <v/>
      </c>
      <c r="V85" s="128" t="str">
        <f t="shared" si="36"/>
        <v/>
      </c>
      <c r="W85" s="128" t="str">
        <f t="shared" si="36"/>
        <v/>
      </c>
      <c r="X85" s="128" t="str">
        <f t="shared" si="36"/>
        <v/>
      </c>
      <c r="Y85" s="128" t="str">
        <f t="shared" si="36"/>
        <v/>
      </c>
      <c r="Z85" s="128" t="str">
        <f t="shared" si="36"/>
        <v/>
      </c>
      <c r="AA85" s="128" t="str">
        <f t="shared" si="36"/>
        <v/>
      </c>
      <c r="AB85" s="128" t="str">
        <f t="shared" si="36"/>
        <v/>
      </c>
      <c r="AC85" s="128" t="str">
        <f t="shared" si="36"/>
        <v/>
      </c>
      <c r="AD85" s="128" t="str">
        <f t="shared" si="36"/>
        <v/>
      </c>
      <c r="AE85" s="128" t="str">
        <f t="shared" si="36"/>
        <v/>
      </c>
      <c r="AF85" s="128" t="str">
        <f t="shared" si="36"/>
        <v/>
      </c>
      <c r="AG85" s="229">
        <f t="shared" si="29"/>
        <v>0</v>
      </c>
      <c r="AH85" s="229">
        <f t="shared" si="37"/>
        <v>0</v>
      </c>
      <c r="AI85" s="230">
        <f t="shared" si="30"/>
        <v>0</v>
      </c>
      <c r="AJ85" s="228" t="str">
        <f t="shared" si="31"/>
        <v/>
      </c>
      <c r="AK85" s="228" t="str">
        <f t="shared" si="27"/>
        <v/>
      </c>
      <c r="AL85" s="228" t="str">
        <f t="shared" si="27"/>
        <v/>
      </c>
      <c r="AM85" s="228" t="str">
        <f t="shared" si="27"/>
        <v/>
      </c>
      <c r="AN85" s="228" t="str">
        <f t="shared" si="27"/>
        <v/>
      </c>
      <c r="AO85" s="228" t="str">
        <f t="shared" si="27"/>
        <v/>
      </c>
      <c r="AP85" s="228" t="str">
        <f t="shared" si="27"/>
        <v/>
      </c>
      <c r="AQ85" s="228" t="str">
        <f t="shared" si="26"/>
        <v/>
      </c>
      <c r="AR85" s="228" t="str">
        <f t="shared" si="26"/>
        <v/>
      </c>
      <c r="AS85" s="228" t="str">
        <f t="shared" si="26"/>
        <v/>
      </c>
      <c r="AT85" s="228" t="str">
        <f t="shared" si="26"/>
        <v/>
      </c>
      <c r="AU85" s="228" t="str">
        <f t="shared" si="26"/>
        <v/>
      </c>
      <c r="AV85" s="228" t="str">
        <f t="shared" si="26"/>
        <v/>
      </c>
      <c r="AW85" s="228">
        <f t="shared" si="38"/>
        <v>0</v>
      </c>
    </row>
    <row r="86" spans="1:49" s="183" customFormat="1" ht="23.15" customHeight="1">
      <c r="A86" s="61">
        <v>76</v>
      </c>
      <c r="B86" s="14" t="str">
        <f>IF(③職員名簿【年間実績】!B92="","",③職員名簿【年間実績】!B92)</f>
        <v/>
      </c>
      <c r="C86" s="173" t="str">
        <f>IF(③職員名簿【年間実績】!C92="","",③職員名簿【年間実績】!C92)</f>
        <v/>
      </c>
      <c r="D86" s="174" t="str">
        <f>IF(③職員名簿【年間実績】!D92="","",③職員名簿【年間実績】!D92)</f>
        <v/>
      </c>
      <c r="E86" s="175" t="str">
        <f>IF(③職員名簿【年間実績】!E92="","",③職員名簿【年間実績】!E92)</f>
        <v/>
      </c>
      <c r="F86" s="175" t="str">
        <f>IF(③職員名簿【年間実績】!F92="","",③職員名簿【年間実績】!F92)</f>
        <v/>
      </c>
      <c r="G86" s="175" t="str">
        <f>IF(③職員名簿【年間実績】!G92="","",③職員名簿【年間実績】!G92)</f>
        <v/>
      </c>
      <c r="H86" s="175" t="str">
        <f>IF(③職員名簿【年間実績】!H92="","",③職員名簿【年間実績】!H92)</f>
        <v/>
      </c>
      <c r="I86" s="175" t="str">
        <f>IF(③職員名簿【年間実績】!I92="","",③職員名簿【年間実績】!I92)</f>
        <v/>
      </c>
      <c r="J86" s="175" t="str">
        <f>IF(③職員名簿【年間実績】!J92="","",③職員名簿【年間実績】!J92)</f>
        <v/>
      </c>
      <c r="K86" s="231" t="str">
        <f>IF(③職員名簿【年間実績】!K92="","",③職員名簿【年間実績】!K92)</f>
        <v/>
      </c>
      <c r="L86" s="175" t="str">
        <f>IF(③職員名簿【年間実績】!L92="","",③職員名簿【年間実績】!L92)</f>
        <v/>
      </c>
      <c r="M86" s="175" t="str">
        <f>IF(③職員名簿【年間実績】!M92="","",③職員名簿【年間実績】!M92)</f>
        <v/>
      </c>
      <c r="N86" s="175" t="str">
        <f>IF(③職員名簿【年間実績】!N92="","",③職員名簿【年間実績】!N92)</f>
        <v/>
      </c>
      <c r="O86" s="175" t="str">
        <f>IF(③職員名簿【年間実績】!O92="","",③職員名簿【年間実績】!O92)</f>
        <v/>
      </c>
      <c r="P86" s="225" t="str">
        <f t="shared" si="32"/>
        <v/>
      </c>
      <c r="Q86" s="129" t="str">
        <f t="shared" si="28"/>
        <v/>
      </c>
      <c r="R86" s="129" t="str">
        <f t="shared" si="33"/>
        <v/>
      </c>
      <c r="S86" s="129" t="str">
        <f t="shared" si="34"/>
        <v/>
      </c>
      <c r="T86" s="129" t="str">
        <f t="shared" si="35"/>
        <v/>
      </c>
      <c r="U86" s="128" t="str">
        <f t="shared" si="36"/>
        <v/>
      </c>
      <c r="V86" s="128" t="str">
        <f t="shared" si="36"/>
        <v/>
      </c>
      <c r="W86" s="128" t="str">
        <f t="shared" si="36"/>
        <v/>
      </c>
      <c r="X86" s="128" t="str">
        <f t="shared" si="36"/>
        <v/>
      </c>
      <c r="Y86" s="128" t="str">
        <f t="shared" si="36"/>
        <v/>
      </c>
      <c r="Z86" s="128" t="str">
        <f t="shared" si="36"/>
        <v/>
      </c>
      <c r="AA86" s="128" t="str">
        <f t="shared" si="36"/>
        <v/>
      </c>
      <c r="AB86" s="128" t="str">
        <f t="shared" si="36"/>
        <v/>
      </c>
      <c r="AC86" s="128" t="str">
        <f t="shared" si="36"/>
        <v/>
      </c>
      <c r="AD86" s="128" t="str">
        <f t="shared" si="36"/>
        <v/>
      </c>
      <c r="AE86" s="128" t="str">
        <f t="shared" si="36"/>
        <v/>
      </c>
      <c r="AF86" s="128" t="str">
        <f t="shared" si="36"/>
        <v/>
      </c>
      <c r="AG86" s="229">
        <f t="shared" si="29"/>
        <v>0</v>
      </c>
      <c r="AH86" s="229">
        <f t="shared" si="37"/>
        <v>0</v>
      </c>
      <c r="AI86" s="230">
        <f t="shared" si="30"/>
        <v>0</v>
      </c>
      <c r="AJ86" s="228" t="str">
        <f t="shared" si="31"/>
        <v/>
      </c>
      <c r="AK86" s="228" t="str">
        <f t="shared" si="27"/>
        <v/>
      </c>
      <c r="AL86" s="228" t="str">
        <f t="shared" si="27"/>
        <v/>
      </c>
      <c r="AM86" s="228" t="str">
        <f t="shared" si="27"/>
        <v/>
      </c>
      <c r="AN86" s="228" t="str">
        <f t="shared" si="27"/>
        <v/>
      </c>
      <c r="AO86" s="228" t="str">
        <f t="shared" si="27"/>
        <v/>
      </c>
      <c r="AP86" s="228" t="str">
        <f t="shared" si="27"/>
        <v/>
      </c>
      <c r="AQ86" s="228" t="str">
        <f t="shared" si="26"/>
        <v/>
      </c>
      <c r="AR86" s="228" t="str">
        <f t="shared" si="26"/>
        <v/>
      </c>
      <c r="AS86" s="228" t="str">
        <f t="shared" si="26"/>
        <v/>
      </c>
      <c r="AT86" s="228" t="str">
        <f t="shared" si="26"/>
        <v/>
      </c>
      <c r="AU86" s="228" t="str">
        <f t="shared" si="26"/>
        <v/>
      </c>
      <c r="AV86" s="228" t="str">
        <f t="shared" si="26"/>
        <v/>
      </c>
      <c r="AW86" s="228">
        <f t="shared" si="38"/>
        <v>0</v>
      </c>
    </row>
    <row r="87" spans="1:49" s="183" customFormat="1" ht="23.15" customHeight="1">
      <c r="A87" s="61">
        <v>77</v>
      </c>
      <c r="B87" s="14" t="str">
        <f>IF(③職員名簿【年間実績】!B93="","",③職員名簿【年間実績】!B93)</f>
        <v/>
      </c>
      <c r="C87" s="173" t="str">
        <f>IF(③職員名簿【年間実績】!C93="","",③職員名簿【年間実績】!C93)</f>
        <v/>
      </c>
      <c r="D87" s="174" t="str">
        <f>IF(③職員名簿【年間実績】!D93="","",③職員名簿【年間実績】!D93)</f>
        <v/>
      </c>
      <c r="E87" s="175" t="str">
        <f>IF(③職員名簿【年間実績】!E93="","",③職員名簿【年間実績】!E93)</f>
        <v/>
      </c>
      <c r="F87" s="175" t="str">
        <f>IF(③職員名簿【年間実績】!F93="","",③職員名簿【年間実績】!F93)</f>
        <v/>
      </c>
      <c r="G87" s="175" t="str">
        <f>IF(③職員名簿【年間実績】!G93="","",③職員名簿【年間実績】!G93)</f>
        <v/>
      </c>
      <c r="H87" s="175" t="str">
        <f>IF(③職員名簿【年間実績】!H93="","",③職員名簿【年間実績】!H93)</f>
        <v/>
      </c>
      <c r="I87" s="175" t="str">
        <f>IF(③職員名簿【年間実績】!I93="","",③職員名簿【年間実績】!I93)</f>
        <v/>
      </c>
      <c r="J87" s="175" t="str">
        <f>IF(③職員名簿【年間実績】!J93="","",③職員名簿【年間実績】!J93)</f>
        <v/>
      </c>
      <c r="K87" s="231" t="str">
        <f>IF(③職員名簿【年間実績】!K93="","",③職員名簿【年間実績】!K93)</f>
        <v/>
      </c>
      <c r="L87" s="175" t="str">
        <f>IF(③職員名簿【年間実績】!L93="","",③職員名簿【年間実績】!L93)</f>
        <v/>
      </c>
      <c r="M87" s="175" t="str">
        <f>IF(③職員名簿【年間実績】!M93="","",③職員名簿【年間実績】!M93)</f>
        <v/>
      </c>
      <c r="N87" s="175" t="str">
        <f>IF(③職員名簿【年間実績】!N93="","",③職員名簿【年間実績】!N93)</f>
        <v/>
      </c>
      <c r="O87" s="175" t="str">
        <f>IF(③職員名簿【年間実績】!O93="","",③職員名簿【年間実績】!O93)</f>
        <v/>
      </c>
      <c r="P87" s="225" t="str">
        <f t="shared" si="32"/>
        <v/>
      </c>
      <c r="Q87" s="129" t="str">
        <f t="shared" si="28"/>
        <v/>
      </c>
      <c r="R87" s="129" t="str">
        <f t="shared" si="33"/>
        <v/>
      </c>
      <c r="S87" s="129" t="str">
        <f t="shared" si="34"/>
        <v/>
      </c>
      <c r="T87" s="129" t="str">
        <f t="shared" si="35"/>
        <v/>
      </c>
      <c r="U87" s="128" t="str">
        <f t="shared" si="36"/>
        <v/>
      </c>
      <c r="V87" s="128" t="str">
        <f t="shared" si="36"/>
        <v/>
      </c>
      <c r="W87" s="128" t="str">
        <f t="shared" si="36"/>
        <v/>
      </c>
      <c r="X87" s="128" t="str">
        <f t="shared" si="36"/>
        <v/>
      </c>
      <c r="Y87" s="128" t="str">
        <f t="shared" si="36"/>
        <v/>
      </c>
      <c r="Z87" s="128" t="str">
        <f t="shared" si="36"/>
        <v/>
      </c>
      <c r="AA87" s="128" t="str">
        <f t="shared" si="36"/>
        <v/>
      </c>
      <c r="AB87" s="128" t="str">
        <f t="shared" si="36"/>
        <v/>
      </c>
      <c r="AC87" s="128" t="str">
        <f t="shared" si="36"/>
        <v/>
      </c>
      <c r="AD87" s="128" t="str">
        <f t="shared" si="36"/>
        <v/>
      </c>
      <c r="AE87" s="128" t="str">
        <f t="shared" si="36"/>
        <v/>
      </c>
      <c r="AF87" s="128" t="str">
        <f t="shared" si="36"/>
        <v/>
      </c>
      <c r="AG87" s="229">
        <f t="shared" si="29"/>
        <v>0</v>
      </c>
      <c r="AH87" s="229">
        <f t="shared" si="37"/>
        <v>0</v>
      </c>
      <c r="AI87" s="230">
        <f t="shared" si="30"/>
        <v>0</v>
      </c>
      <c r="AJ87" s="228" t="str">
        <f t="shared" si="31"/>
        <v/>
      </c>
      <c r="AK87" s="228" t="str">
        <f t="shared" si="27"/>
        <v/>
      </c>
      <c r="AL87" s="228" t="str">
        <f t="shared" si="27"/>
        <v/>
      </c>
      <c r="AM87" s="228" t="str">
        <f t="shared" si="27"/>
        <v/>
      </c>
      <c r="AN87" s="228" t="str">
        <f t="shared" si="27"/>
        <v/>
      </c>
      <c r="AO87" s="228" t="str">
        <f t="shared" si="27"/>
        <v/>
      </c>
      <c r="AP87" s="228" t="str">
        <f t="shared" si="27"/>
        <v/>
      </c>
      <c r="AQ87" s="228" t="str">
        <f t="shared" si="26"/>
        <v/>
      </c>
      <c r="AR87" s="228" t="str">
        <f t="shared" si="26"/>
        <v/>
      </c>
      <c r="AS87" s="228" t="str">
        <f t="shared" si="26"/>
        <v/>
      </c>
      <c r="AT87" s="228" t="str">
        <f t="shared" si="26"/>
        <v/>
      </c>
      <c r="AU87" s="228" t="str">
        <f t="shared" si="26"/>
        <v/>
      </c>
      <c r="AV87" s="228" t="str">
        <f t="shared" si="26"/>
        <v/>
      </c>
      <c r="AW87" s="228">
        <f t="shared" si="38"/>
        <v>0</v>
      </c>
    </row>
    <row r="88" spans="1:49" s="183" customFormat="1" ht="23.15" customHeight="1">
      <c r="A88" s="61">
        <v>78</v>
      </c>
      <c r="B88" s="14" t="str">
        <f>IF(③職員名簿【年間実績】!B94="","",③職員名簿【年間実績】!B94)</f>
        <v/>
      </c>
      <c r="C88" s="173" t="str">
        <f>IF(③職員名簿【年間実績】!C94="","",③職員名簿【年間実績】!C94)</f>
        <v/>
      </c>
      <c r="D88" s="174" t="str">
        <f>IF(③職員名簿【年間実績】!D94="","",③職員名簿【年間実績】!D94)</f>
        <v/>
      </c>
      <c r="E88" s="175" t="str">
        <f>IF(③職員名簿【年間実績】!E94="","",③職員名簿【年間実績】!E94)</f>
        <v/>
      </c>
      <c r="F88" s="175" t="str">
        <f>IF(③職員名簿【年間実績】!F94="","",③職員名簿【年間実績】!F94)</f>
        <v/>
      </c>
      <c r="G88" s="175" t="str">
        <f>IF(③職員名簿【年間実績】!G94="","",③職員名簿【年間実績】!G94)</f>
        <v/>
      </c>
      <c r="H88" s="175" t="str">
        <f>IF(③職員名簿【年間実績】!H94="","",③職員名簿【年間実績】!H94)</f>
        <v/>
      </c>
      <c r="I88" s="175" t="str">
        <f>IF(③職員名簿【年間実績】!I94="","",③職員名簿【年間実績】!I94)</f>
        <v/>
      </c>
      <c r="J88" s="175" t="str">
        <f>IF(③職員名簿【年間実績】!J94="","",③職員名簿【年間実績】!J94)</f>
        <v/>
      </c>
      <c r="K88" s="231" t="str">
        <f>IF(③職員名簿【年間実績】!K94="","",③職員名簿【年間実績】!K94)</f>
        <v/>
      </c>
      <c r="L88" s="175" t="str">
        <f>IF(③職員名簿【年間実績】!L94="","",③職員名簿【年間実績】!L94)</f>
        <v/>
      </c>
      <c r="M88" s="175" t="str">
        <f>IF(③職員名簿【年間実績】!M94="","",③職員名簿【年間実績】!M94)</f>
        <v/>
      </c>
      <c r="N88" s="175" t="str">
        <f>IF(③職員名簿【年間実績】!N94="","",③職員名簿【年間実績】!N94)</f>
        <v/>
      </c>
      <c r="O88" s="175" t="str">
        <f>IF(③職員名簿【年間実績】!O94="","",③職員名簿【年間実績】!O94)</f>
        <v/>
      </c>
      <c r="P88" s="225" t="str">
        <f t="shared" si="32"/>
        <v/>
      </c>
      <c r="Q88" s="129" t="str">
        <f t="shared" si="28"/>
        <v/>
      </c>
      <c r="R88" s="129" t="str">
        <f t="shared" si="33"/>
        <v/>
      </c>
      <c r="S88" s="129" t="str">
        <f t="shared" si="34"/>
        <v/>
      </c>
      <c r="T88" s="129" t="str">
        <f t="shared" si="35"/>
        <v/>
      </c>
      <c r="U88" s="128" t="str">
        <f t="shared" si="36"/>
        <v/>
      </c>
      <c r="V88" s="128" t="str">
        <f t="shared" si="36"/>
        <v/>
      </c>
      <c r="W88" s="128" t="str">
        <f t="shared" si="36"/>
        <v/>
      </c>
      <c r="X88" s="128" t="str">
        <f t="shared" si="36"/>
        <v/>
      </c>
      <c r="Y88" s="128" t="str">
        <f t="shared" si="36"/>
        <v/>
      </c>
      <c r="Z88" s="128" t="str">
        <f t="shared" si="36"/>
        <v/>
      </c>
      <c r="AA88" s="128" t="str">
        <f t="shared" si="36"/>
        <v/>
      </c>
      <c r="AB88" s="128" t="str">
        <f t="shared" si="36"/>
        <v/>
      </c>
      <c r="AC88" s="128" t="str">
        <f t="shared" si="36"/>
        <v/>
      </c>
      <c r="AD88" s="128" t="str">
        <f t="shared" si="36"/>
        <v/>
      </c>
      <c r="AE88" s="128" t="str">
        <f t="shared" si="36"/>
        <v/>
      </c>
      <c r="AF88" s="128" t="str">
        <f t="shared" si="36"/>
        <v/>
      </c>
      <c r="AG88" s="229">
        <f t="shared" si="29"/>
        <v>0</v>
      </c>
      <c r="AH88" s="229">
        <f t="shared" si="37"/>
        <v>0</v>
      </c>
      <c r="AI88" s="230">
        <f t="shared" si="30"/>
        <v>0</v>
      </c>
      <c r="AJ88" s="228" t="str">
        <f t="shared" si="31"/>
        <v/>
      </c>
      <c r="AK88" s="228" t="str">
        <f t="shared" si="27"/>
        <v/>
      </c>
      <c r="AL88" s="228" t="str">
        <f t="shared" si="27"/>
        <v/>
      </c>
      <c r="AM88" s="228" t="str">
        <f t="shared" si="27"/>
        <v/>
      </c>
      <c r="AN88" s="228" t="str">
        <f t="shared" si="27"/>
        <v/>
      </c>
      <c r="AO88" s="228" t="str">
        <f t="shared" si="27"/>
        <v/>
      </c>
      <c r="AP88" s="228" t="str">
        <f t="shared" si="27"/>
        <v/>
      </c>
      <c r="AQ88" s="228" t="str">
        <f t="shared" si="26"/>
        <v/>
      </c>
      <c r="AR88" s="228" t="str">
        <f t="shared" si="26"/>
        <v/>
      </c>
      <c r="AS88" s="228" t="str">
        <f t="shared" si="26"/>
        <v/>
      </c>
      <c r="AT88" s="228" t="str">
        <f t="shared" si="26"/>
        <v/>
      </c>
      <c r="AU88" s="228" t="str">
        <f t="shared" si="26"/>
        <v/>
      </c>
      <c r="AV88" s="228" t="str">
        <f t="shared" si="26"/>
        <v/>
      </c>
      <c r="AW88" s="228">
        <f t="shared" si="38"/>
        <v>0</v>
      </c>
    </row>
    <row r="89" spans="1:49" s="183" customFormat="1" ht="23.15" customHeight="1">
      <c r="A89" s="61">
        <v>79</v>
      </c>
      <c r="B89" s="14" t="str">
        <f>IF(③職員名簿【年間実績】!B95="","",③職員名簿【年間実績】!B95)</f>
        <v/>
      </c>
      <c r="C89" s="173" t="str">
        <f>IF(③職員名簿【年間実績】!C95="","",③職員名簿【年間実績】!C95)</f>
        <v/>
      </c>
      <c r="D89" s="174" t="str">
        <f>IF(③職員名簿【年間実績】!D95="","",③職員名簿【年間実績】!D95)</f>
        <v/>
      </c>
      <c r="E89" s="175" t="str">
        <f>IF(③職員名簿【年間実績】!E95="","",③職員名簿【年間実績】!E95)</f>
        <v/>
      </c>
      <c r="F89" s="175" t="str">
        <f>IF(③職員名簿【年間実績】!F95="","",③職員名簿【年間実績】!F95)</f>
        <v/>
      </c>
      <c r="G89" s="175" t="str">
        <f>IF(③職員名簿【年間実績】!G95="","",③職員名簿【年間実績】!G95)</f>
        <v/>
      </c>
      <c r="H89" s="175" t="str">
        <f>IF(③職員名簿【年間実績】!H95="","",③職員名簿【年間実績】!H95)</f>
        <v/>
      </c>
      <c r="I89" s="175" t="str">
        <f>IF(③職員名簿【年間実績】!I95="","",③職員名簿【年間実績】!I95)</f>
        <v/>
      </c>
      <c r="J89" s="175" t="str">
        <f>IF(③職員名簿【年間実績】!J95="","",③職員名簿【年間実績】!J95)</f>
        <v/>
      </c>
      <c r="K89" s="231" t="str">
        <f>IF(③職員名簿【年間実績】!K95="","",③職員名簿【年間実績】!K95)</f>
        <v/>
      </c>
      <c r="L89" s="175" t="str">
        <f>IF(③職員名簿【年間実績】!L95="","",③職員名簿【年間実績】!L95)</f>
        <v/>
      </c>
      <c r="M89" s="175" t="str">
        <f>IF(③職員名簿【年間実績】!M95="","",③職員名簿【年間実績】!M95)</f>
        <v/>
      </c>
      <c r="N89" s="175" t="str">
        <f>IF(③職員名簿【年間実績】!N95="","",③職員名簿【年間実績】!N95)</f>
        <v/>
      </c>
      <c r="O89" s="175" t="str">
        <f>IF(③職員名簿【年間実績】!O95="","",③職員名簿【年間実績】!O95)</f>
        <v/>
      </c>
      <c r="P89" s="225" t="str">
        <f t="shared" si="32"/>
        <v/>
      </c>
      <c r="Q89" s="129" t="str">
        <f t="shared" si="28"/>
        <v/>
      </c>
      <c r="R89" s="129" t="str">
        <f t="shared" si="33"/>
        <v/>
      </c>
      <c r="S89" s="129" t="str">
        <f t="shared" si="34"/>
        <v/>
      </c>
      <c r="T89" s="129" t="str">
        <f t="shared" si="35"/>
        <v/>
      </c>
      <c r="U89" s="128" t="str">
        <f t="shared" si="36"/>
        <v/>
      </c>
      <c r="V89" s="128" t="str">
        <f t="shared" si="36"/>
        <v/>
      </c>
      <c r="W89" s="128" t="str">
        <f t="shared" si="36"/>
        <v/>
      </c>
      <c r="X89" s="128" t="str">
        <f t="shared" si="36"/>
        <v/>
      </c>
      <c r="Y89" s="128" t="str">
        <f t="shared" si="36"/>
        <v/>
      </c>
      <c r="Z89" s="128" t="str">
        <f t="shared" si="36"/>
        <v/>
      </c>
      <c r="AA89" s="128" t="str">
        <f t="shared" si="36"/>
        <v/>
      </c>
      <c r="AB89" s="128" t="str">
        <f t="shared" si="36"/>
        <v/>
      </c>
      <c r="AC89" s="128" t="str">
        <f t="shared" si="36"/>
        <v/>
      </c>
      <c r="AD89" s="128" t="str">
        <f t="shared" si="36"/>
        <v/>
      </c>
      <c r="AE89" s="128" t="str">
        <f t="shared" si="36"/>
        <v/>
      </c>
      <c r="AF89" s="128" t="str">
        <f t="shared" si="36"/>
        <v/>
      </c>
      <c r="AG89" s="229">
        <f t="shared" si="29"/>
        <v>0</v>
      </c>
      <c r="AH89" s="229">
        <f t="shared" si="37"/>
        <v>0</v>
      </c>
      <c r="AI89" s="230">
        <f t="shared" si="30"/>
        <v>0</v>
      </c>
      <c r="AJ89" s="228" t="str">
        <f t="shared" si="31"/>
        <v/>
      </c>
      <c r="AK89" s="228" t="str">
        <f t="shared" si="27"/>
        <v/>
      </c>
      <c r="AL89" s="228" t="str">
        <f t="shared" si="27"/>
        <v/>
      </c>
      <c r="AM89" s="228" t="str">
        <f t="shared" si="27"/>
        <v/>
      </c>
      <c r="AN89" s="228" t="str">
        <f t="shared" si="27"/>
        <v/>
      </c>
      <c r="AO89" s="228" t="str">
        <f t="shared" si="27"/>
        <v/>
      </c>
      <c r="AP89" s="228" t="str">
        <f t="shared" si="27"/>
        <v/>
      </c>
      <c r="AQ89" s="228" t="str">
        <f t="shared" si="26"/>
        <v/>
      </c>
      <c r="AR89" s="228" t="str">
        <f t="shared" si="26"/>
        <v/>
      </c>
      <c r="AS89" s="228" t="str">
        <f t="shared" si="26"/>
        <v/>
      </c>
      <c r="AT89" s="228" t="str">
        <f t="shared" si="26"/>
        <v/>
      </c>
      <c r="AU89" s="228" t="str">
        <f t="shared" si="26"/>
        <v/>
      </c>
      <c r="AV89" s="228" t="str">
        <f t="shared" si="26"/>
        <v/>
      </c>
      <c r="AW89" s="228">
        <f t="shared" si="38"/>
        <v>0</v>
      </c>
    </row>
    <row r="90" spans="1:49" s="183" customFormat="1" ht="23.15" customHeight="1">
      <c r="A90" s="61">
        <v>80</v>
      </c>
      <c r="B90" s="14" t="str">
        <f>IF(③職員名簿【年間実績】!B96="","",③職員名簿【年間実績】!B96)</f>
        <v/>
      </c>
      <c r="C90" s="173" t="str">
        <f>IF(③職員名簿【年間実績】!C96="","",③職員名簿【年間実績】!C96)</f>
        <v/>
      </c>
      <c r="D90" s="174" t="str">
        <f>IF(③職員名簿【年間実績】!D96="","",③職員名簿【年間実績】!D96)</f>
        <v/>
      </c>
      <c r="E90" s="175" t="str">
        <f>IF(③職員名簿【年間実績】!E96="","",③職員名簿【年間実績】!E96)</f>
        <v/>
      </c>
      <c r="F90" s="175" t="str">
        <f>IF(③職員名簿【年間実績】!F96="","",③職員名簿【年間実績】!F96)</f>
        <v/>
      </c>
      <c r="G90" s="175" t="str">
        <f>IF(③職員名簿【年間実績】!G96="","",③職員名簿【年間実績】!G96)</f>
        <v/>
      </c>
      <c r="H90" s="175" t="str">
        <f>IF(③職員名簿【年間実績】!H96="","",③職員名簿【年間実績】!H96)</f>
        <v/>
      </c>
      <c r="I90" s="175" t="str">
        <f>IF(③職員名簿【年間実績】!I96="","",③職員名簿【年間実績】!I96)</f>
        <v/>
      </c>
      <c r="J90" s="175" t="str">
        <f>IF(③職員名簿【年間実績】!J96="","",③職員名簿【年間実績】!J96)</f>
        <v/>
      </c>
      <c r="K90" s="231" t="str">
        <f>IF(③職員名簿【年間実績】!K96="","",③職員名簿【年間実績】!K96)</f>
        <v/>
      </c>
      <c r="L90" s="175" t="str">
        <f>IF(③職員名簿【年間実績】!L96="","",③職員名簿【年間実績】!L96)</f>
        <v/>
      </c>
      <c r="M90" s="175" t="str">
        <f>IF(③職員名簿【年間実績】!M96="","",③職員名簿【年間実績】!M96)</f>
        <v/>
      </c>
      <c r="N90" s="175" t="str">
        <f>IF(③職員名簿【年間実績】!N96="","",③職員名簿【年間実績】!N96)</f>
        <v/>
      </c>
      <c r="O90" s="175" t="str">
        <f>IF(③職員名簿【年間実績】!O96="","",③職員名簿【年間実績】!O96)</f>
        <v/>
      </c>
      <c r="P90" s="225" t="str">
        <f t="shared" si="32"/>
        <v/>
      </c>
      <c r="Q90" s="129" t="str">
        <f t="shared" si="28"/>
        <v/>
      </c>
      <c r="R90" s="129" t="str">
        <f t="shared" si="33"/>
        <v/>
      </c>
      <c r="S90" s="129" t="str">
        <f t="shared" si="34"/>
        <v/>
      </c>
      <c r="T90" s="129" t="str">
        <f t="shared" si="35"/>
        <v/>
      </c>
      <c r="U90" s="128" t="str">
        <f t="shared" si="36"/>
        <v/>
      </c>
      <c r="V90" s="128" t="str">
        <f t="shared" si="36"/>
        <v/>
      </c>
      <c r="W90" s="128" t="str">
        <f t="shared" si="36"/>
        <v/>
      </c>
      <c r="X90" s="128" t="str">
        <f t="shared" si="36"/>
        <v/>
      </c>
      <c r="Y90" s="128" t="str">
        <f t="shared" si="36"/>
        <v/>
      </c>
      <c r="Z90" s="128" t="str">
        <f t="shared" si="36"/>
        <v/>
      </c>
      <c r="AA90" s="128" t="str">
        <f t="shared" si="36"/>
        <v/>
      </c>
      <c r="AB90" s="128" t="str">
        <f t="shared" si="36"/>
        <v/>
      </c>
      <c r="AC90" s="128" t="str">
        <f t="shared" si="36"/>
        <v/>
      </c>
      <c r="AD90" s="128" t="str">
        <f t="shared" si="36"/>
        <v/>
      </c>
      <c r="AE90" s="128" t="str">
        <f t="shared" si="36"/>
        <v/>
      </c>
      <c r="AF90" s="128" t="str">
        <f t="shared" si="36"/>
        <v/>
      </c>
      <c r="AG90" s="229">
        <f t="shared" si="29"/>
        <v>0</v>
      </c>
      <c r="AH90" s="229">
        <f t="shared" si="37"/>
        <v>0</v>
      </c>
      <c r="AI90" s="230">
        <f t="shared" si="30"/>
        <v>0</v>
      </c>
      <c r="AJ90" s="228" t="str">
        <f t="shared" si="31"/>
        <v/>
      </c>
      <c r="AK90" s="228" t="str">
        <f t="shared" si="27"/>
        <v/>
      </c>
      <c r="AL90" s="228" t="str">
        <f t="shared" si="27"/>
        <v/>
      </c>
      <c r="AM90" s="228" t="str">
        <f t="shared" si="27"/>
        <v/>
      </c>
      <c r="AN90" s="228" t="str">
        <f t="shared" si="27"/>
        <v/>
      </c>
      <c r="AO90" s="228" t="str">
        <f t="shared" si="27"/>
        <v/>
      </c>
      <c r="AP90" s="228" t="str">
        <f t="shared" si="27"/>
        <v/>
      </c>
      <c r="AQ90" s="228" t="str">
        <f t="shared" si="26"/>
        <v/>
      </c>
      <c r="AR90" s="228" t="str">
        <f t="shared" si="26"/>
        <v/>
      </c>
      <c r="AS90" s="228" t="str">
        <f t="shared" si="26"/>
        <v/>
      </c>
      <c r="AT90" s="228" t="str">
        <f t="shared" si="26"/>
        <v/>
      </c>
      <c r="AU90" s="228" t="str">
        <f t="shared" si="26"/>
        <v/>
      </c>
      <c r="AV90" s="228" t="str">
        <f t="shared" si="26"/>
        <v/>
      </c>
      <c r="AW90" s="228">
        <f t="shared" si="38"/>
        <v>0</v>
      </c>
    </row>
    <row r="91" spans="1:49" s="183" customFormat="1" ht="23.15" customHeight="1">
      <c r="A91" s="61">
        <v>81</v>
      </c>
      <c r="B91" s="14" t="str">
        <f>IF(③職員名簿【年間実績】!B97="","",③職員名簿【年間実績】!B97)</f>
        <v/>
      </c>
      <c r="C91" s="173" t="str">
        <f>IF(③職員名簿【年間実績】!C97="","",③職員名簿【年間実績】!C97)</f>
        <v/>
      </c>
      <c r="D91" s="174" t="str">
        <f>IF(③職員名簿【年間実績】!D97="","",③職員名簿【年間実績】!D97)</f>
        <v/>
      </c>
      <c r="E91" s="175" t="str">
        <f>IF(③職員名簿【年間実績】!E97="","",③職員名簿【年間実績】!E97)</f>
        <v/>
      </c>
      <c r="F91" s="175" t="str">
        <f>IF(③職員名簿【年間実績】!F97="","",③職員名簿【年間実績】!F97)</f>
        <v/>
      </c>
      <c r="G91" s="175" t="str">
        <f>IF(③職員名簿【年間実績】!G97="","",③職員名簿【年間実績】!G97)</f>
        <v/>
      </c>
      <c r="H91" s="175" t="str">
        <f>IF(③職員名簿【年間実績】!H97="","",③職員名簿【年間実績】!H97)</f>
        <v/>
      </c>
      <c r="I91" s="175" t="str">
        <f>IF(③職員名簿【年間実績】!I97="","",③職員名簿【年間実績】!I97)</f>
        <v/>
      </c>
      <c r="J91" s="175" t="str">
        <f>IF(③職員名簿【年間実績】!J97="","",③職員名簿【年間実績】!J97)</f>
        <v/>
      </c>
      <c r="K91" s="231" t="str">
        <f>IF(③職員名簿【年間実績】!K97="","",③職員名簿【年間実績】!K97)</f>
        <v/>
      </c>
      <c r="L91" s="175" t="str">
        <f>IF(③職員名簿【年間実績】!L97="","",③職員名簿【年間実績】!L97)</f>
        <v/>
      </c>
      <c r="M91" s="175" t="str">
        <f>IF(③職員名簿【年間実績】!M97="","",③職員名簿【年間実績】!M97)</f>
        <v/>
      </c>
      <c r="N91" s="175" t="str">
        <f>IF(③職員名簿【年間実績】!N97="","",③職員名簿【年間実績】!N97)</f>
        <v/>
      </c>
      <c r="O91" s="175" t="str">
        <f>IF(③職員名簿【年間実績】!O97="","",③職員名簿【年間実績】!O97)</f>
        <v/>
      </c>
      <c r="P91" s="225" t="str">
        <f t="shared" si="32"/>
        <v/>
      </c>
      <c r="Q91" s="129" t="str">
        <f t="shared" si="28"/>
        <v/>
      </c>
      <c r="R91" s="129" t="str">
        <f t="shared" si="33"/>
        <v/>
      </c>
      <c r="S91" s="129" t="str">
        <f t="shared" si="34"/>
        <v/>
      </c>
      <c r="T91" s="129" t="str">
        <f t="shared" si="35"/>
        <v/>
      </c>
      <c r="U91" s="128" t="str">
        <f t="shared" si="36"/>
        <v/>
      </c>
      <c r="V91" s="128" t="str">
        <f t="shared" si="36"/>
        <v/>
      </c>
      <c r="W91" s="128" t="str">
        <f t="shared" si="36"/>
        <v/>
      </c>
      <c r="X91" s="128" t="str">
        <f t="shared" si="36"/>
        <v/>
      </c>
      <c r="Y91" s="128" t="str">
        <f t="shared" si="36"/>
        <v/>
      </c>
      <c r="Z91" s="128" t="str">
        <f t="shared" si="36"/>
        <v/>
      </c>
      <c r="AA91" s="128" t="str">
        <f t="shared" si="36"/>
        <v/>
      </c>
      <c r="AB91" s="128" t="str">
        <f t="shared" si="36"/>
        <v/>
      </c>
      <c r="AC91" s="128" t="str">
        <f t="shared" si="36"/>
        <v/>
      </c>
      <c r="AD91" s="128" t="str">
        <f t="shared" si="36"/>
        <v/>
      </c>
      <c r="AE91" s="128" t="str">
        <f t="shared" si="36"/>
        <v/>
      </c>
      <c r="AF91" s="128" t="str">
        <f t="shared" si="36"/>
        <v/>
      </c>
      <c r="AG91" s="229">
        <f t="shared" si="29"/>
        <v>0</v>
      </c>
      <c r="AH91" s="229">
        <f t="shared" si="37"/>
        <v>0</v>
      </c>
      <c r="AI91" s="230">
        <f t="shared" si="30"/>
        <v>0</v>
      </c>
      <c r="AJ91" s="228" t="str">
        <f t="shared" si="31"/>
        <v/>
      </c>
      <c r="AK91" s="228" t="str">
        <f t="shared" si="27"/>
        <v/>
      </c>
      <c r="AL91" s="228" t="str">
        <f t="shared" si="27"/>
        <v/>
      </c>
      <c r="AM91" s="228" t="str">
        <f t="shared" si="27"/>
        <v/>
      </c>
      <c r="AN91" s="228" t="str">
        <f t="shared" si="27"/>
        <v/>
      </c>
      <c r="AO91" s="228" t="str">
        <f t="shared" si="27"/>
        <v/>
      </c>
      <c r="AP91" s="228" t="str">
        <f t="shared" si="27"/>
        <v/>
      </c>
      <c r="AQ91" s="228" t="str">
        <f t="shared" si="26"/>
        <v/>
      </c>
      <c r="AR91" s="228" t="str">
        <f t="shared" si="26"/>
        <v/>
      </c>
      <c r="AS91" s="228" t="str">
        <f t="shared" si="26"/>
        <v/>
      </c>
      <c r="AT91" s="228" t="str">
        <f t="shared" si="26"/>
        <v/>
      </c>
      <c r="AU91" s="228" t="str">
        <f t="shared" si="26"/>
        <v/>
      </c>
      <c r="AV91" s="228" t="str">
        <f t="shared" si="26"/>
        <v/>
      </c>
      <c r="AW91" s="228">
        <f t="shared" si="38"/>
        <v>0</v>
      </c>
    </row>
    <row r="92" spans="1:49" s="183" customFormat="1" ht="23.15" customHeight="1">
      <c r="A92" s="61">
        <v>82</v>
      </c>
      <c r="B92" s="14" t="str">
        <f>IF(③職員名簿【年間実績】!B98="","",③職員名簿【年間実績】!B98)</f>
        <v/>
      </c>
      <c r="C92" s="173" t="str">
        <f>IF(③職員名簿【年間実績】!C98="","",③職員名簿【年間実績】!C98)</f>
        <v/>
      </c>
      <c r="D92" s="174" t="str">
        <f>IF(③職員名簿【年間実績】!D98="","",③職員名簿【年間実績】!D98)</f>
        <v/>
      </c>
      <c r="E92" s="175" t="str">
        <f>IF(③職員名簿【年間実績】!E98="","",③職員名簿【年間実績】!E98)</f>
        <v/>
      </c>
      <c r="F92" s="175" t="str">
        <f>IF(③職員名簿【年間実績】!F98="","",③職員名簿【年間実績】!F98)</f>
        <v/>
      </c>
      <c r="G92" s="175" t="str">
        <f>IF(③職員名簿【年間実績】!G98="","",③職員名簿【年間実績】!G98)</f>
        <v/>
      </c>
      <c r="H92" s="175" t="str">
        <f>IF(③職員名簿【年間実績】!H98="","",③職員名簿【年間実績】!H98)</f>
        <v/>
      </c>
      <c r="I92" s="175" t="str">
        <f>IF(③職員名簿【年間実績】!I98="","",③職員名簿【年間実績】!I98)</f>
        <v/>
      </c>
      <c r="J92" s="175" t="str">
        <f>IF(③職員名簿【年間実績】!J98="","",③職員名簿【年間実績】!J98)</f>
        <v/>
      </c>
      <c r="K92" s="231" t="str">
        <f>IF(③職員名簿【年間実績】!K98="","",③職員名簿【年間実績】!K98)</f>
        <v/>
      </c>
      <c r="L92" s="175" t="str">
        <f>IF(③職員名簿【年間実績】!L98="","",③職員名簿【年間実績】!L98)</f>
        <v/>
      </c>
      <c r="M92" s="175" t="str">
        <f>IF(③職員名簿【年間実績】!M98="","",③職員名簿【年間実績】!M98)</f>
        <v/>
      </c>
      <c r="N92" s="175" t="str">
        <f>IF(③職員名簿【年間実績】!N98="","",③職員名簿【年間実績】!N98)</f>
        <v/>
      </c>
      <c r="O92" s="175" t="str">
        <f>IF(③職員名簿【年間実績】!O98="","",③職員名簿【年間実績】!O98)</f>
        <v/>
      </c>
      <c r="P92" s="225" t="str">
        <f t="shared" si="32"/>
        <v/>
      </c>
      <c r="Q92" s="129" t="str">
        <f t="shared" si="28"/>
        <v/>
      </c>
      <c r="R92" s="129" t="str">
        <f t="shared" si="33"/>
        <v/>
      </c>
      <c r="S92" s="129" t="str">
        <f t="shared" si="34"/>
        <v/>
      </c>
      <c r="T92" s="129" t="str">
        <f t="shared" si="35"/>
        <v/>
      </c>
      <c r="U92" s="128" t="str">
        <f t="shared" ref="U92:AF107" si="39">IF($T92="",IF($K92="","",IF(U$9&gt;=$K92,IF($L92="",$S92,IF(U$9&gt;$L92,"",$S92)),"")),IF(AND(U$9&gt;=$K92,OR($L92&gt;=U$9,$L92="")),$T92,""))</f>
        <v/>
      </c>
      <c r="V92" s="128" t="str">
        <f t="shared" si="39"/>
        <v/>
      </c>
      <c r="W92" s="128" t="str">
        <f t="shared" si="39"/>
        <v/>
      </c>
      <c r="X92" s="128" t="str">
        <f t="shared" si="39"/>
        <v/>
      </c>
      <c r="Y92" s="128" t="str">
        <f t="shared" si="39"/>
        <v/>
      </c>
      <c r="Z92" s="128" t="str">
        <f t="shared" si="39"/>
        <v/>
      </c>
      <c r="AA92" s="128" t="str">
        <f t="shared" si="39"/>
        <v/>
      </c>
      <c r="AB92" s="128" t="str">
        <f t="shared" si="39"/>
        <v/>
      </c>
      <c r="AC92" s="128" t="str">
        <f t="shared" si="39"/>
        <v/>
      </c>
      <c r="AD92" s="128" t="str">
        <f t="shared" si="39"/>
        <v/>
      </c>
      <c r="AE92" s="128" t="str">
        <f t="shared" si="39"/>
        <v/>
      </c>
      <c r="AF92" s="128" t="str">
        <f t="shared" si="39"/>
        <v/>
      </c>
      <c r="AG92" s="229">
        <f t="shared" si="29"/>
        <v>0</v>
      </c>
      <c r="AH92" s="229">
        <f t="shared" si="37"/>
        <v>0</v>
      </c>
      <c r="AI92" s="230">
        <f t="shared" si="30"/>
        <v>0</v>
      </c>
      <c r="AJ92" s="228" t="str">
        <f t="shared" si="31"/>
        <v/>
      </c>
      <c r="AK92" s="228" t="str">
        <f t="shared" si="27"/>
        <v/>
      </c>
      <c r="AL92" s="228" t="str">
        <f t="shared" si="27"/>
        <v/>
      </c>
      <c r="AM92" s="228" t="str">
        <f t="shared" si="27"/>
        <v/>
      </c>
      <c r="AN92" s="228" t="str">
        <f t="shared" si="27"/>
        <v/>
      </c>
      <c r="AO92" s="228" t="str">
        <f t="shared" si="27"/>
        <v/>
      </c>
      <c r="AP92" s="228" t="str">
        <f t="shared" si="27"/>
        <v/>
      </c>
      <c r="AQ92" s="228" t="str">
        <f t="shared" si="27"/>
        <v/>
      </c>
      <c r="AR92" s="228" t="str">
        <f t="shared" si="27"/>
        <v/>
      </c>
      <c r="AS92" s="228" t="str">
        <f t="shared" si="27"/>
        <v/>
      </c>
      <c r="AT92" s="228" t="str">
        <f t="shared" si="27"/>
        <v/>
      </c>
      <c r="AU92" s="228" t="str">
        <f t="shared" si="27"/>
        <v/>
      </c>
      <c r="AV92" s="228" t="str">
        <f t="shared" si="27"/>
        <v/>
      </c>
      <c r="AW92" s="228">
        <f t="shared" si="38"/>
        <v>0</v>
      </c>
    </row>
    <row r="93" spans="1:49" s="183" customFormat="1" ht="23.15" customHeight="1">
      <c r="A93" s="61">
        <v>83</v>
      </c>
      <c r="B93" s="14" t="str">
        <f>IF(③職員名簿【年間実績】!B99="","",③職員名簿【年間実績】!B99)</f>
        <v/>
      </c>
      <c r="C93" s="173" t="str">
        <f>IF(③職員名簿【年間実績】!C99="","",③職員名簿【年間実績】!C99)</f>
        <v/>
      </c>
      <c r="D93" s="174" t="str">
        <f>IF(③職員名簿【年間実績】!D99="","",③職員名簿【年間実績】!D99)</f>
        <v/>
      </c>
      <c r="E93" s="175" t="str">
        <f>IF(③職員名簿【年間実績】!E99="","",③職員名簿【年間実績】!E99)</f>
        <v/>
      </c>
      <c r="F93" s="175" t="str">
        <f>IF(③職員名簿【年間実績】!F99="","",③職員名簿【年間実績】!F99)</f>
        <v/>
      </c>
      <c r="G93" s="175" t="str">
        <f>IF(③職員名簿【年間実績】!G99="","",③職員名簿【年間実績】!G99)</f>
        <v/>
      </c>
      <c r="H93" s="175" t="str">
        <f>IF(③職員名簿【年間実績】!H99="","",③職員名簿【年間実績】!H99)</f>
        <v/>
      </c>
      <c r="I93" s="175" t="str">
        <f>IF(③職員名簿【年間実績】!I99="","",③職員名簿【年間実績】!I99)</f>
        <v/>
      </c>
      <c r="J93" s="175" t="str">
        <f>IF(③職員名簿【年間実績】!J99="","",③職員名簿【年間実績】!J99)</f>
        <v/>
      </c>
      <c r="K93" s="231" t="str">
        <f>IF(③職員名簿【年間実績】!K99="","",③職員名簿【年間実績】!K99)</f>
        <v/>
      </c>
      <c r="L93" s="175" t="str">
        <f>IF(③職員名簿【年間実績】!L99="","",③職員名簿【年間実績】!L99)</f>
        <v/>
      </c>
      <c r="M93" s="175" t="str">
        <f>IF(③職員名簿【年間実績】!M99="","",③職員名簿【年間実績】!M99)</f>
        <v/>
      </c>
      <c r="N93" s="175" t="str">
        <f>IF(③職員名簿【年間実績】!N99="","",③職員名簿【年間実績】!N99)</f>
        <v/>
      </c>
      <c r="O93" s="175" t="str">
        <f>IF(③職員名簿【年間実績】!O99="","",③職員名簿【年間実績】!O99)</f>
        <v/>
      </c>
      <c r="P93" s="225" t="str">
        <f t="shared" si="32"/>
        <v/>
      </c>
      <c r="Q93" s="129" t="str">
        <f t="shared" si="28"/>
        <v/>
      </c>
      <c r="R93" s="129" t="str">
        <f t="shared" si="33"/>
        <v/>
      </c>
      <c r="S93" s="129" t="str">
        <f t="shared" si="34"/>
        <v/>
      </c>
      <c r="T93" s="129" t="str">
        <f t="shared" si="35"/>
        <v/>
      </c>
      <c r="U93" s="128" t="str">
        <f t="shared" si="39"/>
        <v/>
      </c>
      <c r="V93" s="128" t="str">
        <f t="shared" si="39"/>
        <v/>
      </c>
      <c r="W93" s="128" t="str">
        <f t="shared" si="39"/>
        <v/>
      </c>
      <c r="X93" s="128" t="str">
        <f t="shared" si="39"/>
        <v/>
      </c>
      <c r="Y93" s="128" t="str">
        <f t="shared" si="39"/>
        <v/>
      </c>
      <c r="Z93" s="128" t="str">
        <f t="shared" si="39"/>
        <v/>
      </c>
      <c r="AA93" s="128" t="str">
        <f t="shared" si="39"/>
        <v/>
      </c>
      <c r="AB93" s="128" t="str">
        <f t="shared" si="39"/>
        <v/>
      </c>
      <c r="AC93" s="128" t="str">
        <f t="shared" si="39"/>
        <v/>
      </c>
      <c r="AD93" s="128" t="str">
        <f t="shared" si="39"/>
        <v/>
      </c>
      <c r="AE93" s="128" t="str">
        <f t="shared" si="39"/>
        <v/>
      </c>
      <c r="AF93" s="128" t="str">
        <f t="shared" si="39"/>
        <v/>
      </c>
      <c r="AG93" s="229">
        <f t="shared" si="29"/>
        <v>0</v>
      </c>
      <c r="AH93" s="229">
        <f t="shared" si="37"/>
        <v>0</v>
      </c>
      <c r="AI93" s="230">
        <f t="shared" si="30"/>
        <v>0</v>
      </c>
      <c r="AJ93" s="228" t="str">
        <f t="shared" si="31"/>
        <v/>
      </c>
      <c r="AK93" s="228" t="str">
        <f t="shared" si="27"/>
        <v/>
      </c>
      <c r="AL93" s="228" t="str">
        <f t="shared" si="27"/>
        <v/>
      </c>
      <c r="AM93" s="228" t="str">
        <f t="shared" si="27"/>
        <v/>
      </c>
      <c r="AN93" s="228" t="str">
        <f t="shared" si="27"/>
        <v/>
      </c>
      <c r="AO93" s="228" t="str">
        <f t="shared" si="27"/>
        <v/>
      </c>
      <c r="AP93" s="228" t="str">
        <f t="shared" si="27"/>
        <v/>
      </c>
      <c r="AQ93" s="228" t="str">
        <f t="shared" si="27"/>
        <v/>
      </c>
      <c r="AR93" s="228" t="str">
        <f t="shared" si="27"/>
        <v/>
      </c>
      <c r="AS93" s="228" t="str">
        <f t="shared" si="27"/>
        <v/>
      </c>
      <c r="AT93" s="228" t="str">
        <f t="shared" si="27"/>
        <v/>
      </c>
      <c r="AU93" s="228" t="str">
        <f t="shared" si="27"/>
        <v/>
      </c>
      <c r="AV93" s="228" t="str">
        <f t="shared" si="27"/>
        <v/>
      </c>
      <c r="AW93" s="228">
        <f t="shared" si="38"/>
        <v>0</v>
      </c>
    </row>
    <row r="94" spans="1:49" s="183" customFormat="1" ht="23.15" customHeight="1">
      <c r="A94" s="61">
        <v>84</v>
      </c>
      <c r="B94" s="14" t="str">
        <f>IF(③職員名簿【年間実績】!B100="","",③職員名簿【年間実績】!B100)</f>
        <v/>
      </c>
      <c r="C94" s="173" t="str">
        <f>IF(③職員名簿【年間実績】!C100="","",③職員名簿【年間実績】!C100)</f>
        <v/>
      </c>
      <c r="D94" s="174" t="str">
        <f>IF(③職員名簿【年間実績】!D100="","",③職員名簿【年間実績】!D100)</f>
        <v/>
      </c>
      <c r="E94" s="175" t="str">
        <f>IF(③職員名簿【年間実績】!E100="","",③職員名簿【年間実績】!E100)</f>
        <v/>
      </c>
      <c r="F94" s="175" t="str">
        <f>IF(③職員名簿【年間実績】!F100="","",③職員名簿【年間実績】!F100)</f>
        <v/>
      </c>
      <c r="G94" s="175" t="str">
        <f>IF(③職員名簿【年間実績】!G100="","",③職員名簿【年間実績】!G100)</f>
        <v/>
      </c>
      <c r="H94" s="175" t="str">
        <f>IF(③職員名簿【年間実績】!H100="","",③職員名簿【年間実績】!H100)</f>
        <v/>
      </c>
      <c r="I94" s="175" t="str">
        <f>IF(③職員名簿【年間実績】!I100="","",③職員名簿【年間実績】!I100)</f>
        <v/>
      </c>
      <c r="J94" s="175" t="str">
        <f>IF(③職員名簿【年間実績】!J100="","",③職員名簿【年間実績】!J100)</f>
        <v/>
      </c>
      <c r="K94" s="231" t="str">
        <f>IF(③職員名簿【年間実績】!K100="","",③職員名簿【年間実績】!K100)</f>
        <v/>
      </c>
      <c r="L94" s="175" t="str">
        <f>IF(③職員名簿【年間実績】!L100="","",③職員名簿【年間実績】!L100)</f>
        <v/>
      </c>
      <c r="M94" s="175" t="str">
        <f>IF(③職員名簿【年間実績】!M100="","",③職員名簿【年間実績】!M100)</f>
        <v/>
      </c>
      <c r="N94" s="175" t="str">
        <f>IF(③職員名簿【年間実績】!N100="","",③職員名簿【年間実績】!N100)</f>
        <v/>
      </c>
      <c r="O94" s="175" t="str">
        <f>IF(③職員名簿【年間実績】!O100="","",③職員名簿【年間実績】!O100)</f>
        <v/>
      </c>
      <c r="P94" s="225" t="str">
        <f t="shared" si="32"/>
        <v/>
      </c>
      <c r="Q94" s="129" t="str">
        <f t="shared" si="28"/>
        <v/>
      </c>
      <c r="R94" s="129" t="str">
        <f t="shared" si="33"/>
        <v/>
      </c>
      <c r="S94" s="129" t="str">
        <f t="shared" si="34"/>
        <v/>
      </c>
      <c r="T94" s="129" t="str">
        <f t="shared" si="35"/>
        <v/>
      </c>
      <c r="U94" s="128" t="str">
        <f t="shared" si="39"/>
        <v/>
      </c>
      <c r="V94" s="128" t="str">
        <f t="shared" si="39"/>
        <v/>
      </c>
      <c r="W94" s="128" t="str">
        <f t="shared" si="39"/>
        <v/>
      </c>
      <c r="X94" s="128" t="str">
        <f t="shared" si="39"/>
        <v/>
      </c>
      <c r="Y94" s="128" t="str">
        <f t="shared" si="39"/>
        <v/>
      </c>
      <c r="Z94" s="128" t="str">
        <f t="shared" si="39"/>
        <v/>
      </c>
      <c r="AA94" s="128" t="str">
        <f t="shared" si="39"/>
        <v/>
      </c>
      <c r="AB94" s="128" t="str">
        <f t="shared" si="39"/>
        <v/>
      </c>
      <c r="AC94" s="128" t="str">
        <f t="shared" si="39"/>
        <v/>
      </c>
      <c r="AD94" s="128" t="str">
        <f t="shared" si="39"/>
        <v/>
      </c>
      <c r="AE94" s="128" t="str">
        <f t="shared" si="39"/>
        <v/>
      </c>
      <c r="AF94" s="128" t="str">
        <f t="shared" si="39"/>
        <v/>
      </c>
      <c r="AG94" s="229">
        <f t="shared" si="29"/>
        <v>0</v>
      </c>
      <c r="AH94" s="229">
        <f t="shared" si="37"/>
        <v>0</v>
      </c>
      <c r="AI94" s="230">
        <f t="shared" si="30"/>
        <v>0</v>
      </c>
      <c r="AJ94" s="228" t="str">
        <f t="shared" si="31"/>
        <v/>
      </c>
      <c r="AK94" s="228" t="str">
        <f t="shared" si="27"/>
        <v/>
      </c>
      <c r="AL94" s="228" t="str">
        <f t="shared" si="27"/>
        <v/>
      </c>
      <c r="AM94" s="228" t="str">
        <f t="shared" si="27"/>
        <v/>
      </c>
      <c r="AN94" s="228" t="str">
        <f t="shared" si="27"/>
        <v/>
      </c>
      <c r="AO94" s="228" t="str">
        <f t="shared" si="27"/>
        <v/>
      </c>
      <c r="AP94" s="228" t="str">
        <f t="shared" si="27"/>
        <v/>
      </c>
      <c r="AQ94" s="228" t="str">
        <f t="shared" si="27"/>
        <v/>
      </c>
      <c r="AR94" s="228" t="str">
        <f t="shared" si="27"/>
        <v/>
      </c>
      <c r="AS94" s="228" t="str">
        <f t="shared" si="27"/>
        <v/>
      </c>
      <c r="AT94" s="228" t="str">
        <f t="shared" si="27"/>
        <v/>
      </c>
      <c r="AU94" s="228" t="str">
        <f t="shared" si="27"/>
        <v/>
      </c>
      <c r="AV94" s="228" t="str">
        <f t="shared" si="27"/>
        <v/>
      </c>
      <c r="AW94" s="228">
        <f t="shared" si="38"/>
        <v>0</v>
      </c>
    </row>
    <row r="95" spans="1:49" s="183" customFormat="1" ht="23.15" customHeight="1">
      <c r="A95" s="61">
        <v>85</v>
      </c>
      <c r="B95" s="14" t="str">
        <f>IF(③職員名簿【年間実績】!B101="","",③職員名簿【年間実績】!B101)</f>
        <v/>
      </c>
      <c r="C95" s="173" t="str">
        <f>IF(③職員名簿【年間実績】!C101="","",③職員名簿【年間実績】!C101)</f>
        <v/>
      </c>
      <c r="D95" s="174" t="str">
        <f>IF(③職員名簿【年間実績】!D101="","",③職員名簿【年間実績】!D101)</f>
        <v/>
      </c>
      <c r="E95" s="175" t="str">
        <f>IF(③職員名簿【年間実績】!E101="","",③職員名簿【年間実績】!E101)</f>
        <v/>
      </c>
      <c r="F95" s="175" t="str">
        <f>IF(③職員名簿【年間実績】!F101="","",③職員名簿【年間実績】!F101)</f>
        <v/>
      </c>
      <c r="G95" s="175" t="str">
        <f>IF(③職員名簿【年間実績】!G101="","",③職員名簿【年間実績】!G101)</f>
        <v/>
      </c>
      <c r="H95" s="175" t="str">
        <f>IF(③職員名簿【年間実績】!H101="","",③職員名簿【年間実績】!H101)</f>
        <v/>
      </c>
      <c r="I95" s="175" t="str">
        <f>IF(③職員名簿【年間実績】!I101="","",③職員名簿【年間実績】!I101)</f>
        <v/>
      </c>
      <c r="J95" s="175" t="str">
        <f>IF(③職員名簿【年間実績】!J101="","",③職員名簿【年間実績】!J101)</f>
        <v/>
      </c>
      <c r="K95" s="231" t="str">
        <f>IF(③職員名簿【年間実績】!K101="","",③職員名簿【年間実績】!K101)</f>
        <v/>
      </c>
      <c r="L95" s="175" t="str">
        <f>IF(③職員名簿【年間実績】!L101="","",③職員名簿【年間実績】!L101)</f>
        <v/>
      </c>
      <c r="M95" s="175" t="str">
        <f>IF(③職員名簿【年間実績】!M101="","",③職員名簿【年間実績】!M101)</f>
        <v/>
      </c>
      <c r="N95" s="175" t="str">
        <f>IF(③職員名簿【年間実績】!N101="","",③職員名簿【年間実績】!N101)</f>
        <v/>
      </c>
      <c r="O95" s="175" t="str">
        <f>IF(③職員名簿【年間実績】!O101="","",③職員名簿【年間実績】!O101)</f>
        <v/>
      </c>
      <c r="P95" s="225" t="str">
        <f t="shared" si="32"/>
        <v/>
      </c>
      <c r="Q95" s="129" t="str">
        <f t="shared" si="28"/>
        <v/>
      </c>
      <c r="R95" s="129" t="str">
        <f t="shared" si="33"/>
        <v/>
      </c>
      <c r="S95" s="129" t="str">
        <f t="shared" si="34"/>
        <v/>
      </c>
      <c r="T95" s="129" t="str">
        <f t="shared" si="35"/>
        <v/>
      </c>
      <c r="U95" s="128" t="str">
        <f t="shared" si="39"/>
        <v/>
      </c>
      <c r="V95" s="128" t="str">
        <f t="shared" si="39"/>
        <v/>
      </c>
      <c r="W95" s="128" t="str">
        <f t="shared" si="39"/>
        <v/>
      </c>
      <c r="X95" s="128" t="str">
        <f t="shared" si="39"/>
        <v/>
      </c>
      <c r="Y95" s="128" t="str">
        <f t="shared" si="39"/>
        <v/>
      </c>
      <c r="Z95" s="128" t="str">
        <f t="shared" si="39"/>
        <v/>
      </c>
      <c r="AA95" s="128" t="str">
        <f t="shared" si="39"/>
        <v/>
      </c>
      <c r="AB95" s="128" t="str">
        <f t="shared" si="39"/>
        <v/>
      </c>
      <c r="AC95" s="128" t="str">
        <f t="shared" si="39"/>
        <v/>
      </c>
      <c r="AD95" s="128" t="str">
        <f t="shared" si="39"/>
        <v/>
      </c>
      <c r="AE95" s="128" t="str">
        <f t="shared" si="39"/>
        <v/>
      </c>
      <c r="AF95" s="128" t="str">
        <f t="shared" si="39"/>
        <v/>
      </c>
      <c r="AG95" s="229">
        <f t="shared" si="29"/>
        <v>0</v>
      </c>
      <c r="AH95" s="229">
        <f t="shared" si="37"/>
        <v>0</v>
      </c>
      <c r="AI95" s="230">
        <f t="shared" si="30"/>
        <v>0</v>
      </c>
      <c r="AJ95" s="228" t="str">
        <f t="shared" si="31"/>
        <v/>
      </c>
      <c r="AK95" s="228" t="str">
        <f t="shared" si="27"/>
        <v/>
      </c>
      <c r="AL95" s="228" t="str">
        <f t="shared" si="27"/>
        <v/>
      </c>
      <c r="AM95" s="228" t="str">
        <f t="shared" si="27"/>
        <v/>
      </c>
      <c r="AN95" s="228" t="str">
        <f t="shared" si="27"/>
        <v/>
      </c>
      <c r="AO95" s="228" t="str">
        <f t="shared" si="27"/>
        <v/>
      </c>
      <c r="AP95" s="228" t="str">
        <f t="shared" si="27"/>
        <v/>
      </c>
      <c r="AQ95" s="228" t="str">
        <f t="shared" si="27"/>
        <v/>
      </c>
      <c r="AR95" s="228" t="str">
        <f t="shared" si="27"/>
        <v/>
      </c>
      <c r="AS95" s="228" t="str">
        <f t="shared" si="27"/>
        <v/>
      </c>
      <c r="AT95" s="228" t="str">
        <f t="shared" si="27"/>
        <v/>
      </c>
      <c r="AU95" s="228" t="str">
        <f t="shared" si="27"/>
        <v/>
      </c>
      <c r="AV95" s="228" t="str">
        <f t="shared" si="27"/>
        <v/>
      </c>
      <c r="AW95" s="228">
        <f t="shared" si="38"/>
        <v>0</v>
      </c>
    </row>
    <row r="96" spans="1:49" s="183" customFormat="1" ht="23.15" customHeight="1">
      <c r="A96" s="61">
        <v>86</v>
      </c>
      <c r="B96" s="14" t="str">
        <f>IF(③職員名簿【年間実績】!B102="","",③職員名簿【年間実績】!B102)</f>
        <v/>
      </c>
      <c r="C96" s="173" t="str">
        <f>IF(③職員名簿【年間実績】!C102="","",③職員名簿【年間実績】!C102)</f>
        <v/>
      </c>
      <c r="D96" s="174" t="str">
        <f>IF(③職員名簿【年間実績】!D102="","",③職員名簿【年間実績】!D102)</f>
        <v/>
      </c>
      <c r="E96" s="175" t="str">
        <f>IF(③職員名簿【年間実績】!E102="","",③職員名簿【年間実績】!E102)</f>
        <v/>
      </c>
      <c r="F96" s="175" t="str">
        <f>IF(③職員名簿【年間実績】!F102="","",③職員名簿【年間実績】!F102)</f>
        <v/>
      </c>
      <c r="G96" s="175" t="str">
        <f>IF(③職員名簿【年間実績】!G102="","",③職員名簿【年間実績】!G102)</f>
        <v/>
      </c>
      <c r="H96" s="175" t="str">
        <f>IF(③職員名簿【年間実績】!H102="","",③職員名簿【年間実績】!H102)</f>
        <v/>
      </c>
      <c r="I96" s="175" t="str">
        <f>IF(③職員名簿【年間実績】!I102="","",③職員名簿【年間実績】!I102)</f>
        <v/>
      </c>
      <c r="J96" s="175" t="str">
        <f>IF(③職員名簿【年間実績】!J102="","",③職員名簿【年間実績】!J102)</f>
        <v/>
      </c>
      <c r="K96" s="231" t="str">
        <f>IF(③職員名簿【年間実績】!K102="","",③職員名簿【年間実績】!K102)</f>
        <v/>
      </c>
      <c r="L96" s="175" t="str">
        <f>IF(③職員名簿【年間実績】!L102="","",③職員名簿【年間実績】!L102)</f>
        <v/>
      </c>
      <c r="M96" s="175" t="str">
        <f>IF(③職員名簿【年間実績】!M102="","",③職員名簿【年間実績】!M102)</f>
        <v/>
      </c>
      <c r="N96" s="175" t="str">
        <f>IF(③職員名簿【年間実績】!N102="","",③職員名簿【年間実績】!N102)</f>
        <v/>
      </c>
      <c r="O96" s="175" t="str">
        <f>IF(③職員名簿【年間実績】!O102="","",③職員名簿【年間実績】!O102)</f>
        <v/>
      </c>
      <c r="P96" s="225" t="str">
        <f t="shared" si="32"/>
        <v/>
      </c>
      <c r="Q96" s="129" t="str">
        <f t="shared" si="28"/>
        <v/>
      </c>
      <c r="R96" s="129" t="str">
        <f t="shared" si="33"/>
        <v/>
      </c>
      <c r="S96" s="129" t="str">
        <f t="shared" si="34"/>
        <v/>
      </c>
      <c r="T96" s="129" t="str">
        <f t="shared" si="35"/>
        <v/>
      </c>
      <c r="U96" s="128" t="str">
        <f t="shared" si="39"/>
        <v/>
      </c>
      <c r="V96" s="128" t="str">
        <f t="shared" si="39"/>
        <v/>
      </c>
      <c r="W96" s="128" t="str">
        <f t="shared" si="39"/>
        <v/>
      </c>
      <c r="X96" s="128" t="str">
        <f t="shared" si="39"/>
        <v/>
      </c>
      <c r="Y96" s="128" t="str">
        <f t="shared" si="39"/>
        <v/>
      </c>
      <c r="Z96" s="128" t="str">
        <f t="shared" si="39"/>
        <v/>
      </c>
      <c r="AA96" s="128" t="str">
        <f t="shared" si="39"/>
        <v/>
      </c>
      <c r="AB96" s="128" t="str">
        <f t="shared" si="39"/>
        <v/>
      </c>
      <c r="AC96" s="128" t="str">
        <f t="shared" si="39"/>
        <v/>
      </c>
      <c r="AD96" s="128" t="str">
        <f t="shared" si="39"/>
        <v/>
      </c>
      <c r="AE96" s="128" t="str">
        <f t="shared" si="39"/>
        <v/>
      </c>
      <c r="AF96" s="128" t="str">
        <f t="shared" si="39"/>
        <v/>
      </c>
      <c r="AG96" s="229">
        <f t="shared" si="29"/>
        <v>0</v>
      </c>
      <c r="AH96" s="229">
        <f t="shared" si="37"/>
        <v>0</v>
      </c>
      <c r="AI96" s="230">
        <f t="shared" si="30"/>
        <v>0</v>
      </c>
      <c r="AJ96" s="228" t="str">
        <f t="shared" si="31"/>
        <v/>
      </c>
      <c r="AK96" s="228" t="str">
        <f t="shared" si="27"/>
        <v/>
      </c>
      <c r="AL96" s="228" t="str">
        <f t="shared" si="27"/>
        <v/>
      </c>
      <c r="AM96" s="228" t="str">
        <f t="shared" si="27"/>
        <v/>
      </c>
      <c r="AN96" s="228" t="str">
        <f t="shared" si="27"/>
        <v/>
      </c>
      <c r="AO96" s="228" t="str">
        <f t="shared" si="27"/>
        <v/>
      </c>
      <c r="AP96" s="228" t="str">
        <f t="shared" si="27"/>
        <v/>
      </c>
      <c r="AQ96" s="228" t="str">
        <f t="shared" si="27"/>
        <v/>
      </c>
      <c r="AR96" s="228" t="str">
        <f t="shared" si="27"/>
        <v/>
      </c>
      <c r="AS96" s="228" t="str">
        <f t="shared" si="27"/>
        <v/>
      </c>
      <c r="AT96" s="228" t="str">
        <f t="shared" si="27"/>
        <v/>
      </c>
      <c r="AU96" s="228" t="str">
        <f t="shared" si="27"/>
        <v/>
      </c>
      <c r="AV96" s="228" t="str">
        <f t="shared" si="27"/>
        <v/>
      </c>
      <c r="AW96" s="228">
        <f t="shared" si="38"/>
        <v>0</v>
      </c>
    </row>
    <row r="97" spans="1:49" s="183" customFormat="1" ht="23.15" customHeight="1">
      <c r="A97" s="61">
        <v>87</v>
      </c>
      <c r="B97" s="14" t="str">
        <f>IF(③職員名簿【年間実績】!B103="","",③職員名簿【年間実績】!B103)</f>
        <v/>
      </c>
      <c r="C97" s="173" t="str">
        <f>IF(③職員名簿【年間実績】!C103="","",③職員名簿【年間実績】!C103)</f>
        <v/>
      </c>
      <c r="D97" s="174" t="str">
        <f>IF(③職員名簿【年間実績】!D103="","",③職員名簿【年間実績】!D103)</f>
        <v/>
      </c>
      <c r="E97" s="175" t="str">
        <f>IF(③職員名簿【年間実績】!E103="","",③職員名簿【年間実績】!E103)</f>
        <v/>
      </c>
      <c r="F97" s="175" t="str">
        <f>IF(③職員名簿【年間実績】!F103="","",③職員名簿【年間実績】!F103)</f>
        <v/>
      </c>
      <c r="G97" s="175" t="str">
        <f>IF(③職員名簿【年間実績】!G103="","",③職員名簿【年間実績】!G103)</f>
        <v/>
      </c>
      <c r="H97" s="175" t="str">
        <f>IF(③職員名簿【年間実績】!H103="","",③職員名簿【年間実績】!H103)</f>
        <v/>
      </c>
      <c r="I97" s="175" t="str">
        <f>IF(③職員名簿【年間実績】!I103="","",③職員名簿【年間実績】!I103)</f>
        <v/>
      </c>
      <c r="J97" s="175" t="str">
        <f>IF(③職員名簿【年間実績】!J103="","",③職員名簿【年間実績】!J103)</f>
        <v/>
      </c>
      <c r="K97" s="231" t="str">
        <f>IF(③職員名簿【年間実績】!K103="","",③職員名簿【年間実績】!K103)</f>
        <v/>
      </c>
      <c r="L97" s="175" t="str">
        <f>IF(③職員名簿【年間実績】!L103="","",③職員名簿【年間実績】!L103)</f>
        <v/>
      </c>
      <c r="M97" s="175" t="str">
        <f>IF(③職員名簿【年間実績】!M103="","",③職員名簿【年間実績】!M103)</f>
        <v/>
      </c>
      <c r="N97" s="175" t="str">
        <f>IF(③職員名簿【年間実績】!N103="","",③職員名簿【年間実績】!N103)</f>
        <v/>
      </c>
      <c r="O97" s="175" t="str">
        <f>IF(③職員名簿【年間実績】!O103="","",③職員名簿【年間実績】!O103)</f>
        <v/>
      </c>
      <c r="P97" s="225" t="str">
        <f t="shared" si="32"/>
        <v/>
      </c>
      <c r="Q97" s="129" t="str">
        <f t="shared" si="28"/>
        <v/>
      </c>
      <c r="R97" s="129" t="str">
        <f t="shared" si="33"/>
        <v/>
      </c>
      <c r="S97" s="129" t="str">
        <f t="shared" si="34"/>
        <v/>
      </c>
      <c r="T97" s="129" t="str">
        <f t="shared" si="35"/>
        <v/>
      </c>
      <c r="U97" s="128" t="str">
        <f t="shared" si="39"/>
        <v/>
      </c>
      <c r="V97" s="128" t="str">
        <f t="shared" si="39"/>
        <v/>
      </c>
      <c r="W97" s="128" t="str">
        <f t="shared" si="39"/>
        <v/>
      </c>
      <c r="X97" s="128" t="str">
        <f t="shared" si="39"/>
        <v/>
      </c>
      <c r="Y97" s="128" t="str">
        <f t="shared" si="39"/>
        <v/>
      </c>
      <c r="Z97" s="128" t="str">
        <f t="shared" si="39"/>
        <v/>
      </c>
      <c r="AA97" s="128" t="str">
        <f t="shared" si="39"/>
        <v/>
      </c>
      <c r="AB97" s="128" t="str">
        <f t="shared" si="39"/>
        <v/>
      </c>
      <c r="AC97" s="128" t="str">
        <f t="shared" si="39"/>
        <v/>
      </c>
      <c r="AD97" s="128" t="str">
        <f t="shared" si="39"/>
        <v/>
      </c>
      <c r="AE97" s="128" t="str">
        <f t="shared" si="39"/>
        <v/>
      </c>
      <c r="AF97" s="128" t="str">
        <f t="shared" si="39"/>
        <v/>
      </c>
      <c r="AG97" s="229">
        <f t="shared" si="29"/>
        <v>0</v>
      </c>
      <c r="AH97" s="229">
        <f t="shared" si="37"/>
        <v>0</v>
      </c>
      <c r="AI97" s="230">
        <f t="shared" si="30"/>
        <v>0</v>
      </c>
      <c r="AJ97" s="228" t="str">
        <f t="shared" si="31"/>
        <v/>
      </c>
      <c r="AK97" s="228" t="str">
        <f t="shared" ref="AK97:AV110" si="40">IF(U97="","","○")</f>
        <v/>
      </c>
      <c r="AL97" s="228" t="str">
        <f t="shared" si="40"/>
        <v/>
      </c>
      <c r="AM97" s="228" t="str">
        <f t="shared" si="40"/>
        <v/>
      </c>
      <c r="AN97" s="228" t="str">
        <f t="shared" si="40"/>
        <v/>
      </c>
      <c r="AO97" s="228" t="str">
        <f t="shared" si="40"/>
        <v/>
      </c>
      <c r="AP97" s="228" t="str">
        <f t="shared" si="40"/>
        <v/>
      </c>
      <c r="AQ97" s="228" t="str">
        <f t="shared" si="40"/>
        <v/>
      </c>
      <c r="AR97" s="228" t="str">
        <f t="shared" si="40"/>
        <v/>
      </c>
      <c r="AS97" s="228" t="str">
        <f t="shared" si="40"/>
        <v/>
      </c>
      <c r="AT97" s="228" t="str">
        <f t="shared" si="40"/>
        <v/>
      </c>
      <c r="AU97" s="228" t="str">
        <f t="shared" si="40"/>
        <v/>
      </c>
      <c r="AV97" s="228" t="str">
        <f t="shared" si="40"/>
        <v/>
      </c>
      <c r="AW97" s="228">
        <f t="shared" si="38"/>
        <v>0</v>
      </c>
    </row>
    <row r="98" spans="1:49" s="183" customFormat="1" ht="23.15" customHeight="1">
      <c r="A98" s="61">
        <v>88</v>
      </c>
      <c r="B98" s="14" t="str">
        <f>IF(③職員名簿【年間実績】!B104="","",③職員名簿【年間実績】!B104)</f>
        <v/>
      </c>
      <c r="C98" s="173" t="str">
        <f>IF(③職員名簿【年間実績】!C104="","",③職員名簿【年間実績】!C104)</f>
        <v/>
      </c>
      <c r="D98" s="174" t="str">
        <f>IF(③職員名簿【年間実績】!D104="","",③職員名簿【年間実績】!D104)</f>
        <v/>
      </c>
      <c r="E98" s="175" t="str">
        <f>IF(③職員名簿【年間実績】!E104="","",③職員名簿【年間実績】!E104)</f>
        <v/>
      </c>
      <c r="F98" s="175" t="str">
        <f>IF(③職員名簿【年間実績】!F104="","",③職員名簿【年間実績】!F104)</f>
        <v/>
      </c>
      <c r="G98" s="175" t="str">
        <f>IF(③職員名簿【年間実績】!G104="","",③職員名簿【年間実績】!G104)</f>
        <v/>
      </c>
      <c r="H98" s="175" t="str">
        <f>IF(③職員名簿【年間実績】!H104="","",③職員名簿【年間実績】!H104)</f>
        <v/>
      </c>
      <c r="I98" s="175" t="str">
        <f>IF(③職員名簿【年間実績】!I104="","",③職員名簿【年間実績】!I104)</f>
        <v/>
      </c>
      <c r="J98" s="175" t="str">
        <f>IF(③職員名簿【年間実績】!J104="","",③職員名簿【年間実績】!J104)</f>
        <v/>
      </c>
      <c r="K98" s="231" t="str">
        <f>IF(③職員名簿【年間実績】!K104="","",③職員名簿【年間実績】!K104)</f>
        <v/>
      </c>
      <c r="L98" s="175" t="str">
        <f>IF(③職員名簿【年間実績】!L104="","",③職員名簿【年間実績】!L104)</f>
        <v/>
      </c>
      <c r="M98" s="175" t="str">
        <f>IF(③職員名簿【年間実績】!M104="","",③職員名簿【年間実績】!M104)</f>
        <v/>
      </c>
      <c r="N98" s="175" t="str">
        <f>IF(③職員名簿【年間実績】!N104="","",③職員名簿【年間実績】!N104)</f>
        <v/>
      </c>
      <c r="O98" s="175" t="str">
        <f>IF(③職員名簿【年間実績】!O104="","",③職員名簿【年間実績】!O104)</f>
        <v/>
      </c>
      <c r="P98" s="225" t="str">
        <f t="shared" si="32"/>
        <v/>
      </c>
      <c r="Q98" s="129" t="str">
        <f t="shared" si="28"/>
        <v/>
      </c>
      <c r="R98" s="129" t="str">
        <f t="shared" si="33"/>
        <v/>
      </c>
      <c r="S98" s="129" t="str">
        <f t="shared" si="34"/>
        <v/>
      </c>
      <c r="T98" s="129" t="str">
        <f t="shared" si="35"/>
        <v/>
      </c>
      <c r="U98" s="128" t="str">
        <f t="shared" si="39"/>
        <v/>
      </c>
      <c r="V98" s="128" t="str">
        <f t="shared" si="39"/>
        <v/>
      </c>
      <c r="W98" s="128" t="str">
        <f t="shared" si="39"/>
        <v/>
      </c>
      <c r="X98" s="128" t="str">
        <f t="shared" si="39"/>
        <v/>
      </c>
      <c r="Y98" s="128" t="str">
        <f t="shared" si="39"/>
        <v/>
      </c>
      <c r="Z98" s="128" t="str">
        <f t="shared" si="39"/>
        <v/>
      </c>
      <c r="AA98" s="128" t="str">
        <f t="shared" si="39"/>
        <v/>
      </c>
      <c r="AB98" s="128" t="str">
        <f t="shared" si="39"/>
        <v/>
      </c>
      <c r="AC98" s="128" t="str">
        <f t="shared" si="39"/>
        <v/>
      </c>
      <c r="AD98" s="128" t="str">
        <f t="shared" si="39"/>
        <v/>
      </c>
      <c r="AE98" s="128" t="str">
        <f t="shared" si="39"/>
        <v/>
      </c>
      <c r="AF98" s="128" t="str">
        <f t="shared" si="39"/>
        <v/>
      </c>
      <c r="AG98" s="229">
        <f t="shared" si="29"/>
        <v>0</v>
      </c>
      <c r="AH98" s="229">
        <f t="shared" si="37"/>
        <v>0</v>
      </c>
      <c r="AI98" s="230">
        <f t="shared" si="30"/>
        <v>0</v>
      </c>
      <c r="AJ98" s="228" t="str">
        <f t="shared" si="31"/>
        <v/>
      </c>
      <c r="AK98" s="228" t="str">
        <f t="shared" si="40"/>
        <v/>
      </c>
      <c r="AL98" s="228" t="str">
        <f t="shared" si="40"/>
        <v/>
      </c>
      <c r="AM98" s="228" t="str">
        <f t="shared" si="40"/>
        <v/>
      </c>
      <c r="AN98" s="228" t="str">
        <f t="shared" si="40"/>
        <v/>
      </c>
      <c r="AO98" s="228" t="str">
        <f t="shared" si="40"/>
        <v/>
      </c>
      <c r="AP98" s="228" t="str">
        <f t="shared" si="40"/>
        <v/>
      </c>
      <c r="AQ98" s="228" t="str">
        <f t="shared" si="40"/>
        <v/>
      </c>
      <c r="AR98" s="228" t="str">
        <f t="shared" si="40"/>
        <v/>
      </c>
      <c r="AS98" s="228" t="str">
        <f t="shared" si="40"/>
        <v/>
      </c>
      <c r="AT98" s="228" t="str">
        <f t="shared" si="40"/>
        <v/>
      </c>
      <c r="AU98" s="228" t="str">
        <f t="shared" si="40"/>
        <v/>
      </c>
      <c r="AV98" s="228" t="str">
        <f t="shared" si="40"/>
        <v/>
      </c>
      <c r="AW98" s="228">
        <f t="shared" si="38"/>
        <v>0</v>
      </c>
    </row>
    <row r="99" spans="1:49" s="183" customFormat="1" ht="23.15" customHeight="1">
      <c r="A99" s="61">
        <v>89</v>
      </c>
      <c r="B99" s="14" t="str">
        <f>IF(③職員名簿【年間実績】!B105="","",③職員名簿【年間実績】!B105)</f>
        <v/>
      </c>
      <c r="C99" s="173" t="str">
        <f>IF(③職員名簿【年間実績】!C105="","",③職員名簿【年間実績】!C105)</f>
        <v/>
      </c>
      <c r="D99" s="174" t="str">
        <f>IF(③職員名簿【年間実績】!D105="","",③職員名簿【年間実績】!D105)</f>
        <v/>
      </c>
      <c r="E99" s="175" t="str">
        <f>IF(③職員名簿【年間実績】!E105="","",③職員名簿【年間実績】!E105)</f>
        <v/>
      </c>
      <c r="F99" s="175" t="str">
        <f>IF(③職員名簿【年間実績】!F105="","",③職員名簿【年間実績】!F105)</f>
        <v/>
      </c>
      <c r="G99" s="175" t="str">
        <f>IF(③職員名簿【年間実績】!G105="","",③職員名簿【年間実績】!G105)</f>
        <v/>
      </c>
      <c r="H99" s="175" t="str">
        <f>IF(③職員名簿【年間実績】!H105="","",③職員名簿【年間実績】!H105)</f>
        <v/>
      </c>
      <c r="I99" s="175" t="str">
        <f>IF(③職員名簿【年間実績】!I105="","",③職員名簿【年間実績】!I105)</f>
        <v/>
      </c>
      <c r="J99" s="175" t="str">
        <f>IF(③職員名簿【年間実績】!J105="","",③職員名簿【年間実績】!J105)</f>
        <v/>
      </c>
      <c r="K99" s="231" t="str">
        <f>IF(③職員名簿【年間実績】!K105="","",③職員名簿【年間実績】!K105)</f>
        <v/>
      </c>
      <c r="L99" s="175" t="str">
        <f>IF(③職員名簿【年間実績】!L105="","",③職員名簿【年間実績】!L105)</f>
        <v/>
      </c>
      <c r="M99" s="175" t="str">
        <f>IF(③職員名簿【年間実績】!M105="","",③職員名簿【年間実績】!M105)</f>
        <v/>
      </c>
      <c r="N99" s="175" t="str">
        <f>IF(③職員名簿【年間実績】!N105="","",③職員名簿【年間実績】!N105)</f>
        <v/>
      </c>
      <c r="O99" s="175" t="str">
        <f>IF(③職員名簿【年間実績】!O105="","",③職員名簿【年間実績】!O105)</f>
        <v/>
      </c>
      <c r="P99" s="225" t="str">
        <f t="shared" si="32"/>
        <v/>
      </c>
      <c r="Q99" s="129" t="str">
        <f t="shared" si="28"/>
        <v/>
      </c>
      <c r="R99" s="129" t="str">
        <f t="shared" si="33"/>
        <v/>
      </c>
      <c r="S99" s="129" t="str">
        <f t="shared" si="34"/>
        <v/>
      </c>
      <c r="T99" s="129" t="str">
        <f t="shared" si="35"/>
        <v/>
      </c>
      <c r="U99" s="128" t="str">
        <f t="shared" si="39"/>
        <v/>
      </c>
      <c r="V99" s="128" t="str">
        <f t="shared" si="39"/>
        <v/>
      </c>
      <c r="W99" s="128" t="str">
        <f t="shared" si="39"/>
        <v/>
      </c>
      <c r="X99" s="128" t="str">
        <f t="shared" si="39"/>
        <v/>
      </c>
      <c r="Y99" s="128" t="str">
        <f t="shared" si="39"/>
        <v/>
      </c>
      <c r="Z99" s="128" t="str">
        <f t="shared" si="39"/>
        <v/>
      </c>
      <c r="AA99" s="128" t="str">
        <f t="shared" si="39"/>
        <v/>
      </c>
      <c r="AB99" s="128" t="str">
        <f t="shared" si="39"/>
        <v/>
      </c>
      <c r="AC99" s="128" t="str">
        <f t="shared" si="39"/>
        <v/>
      </c>
      <c r="AD99" s="128" t="str">
        <f t="shared" si="39"/>
        <v/>
      </c>
      <c r="AE99" s="128" t="str">
        <f t="shared" si="39"/>
        <v/>
      </c>
      <c r="AF99" s="128" t="str">
        <f t="shared" si="39"/>
        <v/>
      </c>
      <c r="AG99" s="229">
        <f t="shared" si="29"/>
        <v>0</v>
      </c>
      <c r="AH99" s="229">
        <f t="shared" si="37"/>
        <v>0</v>
      </c>
      <c r="AI99" s="230">
        <f t="shared" si="30"/>
        <v>0</v>
      </c>
      <c r="AJ99" s="228" t="str">
        <f t="shared" si="31"/>
        <v/>
      </c>
      <c r="AK99" s="228" t="str">
        <f t="shared" si="40"/>
        <v/>
      </c>
      <c r="AL99" s="228" t="str">
        <f t="shared" si="40"/>
        <v/>
      </c>
      <c r="AM99" s="228" t="str">
        <f t="shared" si="40"/>
        <v/>
      </c>
      <c r="AN99" s="228" t="str">
        <f t="shared" si="40"/>
        <v/>
      </c>
      <c r="AO99" s="228" t="str">
        <f t="shared" si="40"/>
        <v/>
      </c>
      <c r="AP99" s="228" t="str">
        <f t="shared" si="40"/>
        <v/>
      </c>
      <c r="AQ99" s="228" t="str">
        <f t="shared" si="40"/>
        <v/>
      </c>
      <c r="AR99" s="228" t="str">
        <f t="shared" si="40"/>
        <v/>
      </c>
      <c r="AS99" s="228" t="str">
        <f t="shared" si="40"/>
        <v/>
      </c>
      <c r="AT99" s="228" t="str">
        <f t="shared" si="40"/>
        <v/>
      </c>
      <c r="AU99" s="228" t="str">
        <f t="shared" si="40"/>
        <v/>
      </c>
      <c r="AV99" s="228" t="str">
        <f t="shared" si="40"/>
        <v/>
      </c>
      <c r="AW99" s="228">
        <f t="shared" si="38"/>
        <v>0</v>
      </c>
    </row>
    <row r="100" spans="1:49" s="183" customFormat="1" ht="23.15" customHeight="1">
      <c r="A100" s="61">
        <v>90</v>
      </c>
      <c r="B100" s="14" t="str">
        <f>IF(③職員名簿【年間実績】!B106="","",③職員名簿【年間実績】!B106)</f>
        <v/>
      </c>
      <c r="C100" s="173" t="str">
        <f>IF(③職員名簿【年間実績】!C106="","",③職員名簿【年間実績】!C106)</f>
        <v/>
      </c>
      <c r="D100" s="174" t="str">
        <f>IF(③職員名簿【年間実績】!D106="","",③職員名簿【年間実績】!D106)</f>
        <v/>
      </c>
      <c r="E100" s="175" t="str">
        <f>IF(③職員名簿【年間実績】!E106="","",③職員名簿【年間実績】!E106)</f>
        <v/>
      </c>
      <c r="F100" s="175" t="str">
        <f>IF(③職員名簿【年間実績】!F106="","",③職員名簿【年間実績】!F106)</f>
        <v/>
      </c>
      <c r="G100" s="175" t="str">
        <f>IF(③職員名簿【年間実績】!G106="","",③職員名簿【年間実績】!G106)</f>
        <v/>
      </c>
      <c r="H100" s="175" t="str">
        <f>IF(③職員名簿【年間実績】!H106="","",③職員名簿【年間実績】!H106)</f>
        <v/>
      </c>
      <c r="I100" s="175" t="str">
        <f>IF(③職員名簿【年間実績】!I106="","",③職員名簿【年間実績】!I106)</f>
        <v/>
      </c>
      <c r="J100" s="175" t="str">
        <f>IF(③職員名簿【年間実績】!J106="","",③職員名簿【年間実績】!J106)</f>
        <v/>
      </c>
      <c r="K100" s="231" t="str">
        <f>IF(③職員名簿【年間実績】!K106="","",③職員名簿【年間実績】!K106)</f>
        <v/>
      </c>
      <c r="L100" s="175" t="str">
        <f>IF(③職員名簿【年間実績】!L106="","",③職員名簿【年間実績】!L106)</f>
        <v/>
      </c>
      <c r="M100" s="175" t="str">
        <f>IF(③職員名簿【年間実績】!M106="","",③職員名簿【年間実績】!M106)</f>
        <v/>
      </c>
      <c r="N100" s="175" t="str">
        <f>IF(③職員名簿【年間実績】!N106="","",③職員名簿【年間実績】!N106)</f>
        <v/>
      </c>
      <c r="O100" s="175" t="str">
        <f>IF(③職員名簿【年間実績】!O106="","",③職員名簿【年間実績】!O106)</f>
        <v/>
      </c>
      <c r="P100" s="225" t="str">
        <f t="shared" si="32"/>
        <v/>
      </c>
      <c r="Q100" s="129" t="str">
        <f t="shared" si="28"/>
        <v/>
      </c>
      <c r="R100" s="129" t="str">
        <f t="shared" si="33"/>
        <v/>
      </c>
      <c r="S100" s="129" t="str">
        <f t="shared" si="34"/>
        <v/>
      </c>
      <c r="T100" s="129" t="str">
        <f t="shared" si="35"/>
        <v/>
      </c>
      <c r="U100" s="128" t="str">
        <f t="shared" si="39"/>
        <v/>
      </c>
      <c r="V100" s="128" t="str">
        <f t="shared" si="39"/>
        <v/>
      </c>
      <c r="W100" s="128" t="str">
        <f t="shared" si="39"/>
        <v/>
      </c>
      <c r="X100" s="128" t="str">
        <f t="shared" si="39"/>
        <v/>
      </c>
      <c r="Y100" s="128" t="str">
        <f t="shared" si="39"/>
        <v/>
      </c>
      <c r="Z100" s="128" t="str">
        <f t="shared" si="39"/>
        <v/>
      </c>
      <c r="AA100" s="128" t="str">
        <f t="shared" si="39"/>
        <v/>
      </c>
      <c r="AB100" s="128" t="str">
        <f t="shared" si="39"/>
        <v/>
      </c>
      <c r="AC100" s="128" t="str">
        <f t="shared" si="39"/>
        <v/>
      </c>
      <c r="AD100" s="128" t="str">
        <f t="shared" si="39"/>
        <v/>
      </c>
      <c r="AE100" s="128" t="str">
        <f t="shared" si="39"/>
        <v/>
      </c>
      <c r="AF100" s="128" t="str">
        <f t="shared" si="39"/>
        <v/>
      </c>
      <c r="AG100" s="229">
        <f t="shared" si="29"/>
        <v>0</v>
      </c>
      <c r="AH100" s="229">
        <f t="shared" si="37"/>
        <v>0</v>
      </c>
      <c r="AI100" s="230">
        <f t="shared" si="30"/>
        <v>0</v>
      </c>
      <c r="AJ100" s="228" t="str">
        <f t="shared" si="31"/>
        <v/>
      </c>
      <c r="AK100" s="228" t="str">
        <f t="shared" si="40"/>
        <v/>
      </c>
      <c r="AL100" s="228" t="str">
        <f t="shared" si="40"/>
        <v/>
      </c>
      <c r="AM100" s="228" t="str">
        <f t="shared" si="40"/>
        <v/>
      </c>
      <c r="AN100" s="228" t="str">
        <f t="shared" si="40"/>
        <v/>
      </c>
      <c r="AO100" s="228" t="str">
        <f t="shared" si="40"/>
        <v/>
      </c>
      <c r="AP100" s="228" t="str">
        <f t="shared" si="40"/>
        <v/>
      </c>
      <c r="AQ100" s="228" t="str">
        <f t="shared" si="40"/>
        <v/>
      </c>
      <c r="AR100" s="228" t="str">
        <f t="shared" si="40"/>
        <v/>
      </c>
      <c r="AS100" s="228" t="str">
        <f t="shared" si="40"/>
        <v/>
      </c>
      <c r="AT100" s="228" t="str">
        <f t="shared" si="40"/>
        <v/>
      </c>
      <c r="AU100" s="228" t="str">
        <f t="shared" si="40"/>
        <v/>
      </c>
      <c r="AV100" s="228" t="str">
        <f t="shared" si="40"/>
        <v/>
      </c>
      <c r="AW100" s="228">
        <f t="shared" si="38"/>
        <v>0</v>
      </c>
    </row>
    <row r="101" spans="1:49" s="183" customFormat="1" ht="23.15" customHeight="1">
      <c r="A101" s="61">
        <v>91</v>
      </c>
      <c r="B101" s="14" t="str">
        <f>IF(③職員名簿【年間実績】!B107="","",③職員名簿【年間実績】!B107)</f>
        <v/>
      </c>
      <c r="C101" s="173" t="str">
        <f>IF(③職員名簿【年間実績】!C107="","",③職員名簿【年間実績】!C107)</f>
        <v/>
      </c>
      <c r="D101" s="174" t="str">
        <f>IF(③職員名簿【年間実績】!D107="","",③職員名簿【年間実績】!D107)</f>
        <v/>
      </c>
      <c r="E101" s="175" t="str">
        <f>IF(③職員名簿【年間実績】!E107="","",③職員名簿【年間実績】!E107)</f>
        <v/>
      </c>
      <c r="F101" s="175" t="str">
        <f>IF(③職員名簿【年間実績】!F107="","",③職員名簿【年間実績】!F107)</f>
        <v/>
      </c>
      <c r="G101" s="175" t="str">
        <f>IF(③職員名簿【年間実績】!G107="","",③職員名簿【年間実績】!G107)</f>
        <v/>
      </c>
      <c r="H101" s="175" t="str">
        <f>IF(③職員名簿【年間実績】!H107="","",③職員名簿【年間実績】!H107)</f>
        <v/>
      </c>
      <c r="I101" s="175" t="str">
        <f>IF(③職員名簿【年間実績】!I107="","",③職員名簿【年間実績】!I107)</f>
        <v/>
      </c>
      <c r="J101" s="175" t="str">
        <f>IF(③職員名簿【年間実績】!J107="","",③職員名簿【年間実績】!J107)</f>
        <v/>
      </c>
      <c r="K101" s="231" t="str">
        <f>IF(③職員名簿【年間実績】!K107="","",③職員名簿【年間実績】!K107)</f>
        <v/>
      </c>
      <c r="L101" s="175" t="str">
        <f>IF(③職員名簿【年間実績】!L107="","",③職員名簿【年間実績】!L107)</f>
        <v/>
      </c>
      <c r="M101" s="175" t="str">
        <f>IF(③職員名簿【年間実績】!M107="","",③職員名簿【年間実績】!M107)</f>
        <v/>
      </c>
      <c r="N101" s="175" t="str">
        <f>IF(③職員名簿【年間実績】!N107="","",③職員名簿【年間実績】!N107)</f>
        <v/>
      </c>
      <c r="O101" s="175" t="str">
        <f>IF(③職員名簿【年間実績】!O107="","",③職員名簿【年間実績】!O107)</f>
        <v/>
      </c>
      <c r="P101" s="225" t="str">
        <f t="shared" si="32"/>
        <v/>
      </c>
      <c r="Q101" s="129" t="str">
        <f t="shared" si="28"/>
        <v/>
      </c>
      <c r="R101" s="129" t="str">
        <f t="shared" si="33"/>
        <v/>
      </c>
      <c r="S101" s="129" t="str">
        <f t="shared" si="34"/>
        <v/>
      </c>
      <c r="T101" s="129" t="str">
        <f t="shared" si="35"/>
        <v/>
      </c>
      <c r="U101" s="128" t="str">
        <f t="shared" si="39"/>
        <v/>
      </c>
      <c r="V101" s="128" t="str">
        <f t="shared" si="39"/>
        <v/>
      </c>
      <c r="W101" s="128" t="str">
        <f t="shared" si="39"/>
        <v/>
      </c>
      <c r="X101" s="128" t="str">
        <f t="shared" si="39"/>
        <v/>
      </c>
      <c r="Y101" s="128" t="str">
        <f t="shared" si="39"/>
        <v/>
      </c>
      <c r="Z101" s="128" t="str">
        <f t="shared" si="39"/>
        <v/>
      </c>
      <c r="AA101" s="128" t="str">
        <f t="shared" si="39"/>
        <v/>
      </c>
      <c r="AB101" s="128" t="str">
        <f t="shared" si="39"/>
        <v/>
      </c>
      <c r="AC101" s="128" t="str">
        <f t="shared" si="39"/>
        <v/>
      </c>
      <c r="AD101" s="128" t="str">
        <f t="shared" si="39"/>
        <v/>
      </c>
      <c r="AE101" s="128" t="str">
        <f t="shared" si="39"/>
        <v/>
      </c>
      <c r="AF101" s="128" t="str">
        <f t="shared" si="39"/>
        <v/>
      </c>
      <c r="AG101" s="229">
        <f t="shared" si="29"/>
        <v>0</v>
      </c>
      <c r="AH101" s="229">
        <f t="shared" si="37"/>
        <v>0</v>
      </c>
      <c r="AI101" s="230">
        <f t="shared" si="30"/>
        <v>0</v>
      </c>
      <c r="AJ101" s="228" t="str">
        <f t="shared" si="31"/>
        <v/>
      </c>
      <c r="AK101" s="228" t="str">
        <f t="shared" si="40"/>
        <v/>
      </c>
      <c r="AL101" s="228" t="str">
        <f t="shared" si="40"/>
        <v/>
      </c>
      <c r="AM101" s="228" t="str">
        <f t="shared" si="40"/>
        <v/>
      </c>
      <c r="AN101" s="228" t="str">
        <f t="shared" si="40"/>
        <v/>
      </c>
      <c r="AO101" s="228" t="str">
        <f t="shared" si="40"/>
        <v/>
      </c>
      <c r="AP101" s="228" t="str">
        <f t="shared" si="40"/>
        <v/>
      </c>
      <c r="AQ101" s="228" t="str">
        <f t="shared" si="40"/>
        <v/>
      </c>
      <c r="AR101" s="228" t="str">
        <f t="shared" si="40"/>
        <v/>
      </c>
      <c r="AS101" s="228" t="str">
        <f t="shared" si="40"/>
        <v/>
      </c>
      <c r="AT101" s="228" t="str">
        <f t="shared" si="40"/>
        <v/>
      </c>
      <c r="AU101" s="228" t="str">
        <f t="shared" si="40"/>
        <v/>
      </c>
      <c r="AV101" s="228" t="str">
        <f t="shared" si="40"/>
        <v/>
      </c>
      <c r="AW101" s="228">
        <f t="shared" si="38"/>
        <v>0</v>
      </c>
    </row>
    <row r="102" spans="1:49" s="183" customFormat="1" ht="23.15" customHeight="1">
      <c r="A102" s="61">
        <v>92</v>
      </c>
      <c r="B102" s="14" t="str">
        <f>IF(③職員名簿【年間実績】!B108="","",③職員名簿【年間実績】!B108)</f>
        <v/>
      </c>
      <c r="C102" s="173" t="str">
        <f>IF(③職員名簿【年間実績】!C108="","",③職員名簿【年間実績】!C108)</f>
        <v/>
      </c>
      <c r="D102" s="174" t="str">
        <f>IF(③職員名簿【年間実績】!D108="","",③職員名簿【年間実績】!D108)</f>
        <v/>
      </c>
      <c r="E102" s="175" t="str">
        <f>IF(③職員名簿【年間実績】!E108="","",③職員名簿【年間実績】!E108)</f>
        <v/>
      </c>
      <c r="F102" s="175" t="str">
        <f>IF(③職員名簿【年間実績】!F108="","",③職員名簿【年間実績】!F108)</f>
        <v/>
      </c>
      <c r="G102" s="175" t="str">
        <f>IF(③職員名簿【年間実績】!G108="","",③職員名簿【年間実績】!G108)</f>
        <v/>
      </c>
      <c r="H102" s="175" t="str">
        <f>IF(③職員名簿【年間実績】!H108="","",③職員名簿【年間実績】!H108)</f>
        <v/>
      </c>
      <c r="I102" s="175" t="str">
        <f>IF(③職員名簿【年間実績】!I108="","",③職員名簿【年間実績】!I108)</f>
        <v/>
      </c>
      <c r="J102" s="175" t="str">
        <f>IF(③職員名簿【年間実績】!J108="","",③職員名簿【年間実績】!J108)</f>
        <v/>
      </c>
      <c r="K102" s="231" t="str">
        <f>IF(③職員名簿【年間実績】!K108="","",③職員名簿【年間実績】!K108)</f>
        <v/>
      </c>
      <c r="L102" s="175" t="str">
        <f>IF(③職員名簿【年間実績】!L108="","",③職員名簿【年間実績】!L108)</f>
        <v/>
      </c>
      <c r="M102" s="175" t="str">
        <f>IF(③職員名簿【年間実績】!M108="","",③職員名簿【年間実績】!M108)</f>
        <v/>
      </c>
      <c r="N102" s="175" t="str">
        <f>IF(③職員名簿【年間実績】!N108="","",③職員名簿【年間実績】!N108)</f>
        <v/>
      </c>
      <c r="O102" s="175" t="str">
        <f>IF(③職員名簿【年間実績】!O108="","",③職員名簿【年間実績】!O108)</f>
        <v/>
      </c>
      <c r="P102" s="225" t="str">
        <f t="shared" si="32"/>
        <v/>
      </c>
      <c r="Q102" s="129" t="str">
        <f t="shared" si="28"/>
        <v/>
      </c>
      <c r="R102" s="129" t="str">
        <f t="shared" si="33"/>
        <v/>
      </c>
      <c r="S102" s="129" t="str">
        <f t="shared" si="34"/>
        <v/>
      </c>
      <c r="T102" s="129" t="str">
        <f t="shared" si="35"/>
        <v/>
      </c>
      <c r="U102" s="128" t="str">
        <f t="shared" si="39"/>
        <v/>
      </c>
      <c r="V102" s="128" t="str">
        <f t="shared" si="39"/>
        <v/>
      </c>
      <c r="W102" s="128" t="str">
        <f t="shared" si="39"/>
        <v/>
      </c>
      <c r="X102" s="128" t="str">
        <f t="shared" si="39"/>
        <v/>
      </c>
      <c r="Y102" s="128" t="str">
        <f t="shared" si="39"/>
        <v/>
      </c>
      <c r="Z102" s="128" t="str">
        <f t="shared" si="39"/>
        <v/>
      </c>
      <c r="AA102" s="128" t="str">
        <f t="shared" si="39"/>
        <v/>
      </c>
      <c r="AB102" s="128" t="str">
        <f t="shared" si="39"/>
        <v/>
      </c>
      <c r="AC102" s="128" t="str">
        <f t="shared" si="39"/>
        <v/>
      </c>
      <c r="AD102" s="128" t="str">
        <f t="shared" si="39"/>
        <v/>
      </c>
      <c r="AE102" s="128" t="str">
        <f t="shared" si="39"/>
        <v/>
      </c>
      <c r="AF102" s="128" t="str">
        <f t="shared" si="39"/>
        <v/>
      </c>
      <c r="AG102" s="229">
        <f t="shared" si="29"/>
        <v>0</v>
      </c>
      <c r="AH102" s="229">
        <f t="shared" si="37"/>
        <v>0</v>
      </c>
      <c r="AI102" s="230">
        <f t="shared" si="30"/>
        <v>0</v>
      </c>
      <c r="AJ102" s="228" t="str">
        <f t="shared" si="31"/>
        <v/>
      </c>
      <c r="AK102" s="228" t="str">
        <f t="shared" si="40"/>
        <v/>
      </c>
      <c r="AL102" s="228" t="str">
        <f t="shared" si="40"/>
        <v/>
      </c>
      <c r="AM102" s="228" t="str">
        <f t="shared" si="40"/>
        <v/>
      </c>
      <c r="AN102" s="228" t="str">
        <f t="shared" si="40"/>
        <v/>
      </c>
      <c r="AO102" s="228" t="str">
        <f t="shared" si="40"/>
        <v/>
      </c>
      <c r="AP102" s="228" t="str">
        <f t="shared" si="40"/>
        <v/>
      </c>
      <c r="AQ102" s="228" t="str">
        <f t="shared" si="40"/>
        <v/>
      </c>
      <c r="AR102" s="228" t="str">
        <f t="shared" si="40"/>
        <v/>
      </c>
      <c r="AS102" s="228" t="str">
        <f t="shared" si="40"/>
        <v/>
      </c>
      <c r="AT102" s="228" t="str">
        <f t="shared" si="40"/>
        <v/>
      </c>
      <c r="AU102" s="228" t="str">
        <f t="shared" si="40"/>
        <v/>
      </c>
      <c r="AV102" s="228" t="str">
        <f t="shared" si="40"/>
        <v/>
      </c>
      <c r="AW102" s="228">
        <f t="shared" si="38"/>
        <v>0</v>
      </c>
    </row>
    <row r="103" spans="1:49" s="183" customFormat="1" ht="23.15" customHeight="1">
      <c r="A103" s="61">
        <v>93</v>
      </c>
      <c r="B103" s="14" t="str">
        <f>IF(③職員名簿【年間実績】!B109="","",③職員名簿【年間実績】!B109)</f>
        <v/>
      </c>
      <c r="C103" s="173" t="str">
        <f>IF(③職員名簿【年間実績】!C109="","",③職員名簿【年間実績】!C109)</f>
        <v/>
      </c>
      <c r="D103" s="174" t="str">
        <f>IF(③職員名簿【年間実績】!D109="","",③職員名簿【年間実績】!D109)</f>
        <v/>
      </c>
      <c r="E103" s="175" t="str">
        <f>IF(③職員名簿【年間実績】!E109="","",③職員名簿【年間実績】!E109)</f>
        <v/>
      </c>
      <c r="F103" s="175" t="str">
        <f>IF(③職員名簿【年間実績】!F109="","",③職員名簿【年間実績】!F109)</f>
        <v/>
      </c>
      <c r="G103" s="175" t="str">
        <f>IF(③職員名簿【年間実績】!G109="","",③職員名簿【年間実績】!G109)</f>
        <v/>
      </c>
      <c r="H103" s="175" t="str">
        <f>IF(③職員名簿【年間実績】!H109="","",③職員名簿【年間実績】!H109)</f>
        <v/>
      </c>
      <c r="I103" s="175" t="str">
        <f>IF(③職員名簿【年間実績】!I109="","",③職員名簿【年間実績】!I109)</f>
        <v/>
      </c>
      <c r="J103" s="175" t="str">
        <f>IF(③職員名簿【年間実績】!J109="","",③職員名簿【年間実績】!J109)</f>
        <v/>
      </c>
      <c r="K103" s="231" t="str">
        <f>IF(③職員名簿【年間実績】!K109="","",③職員名簿【年間実績】!K109)</f>
        <v/>
      </c>
      <c r="L103" s="175" t="str">
        <f>IF(③職員名簿【年間実績】!L109="","",③職員名簿【年間実績】!L109)</f>
        <v/>
      </c>
      <c r="M103" s="175" t="str">
        <f>IF(③職員名簿【年間実績】!M109="","",③職員名簿【年間実績】!M109)</f>
        <v/>
      </c>
      <c r="N103" s="175" t="str">
        <f>IF(③職員名簿【年間実績】!N109="","",③職員名簿【年間実績】!N109)</f>
        <v/>
      </c>
      <c r="O103" s="175" t="str">
        <f>IF(③職員名簿【年間実績】!O109="","",③職員名簿【年間実績】!O109)</f>
        <v/>
      </c>
      <c r="P103" s="225" t="str">
        <f t="shared" si="32"/>
        <v/>
      </c>
      <c r="Q103" s="129" t="str">
        <f t="shared" si="28"/>
        <v/>
      </c>
      <c r="R103" s="129" t="str">
        <f t="shared" si="33"/>
        <v/>
      </c>
      <c r="S103" s="129" t="str">
        <f t="shared" si="34"/>
        <v/>
      </c>
      <c r="T103" s="129" t="str">
        <f t="shared" si="35"/>
        <v/>
      </c>
      <c r="U103" s="128" t="str">
        <f t="shared" si="39"/>
        <v/>
      </c>
      <c r="V103" s="128" t="str">
        <f t="shared" si="39"/>
        <v/>
      </c>
      <c r="W103" s="128" t="str">
        <f t="shared" si="39"/>
        <v/>
      </c>
      <c r="X103" s="128" t="str">
        <f t="shared" si="39"/>
        <v/>
      </c>
      <c r="Y103" s="128" t="str">
        <f t="shared" si="39"/>
        <v/>
      </c>
      <c r="Z103" s="128" t="str">
        <f t="shared" si="39"/>
        <v/>
      </c>
      <c r="AA103" s="128" t="str">
        <f t="shared" si="39"/>
        <v/>
      </c>
      <c r="AB103" s="128" t="str">
        <f t="shared" si="39"/>
        <v/>
      </c>
      <c r="AC103" s="128" t="str">
        <f t="shared" si="39"/>
        <v/>
      </c>
      <c r="AD103" s="128" t="str">
        <f t="shared" si="39"/>
        <v/>
      </c>
      <c r="AE103" s="128" t="str">
        <f t="shared" si="39"/>
        <v/>
      </c>
      <c r="AF103" s="128" t="str">
        <f t="shared" si="39"/>
        <v/>
      </c>
      <c r="AG103" s="229">
        <f t="shared" si="29"/>
        <v>0</v>
      </c>
      <c r="AH103" s="229">
        <f t="shared" si="37"/>
        <v>0</v>
      </c>
      <c r="AI103" s="230">
        <f t="shared" si="30"/>
        <v>0</v>
      </c>
      <c r="AJ103" s="228" t="str">
        <f t="shared" si="31"/>
        <v/>
      </c>
      <c r="AK103" s="228" t="str">
        <f t="shared" si="40"/>
        <v/>
      </c>
      <c r="AL103" s="228" t="str">
        <f t="shared" si="40"/>
        <v/>
      </c>
      <c r="AM103" s="228" t="str">
        <f t="shared" si="40"/>
        <v/>
      </c>
      <c r="AN103" s="228" t="str">
        <f t="shared" si="40"/>
        <v/>
      </c>
      <c r="AO103" s="228" t="str">
        <f t="shared" si="40"/>
        <v/>
      </c>
      <c r="AP103" s="228" t="str">
        <f t="shared" si="40"/>
        <v/>
      </c>
      <c r="AQ103" s="228" t="str">
        <f t="shared" si="40"/>
        <v/>
      </c>
      <c r="AR103" s="228" t="str">
        <f t="shared" si="40"/>
        <v/>
      </c>
      <c r="AS103" s="228" t="str">
        <f t="shared" si="40"/>
        <v/>
      </c>
      <c r="AT103" s="228" t="str">
        <f t="shared" si="40"/>
        <v/>
      </c>
      <c r="AU103" s="228" t="str">
        <f t="shared" si="40"/>
        <v/>
      </c>
      <c r="AV103" s="228" t="str">
        <f t="shared" si="40"/>
        <v/>
      </c>
      <c r="AW103" s="228">
        <f t="shared" si="38"/>
        <v>0</v>
      </c>
    </row>
    <row r="104" spans="1:49" s="183" customFormat="1" ht="23.15" customHeight="1">
      <c r="A104" s="61">
        <v>94</v>
      </c>
      <c r="B104" s="14" t="str">
        <f>IF(③職員名簿【年間実績】!B110="","",③職員名簿【年間実績】!B110)</f>
        <v/>
      </c>
      <c r="C104" s="173" t="str">
        <f>IF(③職員名簿【年間実績】!C110="","",③職員名簿【年間実績】!C110)</f>
        <v/>
      </c>
      <c r="D104" s="174" t="str">
        <f>IF(③職員名簿【年間実績】!D110="","",③職員名簿【年間実績】!D110)</f>
        <v/>
      </c>
      <c r="E104" s="175" t="str">
        <f>IF(③職員名簿【年間実績】!E110="","",③職員名簿【年間実績】!E110)</f>
        <v/>
      </c>
      <c r="F104" s="175" t="str">
        <f>IF(③職員名簿【年間実績】!F110="","",③職員名簿【年間実績】!F110)</f>
        <v/>
      </c>
      <c r="G104" s="175" t="str">
        <f>IF(③職員名簿【年間実績】!G110="","",③職員名簿【年間実績】!G110)</f>
        <v/>
      </c>
      <c r="H104" s="175" t="str">
        <f>IF(③職員名簿【年間実績】!H110="","",③職員名簿【年間実績】!H110)</f>
        <v/>
      </c>
      <c r="I104" s="175" t="str">
        <f>IF(③職員名簿【年間実績】!I110="","",③職員名簿【年間実績】!I110)</f>
        <v/>
      </c>
      <c r="J104" s="175" t="str">
        <f>IF(③職員名簿【年間実績】!J110="","",③職員名簿【年間実績】!J110)</f>
        <v/>
      </c>
      <c r="K104" s="231" t="str">
        <f>IF(③職員名簿【年間実績】!K110="","",③職員名簿【年間実績】!K110)</f>
        <v/>
      </c>
      <c r="L104" s="175" t="str">
        <f>IF(③職員名簿【年間実績】!L110="","",③職員名簿【年間実績】!L110)</f>
        <v/>
      </c>
      <c r="M104" s="175" t="str">
        <f>IF(③職員名簿【年間実績】!M110="","",③職員名簿【年間実績】!M110)</f>
        <v/>
      </c>
      <c r="N104" s="175" t="str">
        <f>IF(③職員名簿【年間実績】!N110="","",③職員名簿【年間実績】!N110)</f>
        <v/>
      </c>
      <c r="O104" s="175" t="str">
        <f>IF(③職員名簿【年間実績】!O110="","",③職員名簿【年間実績】!O110)</f>
        <v/>
      </c>
      <c r="P104" s="225" t="str">
        <f t="shared" si="32"/>
        <v/>
      </c>
      <c r="Q104" s="129" t="str">
        <f t="shared" si="28"/>
        <v/>
      </c>
      <c r="R104" s="129" t="str">
        <f t="shared" si="33"/>
        <v/>
      </c>
      <c r="S104" s="129" t="str">
        <f t="shared" si="34"/>
        <v/>
      </c>
      <c r="T104" s="129" t="str">
        <f t="shared" si="35"/>
        <v/>
      </c>
      <c r="U104" s="128" t="str">
        <f t="shared" si="39"/>
        <v/>
      </c>
      <c r="V104" s="128" t="str">
        <f t="shared" si="39"/>
        <v/>
      </c>
      <c r="W104" s="128" t="str">
        <f t="shared" si="39"/>
        <v/>
      </c>
      <c r="X104" s="128" t="str">
        <f t="shared" si="39"/>
        <v/>
      </c>
      <c r="Y104" s="128" t="str">
        <f t="shared" si="39"/>
        <v/>
      </c>
      <c r="Z104" s="128" t="str">
        <f t="shared" si="39"/>
        <v/>
      </c>
      <c r="AA104" s="128" t="str">
        <f t="shared" si="39"/>
        <v/>
      </c>
      <c r="AB104" s="128" t="str">
        <f t="shared" si="39"/>
        <v/>
      </c>
      <c r="AC104" s="128" t="str">
        <f t="shared" si="39"/>
        <v/>
      </c>
      <c r="AD104" s="128" t="str">
        <f t="shared" si="39"/>
        <v/>
      </c>
      <c r="AE104" s="128" t="str">
        <f t="shared" si="39"/>
        <v/>
      </c>
      <c r="AF104" s="128" t="str">
        <f t="shared" si="39"/>
        <v/>
      </c>
      <c r="AG104" s="229">
        <f t="shared" si="29"/>
        <v>0</v>
      </c>
      <c r="AH104" s="229">
        <f t="shared" si="37"/>
        <v>0</v>
      </c>
      <c r="AI104" s="230">
        <f t="shared" si="30"/>
        <v>0</v>
      </c>
      <c r="AJ104" s="228" t="str">
        <f t="shared" si="31"/>
        <v/>
      </c>
      <c r="AK104" s="228" t="str">
        <f t="shared" si="40"/>
        <v/>
      </c>
      <c r="AL104" s="228" t="str">
        <f t="shared" si="40"/>
        <v/>
      </c>
      <c r="AM104" s="228" t="str">
        <f t="shared" si="40"/>
        <v/>
      </c>
      <c r="AN104" s="228" t="str">
        <f t="shared" si="40"/>
        <v/>
      </c>
      <c r="AO104" s="228" t="str">
        <f t="shared" si="40"/>
        <v/>
      </c>
      <c r="AP104" s="228" t="str">
        <f t="shared" si="40"/>
        <v/>
      </c>
      <c r="AQ104" s="228" t="str">
        <f t="shared" si="40"/>
        <v/>
      </c>
      <c r="AR104" s="228" t="str">
        <f t="shared" si="40"/>
        <v/>
      </c>
      <c r="AS104" s="228" t="str">
        <f t="shared" si="40"/>
        <v/>
      </c>
      <c r="AT104" s="228" t="str">
        <f t="shared" si="40"/>
        <v/>
      </c>
      <c r="AU104" s="228" t="str">
        <f t="shared" si="40"/>
        <v/>
      </c>
      <c r="AV104" s="228" t="str">
        <f t="shared" si="40"/>
        <v/>
      </c>
      <c r="AW104" s="228">
        <f t="shared" si="38"/>
        <v>0</v>
      </c>
    </row>
    <row r="105" spans="1:49" s="183" customFormat="1" ht="23.15" customHeight="1">
      <c r="A105" s="61">
        <v>95</v>
      </c>
      <c r="B105" s="14" t="str">
        <f>IF(③職員名簿【年間実績】!B111="","",③職員名簿【年間実績】!B111)</f>
        <v/>
      </c>
      <c r="C105" s="173" t="str">
        <f>IF(③職員名簿【年間実績】!C111="","",③職員名簿【年間実績】!C111)</f>
        <v/>
      </c>
      <c r="D105" s="174" t="str">
        <f>IF(③職員名簿【年間実績】!D111="","",③職員名簿【年間実績】!D111)</f>
        <v/>
      </c>
      <c r="E105" s="175" t="str">
        <f>IF(③職員名簿【年間実績】!E111="","",③職員名簿【年間実績】!E111)</f>
        <v/>
      </c>
      <c r="F105" s="175" t="str">
        <f>IF(③職員名簿【年間実績】!F111="","",③職員名簿【年間実績】!F111)</f>
        <v/>
      </c>
      <c r="G105" s="175" t="str">
        <f>IF(③職員名簿【年間実績】!G111="","",③職員名簿【年間実績】!G111)</f>
        <v/>
      </c>
      <c r="H105" s="175" t="str">
        <f>IF(③職員名簿【年間実績】!H111="","",③職員名簿【年間実績】!H111)</f>
        <v/>
      </c>
      <c r="I105" s="175" t="str">
        <f>IF(③職員名簿【年間実績】!I111="","",③職員名簿【年間実績】!I111)</f>
        <v/>
      </c>
      <c r="J105" s="175" t="str">
        <f>IF(③職員名簿【年間実績】!J111="","",③職員名簿【年間実績】!J111)</f>
        <v/>
      </c>
      <c r="K105" s="231" t="str">
        <f>IF(③職員名簿【年間実績】!K111="","",③職員名簿【年間実績】!K111)</f>
        <v/>
      </c>
      <c r="L105" s="175" t="str">
        <f>IF(③職員名簿【年間実績】!L111="","",③職員名簿【年間実績】!L111)</f>
        <v/>
      </c>
      <c r="M105" s="175" t="str">
        <f>IF(③職員名簿【年間実績】!M111="","",③職員名簿【年間実績】!M111)</f>
        <v/>
      </c>
      <c r="N105" s="175" t="str">
        <f>IF(③職員名簿【年間実績】!N111="","",③職員名簿【年間実績】!N111)</f>
        <v/>
      </c>
      <c r="O105" s="175" t="str">
        <f>IF(③職員名簿【年間実績】!O111="","",③職員名簿【年間実績】!O111)</f>
        <v/>
      </c>
      <c r="P105" s="225" t="str">
        <f t="shared" si="32"/>
        <v/>
      </c>
      <c r="Q105" s="129" t="str">
        <f t="shared" si="28"/>
        <v/>
      </c>
      <c r="R105" s="129" t="str">
        <f t="shared" si="33"/>
        <v/>
      </c>
      <c r="S105" s="129" t="str">
        <f t="shared" si="34"/>
        <v/>
      </c>
      <c r="T105" s="129" t="str">
        <f t="shared" si="35"/>
        <v/>
      </c>
      <c r="U105" s="128" t="str">
        <f t="shared" si="39"/>
        <v/>
      </c>
      <c r="V105" s="128" t="str">
        <f t="shared" si="39"/>
        <v/>
      </c>
      <c r="W105" s="128" t="str">
        <f t="shared" si="39"/>
        <v/>
      </c>
      <c r="X105" s="128" t="str">
        <f t="shared" si="39"/>
        <v/>
      </c>
      <c r="Y105" s="128" t="str">
        <f t="shared" si="39"/>
        <v/>
      </c>
      <c r="Z105" s="128" t="str">
        <f t="shared" si="39"/>
        <v/>
      </c>
      <c r="AA105" s="128" t="str">
        <f t="shared" si="39"/>
        <v/>
      </c>
      <c r="AB105" s="128" t="str">
        <f t="shared" si="39"/>
        <v/>
      </c>
      <c r="AC105" s="128" t="str">
        <f t="shared" si="39"/>
        <v/>
      </c>
      <c r="AD105" s="128" t="str">
        <f t="shared" si="39"/>
        <v/>
      </c>
      <c r="AE105" s="128" t="str">
        <f t="shared" si="39"/>
        <v/>
      </c>
      <c r="AF105" s="128" t="str">
        <f t="shared" si="39"/>
        <v/>
      </c>
      <c r="AG105" s="229">
        <f t="shared" si="29"/>
        <v>0</v>
      </c>
      <c r="AH105" s="229">
        <f t="shared" si="37"/>
        <v>0</v>
      </c>
      <c r="AI105" s="230">
        <f t="shared" si="30"/>
        <v>0</v>
      </c>
      <c r="AJ105" s="228" t="str">
        <f t="shared" si="31"/>
        <v/>
      </c>
      <c r="AK105" s="228" t="str">
        <f t="shared" si="40"/>
        <v/>
      </c>
      <c r="AL105" s="228" t="str">
        <f t="shared" si="40"/>
        <v/>
      </c>
      <c r="AM105" s="228" t="str">
        <f t="shared" si="40"/>
        <v/>
      </c>
      <c r="AN105" s="228" t="str">
        <f t="shared" si="40"/>
        <v/>
      </c>
      <c r="AO105" s="228" t="str">
        <f t="shared" si="40"/>
        <v/>
      </c>
      <c r="AP105" s="228" t="str">
        <f t="shared" si="40"/>
        <v/>
      </c>
      <c r="AQ105" s="228" t="str">
        <f t="shared" si="40"/>
        <v/>
      </c>
      <c r="AR105" s="228" t="str">
        <f t="shared" si="40"/>
        <v/>
      </c>
      <c r="AS105" s="228" t="str">
        <f t="shared" si="40"/>
        <v/>
      </c>
      <c r="AT105" s="228" t="str">
        <f t="shared" si="40"/>
        <v/>
      </c>
      <c r="AU105" s="228" t="str">
        <f t="shared" si="40"/>
        <v/>
      </c>
      <c r="AV105" s="228" t="str">
        <f t="shared" si="40"/>
        <v/>
      </c>
      <c r="AW105" s="228">
        <f t="shared" si="38"/>
        <v>0</v>
      </c>
    </row>
    <row r="106" spans="1:49" s="183" customFormat="1" ht="23.15" customHeight="1">
      <c r="A106" s="61">
        <v>96</v>
      </c>
      <c r="B106" s="14" t="str">
        <f>IF(③職員名簿【年間実績】!B112="","",③職員名簿【年間実績】!B112)</f>
        <v/>
      </c>
      <c r="C106" s="173" t="str">
        <f>IF(③職員名簿【年間実績】!C112="","",③職員名簿【年間実績】!C112)</f>
        <v/>
      </c>
      <c r="D106" s="174" t="str">
        <f>IF(③職員名簿【年間実績】!D112="","",③職員名簿【年間実績】!D112)</f>
        <v/>
      </c>
      <c r="E106" s="175" t="str">
        <f>IF(③職員名簿【年間実績】!E112="","",③職員名簿【年間実績】!E112)</f>
        <v/>
      </c>
      <c r="F106" s="175" t="str">
        <f>IF(③職員名簿【年間実績】!F112="","",③職員名簿【年間実績】!F112)</f>
        <v/>
      </c>
      <c r="G106" s="175" t="str">
        <f>IF(③職員名簿【年間実績】!G112="","",③職員名簿【年間実績】!G112)</f>
        <v/>
      </c>
      <c r="H106" s="175" t="str">
        <f>IF(③職員名簿【年間実績】!H112="","",③職員名簿【年間実績】!H112)</f>
        <v/>
      </c>
      <c r="I106" s="175" t="str">
        <f>IF(③職員名簿【年間実績】!I112="","",③職員名簿【年間実績】!I112)</f>
        <v/>
      </c>
      <c r="J106" s="175" t="str">
        <f>IF(③職員名簿【年間実績】!J112="","",③職員名簿【年間実績】!J112)</f>
        <v/>
      </c>
      <c r="K106" s="231" t="str">
        <f>IF(③職員名簿【年間実績】!K112="","",③職員名簿【年間実績】!K112)</f>
        <v/>
      </c>
      <c r="L106" s="175" t="str">
        <f>IF(③職員名簿【年間実績】!L112="","",③職員名簿【年間実績】!L112)</f>
        <v/>
      </c>
      <c r="M106" s="175" t="str">
        <f>IF(③職員名簿【年間実績】!M112="","",③職員名簿【年間実績】!M112)</f>
        <v/>
      </c>
      <c r="N106" s="175" t="str">
        <f>IF(③職員名簿【年間実績】!N112="","",③職員名簿【年間実績】!N112)</f>
        <v/>
      </c>
      <c r="O106" s="175" t="str">
        <f>IF(③職員名簿【年間実績】!O112="","",③職員名簿【年間実績】!O112)</f>
        <v/>
      </c>
      <c r="P106" s="225" t="str">
        <f t="shared" si="32"/>
        <v/>
      </c>
      <c r="Q106" s="129" t="str">
        <f t="shared" si="28"/>
        <v/>
      </c>
      <c r="R106" s="129" t="str">
        <f t="shared" si="33"/>
        <v/>
      </c>
      <c r="S106" s="129" t="str">
        <f t="shared" si="34"/>
        <v/>
      </c>
      <c r="T106" s="129" t="str">
        <f t="shared" si="35"/>
        <v/>
      </c>
      <c r="U106" s="128" t="str">
        <f t="shared" si="39"/>
        <v/>
      </c>
      <c r="V106" s="128" t="str">
        <f t="shared" si="39"/>
        <v/>
      </c>
      <c r="W106" s="128" t="str">
        <f t="shared" si="39"/>
        <v/>
      </c>
      <c r="X106" s="128" t="str">
        <f t="shared" si="39"/>
        <v/>
      </c>
      <c r="Y106" s="128" t="str">
        <f t="shared" si="39"/>
        <v/>
      </c>
      <c r="Z106" s="128" t="str">
        <f t="shared" si="39"/>
        <v/>
      </c>
      <c r="AA106" s="128" t="str">
        <f t="shared" si="39"/>
        <v/>
      </c>
      <c r="AB106" s="128" t="str">
        <f t="shared" si="39"/>
        <v/>
      </c>
      <c r="AC106" s="128" t="str">
        <f t="shared" si="39"/>
        <v/>
      </c>
      <c r="AD106" s="128" t="str">
        <f t="shared" si="39"/>
        <v/>
      </c>
      <c r="AE106" s="128" t="str">
        <f t="shared" si="39"/>
        <v/>
      </c>
      <c r="AF106" s="128" t="str">
        <f t="shared" si="39"/>
        <v/>
      </c>
      <c r="AG106" s="229">
        <f t="shared" si="29"/>
        <v>0</v>
      </c>
      <c r="AH106" s="229">
        <f t="shared" si="37"/>
        <v>0</v>
      </c>
      <c r="AI106" s="230">
        <f t="shared" si="30"/>
        <v>0</v>
      </c>
      <c r="AJ106" s="228" t="str">
        <f t="shared" si="31"/>
        <v/>
      </c>
      <c r="AK106" s="228" t="str">
        <f t="shared" si="40"/>
        <v/>
      </c>
      <c r="AL106" s="228" t="str">
        <f t="shared" si="40"/>
        <v/>
      </c>
      <c r="AM106" s="228" t="str">
        <f t="shared" si="40"/>
        <v/>
      </c>
      <c r="AN106" s="228" t="str">
        <f t="shared" si="40"/>
        <v/>
      </c>
      <c r="AO106" s="228" t="str">
        <f t="shared" si="40"/>
        <v/>
      </c>
      <c r="AP106" s="228" t="str">
        <f t="shared" si="40"/>
        <v/>
      </c>
      <c r="AQ106" s="228" t="str">
        <f t="shared" si="40"/>
        <v/>
      </c>
      <c r="AR106" s="228" t="str">
        <f t="shared" si="40"/>
        <v/>
      </c>
      <c r="AS106" s="228" t="str">
        <f t="shared" si="40"/>
        <v/>
      </c>
      <c r="AT106" s="228" t="str">
        <f t="shared" si="40"/>
        <v/>
      </c>
      <c r="AU106" s="228" t="str">
        <f t="shared" si="40"/>
        <v/>
      </c>
      <c r="AV106" s="228" t="str">
        <f t="shared" si="40"/>
        <v/>
      </c>
      <c r="AW106" s="228">
        <f t="shared" si="38"/>
        <v>0</v>
      </c>
    </row>
    <row r="107" spans="1:49" s="183" customFormat="1" ht="23.15" customHeight="1">
      <c r="A107" s="61">
        <v>97</v>
      </c>
      <c r="B107" s="14" t="str">
        <f>IF(③職員名簿【年間実績】!B113="","",③職員名簿【年間実績】!B113)</f>
        <v/>
      </c>
      <c r="C107" s="173" t="str">
        <f>IF(③職員名簿【年間実績】!C113="","",③職員名簿【年間実績】!C113)</f>
        <v/>
      </c>
      <c r="D107" s="174" t="str">
        <f>IF(③職員名簿【年間実績】!D113="","",③職員名簿【年間実績】!D113)</f>
        <v/>
      </c>
      <c r="E107" s="175" t="str">
        <f>IF(③職員名簿【年間実績】!E113="","",③職員名簿【年間実績】!E113)</f>
        <v/>
      </c>
      <c r="F107" s="175" t="str">
        <f>IF(③職員名簿【年間実績】!F113="","",③職員名簿【年間実績】!F113)</f>
        <v/>
      </c>
      <c r="G107" s="175" t="str">
        <f>IF(③職員名簿【年間実績】!G113="","",③職員名簿【年間実績】!G113)</f>
        <v/>
      </c>
      <c r="H107" s="175" t="str">
        <f>IF(③職員名簿【年間実績】!H113="","",③職員名簿【年間実績】!H113)</f>
        <v/>
      </c>
      <c r="I107" s="175" t="str">
        <f>IF(③職員名簿【年間実績】!I113="","",③職員名簿【年間実績】!I113)</f>
        <v/>
      </c>
      <c r="J107" s="175" t="str">
        <f>IF(③職員名簿【年間実績】!J113="","",③職員名簿【年間実績】!J113)</f>
        <v/>
      </c>
      <c r="K107" s="231" t="str">
        <f>IF(③職員名簿【年間実績】!K113="","",③職員名簿【年間実績】!K113)</f>
        <v/>
      </c>
      <c r="L107" s="175" t="str">
        <f>IF(③職員名簿【年間実績】!L113="","",③職員名簿【年間実績】!L113)</f>
        <v/>
      </c>
      <c r="M107" s="175" t="str">
        <f>IF(③職員名簿【年間実績】!M113="","",③職員名簿【年間実績】!M113)</f>
        <v/>
      </c>
      <c r="N107" s="175" t="str">
        <f>IF(③職員名簿【年間実績】!N113="","",③職員名簿【年間実績】!N113)</f>
        <v/>
      </c>
      <c r="O107" s="175" t="str">
        <f>IF(③職員名簿【年間実績】!O113="","",③職員名簿【年間実績】!O113)</f>
        <v/>
      </c>
      <c r="P107" s="225" t="str">
        <f t="shared" si="32"/>
        <v/>
      </c>
      <c r="Q107" s="129" t="str">
        <f t="shared" si="28"/>
        <v/>
      </c>
      <c r="R107" s="129" t="str">
        <f t="shared" si="33"/>
        <v/>
      </c>
      <c r="S107" s="129" t="str">
        <f t="shared" si="34"/>
        <v/>
      </c>
      <c r="T107" s="129" t="str">
        <f t="shared" si="35"/>
        <v/>
      </c>
      <c r="U107" s="128" t="str">
        <f t="shared" si="39"/>
        <v/>
      </c>
      <c r="V107" s="128" t="str">
        <f t="shared" si="39"/>
        <v/>
      </c>
      <c r="W107" s="128" t="str">
        <f t="shared" si="39"/>
        <v/>
      </c>
      <c r="X107" s="128" t="str">
        <f t="shared" si="39"/>
        <v/>
      </c>
      <c r="Y107" s="128" t="str">
        <f t="shared" si="39"/>
        <v/>
      </c>
      <c r="Z107" s="128" t="str">
        <f t="shared" si="39"/>
        <v/>
      </c>
      <c r="AA107" s="128" t="str">
        <f t="shared" si="39"/>
        <v/>
      </c>
      <c r="AB107" s="128" t="str">
        <f t="shared" si="39"/>
        <v/>
      </c>
      <c r="AC107" s="128" t="str">
        <f t="shared" si="39"/>
        <v/>
      </c>
      <c r="AD107" s="128" t="str">
        <f t="shared" si="39"/>
        <v/>
      </c>
      <c r="AE107" s="128" t="str">
        <f t="shared" si="39"/>
        <v/>
      </c>
      <c r="AF107" s="128" t="str">
        <f t="shared" si="39"/>
        <v/>
      </c>
      <c r="AG107" s="229">
        <f t="shared" si="29"/>
        <v>0</v>
      </c>
      <c r="AH107" s="229">
        <f t="shared" si="37"/>
        <v>0</v>
      </c>
      <c r="AI107" s="230">
        <f t="shared" si="30"/>
        <v>0</v>
      </c>
      <c r="AJ107" s="228" t="str">
        <f t="shared" si="31"/>
        <v/>
      </c>
      <c r="AK107" s="228" t="str">
        <f t="shared" si="40"/>
        <v/>
      </c>
      <c r="AL107" s="228" t="str">
        <f t="shared" si="40"/>
        <v/>
      </c>
      <c r="AM107" s="228" t="str">
        <f t="shared" si="40"/>
        <v/>
      </c>
      <c r="AN107" s="228" t="str">
        <f t="shared" si="40"/>
        <v/>
      </c>
      <c r="AO107" s="228" t="str">
        <f t="shared" si="40"/>
        <v/>
      </c>
      <c r="AP107" s="228" t="str">
        <f t="shared" si="40"/>
        <v/>
      </c>
      <c r="AQ107" s="228" t="str">
        <f t="shared" si="40"/>
        <v/>
      </c>
      <c r="AR107" s="228" t="str">
        <f t="shared" si="40"/>
        <v/>
      </c>
      <c r="AS107" s="228" t="str">
        <f t="shared" si="40"/>
        <v/>
      </c>
      <c r="AT107" s="228" t="str">
        <f t="shared" si="40"/>
        <v/>
      </c>
      <c r="AU107" s="228" t="str">
        <f t="shared" si="40"/>
        <v/>
      </c>
      <c r="AV107" s="228" t="str">
        <f t="shared" si="40"/>
        <v/>
      </c>
      <c r="AW107" s="228">
        <f t="shared" si="38"/>
        <v>0</v>
      </c>
    </row>
    <row r="108" spans="1:49" s="183" customFormat="1" ht="23.15" customHeight="1">
      <c r="A108" s="61">
        <v>98</v>
      </c>
      <c r="B108" s="14" t="str">
        <f>IF(③職員名簿【年間実績】!B114="","",③職員名簿【年間実績】!B114)</f>
        <v/>
      </c>
      <c r="C108" s="173" t="str">
        <f>IF(③職員名簿【年間実績】!C114="","",③職員名簿【年間実績】!C114)</f>
        <v/>
      </c>
      <c r="D108" s="174" t="str">
        <f>IF(③職員名簿【年間実績】!D114="","",③職員名簿【年間実績】!D114)</f>
        <v/>
      </c>
      <c r="E108" s="175" t="str">
        <f>IF(③職員名簿【年間実績】!E114="","",③職員名簿【年間実績】!E114)</f>
        <v/>
      </c>
      <c r="F108" s="175" t="str">
        <f>IF(③職員名簿【年間実績】!F114="","",③職員名簿【年間実績】!F114)</f>
        <v/>
      </c>
      <c r="G108" s="175" t="str">
        <f>IF(③職員名簿【年間実績】!G114="","",③職員名簿【年間実績】!G114)</f>
        <v/>
      </c>
      <c r="H108" s="175" t="str">
        <f>IF(③職員名簿【年間実績】!H114="","",③職員名簿【年間実績】!H114)</f>
        <v/>
      </c>
      <c r="I108" s="175" t="str">
        <f>IF(③職員名簿【年間実績】!I114="","",③職員名簿【年間実績】!I114)</f>
        <v/>
      </c>
      <c r="J108" s="175" t="str">
        <f>IF(③職員名簿【年間実績】!J114="","",③職員名簿【年間実績】!J114)</f>
        <v/>
      </c>
      <c r="K108" s="231" t="str">
        <f>IF(③職員名簿【年間実績】!K114="","",③職員名簿【年間実績】!K114)</f>
        <v/>
      </c>
      <c r="L108" s="175" t="str">
        <f>IF(③職員名簿【年間実績】!L114="","",③職員名簿【年間実績】!L114)</f>
        <v/>
      </c>
      <c r="M108" s="175" t="str">
        <f>IF(③職員名簿【年間実績】!M114="","",③職員名簿【年間実績】!M114)</f>
        <v/>
      </c>
      <c r="N108" s="175" t="str">
        <f>IF(③職員名簿【年間実績】!N114="","",③職員名簿【年間実績】!N114)</f>
        <v/>
      </c>
      <c r="O108" s="175" t="str">
        <f>IF(③職員名簿【年間実績】!O114="","",③職員名簿【年間実績】!O114)</f>
        <v/>
      </c>
      <c r="P108" s="225" t="str">
        <f t="shared" si="32"/>
        <v/>
      </c>
      <c r="Q108" s="129" t="str">
        <f t="shared" si="28"/>
        <v/>
      </c>
      <c r="R108" s="129" t="str">
        <f t="shared" si="33"/>
        <v/>
      </c>
      <c r="S108" s="129" t="str">
        <f t="shared" si="34"/>
        <v/>
      </c>
      <c r="T108" s="129" t="str">
        <f t="shared" si="35"/>
        <v/>
      </c>
      <c r="U108" s="128" t="str">
        <f t="shared" ref="U108:AF110" si="41">IF($T108="",IF($K108="","",IF(U$9&gt;=$K108,IF($L108="",$S108,IF(U$9&gt;$L108,"",$S108)),"")),IF(AND(U$9&gt;=$K108,OR($L108&gt;=U$9,$L108="")),$T108,""))</f>
        <v/>
      </c>
      <c r="V108" s="128" t="str">
        <f t="shared" si="41"/>
        <v/>
      </c>
      <c r="W108" s="128" t="str">
        <f t="shared" si="41"/>
        <v/>
      </c>
      <c r="X108" s="128" t="str">
        <f t="shared" si="41"/>
        <v/>
      </c>
      <c r="Y108" s="128" t="str">
        <f t="shared" si="41"/>
        <v/>
      </c>
      <c r="Z108" s="128" t="str">
        <f t="shared" si="41"/>
        <v/>
      </c>
      <c r="AA108" s="128" t="str">
        <f t="shared" si="41"/>
        <v/>
      </c>
      <c r="AB108" s="128" t="str">
        <f t="shared" si="41"/>
        <v/>
      </c>
      <c r="AC108" s="128" t="str">
        <f t="shared" si="41"/>
        <v/>
      </c>
      <c r="AD108" s="128" t="str">
        <f t="shared" si="41"/>
        <v/>
      </c>
      <c r="AE108" s="128" t="str">
        <f t="shared" si="41"/>
        <v/>
      </c>
      <c r="AF108" s="128" t="str">
        <f t="shared" si="41"/>
        <v/>
      </c>
      <c r="AG108" s="229">
        <f t="shared" si="29"/>
        <v>0</v>
      </c>
      <c r="AH108" s="229">
        <f t="shared" si="37"/>
        <v>0</v>
      </c>
      <c r="AI108" s="230">
        <f t="shared" si="30"/>
        <v>0</v>
      </c>
      <c r="AJ108" s="228" t="str">
        <f t="shared" si="31"/>
        <v/>
      </c>
      <c r="AK108" s="228" t="str">
        <f t="shared" si="40"/>
        <v/>
      </c>
      <c r="AL108" s="228" t="str">
        <f t="shared" si="40"/>
        <v/>
      </c>
      <c r="AM108" s="228" t="str">
        <f t="shared" si="40"/>
        <v/>
      </c>
      <c r="AN108" s="228" t="str">
        <f t="shared" si="40"/>
        <v/>
      </c>
      <c r="AO108" s="228" t="str">
        <f t="shared" si="40"/>
        <v/>
      </c>
      <c r="AP108" s="228" t="str">
        <f t="shared" si="40"/>
        <v/>
      </c>
      <c r="AQ108" s="228" t="str">
        <f t="shared" si="40"/>
        <v/>
      </c>
      <c r="AR108" s="228" t="str">
        <f t="shared" si="40"/>
        <v/>
      </c>
      <c r="AS108" s="228" t="str">
        <f t="shared" si="40"/>
        <v/>
      </c>
      <c r="AT108" s="228" t="str">
        <f t="shared" si="40"/>
        <v/>
      </c>
      <c r="AU108" s="228" t="str">
        <f t="shared" si="40"/>
        <v/>
      </c>
      <c r="AV108" s="228" t="str">
        <f t="shared" si="40"/>
        <v/>
      </c>
      <c r="AW108" s="228">
        <f t="shared" si="38"/>
        <v>0</v>
      </c>
    </row>
    <row r="109" spans="1:49" s="183" customFormat="1" ht="23.15" customHeight="1">
      <c r="A109" s="61">
        <v>99</v>
      </c>
      <c r="B109" s="14" t="str">
        <f>IF(③職員名簿【年間実績】!B115="","",③職員名簿【年間実績】!B115)</f>
        <v/>
      </c>
      <c r="C109" s="173" t="str">
        <f>IF(③職員名簿【年間実績】!C115="","",③職員名簿【年間実績】!C115)</f>
        <v/>
      </c>
      <c r="D109" s="174" t="str">
        <f>IF(③職員名簿【年間実績】!D115="","",③職員名簿【年間実績】!D115)</f>
        <v/>
      </c>
      <c r="E109" s="175" t="str">
        <f>IF(③職員名簿【年間実績】!E115="","",③職員名簿【年間実績】!E115)</f>
        <v/>
      </c>
      <c r="F109" s="175" t="str">
        <f>IF(③職員名簿【年間実績】!F115="","",③職員名簿【年間実績】!F115)</f>
        <v/>
      </c>
      <c r="G109" s="175" t="str">
        <f>IF(③職員名簿【年間実績】!G115="","",③職員名簿【年間実績】!G115)</f>
        <v/>
      </c>
      <c r="H109" s="175" t="str">
        <f>IF(③職員名簿【年間実績】!H115="","",③職員名簿【年間実績】!H115)</f>
        <v/>
      </c>
      <c r="I109" s="175" t="str">
        <f>IF(③職員名簿【年間実績】!I115="","",③職員名簿【年間実績】!I115)</f>
        <v/>
      </c>
      <c r="J109" s="175" t="str">
        <f>IF(③職員名簿【年間実績】!J115="","",③職員名簿【年間実績】!J115)</f>
        <v/>
      </c>
      <c r="K109" s="231" t="str">
        <f>IF(③職員名簿【年間実績】!K115="","",③職員名簿【年間実績】!K115)</f>
        <v/>
      </c>
      <c r="L109" s="175" t="str">
        <f>IF(③職員名簿【年間実績】!L115="","",③職員名簿【年間実績】!L115)</f>
        <v/>
      </c>
      <c r="M109" s="175" t="str">
        <f>IF(③職員名簿【年間実績】!M115="","",③職員名簿【年間実績】!M115)</f>
        <v/>
      </c>
      <c r="N109" s="175" t="str">
        <f>IF(③職員名簿【年間実績】!N115="","",③職員名簿【年間実績】!N115)</f>
        <v/>
      </c>
      <c r="O109" s="175" t="str">
        <f>IF(③職員名簿【年間実績】!O115="","",③職員名簿【年間実績】!O115)</f>
        <v/>
      </c>
      <c r="P109" s="225" t="str">
        <f t="shared" si="32"/>
        <v/>
      </c>
      <c r="Q109" s="129" t="str">
        <f t="shared" si="28"/>
        <v/>
      </c>
      <c r="R109" s="129" t="str">
        <f t="shared" si="33"/>
        <v/>
      </c>
      <c r="S109" s="129" t="str">
        <f t="shared" si="34"/>
        <v/>
      </c>
      <c r="T109" s="129" t="str">
        <f t="shared" si="35"/>
        <v/>
      </c>
      <c r="U109" s="128" t="str">
        <f t="shared" si="41"/>
        <v/>
      </c>
      <c r="V109" s="128" t="str">
        <f t="shared" si="41"/>
        <v/>
      </c>
      <c r="W109" s="128" t="str">
        <f t="shared" si="41"/>
        <v/>
      </c>
      <c r="X109" s="128" t="str">
        <f t="shared" si="41"/>
        <v/>
      </c>
      <c r="Y109" s="128" t="str">
        <f t="shared" si="41"/>
        <v/>
      </c>
      <c r="Z109" s="128" t="str">
        <f t="shared" si="41"/>
        <v/>
      </c>
      <c r="AA109" s="128" t="str">
        <f t="shared" si="41"/>
        <v/>
      </c>
      <c r="AB109" s="128" t="str">
        <f t="shared" si="41"/>
        <v/>
      </c>
      <c r="AC109" s="128" t="str">
        <f t="shared" si="41"/>
        <v/>
      </c>
      <c r="AD109" s="128" t="str">
        <f t="shared" si="41"/>
        <v/>
      </c>
      <c r="AE109" s="128" t="str">
        <f t="shared" si="41"/>
        <v/>
      </c>
      <c r="AF109" s="128" t="str">
        <f t="shared" si="41"/>
        <v/>
      </c>
      <c r="AG109" s="229">
        <f t="shared" si="29"/>
        <v>0</v>
      </c>
      <c r="AH109" s="229">
        <f t="shared" si="37"/>
        <v>0</v>
      </c>
      <c r="AI109" s="230">
        <f t="shared" si="30"/>
        <v>0</v>
      </c>
      <c r="AJ109" s="228" t="str">
        <f t="shared" si="31"/>
        <v/>
      </c>
      <c r="AK109" s="228" t="str">
        <f t="shared" si="40"/>
        <v/>
      </c>
      <c r="AL109" s="228" t="str">
        <f t="shared" si="40"/>
        <v/>
      </c>
      <c r="AM109" s="228" t="str">
        <f t="shared" si="40"/>
        <v/>
      </c>
      <c r="AN109" s="228" t="str">
        <f t="shared" si="40"/>
        <v/>
      </c>
      <c r="AO109" s="228" t="str">
        <f t="shared" si="40"/>
        <v/>
      </c>
      <c r="AP109" s="228" t="str">
        <f t="shared" si="40"/>
        <v/>
      </c>
      <c r="AQ109" s="228" t="str">
        <f t="shared" si="40"/>
        <v/>
      </c>
      <c r="AR109" s="228" t="str">
        <f t="shared" si="40"/>
        <v/>
      </c>
      <c r="AS109" s="228" t="str">
        <f t="shared" si="40"/>
        <v/>
      </c>
      <c r="AT109" s="228" t="str">
        <f t="shared" si="40"/>
        <v/>
      </c>
      <c r="AU109" s="228" t="str">
        <f t="shared" si="40"/>
        <v/>
      </c>
      <c r="AV109" s="228" t="str">
        <f t="shared" si="40"/>
        <v/>
      </c>
      <c r="AW109" s="228">
        <f t="shared" si="38"/>
        <v>0</v>
      </c>
    </row>
    <row r="110" spans="1:49" s="183" customFormat="1" ht="23.15" customHeight="1">
      <c r="A110" s="61">
        <v>100</v>
      </c>
      <c r="B110" s="14" t="str">
        <f>IF(③職員名簿【年間実績】!B116="","",③職員名簿【年間実績】!B116)</f>
        <v/>
      </c>
      <c r="C110" s="173" t="str">
        <f>IF(③職員名簿【年間実績】!C116="","",③職員名簿【年間実績】!C116)</f>
        <v/>
      </c>
      <c r="D110" s="174" t="str">
        <f>IF(③職員名簿【年間実績】!D116="","",③職員名簿【年間実績】!D116)</f>
        <v/>
      </c>
      <c r="E110" s="175" t="str">
        <f>IF(③職員名簿【年間実績】!E116="","",③職員名簿【年間実績】!E116)</f>
        <v/>
      </c>
      <c r="F110" s="175" t="str">
        <f>IF(③職員名簿【年間実績】!F116="","",③職員名簿【年間実績】!F116)</f>
        <v/>
      </c>
      <c r="G110" s="175" t="str">
        <f>IF(③職員名簿【年間実績】!G116="","",③職員名簿【年間実績】!G116)</f>
        <v/>
      </c>
      <c r="H110" s="175" t="str">
        <f>IF(③職員名簿【年間実績】!H116="","",③職員名簿【年間実績】!H116)</f>
        <v/>
      </c>
      <c r="I110" s="175" t="str">
        <f>IF(③職員名簿【年間実績】!I116="","",③職員名簿【年間実績】!I116)</f>
        <v/>
      </c>
      <c r="J110" s="175" t="str">
        <f>IF(③職員名簿【年間実績】!J116="","",③職員名簿【年間実績】!J116)</f>
        <v/>
      </c>
      <c r="K110" s="231" t="str">
        <f>IF(③職員名簿【年間実績】!K116="","",③職員名簿【年間実績】!K116)</f>
        <v/>
      </c>
      <c r="L110" s="175" t="str">
        <f>IF(③職員名簿【年間実績】!L116="","",③職員名簿【年間実績】!L116)</f>
        <v/>
      </c>
      <c r="M110" s="175" t="str">
        <f>IF(③職員名簿【年間実績】!M116="","",③職員名簿【年間実績】!M116)</f>
        <v/>
      </c>
      <c r="N110" s="175" t="str">
        <f>IF(③職員名簿【年間実績】!N116="","",③職員名簿【年間実績】!N116)</f>
        <v/>
      </c>
      <c r="O110" s="175" t="str">
        <f>IF(③職員名簿【年間実績】!O116="","",③職員名簿【年間実績】!O116)</f>
        <v/>
      </c>
      <c r="P110" s="225" t="str">
        <f t="shared" si="32"/>
        <v/>
      </c>
      <c r="Q110" s="129" t="str">
        <f t="shared" si="28"/>
        <v/>
      </c>
      <c r="R110" s="129" t="str">
        <f t="shared" si="33"/>
        <v/>
      </c>
      <c r="S110" s="129" t="str">
        <f t="shared" si="34"/>
        <v/>
      </c>
      <c r="T110" s="129" t="str">
        <f t="shared" si="35"/>
        <v/>
      </c>
      <c r="U110" s="128" t="str">
        <f t="shared" si="41"/>
        <v/>
      </c>
      <c r="V110" s="128" t="str">
        <f t="shared" si="41"/>
        <v/>
      </c>
      <c r="W110" s="128" t="str">
        <f t="shared" si="41"/>
        <v/>
      </c>
      <c r="X110" s="128" t="str">
        <f t="shared" si="41"/>
        <v/>
      </c>
      <c r="Y110" s="128" t="str">
        <f t="shared" si="41"/>
        <v/>
      </c>
      <c r="Z110" s="128" t="str">
        <f t="shared" si="41"/>
        <v/>
      </c>
      <c r="AA110" s="128" t="str">
        <f t="shared" si="41"/>
        <v/>
      </c>
      <c r="AB110" s="128" t="str">
        <f t="shared" si="41"/>
        <v/>
      </c>
      <c r="AC110" s="128" t="str">
        <f t="shared" si="41"/>
        <v/>
      </c>
      <c r="AD110" s="128" t="str">
        <f t="shared" si="41"/>
        <v/>
      </c>
      <c r="AE110" s="128" t="str">
        <f t="shared" si="41"/>
        <v/>
      </c>
      <c r="AF110" s="128" t="str">
        <f t="shared" si="41"/>
        <v/>
      </c>
      <c r="AG110" s="229">
        <f t="shared" si="29"/>
        <v>0</v>
      </c>
      <c r="AH110" s="229">
        <f t="shared" si="37"/>
        <v>0</v>
      </c>
      <c r="AI110" s="230">
        <f t="shared" si="30"/>
        <v>0</v>
      </c>
      <c r="AJ110" s="228" t="str">
        <f t="shared" si="31"/>
        <v/>
      </c>
      <c r="AK110" s="228" t="str">
        <f t="shared" si="40"/>
        <v/>
      </c>
      <c r="AL110" s="228" t="str">
        <f t="shared" si="40"/>
        <v/>
      </c>
      <c r="AM110" s="228" t="str">
        <f t="shared" si="40"/>
        <v/>
      </c>
      <c r="AN110" s="228" t="str">
        <f t="shared" si="40"/>
        <v/>
      </c>
      <c r="AO110" s="228" t="str">
        <f t="shared" si="40"/>
        <v/>
      </c>
      <c r="AP110" s="228" t="str">
        <f t="shared" si="40"/>
        <v/>
      </c>
      <c r="AQ110" s="228" t="str">
        <f t="shared" si="40"/>
        <v/>
      </c>
      <c r="AR110" s="228" t="str">
        <f t="shared" si="40"/>
        <v/>
      </c>
      <c r="AS110" s="228" t="str">
        <f t="shared" si="40"/>
        <v/>
      </c>
      <c r="AT110" s="228" t="str">
        <f t="shared" si="40"/>
        <v/>
      </c>
      <c r="AU110" s="228" t="str">
        <f t="shared" si="40"/>
        <v/>
      </c>
      <c r="AV110" s="228" t="str">
        <f t="shared" si="40"/>
        <v/>
      </c>
      <c r="AW110" s="228">
        <f t="shared" si="38"/>
        <v>0</v>
      </c>
    </row>
    <row r="111" spans="1:49" s="183" customFormat="1" ht="22.5" customHeight="1" thickBot="1">
      <c r="A111" s="503" t="s">
        <v>16</v>
      </c>
      <c r="B111" s="504"/>
      <c r="C111" s="1"/>
      <c r="D111" s="2"/>
      <c r="E111" s="3"/>
      <c r="F111" s="3"/>
      <c r="G111" s="4"/>
      <c r="H111" s="3"/>
      <c r="I111" s="4"/>
      <c r="J111" s="4"/>
      <c r="K111" s="5"/>
      <c r="L111" s="6"/>
      <c r="M111" s="111"/>
      <c r="N111" s="184"/>
      <c r="O111" s="185"/>
      <c r="P111" s="226"/>
      <c r="R111" s="186"/>
      <c r="S111" s="186"/>
      <c r="T111" s="186"/>
      <c r="U111" s="186"/>
      <c r="V111" s="186"/>
      <c r="W111" s="186"/>
      <c r="X111" s="186"/>
      <c r="Y111" s="186"/>
      <c r="Z111" s="186"/>
      <c r="AA111" s="186"/>
      <c r="AB111" s="186"/>
      <c r="AC111" s="186"/>
      <c r="AD111" s="186"/>
      <c r="AE111" s="186"/>
      <c r="AF111" s="186" t="str">
        <f>IF($K111="","",IF($AF$9&gt;=$K111,IF($L111="",$S111,IF($AF$9&gt;$L111,"",$S111)),""))</f>
        <v/>
      </c>
      <c r="AG111" s="187" t="s">
        <v>450</v>
      </c>
      <c r="AH111" s="187"/>
      <c r="AI111" s="188"/>
    </row>
    <row r="112" spans="1:49" ht="13.5" customHeight="1">
      <c r="A112" s="158"/>
      <c r="B112" s="220" t="s">
        <v>17</v>
      </c>
      <c r="C112" s="220"/>
      <c r="D112" s="220"/>
      <c r="E112" s="505" t="s">
        <v>18</v>
      </c>
      <c r="F112" s="505"/>
      <c r="G112" s="505"/>
      <c r="H112" s="505"/>
      <c r="I112" s="505"/>
      <c r="J112" s="220"/>
      <c r="K112" s="158"/>
      <c r="L112" s="220"/>
      <c r="M112" s="220"/>
      <c r="N112" s="220"/>
      <c r="O112" s="220"/>
      <c r="P112" s="220"/>
      <c r="AG112" s="189"/>
      <c r="AH112" s="189"/>
      <c r="AI112" s="190"/>
    </row>
    <row r="113" spans="1:35">
      <c r="A113" s="158"/>
      <c r="B113" s="220"/>
      <c r="C113" s="220"/>
      <c r="D113" s="220"/>
      <c r="E113" s="505" t="s">
        <v>55</v>
      </c>
      <c r="F113" s="505"/>
      <c r="G113" s="505"/>
      <c r="H113" s="505"/>
      <c r="I113" s="505"/>
      <c r="J113" s="220"/>
      <c r="K113" s="158"/>
      <c r="L113" s="220"/>
      <c r="M113" s="220"/>
      <c r="N113" s="219"/>
      <c r="O113" s="219"/>
      <c r="P113" s="219"/>
      <c r="AG113" s="189"/>
      <c r="AH113" s="189"/>
      <c r="AI113" s="190"/>
    </row>
    <row r="114" spans="1:35" ht="12" customHeight="1">
      <c r="A114" s="158"/>
      <c r="B114" s="158"/>
      <c r="C114" s="158"/>
      <c r="D114" s="158"/>
      <c r="E114" s="508" t="s">
        <v>56</v>
      </c>
      <c r="F114" s="508"/>
      <c r="G114" s="508"/>
      <c r="H114" s="508"/>
      <c r="I114" s="508"/>
      <c r="J114" s="508"/>
      <c r="K114" s="508"/>
      <c r="L114" s="508"/>
      <c r="M114" s="508"/>
      <c r="N114" s="219"/>
      <c r="O114" s="219"/>
      <c r="P114" s="219"/>
      <c r="AG114" s="189"/>
      <c r="AH114" s="189"/>
      <c r="AI114" s="190"/>
    </row>
    <row r="115" spans="1:35" ht="12" customHeight="1">
      <c r="A115" s="158"/>
      <c r="B115" s="158"/>
      <c r="C115" s="158"/>
      <c r="D115" s="158"/>
      <c r="E115" s="508" t="s">
        <v>57</v>
      </c>
      <c r="F115" s="508"/>
      <c r="G115" s="508"/>
      <c r="H115" s="508"/>
      <c r="I115" s="508"/>
      <c r="J115" s="508"/>
      <c r="K115" s="508"/>
      <c r="L115" s="508"/>
      <c r="M115" s="508"/>
      <c r="N115" s="191"/>
      <c r="O115" s="191"/>
      <c r="P115" s="191"/>
      <c r="AG115" s="189"/>
      <c r="AH115" s="189"/>
      <c r="AI115" s="190"/>
    </row>
    <row r="116" spans="1:35" ht="12" customHeight="1">
      <c r="A116" s="158"/>
      <c r="B116" s="158"/>
      <c r="C116" s="158"/>
      <c r="D116" s="158"/>
      <c r="E116" s="219"/>
      <c r="F116" s="219"/>
      <c r="G116" s="219"/>
      <c r="H116" s="219"/>
      <c r="I116" s="219"/>
      <c r="J116" s="219"/>
      <c r="K116" s="219"/>
      <c r="L116" s="219"/>
      <c r="M116" s="219"/>
      <c r="N116" s="191"/>
      <c r="O116" s="191"/>
      <c r="P116" s="191"/>
      <c r="AG116" s="192"/>
      <c r="AH116" s="192"/>
      <c r="AI116" s="193"/>
    </row>
    <row r="117" spans="1:35" ht="12" customHeight="1">
      <c r="A117" s="158"/>
      <c r="B117" s="194"/>
      <c r="C117" s="194"/>
      <c r="D117" s="194"/>
      <c r="E117" s="195"/>
      <c r="F117" s="194"/>
      <c r="G117" s="194"/>
      <c r="H117" s="196"/>
      <c r="I117" s="195"/>
      <c r="J117" s="195"/>
      <c r="K117" s="191"/>
      <c r="L117" s="191"/>
      <c r="M117" s="191"/>
      <c r="N117" s="191"/>
      <c r="O117" s="191"/>
      <c r="P117" s="191"/>
      <c r="R117" s="197"/>
      <c r="S117" s="197"/>
      <c r="T117" s="197"/>
      <c r="U117" s="198"/>
      <c r="V117" s="198"/>
      <c r="W117" s="198"/>
      <c r="X117" s="198"/>
      <c r="Y117" s="198"/>
      <c r="Z117" s="198"/>
      <c r="AA117" s="198"/>
      <c r="AB117" s="198"/>
      <c r="AC117" s="198"/>
      <c r="AD117" s="198"/>
      <c r="AE117" s="198"/>
      <c r="AF117" s="198"/>
      <c r="AG117" s="197"/>
      <c r="AH117" s="197"/>
      <c r="AI117" s="198"/>
    </row>
    <row r="118" spans="1:35" ht="12" customHeight="1">
      <c r="A118" s="158"/>
      <c r="B118" s="194" t="s">
        <v>29</v>
      </c>
      <c r="C118" s="194"/>
      <c r="D118" s="194"/>
      <c r="E118" s="195"/>
      <c r="F118" s="194"/>
      <c r="G118" s="194"/>
      <c r="H118" s="196"/>
      <c r="I118" s="195"/>
      <c r="J118" s="195"/>
      <c r="K118" s="191"/>
      <c r="L118" s="191"/>
      <c r="M118" s="191"/>
      <c r="N118" s="191"/>
      <c r="O118" s="191"/>
      <c r="P118" s="191"/>
      <c r="R118" s="197"/>
      <c r="S118" s="197"/>
      <c r="T118" s="197"/>
      <c r="U118" s="198"/>
      <c r="V118" s="198"/>
      <c r="W118" s="198"/>
      <c r="X118" s="198"/>
      <c r="Y118" s="198"/>
      <c r="Z118" s="198"/>
      <c r="AA118" s="198"/>
      <c r="AB118" s="198"/>
      <c r="AC118" s="198"/>
      <c r="AD118" s="198"/>
      <c r="AE118" s="198"/>
      <c r="AF118" s="198"/>
      <c r="AG118" s="197"/>
      <c r="AH118" s="197"/>
      <c r="AI118" s="198"/>
    </row>
    <row r="119" spans="1:35">
      <c r="A119" s="158"/>
      <c r="B119" s="158" t="s">
        <v>53</v>
      </c>
      <c r="C119" s="158"/>
      <c r="D119" s="158"/>
      <c r="E119" s="158"/>
      <c r="F119" s="199"/>
      <c r="G119" s="199"/>
      <c r="H119" s="199"/>
      <c r="I119" s="199"/>
      <c r="J119" s="199"/>
      <c r="K119" s="191"/>
      <c r="L119" s="191"/>
      <c r="M119" s="191"/>
      <c r="R119" s="198"/>
      <c r="S119" s="198"/>
      <c r="T119" s="198"/>
      <c r="U119" s="200"/>
      <c r="V119" s="200"/>
      <c r="W119" s="200"/>
      <c r="X119" s="200"/>
      <c r="Y119" s="200"/>
      <c r="Z119" s="200"/>
      <c r="AA119" s="200"/>
      <c r="AB119" s="200"/>
      <c r="AC119" s="200"/>
      <c r="AD119" s="200"/>
      <c r="AE119" s="200"/>
      <c r="AF119" s="200"/>
      <c r="AG119" s="198"/>
      <c r="AH119" s="198"/>
      <c r="AI119" s="200"/>
    </row>
    <row r="120" spans="1:35">
      <c r="R120" s="198"/>
      <c r="S120" s="198"/>
      <c r="T120" s="198"/>
      <c r="U120" s="200"/>
      <c r="V120" s="200"/>
      <c r="W120" s="200"/>
      <c r="X120" s="200"/>
      <c r="Y120" s="200"/>
      <c r="Z120" s="200"/>
      <c r="AA120" s="200"/>
      <c r="AB120" s="200"/>
      <c r="AC120" s="200"/>
      <c r="AD120" s="200"/>
      <c r="AE120" s="200"/>
      <c r="AF120" s="200"/>
      <c r="AG120" s="198"/>
      <c r="AH120" s="198"/>
      <c r="AI120" s="200"/>
    </row>
    <row r="121" spans="1:35">
      <c r="R121" s="198"/>
      <c r="S121" s="198"/>
      <c r="T121" s="198"/>
      <c r="U121" s="200"/>
      <c r="V121" s="200"/>
      <c r="W121" s="200"/>
      <c r="X121" s="200"/>
      <c r="Y121" s="200"/>
      <c r="Z121" s="200"/>
      <c r="AA121" s="200"/>
      <c r="AB121" s="200"/>
      <c r="AC121" s="200"/>
      <c r="AD121" s="200"/>
      <c r="AE121" s="200"/>
      <c r="AF121" s="200"/>
      <c r="AG121" s="198"/>
      <c r="AH121" s="198"/>
      <c r="AI121" s="200"/>
    </row>
    <row r="122" spans="1:35">
      <c r="R122" s="198"/>
      <c r="S122" s="198"/>
      <c r="T122" s="198"/>
      <c r="U122" s="200"/>
      <c r="V122" s="200"/>
      <c r="W122" s="200"/>
      <c r="X122" s="200"/>
      <c r="Y122" s="200"/>
      <c r="Z122" s="200"/>
      <c r="AA122" s="200"/>
      <c r="AB122" s="200"/>
      <c r="AC122" s="200"/>
      <c r="AD122" s="200"/>
      <c r="AE122" s="200"/>
      <c r="AF122" s="200"/>
      <c r="AG122" s="198"/>
      <c r="AH122" s="198"/>
      <c r="AI122" s="200"/>
    </row>
    <row r="123" spans="1:35">
      <c r="N123" s="158"/>
      <c r="O123" s="158"/>
      <c r="P123" s="158"/>
      <c r="R123" s="201"/>
      <c r="S123" s="201"/>
      <c r="T123" s="201"/>
      <c r="U123" s="202"/>
      <c r="V123" s="202"/>
      <c r="W123" s="202"/>
      <c r="X123" s="202"/>
      <c r="Y123" s="202"/>
      <c r="Z123" s="202"/>
      <c r="AA123" s="202"/>
      <c r="AB123" s="202"/>
      <c r="AC123" s="202"/>
      <c r="AD123" s="202"/>
      <c r="AE123" s="202"/>
      <c r="AF123" s="202"/>
      <c r="AG123" s="201"/>
      <c r="AH123" s="201"/>
      <c r="AI123" s="202"/>
    </row>
    <row r="124" spans="1:35">
      <c r="A124" s="158" t="s">
        <v>10</v>
      </c>
      <c r="B124" s="158"/>
      <c r="C124" s="158" t="s">
        <v>19</v>
      </c>
      <c r="D124" s="158" t="s">
        <v>20</v>
      </c>
      <c r="E124" s="158"/>
      <c r="F124" s="163" t="s">
        <v>21</v>
      </c>
      <c r="G124" s="158"/>
      <c r="H124" s="158" t="s">
        <v>22</v>
      </c>
      <c r="I124" s="158"/>
      <c r="J124" s="158"/>
      <c r="K124" s="158"/>
      <c r="L124" s="158"/>
      <c r="M124" s="158"/>
      <c r="N124" s="158"/>
      <c r="O124" s="158"/>
      <c r="P124" s="158"/>
    </row>
    <row r="125" spans="1:35">
      <c r="A125" s="158" t="s">
        <v>112</v>
      </c>
      <c r="B125" s="158"/>
      <c r="C125" s="158" t="s">
        <v>59</v>
      </c>
      <c r="D125" s="158" t="s">
        <v>25</v>
      </c>
      <c r="E125" s="158"/>
      <c r="F125" s="163" t="s">
        <v>23</v>
      </c>
      <c r="G125" s="158"/>
      <c r="H125" s="158" t="s">
        <v>24</v>
      </c>
      <c r="I125" s="158"/>
      <c r="J125" s="158"/>
      <c r="K125" s="158"/>
      <c r="L125" s="158"/>
      <c r="M125" s="158"/>
      <c r="N125" s="158"/>
      <c r="O125" s="158"/>
      <c r="P125" s="158"/>
    </row>
    <row r="126" spans="1:35">
      <c r="A126" s="158" t="s">
        <v>113</v>
      </c>
      <c r="B126" s="158"/>
      <c r="C126" s="158"/>
      <c r="D126" s="158"/>
      <c r="E126" s="158"/>
      <c r="F126" s="163"/>
      <c r="G126" s="158"/>
      <c r="H126" s="158"/>
      <c r="I126" s="158"/>
      <c r="J126" s="158"/>
      <c r="K126" s="158"/>
      <c r="L126" s="158"/>
      <c r="M126" s="158"/>
      <c r="N126" s="158"/>
      <c r="O126" s="158"/>
      <c r="P126" s="158"/>
    </row>
    <row r="127" spans="1:35">
      <c r="A127" s="158" t="s">
        <v>11</v>
      </c>
      <c r="B127" s="158"/>
      <c r="C127" s="158"/>
      <c r="D127" s="158"/>
      <c r="E127" s="158"/>
      <c r="F127" s="163"/>
      <c r="G127" s="158"/>
      <c r="H127" s="158"/>
      <c r="I127" s="158"/>
      <c r="J127" s="158"/>
      <c r="K127" s="158"/>
      <c r="L127" s="158"/>
      <c r="M127" s="158"/>
    </row>
    <row r="128" spans="1:35">
      <c r="A128" s="158" t="s">
        <v>12</v>
      </c>
    </row>
    <row r="129" spans="1:1">
      <c r="A129" s="158" t="s">
        <v>0</v>
      </c>
    </row>
    <row r="130" spans="1:1">
      <c r="A130" s="158" t="s">
        <v>1</v>
      </c>
    </row>
    <row r="131" spans="1:1">
      <c r="A131" s="158" t="s">
        <v>60</v>
      </c>
    </row>
    <row r="132" spans="1:1">
      <c r="A132" s="158" t="s">
        <v>13</v>
      </c>
    </row>
    <row r="133" spans="1:1">
      <c r="A133" s="158" t="s">
        <v>104</v>
      </c>
    </row>
    <row r="134" spans="1:1">
      <c r="A134" s="158" t="s">
        <v>102</v>
      </c>
    </row>
    <row r="135" spans="1:1">
      <c r="A135" s="158" t="s">
        <v>103</v>
      </c>
    </row>
    <row r="136" spans="1:1">
      <c r="A136" s="158" t="s">
        <v>105</v>
      </c>
    </row>
    <row r="137" spans="1:1">
      <c r="A137" s="158" t="s">
        <v>106</v>
      </c>
    </row>
    <row r="138" spans="1:1">
      <c r="A138" s="158" t="s">
        <v>107</v>
      </c>
    </row>
    <row r="139" spans="1:1">
      <c r="A139" s="158" t="s">
        <v>14</v>
      </c>
    </row>
    <row r="140" spans="1:1">
      <c r="A140" s="158" t="s">
        <v>15</v>
      </c>
    </row>
    <row r="141" spans="1:1">
      <c r="A141" s="158" t="s">
        <v>27</v>
      </c>
    </row>
    <row r="142" spans="1:1">
      <c r="A142" s="158" t="s">
        <v>26</v>
      </c>
    </row>
    <row r="143" spans="1:1">
      <c r="A143" s="158" t="s">
        <v>110</v>
      </c>
    </row>
    <row r="144" spans="1:1">
      <c r="A144" s="158" t="s">
        <v>28</v>
      </c>
    </row>
    <row r="145" spans="1:1">
      <c r="A145" s="158"/>
    </row>
  </sheetData>
  <sheetProtection algorithmName="SHA-512" hashValue="Tw7+KN6rOt1v+mOgiVVBJJckqh3oTIYjgApUtxZuBqLd7+ljIg9mf28grwUhXSe2LM/XzOuDWi1kXhO3a7Gweg==" saltValue="yNVQ162pWIs1g00Ffw0LzA==" spinCount="100000" sheet="1" selectLockedCells="1"/>
  <mergeCells count="29">
    <mergeCell ref="E114:M114"/>
    <mergeCell ref="E115:M115"/>
    <mergeCell ref="N8:N10"/>
    <mergeCell ref="O8:O10"/>
    <mergeCell ref="P8:P10"/>
    <mergeCell ref="J8:J10"/>
    <mergeCell ref="K8:K10"/>
    <mergeCell ref="L8:L10"/>
    <mergeCell ref="M8:M10"/>
    <mergeCell ref="A111:B111"/>
    <mergeCell ref="E112:I112"/>
    <mergeCell ref="E113:I113"/>
    <mergeCell ref="H8:H10"/>
    <mergeCell ref="I8:I10"/>
    <mergeCell ref="R4:T4"/>
    <mergeCell ref="R5:T5"/>
    <mergeCell ref="R6:T6"/>
    <mergeCell ref="R7:T7"/>
    <mergeCell ref="A8:A10"/>
    <mergeCell ref="B8:B10"/>
    <mergeCell ref="C8:D10"/>
    <mergeCell ref="E8:E10"/>
    <mergeCell ref="F8:F10"/>
    <mergeCell ref="G8:G10"/>
    <mergeCell ref="B3:J3"/>
    <mergeCell ref="L3:M3"/>
    <mergeCell ref="R3:T3"/>
    <mergeCell ref="F2:H2"/>
    <mergeCell ref="R2:T2"/>
  </mergeCells>
  <phoneticPr fontId="1"/>
  <conditionalFormatting sqref="F2:H2">
    <cfRule type="cellIs" dxfId="18" priority="2" operator="equal">
      <formula>"退職日変更あり"</formula>
    </cfRule>
  </conditionalFormatting>
  <dataValidations xWindow="677" yWindow="467" count="16">
    <dataValidation type="list" errorStyle="warning" allowBlank="1" showInputMessage="1" showErrorMessage="1" sqref="WVR36:WVR60 WLV36:WLV60 WBZ36:WBZ60 VSD36:VSD60 VIH36:VIH60 UYL36:UYL60 UOP36:UOP60 UET36:UET60 TUX36:TUX60 TLB36:TLB60 TBF36:TBF60 SRJ36:SRJ60 SHN36:SHN60 RXR36:RXR60 RNV36:RNV60 RDZ36:RDZ60 QUD36:QUD60 QKH36:QKH60 QAL36:QAL60 PQP36:PQP60 PGT36:PGT60 OWX36:OWX60 ONB36:ONB60 ODF36:ODF60 NTJ36:NTJ60 NJN36:NJN60 MZR36:MZR60 MPV36:MPV60 MFZ36:MFZ60 LWD36:LWD60 LMH36:LMH60 LCL36:LCL60 KSP36:KSP60 KIT36:KIT60 JYX36:JYX60 JPB36:JPB60 JFF36:JFF60 IVJ36:IVJ60 ILN36:ILN60 IBR36:IBR60 HRV36:HRV60 HHZ36:HHZ60 GYD36:GYD60 GOH36:GOH60 GEL36:GEL60 FUP36:FUP60 FKT36:FKT60 FAX36:FAX60 ERB36:ERB60 EHF36:EHF60 DXJ36:DXJ60 DNN36:DNN60 DDR36:DDR60 CTV36:CTV60 CJZ36:CJZ60 CAD36:CAD60 BQH36:BQH60 BGL36:BGL60 AWP36:AWP60 AMT36:AMT60 ACX36:ACX60 TB36:TB60 JF36:JF60" xr:uid="{5CD6BA93-2F62-4094-83C1-94A11B4E3420}">
      <formula1>$A$50:$A$119</formula1>
    </dataValidation>
    <dataValidation type="list" allowBlank="1" showInputMessage="1" showErrorMessage="1" sqref="O120" xr:uid="{291D0CF6-DD58-43B2-A63D-C84C9A2E0121}">
      <formula1>"10月まで済"</formula1>
    </dataValidation>
    <dataValidation type="list" allowBlank="1" showInputMessage="1" showErrorMessage="1" sqref="AI111" xr:uid="{B1A82193-F189-4CFC-B23E-8033815FFE10}">
      <formula1>"済"</formula1>
    </dataValidation>
    <dataValidation type="list" errorStyle="warning" allowBlank="1" showInputMessage="1" showErrorMessage="1" sqref="TB61:TB110 ACX61:ACX110 AMT61:AMT110 AWP61:AWP110 BGL61:BGL110 BQH61:BQH110 CAD61:CAD110 CJZ61:CJZ110 CTV61:CTV110 DDR61:DDR110 DNN61:DNN110 DXJ61:DXJ110 EHF61:EHF110 ERB61:ERB110 FAX61:FAX110 FKT61:FKT110 FUP61:FUP110 GEL61:GEL110 GOH61:GOH110 GYD61:GYD110 HHZ61:HHZ110 HRV61:HRV110 IBR61:IBR110 ILN61:ILN110 IVJ61:IVJ110 JFF61:JFF110 JPB61:JPB110 JYX61:JYX110 KIT61:KIT110 KSP61:KSP110 LCL61:LCL110 LMH61:LMH110 LWD61:LWD110 MFZ61:MFZ110 MPV61:MPV110 MZR61:MZR110 NJN61:NJN110 NTJ61:NTJ110 ODF61:ODF110 ONB61:ONB110 OWX61:OWX110 PGT61:PGT110 PQP61:PQP110 QAL61:QAL110 QKH61:QKH110 QUD61:QUD110 RDZ61:RDZ110 RNV61:RNV110 RXR61:RXR110 SHN61:SHN110 SRJ61:SRJ110 TBF61:TBF110 TLB61:TLB110 TUX61:TUX110 UET61:UET110 UOP61:UOP110 UYL61:UYL110 VIH61:VIH110 VSD61:VSD110 WBZ61:WBZ110 WLV61:WLV110 WVR61:WVR110 JF61:JF110" xr:uid="{615C6228-669B-4325-9F23-5C894047F378}">
      <formula1>$A$50:$A$70</formula1>
    </dataValidation>
    <dataValidation type="list" errorStyle="warning" allowBlank="1" showInputMessage="1" showErrorMessage="1" sqref="ACY36:ACY110 AMU36:AMU110 AWQ36:AWQ110 BGM36:BGM110 BQI36:BQI110 CAE36:CAE110 CKA36:CKA110 CTW36:CTW110 DDS36:DDS110 DNO36:DNO110 DXK36:DXK110 EHG36:EHG110 ERC36:ERC110 FAY36:FAY110 FKU36:FKU110 FUQ36:FUQ110 GEM36:GEM110 GOI36:GOI110 GYE36:GYE110 HIA36:HIA110 HRW36:HRW110 IBS36:IBS110 ILO36:ILO110 IVK36:IVK110 JFG36:JFG110 JPC36:JPC110 JYY36:JYY110 KIU36:KIU110 KSQ36:KSQ110 LCM36:LCM110 LMI36:LMI110 LWE36:LWE110 MGA36:MGA110 MPW36:MPW110 MZS36:MZS110 NJO36:NJO110 NTK36:NTK110 ODG36:ODG110 ONC36:ONC110 OWY36:OWY110 PGU36:PGU110 PQQ36:PQQ110 QAM36:QAM110 QKI36:QKI110 QUE36:QUE110 REA36:REA110 RNW36:RNW110 RXS36:RXS110 SHO36:SHO110 SRK36:SRK110 TBG36:TBG110 TLC36:TLC110 TUY36:TUY110 UEU36:UEU110 UOQ36:UOQ110 UYM36:UYM110 VII36:VII110 VSE36:VSE110 WCA36:WCA110 WLW36:WLW110 WVS36:WVS110 JG36:JG110 TC36:TC110" xr:uid="{6B891BA4-6A21-4939-8381-FF7F11E18F48}">
      <formula1>$C$50:$C$51</formula1>
    </dataValidation>
    <dataValidation type="list" errorStyle="warning" allowBlank="1" showInputMessage="1" showErrorMessage="1" sqref="ACZ36:ACZ110 AMV36:AMV110 AWR36:AWR110 BGN36:BGN110 BQJ36:BQJ110 CAF36:CAF110 CKB36:CKB110 CTX36:CTX110 DDT36:DDT110 DNP36:DNP110 DXL36:DXL110 EHH36:EHH110 ERD36:ERD110 FAZ36:FAZ110 FKV36:FKV110 FUR36:FUR110 GEN36:GEN110 GOJ36:GOJ110 GYF36:GYF110 HIB36:HIB110 HRX36:HRX110 IBT36:IBT110 ILP36:ILP110 IVL36:IVL110 JFH36:JFH110 JPD36:JPD110 JYZ36:JYZ110 KIV36:KIV110 KSR36:KSR110 LCN36:LCN110 LMJ36:LMJ110 LWF36:LWF110 MGB36:MGB110 MPX36:MPX110 MZT36:MZT110 NJP36:NJP110 NTL36:NTL110 ODH36:ODH110 OND36:OND110 OWZ36:OWZ110 PGV36:PGV110 PQR36:PQR110 QAN36:QAN110 QKJ36:QKJ110 QUF36:QUF110 REB36:REB110 RNX36:RNX110 RXT36:RXT110 SHP36:SHP110 SRL36:SRL110 TBH36:TBH110 TLD36:TLD110 TUZ36:TUZ110 UEV36:UEV110 UOR36:UOR110 UYN36:UYN110 VIJ36:VIJ110 VSF36:VSF110 WCB36:WCB110 WLX36:WLX110 WVT36:WVT110 JH36:JH110 TD36:TD110" xr:uid="{677B2BE7-1F52-4DE2-BC59-52DEB78949C5}">
      <formula1>$D$50:$D$51</formula1>
    </dataValidation>
    <dataValidation type="list" errorStyle="warning" allowBlank="1" showInputMessage="1" showErrorMessage="1" sqref="ADB36:ADB110 AMX36:AMX110 AWT36:AWT110 BGP36:BGP110 BQL36:BQL110 CAH36:CAH110 CKD36:CKD110 CTZ36:CTZ110 DDV36:DDV110 DNR36:DNR110 DXN36:DXN110 EHJ36:EHJ110 ERF36:ERF110 FBB36:FBB110 FKX36:FKX110 FUT36:FUT110 GEP36:GEP110 GOL36:GOL110 GYH36:GYH110 HID36:HID110 HRZ36:HRZ110 IBV36:IBV110 ILR36:ILR110 IVN36:IVN110 JFJ36:JFJ110 JPF36:JPF110 JZB36:JZB110 KIX36:KIX110 KST36:KST110 LCP36:LCP110 LML36:LML110 LWH36:LWH110 MGD36:MGD110 MPZ36:MPZ110 MZV36:MZV110 NJR36:NJR110 NTN36:NTN110 ODJ36:ODJ110 ONF36:ONF110 OXB36:OXB110 PGX36:PGX110 PQT36:PQT110 QAP36:QAP110 QKL36:QKL110 QUH36:QUH110 RED36:RED110 RNZ36:RNZ110 RXV36:RXV110 SHR36:SHR110 SRN36:SRN110 TBJ36:TBJ110 TLF36:TLF110 TVB36:TVB110 UEX36:UEX110 UOT36:UOT110 UYP36:UYP110 VIL36:VIL110 VSH36:VSH110 WCD36:WCD110 WLZ36:WLZ110 WVV36:WVV110 JJ36:JJ110 TF36:TF110" xr:uid="{67335C61-5629-4DF4-83DF-BCAF2B753095}">
      <formula1>$F$50:$F$51</formula1>
    </dataValidation>
    <dataValidation type="list" errorStyle="warning" allowBlank="1" showInputMessage="1" showErrorMessage="1" sqref="ADD36:ADD110 AMZ36:AMZ110 AWV36:AWV110 BGR36:BGR110 BQN36:BQN110 CAJ36:CAJ110 CKF36:CKF110 CUB36:CUB110 DDX36:DDX110 DNT36:DNT110 DXP36:DXP110 EHL36:EHL110 ERH36:ERH110 FBD36:FBD110 FKZ36:FKZ110 FUV36:FUV110 GER36:GER110 GON36:GON110 GYJ36:GYJ110 HIF36:HIF110 HSB36:HSB110 IBX36:IBX110 ILT36:ILT110 IVP36:IVP110 JFL36:JFL110 JPH36:JPH110 JZD36:JZD110 KIZ36:KIZ110 KSV36:KSV110 LCR36:LCR110 LMN36:LMN110 LWJ36:LWJ110 MGF36:MGF110 MQB36:MQB110 MZX36:MZX110 NJT36:NJT110 NTP36:NTP110 ODL36:ODL110 ONH36:ONH110 OXD36:OXD110 PGZ36:PGZ110 PQV36:PQV110 QAR36:QAR110 QKN36:QKN110 QUJ36:QUJ110 REF36:REF110 ROB36:ROB110 RXX36:RXX110 SHT36:SHT110 SRP36:SRP110 TBL36:TBL110 TLH36:TLH110 TVD36:TVD110 UEZ36:UEZ110 UOV36:UOV110 UYR36:UYR110 VIN36:VIN110 VSJ36:VSJ110 WCF36:WCF110 WMB36:WMB110 WVX36:WVX110 JL36:JL110 TH36:TH110" xr:uid="{32FF6AE8-45A0-4F9F-926E-B5BC4250A062}">
      <formula1>$H$50:$H$51</formula1>
    </dataValidation>
    <dataValidation type="list" allowBlank="1" showInputMessage="1" showErrorMessage="1" sqref="B11:B110" xr:uid="{C5B95E82-DF9C-48C5-93F5-5AB917A9506B}">
      <formula1>$A$124:$A$144</formula1>
    </dataValidation>
    <dataValidation type="list" errorStyle="warning" allowBlank="1" showInputMessage="1" showErrorMessage="1" sqref="WVR983133:WVR983157 WVR11:WVR35 JF11:JF35 TB11:TB35 ACX11:ACX35 AMT11:AMT35 AWP11:AWP35 BGL11:BGL35 BQH11:BQH35 CAD11:CAD35 CJZ11:CJZ35 CTV11:CTV35 DDR11:DDR35 DNN11:DNN35 DXJ11:DXJ35 EHF11:EHF35 ERB11:ERB35 FAX11:FAX35 FKT11:FKT35 FUP11:FUP35 GEL11:GEL35 GOH11:GOH35 GYD11:GYD35 HHZ11:HHZ35 HRV11:HRV35 IBR11:IBR35 ILN11:ILN35 IVJ11:IVJ35 JFF11:JFF35 JPB11:JPB35 JYX11:JYX35 KIT11:KIT35 KSP11:KSP35 LCL11:LCL35 LMH11:LMH35 LWD11:LWD35 MFZ11:MFZ35 MPV11:MPV35 MZR11:MZR35 NJN11:NJN35 NTJ11:NTJ35 ODF11:ODF35 ONB11:ONB35 OWX11:OWX35 PGT11:PGT35 PQP11:PQP35 QAL11:QAL35 QKH11:QKH35 QUD11:QUD35 RDZ11:RDZ35 RNV11:RNV35 RXR11:RXR35 SHN11:SHN35 SRJ11:SRJ35 TBF11:TBF35 TLB11:TLB35 TUX11:TUX35 UET11:UET35 UOP11:UOP35 UYL11:UYL35 VIH11:VIH35 VSD11:VSD35 WBZ11:WBZ35 WLV11:WLV35 B65629:B65653 JF65629:JF65653 TB65629:TB65653 ACX65629:ACX65653 AMT65629:AMT65653 AWP65629:AWP65653 BGL65629:BGL65653 BQH65629:BQH65653 CAD65629:CAD65653 CJZ65629:CJZ65653 CTV65629:CTV65653 DDR65629:DDR65653 DNN65629:DNN65653 DXJ65629:DXJ65653 EHF65629:EHF65653 ERB65629:ERB65653 FAX65629:FAX65653 FKT65629:FKT65653 FUP65629:FUP65653 GEL65629:GEL65653 GOH65629:GOH65653 GYD65629:GYD65653 HHZ65629:HHZ65653 HRV65629:HRV65653 IBR65629:IBR65653 ILN65629:ILN65653 IVJ65629:IVJ65653 JFF65629:JFF65653 JPB65629:JPB65653 JYX65629:JYX65653 KIT65629:KIT65653 KSP65629:KSP65653 LCL65629:LCL65653 LMH65629:LMH65653 LWD65629:LWD65653 MFZ65629:MFZ65653 MPV65629:MPV65653 MZR65629:MZR65653 NJN65629:NJN65653 NTJ65629:NTJ65653 ODF65629:ODF65653 ONB65629:ONB65653 OWX65629:OWX65653 PGT65629:PGT65653 PQP65629:PQP65653 QAL65629:QAL65653 QKH65629:QKH65653 QUD65629:QUD65653 RDZ65629:RDZ65653 RNV65629:RNV65653 RXR65629:RXR65653 SHN65629:SHN65653 SRJ65629:SRJ65653 TBF65629:TBF65653 TLB65629:TLB65653 TUX65629:TUX65653 UET65629:UET65653 UOP65629:UOP65653 UYL65629:UYL65653 VIH65629:VIH65653 VSD65629:VSD65653 WBZ65629:WBZ65653 WLV65629:WLV65653 WVR65629:WVR65653 B131165:B131189 JF131165:JF131189 TB131165:TB131189 ACX131165:ACX131189 AMT131165:AMT131189 AWP131165:AWP131189 BGL131165:BGL131189 BQH131165:BQH131189 CAD131165:CAD131189 CJZ131165:CJZ131189 CTV131165:CTV131189 DDR131165:DDR131189 DNN131165:DNN131189 DXJ131165:DXJ131189 EHF131165:EHF131189 ERB131165:ERB131189 FAX131165:FAX131189 FKT131165:FKT131189 FUP131165:FUP131189 GEL131165:GEL131189 GOH131165:GOH131189 GYD131165:GYD131189 HHZ131165:HHZ131189 HRV131165:HRV131189 IBR131165:IBR131189 ILN131165:ILN131189 IVJ131165:IVJ131189 JFF131165:JFF131189 JPB131165:JPB131189 JYX131165:JYX131189 KIT131165:KIT131189 KSP131165:KSP131189 LCL131165:LCL131189 LMH131165:LMH131189 LWD131165:LWD131189 MFZ131165:MFZ131189 MPV131165:MPV131189 MZR131165:MZR131189 NJN131165:NJN131189 NTJ131165:NTJ131189 ODF131165:ODF131189 ONB131165:ONB131189 OWX131165:OWX131189 PGT131165:PGT131189 PQP131165:PQP131189 QAL131165:QAL131189 QKH131165:QKH131189 QUD131165:QUD131189 RDZ131165:RDZ131189 RNV131165:RNV131189 RXR131165:RXR131189 SHN131165:SHN131189 SRJ131165:SRJ131189 TBF131165:TBF131189 TLB131165:TLB131189 TUX131165:TUX131189 UET131165:UET131189 UOP131165:UOP131189 UYL131165:UYL131189 VIH131165:VIH131189 VSD131165:VSD131189 WBZ131165:WBZ131189 WLV131165:WLV131189 WVR131165:WVR131189 B196701:B196725 JF196701:JF196725 TB196701:TB196725 ACX196701:ACX196725 AMT196701:AMT196725 AWP196701:AWP196725 BGL196701:BGL196725 BQH196701:BQH196725 CAD196701:CAD196725 CJZ196701:CJZ196725 CTV196701:CTV196725 DDR196701:DDR196725 DNN196701:DNN196725 DXJ196701:DXJ196725 EHF196701:EHF196725 ERB196701:ERB196725 FAX196701:FAX196725 FKT196701:FKT196725 FUP196701:FUP196725 GEL196701:GEL196725 GOH196701:GOH196725 GYD196701:GYD196725 HHZ196701:HHZ196725 HRV196701:HRV196725 IBR196701:IBR196725 ILN196701:ILN196725 IVJ196701:IVJ196725 JFF196701:JFF196725 JPB196701:JPB196725 JYX196701:JYX196725 KIT196701:KIT196725 KSP196701:KSP196725 LCL196701:LCL196725 LMH196701:LMH196725 LWD196701:LWD196725 MFZ196701:MFZ196725 MPV196701:MPV196725 MZR196701:MZR196725 NJN196701:NJN196725 NTJ196701:NTJ196725 ODF196701:ODF196725 ONB196701:ONB196725 OWX196701:OWX196725 PGT196701:PGT196725 PQP196701:PQP196725 QAL196701:QAL196725 QKH196701:QKH196725 QUD196701:QUD196725 RDZ196701:RDZ196725 RNV196701:RNV196725 RXR196701:RXR196725 SHN196701:SHN196725 SRJ196701:SRJ196725 TBF196701:TBF196725 TLB196701:TLB196725 TUX196701:TUX196725 UET196701:UET196725 UOP196701:UOP196725 UYL196701:UYL196725 VIH196701:VIH196725 VSD196701:VSD196725 WBZ196701:WBZ196725 WLV196701:WLV196725 WVR196701:WVR196725 B262237:B262261 JF262237:JF262261 TB262237:TB262261 ACX262237:ACX262261 AMT262237:AMT262261 AWP262237:AWP262261 BGL262237:BGL262261 BQH262237:BQH262261 CAD262237:CAD262261 CJZ262237:CJZ262261 CTV262237:CTV262261 DDR262237:DDR262261 DNN262237:DNN262261 DXJ262237:DXJ262261 EHF262237:EHF262261 ERB262237:ERB262261 FAX262237:FAX262261 FKT262237:FKT262261 FUP262237:FUP262261 GEL262237:GEL262261 GOH262237:GOH262261 GYD262237:GYD262261 HHZ262237:HHZ262261 HRV262237:HRV262261 IBR262237:IBR262261 ILN262237:ILN262261 IVJ262237:IVJ262261 JFF262237:JFF262261 JPB262237:JPB262261 JYX262237:JYX262261 KIT262237:KIT262261 KSP262237:KSP262261 LCL262237:LCL262261 LMH262237:LMH262261 LWD262237:LWD262261 MFZ262237:MFZ262261 MPV262237:MPV262261 MZR262237:MZR262261 NJN262237:NJN262261 NTJ262237:NTJ262261 ODF262237:ODF262261 ONB262237:ONB262261 OWX262237:OWX262261 PGT262237:PGT262261 PQP262237:PQP262261 QAL262237:QAL262261 QKH262237:QKH262261 QUD262237:QUD262261 RDZ262237:RDZ262261 RNV262237:RNV262261 RXR262237:RXR262261 SHN262237:SHN262261 SRJ262237:SRJ262261 TBF262237:TBF262261 TLB262237:TLB262261 TUX262237:TUX262261 UET262237:UET262261 UOP262237:UOP262261 UYL262237:UYL262261 VIH262237:VIH262261 VSD262237:VSD262261 WBZ262237:WBZ262261 WLV262237:WLV262261 WVR262237:WVR262261 B327773:B327797 JF327773:JF327797 TB327773:TB327797 ACX327773:ACX327797 AMT327773:AMT327797 AWP327773:AWP327797 BGL327773:BGL327797 BQH327773:BQH327797 CAD327773:CAD327797 CJZ327773:CJZ327797 CTV327773:CTV327797 DDR327773:DDR327797 DNN327773:DNN327797 DXJ327773:DXJ327797 EHF327773:EHF327797 ERB327773:ERB327797 FAX327773:FAX327797 FKT327773:FKT327797 FUP327773:FUP327797 GEL327773:GEL327797 GOH327773:GOH327797 GYD327773:GYD327797 HHZ327773:HHZ327797 HRV327773:HRV327797 IBR327773:IBR327797 ILN327773:ILN327797 IVJ327773:IVJ327797 JFF327773:JFF327797 JPB327773:JPB327797 JYX327773:JYX327797 KIT327773:KIT327797 KSP327773:KSP327797 LCL327773:LCL327797 LMH327773:LMH327797 LWD327773:LWD327797 MFZ327773:MFZ327797 MPV327773:MPV327797 MZR327773:MZR327797 NJN327773:NJN327797 NTJ327773:NTJ327797 ODF327773:ODF327797 ONB327773:ONB327797 OWX327773:OWX327797 PGT327773:PGT327797 PQP327773:PQP327797 QAL327773:QAL327797 QKH327773:QKH327797 QUD327773:QUD327797 RDZ327773:RDZ327797 RNV327773:RNV327797 RXR327773:RXR327797 SHN327773:SHN327797 SRJ327773:SRJ327797 TBF327773:TBF327797 TLB327773:TLB327797 TUX327773:TUX327797 UET327773:UET327797 UOP327773:UOP327797 UYL327773:UYL327797 VIH327773:VIH327797 VSD327773:VSD327797 WBZ327773:WBZ327797 WLV327773:WLV327797 WVR327773:WVR327797 B393309:B393333 JF393309:JF393333 TB393309:TB393333 ACX393309:ACX393333 AMT393309:AMT393333 AWP393309:AWP393333 BGL393309:BGL393333 BQH393309:BQH393333 CAD393309:CAD393333 CJZ393309:CJZ393333 CTV393309:CTV393333 DDR393309:DDR393333 DNN393309:DNN393333 DXJ393309:DXJ393333 EHF393309:EHF393333 ERB393309:ERB393333 FAX393309:FAX393333 FKT393309:FKT393333 FUP393309:FUP393333 GEL393309:GEL393333 GOH393309:GOH393333 GYD393309:GYD393333 HHZ393309:HHZ393333 HRV393309:HRV393333 IBR393309:IBR393333 ILN393309:ILN393333 IVJ393309:IVJ393333 JFF393309:JFF393333 JPB393309:JPB393333 JYX393309:JYX393333 KIT393309:KIT393333 KSP393309:KSP393333 LCL393309:LCL393333 LMH393309:LMH393333 LWD393309:LWD393333 MFZ393309:MFZ393333 MPV393309:MPV393333 MZR393309:MZR393333 NJN393309:NJN393333 NTJ393309:NTJ393333 ODF393309:ODF393333 ONB393309:ONB393333 OWX393309:OWX393333 PGT393309:PGT393333 PQP393309:PQP393333 QAL393309:QAL393333 QKH393309:QKH393333 QUD393309:QUD393333 RDZ393309:RDZ393333 RNV393309:RNV393333 RXR393309:RXR393333 SHN393309:SHN393333 SRJ393309:SRJ393333 TBF393309:TBF393333 TLB393309:TLB393333 TUX393309:TUX393333 UET393309:UET393333 UOP393309:UOP393333 UYL393309:UYL393333 VIH393309:VIH393333 VSD393309:VSD393333 WBZ393309:WBZ393333 WLV393309:WLV393333 WVR393309:WVR393333 B458845:B458869 JF458845:JF458869 TB458845:TB458869 ACX458845:ACX458869 AMT458845:AMT458869 AWP458845:AWP458869 BGL458845:BGL458869 BQH458845:BQH458869 CAD458845:CAD458869 CJZ458845:CJZ458869 CTV458845:CTV458869 DDR458845:DDR458869 DNN458845:DNN458869 DXJ458845:DXJ458869 EHF458845:EHF458869 ERB458845:ERB458869 FAX458845:FAX458869 FKT458845:FKT458869 FUP458845:FUP458869 GEL458845:GEL458869 GOH458845:GOH458869 GYD458845:GYD458869 HHZ458845:HHZ458869 HRV458845:HRV458869 IBR458845:IBR458869 ILN458845:ILN458869 IVJ458845:IVJ458869 JFF458845:JFF458869 JPB458845:JPB458869 JYX458845:JYX458869 KIT458845:KIT458869 KSP458845:KSP458869 LCL458845:LCL458869 LMH458845:LMH458869 LWD458845:LWD458869 MFZ458845:MFZ458869 MPV458845:MPV458869 MZR458845:MZR458869 NJN458845:NJN458869 NTJ458845:NTJ458869 ODF458845:ODF458869 ONB458845:ONB458869 OWX458845:OWX458869 PGT458845:PGT458869 PQP458845:PQP458869 QAL458845:QAL458869 QKH458845:QKH458869 QUD458845:QUD458869 RDZ458845:RDZ458869 RNV458845:RNV458869 RXR458845:RXR458869 SHN458845:SHN458869 SRJ458845:SRJ458869 TBF458845:TBF458869 TLB458845:TLB458869 TUX458845:TUX458869 UET458845:UET458869 UOP458845:UOP458869 UYL458845:UYL458869 VIH458845:VIH458869 VSD458845:VSD458869 WBZ458845:WBZ458869 WLV458845:WLV458869 WVR458845:WVR458869 B524381:B524405 JF524381:JF524405 TB524381:TB524405 ACX524381:ACX524405 AMT524381:AMT524405 AWP524381:AWP524405 BGL524381:BGL524405 BQH524381:BQH524405 CAD524381:CAD524405 CJZ524381:CJZ524405 CTV524381:CTV524405 DDR524381:DDR524405 DNN524381:DNN524405 DXJ524381:DXJ524405 EHF524381:EHF524405 ERB524381:ERB524405 FAX524381:FAX524405 FKT524381:FKT524405 FUP524381:FUP524405 GEL524381:GEL524405 GOH524381:GOH524405 GYD524381:GYD524405 HHZ524381:HHZ524405 HRV524381:HRV524405 IBR524381:IBR524405 ILN524381:ILN524405 IVJ524381:IVJ524405 JFF524381:JFF524405 JPB524381:JPB524405 JYX524381:JYX524405 KIT524381:KIT524405 KSP524381:KSP524405 LCL524381:LCL524405 LMH524381:LMH524405 LWD524381:LWD524405 MFZ524381:MFZ524405 MPV524381:MPV524405 MZR524381:MZR524405 NJN524381:NJN524405 NTJ524381:NTJ524405 ODF524381:ODF524405 ONB524381:ONB524405 OWX524381:OWX524405 PGT524381:PGT524405 PQP524381:PQP524405 QAL524381:QAL524405 QKH524381:QKH524405 QUD524381:QUD524405 RDZ524381:RDZ524405 RNV524381:RNV524405 RXR524381:RXR524405 SHN524381:SHN524405 SRJ524381:SRJ524405 TBF524381:TBF524405 TLB524381:TLB524405 TUX524381:TUX524405 UET524381:UET524405 UOP524381:UOP524405 UYL524381:UYL524405 VIH524381:VIH524405 VSD524381:VSD524405 WBZ524381:WBZ524405 WLV524381:WLV524405 WVR524381:WVR524405 B589917:B589941 JF589917:JF589941 TB589917:TB589941 ACX589917:ACX589941 AMT589917:AMT589941 AWP589917:AWP589941 BGL589917:BGL589941 BQH589917:BQH589941 CAD589917:CAD589941 CJZ589917:CJZ589941 CTV589917:CTV589941 DDR589917:DDR589941 DNN589917:DNN589941 DXJ589917:DXJ589941 EHF589917:EHF589941 ERB589917:ERB589941 FAX589917:FAX589941 FKT589917:FKT589941 FUP589917:FUP589941 GEL589917:GEL589941 GOH589917:GOH589941 GYD589917:GYD589941 HHZ589917:HHZ589941 HRV589917:HRV589941 IBR589917:IBR589941 ILN589917:ILN589941 IVJ589917:IVJ589941 JFF589917:JFF589941 JPB589917:JPB589941 JYX589917:JYX589941 KIT589917:KIT589941 KSP589917:KSP589941 LCL589917:LCL589941 LMH589917:LMH589941 LWD589917:LWD589941 MFZ589917:MFZ589941 MPV589917:MPV589941 MZR589917:MZR589941 NJN589917:NJN589941 NTJ589917:NTJ589941 ODF589917:ODF589941 ONB589917:ONB589941 OWX589917:OWX589941 PGT589917:PGT589941 PQP589917:PQP589941 QAL589917:QAL589941 QKH589917:QKH589941 QUD589917:QUD589941 RDZ589917:RDZ589941 RNV589917:RNV589941 RXR589917:RXR589941 SHN589917:SHN589941 SRJ589917:SRJ589941 TBF589917:TBF589941 TLB589917:TLB589941 TUX589917:TUX589941 UET589917:UET589941 UOP589917:UOP589941 UYL589917:UYL589941 VIH589917:VIH589941 VSD589917:VSD589941 WBZ589917:WBZ589941 WLV589917:WLV589941 WVR589917:WVR589941 B655453:B655477 JF655453:JF655477 TB655453:TB655477 ACX655453:ACX655477 AMT655453:AMT655477 AWP655453:AWP655477 BGL655453:BGL655477 BQH655453:BQH655477 CAD655453:CAD655477 CJZ655453:CJZ655477 CTV655453:CTV655477 DDR655453:DDR655477 DNN655453:DNN655477 DXJ655453:DXJ655477 EHF655453:EHF655477 ERB655453:ERB655477 FAX655453:FAX655477 FKT655453:FKT655477 FUP655453:FUP655477 GEL655453:GEL655477 GOH655453:GOH655477 GYD655453:GYD655477 HHZ655453:HHZ655477 HRV655453:HRV655477 IBR655453:IBR655477 ILN655453:ILN655477 IVJ655453:IVJ655477 JFF655453:JFF655477 JPB655453:JPB655477 JYX655453:JYX655477 KIT655453:KIT655477 KSP655453:KSP655477 LCL655453:LCL655477 LMH655453:LMH655477 LWD655453:LWD655477 MFZ655453:MFZ655477 MPV655453:MPV655477 MZR655453:MZR655477 NJN655453:NJN655477 NTJ655453:NTJ655477 ODF655453:ODF655477 ONB655453:ONB655477 OWX655453:OWX655477 PGT655453:PGT655477 PQP655453:PQP655477 QAL655453:QAL655477 QKH655453:QKH655477 QUD655453:QUD655477 RDZ655453:RDZ655477 RNV655453:RNV655477 RXR655453:RXR655477 SHN655453:SHN655477 SRJ655453:SRJ655477 TBF655453:TBF655477 TLB655453:TLB655477 TUX655453:TUX655477 UET655453:UET655477 UOP655453:UOP655477 UYL655453:UYL655477 VIH655453:VIH655477 VSD655453:VSD655477 WBZ655453:WBZ655477 WLV655453:WLV655477 WVR655453:WVR655477 B720989:B721013 JF720989:JF721013 TB720989:TB721013 ACX720989:ACX721013 AMT720989:AMT721013 AWP720989:AWP721013 BGL720989:BGL721013 BQH720989:BQH721013 CAD720989:CAD721013 CJZ720989:CJZ721013 CTV720989:CTV721013 DDR720989:DDR721013 DNN720989:DNN721013 DXJ720989:DXJ721013 EHF720989:EHF721013 ERB720989:ERB721013 FAX720989:FAX721013 FKT720989:FKT721013 FUP720989:FUP721013 GEL720989:GEL721013 GOH720989:GOH721013 GYD720989:GYD721013 HHZ720989:HHZ721013 HRV720989:HRV721013 IBR720989:IBR721013 ILN720989:ILN721013 IVJ720989:IVJ721013 JFF720989:JFF721013 JPB720989:JPB721013 JYX720989:JYX721013 KIT720989:KIT721013 KSP720989:KSP721013 LCL720989:LCL721013 LMH720989:LMH721013 LWD720989:LWD721013 MFZ720989:MFZ721013 MPV720989:MPV721013 MZR720989:MZR721013 NJN720989:NJN721013 NTJ720989:NTJ721013 ODF720989:ODF721013 ONB720989:ONB721013 OWX720989:OWX721013 PGT720989:PGT721013 PQP720989:PQP721013 QAL720989:QAL721013 QKH720989:QKH721013 QUD720989:QUD721013 RDZ720989:RDZ721013 RNV720989:RNV721013 RXR720989:RXR721013 SHN720989:SHN721013 SRJ720989:SRJ721013 TBF720989:TBF721013 TLB720989:TLB721013 TUX720989:TUX721013 UET720989:UET721013 UOP720989:UOP721013 UYL720989:UYL721013 VIH720989:VIH721013 VSD720989:VSD721013 WBZ720989:WBZ721013 WLV720989:WLV721013 WVR720989:WVR721013 B786525:B786549 JF786525:JF786549 TB786525:TB786549 ACX786525:ACX786549 AMT786525:AMT786549 AWP786525:AWP786549 BGL786525:BGL786549 BQH786525:BQH786549 CAD786525:CAD786549 CJZ786525:CJZ786549 CTV786525:CTV786549 DDR786525:DDR786549 DNN786525:DNN786549 DXJ786525:DXJ786549 EHF786525:EHF786549 ERB786525:ERB786549 FAX786525:FAX786549 FKT786525:FKT786549 FUP786525:FUP786549 GEL786525:GEL786549 GOH786525:GOH786549 GYD786525:GYD786549 HHZ786525:HHZ786549 HRV786525:HRV786549 IBR786525:IBR786549 ILN786525:ILN786549 IVJ786525:IVJ786549 JFF786525:JFF786549 JPB786525:JPB786549 JYX786525:JYX786549 KIT786525:KIT786549 KSP786525:KSP786549 LCL786525:LCL786549 LMH786525:LMH786549 LWD786525:LWD786549 MFZ786525:MFZ786549 MPV786525:MPV786549 MZR786525:MZR786549 NJN786525:NJN786549 NTJ786525:NTJ786549 ODF786525:ODF786549 ONB786525:ONB786549 OWX786525:OWX786549 PGT786525:PGT786549 PQP786525:PQP786549 QAL786525:QAL786549 QKH786525:QKH786549 QUD786525:QUD786549 RDZ786525:RDZ786549 RNV786525:RNV786549 RXR786525:RXR786549 SHN786525:SHN786549 SRJ786525:SRJ786549 TBF786525:TBF786549 TLB786525:TLB786549 TUX786525:TUX786549 UET786525:UET786549 UOP786525:UOP786549 UYL786525:UYL786549 VIH786525:VIH786549 VSD786525:VSD786549 WBZ786525:WBZ786549 WLV786525:WLV786549 WVR786525:WVR786549 B852061:B852085 JF852061:JF852085 TB852061:TB852085 ACX852061:ACX852085 AMT852061:AMT852085 AWP852061:AWP852085 BGL852061:BGL852085 BQH852061:BQH852085 CAD852061:CAD852085 CJZ852061:CJZ852085 CTV852061:CTV852085 DDR852061:DDR852085 DNN852061:DNN852085 DXJ852061:DXJ852085 EHF852061:EHF852085 ERB852061:ERB852085 FAX852061:FAX852085 FKT852061:FKT852085 FUP852061:FUP852085 GEL852061:GEL852085 GOH852061:GOH852085 GYD852061:GYD852085 HHZ852061:HHZ852085 HRV852061:HRV852085 IBR852061:IBR852085 ILN852061:ILN852085 IVJ852061:IVJ852085 JFF852061:JFF852085 JPB852061:JPB852085 JYX852061:JYX852085 KIT852061:KIT852085 KSP852061:KSP852085 LCL852061:LCL852085 LMH852061:LMH852085 LWD852061:LWD852085 MFZ852061:MFZ852085 MPV852061:MPV852085 MZR852061:MZR852085 NJN852061:NJN852085 NTJ852061:NTJ852085 ODF852061:ODF852085 ONB852061:ONB852085 OWX852061:OWX852085 PGT852061:PGT852085 PQP852061:PQP852085 QAL852061:QAL852085 QKH852061:QKH852085 QUD852061:QUD852085 RDZ852061:RDZ852085 RNV852061:RNV852085 RXR852061:RXR852085 SHN852061:SHN852085 SRJ852061:SRJ852085 TBF852061:TBF852085 TLB852061:TLB852085 TUX852061:TUX852085 UET852061:UET852085 UOP852061:UOP852085 UYL852061:UYL852085 VIH852061:VIH852085 VSD852061:VSD852085 WBZ852061:WBZ852085 WLV852061:WLV852085 WVR852061:WVR852085 B917597:B917621 JF917597:JF917621 TB917597:TB917621 ACX917597:ACX917621 AMT917597:AMT917621 AWP917597:AWP917621 BGL917597:BGL917621 BQH917597:BQH917621 CAD917597:CAD917621 CJZ917597:CJZ917621 CTV917597:CTV917621 DDR917597:DDR917621 DNN917597:DNN917621 DXJ917597:DXJ917621 EHF917597:EHF917621 ERB917597:ERB917621 FAX917597:FAX917621 FKT917597:FKT917621 FUP917597:FUP917621 GEL917597:GEL917621 GOH917597:GOH917621 GYD917597:GYD917621 HHZ917597:HHZ917621 HRV917597:HRV917621 IBR917597:IBR917621 ILN917597:ILN917621 IVJ917597:IVJ917621 JFF917597:JFF917621 JPB917597:JPB917621 JYX917597:JYX917621 KIT917597:KIT917621 KSP917597:KSP917621 LCL917597:LCL917621 LMH917597:LMH917621 LWD917597:LWD917621 MFZ917597:MFZ917621 MPV917597:MPV917621 MZR917597:MZR917621 NJN917597:NJN917621 NTJ917597:NTJ917621 ODF917597:ODF917621 ONB917597:ONB917621 OWX917597:OWX917621 PGT917597:PGT917621 PQP917597:PQP917621 QAL917597:QAL917621 QKH917597:QKH917621 QUD917597:QUD917621 RDZ917597:RDZ917621 RNV917597:RNV917621 RXR917597:RXR917621 SHN917597:SHN917621 SRJ917597:SRJ917621 TBF917597:TBF917621 TLB917597:TLB917621 TUX917597:TUX917621 UET917597:UET917621 UOP917597:UOP917621 UYL917597:UYL917621 VIH917597:VIH917621 VSD917597:VSD917621 WBZ917597:WBZ917621 WLV917597:WLV917621 WVR917597:WVR917621 B983133:B983157 JF983133:JF983157 TB983133:TB983157 ACX983133:ACX983157 AMT983133:AMT983157 AWP983133:AWP983157 BGL983133:BGL983157 BQH983133:BQH983157 CAD983133:CAD983157 CJZ983133:CJZ983157 CTV983133:CTV983157 DDR983133:DDR983157 DNN983133:DNN983157 DXJ983133:DXJ983157 EHF983133:EHF983157 ERB983133:ERB983157 FAX983133:FAX983157 FKT983133:FKT983157 FUP983133:FUP983157 GEL983133:GEL983157 GOH983133:GOH983157 GYD983133:GYD983157 HHZ983133:HHZ983157 HRV983133:HRV983157 IBR983133:IBR983157 ILN983133:ILN983157 IVJ983133:IVJ983157 JFF983133:JFF983157 JPB983133:JPB983157 JYX983133:JYX983157 KIT983133:KIT983157 KSP983133:KSP983157 LCL983133:LCL983157 LMH983133:LMH983157 LWD983133:LWD983157 MFZ983133:MFZ983157 MPV983133:MPV983157 MZR983133:MZR983157 NJN983133:NJN983157 NTJ983133:NTJ983157 ODF983133:ODF983157 ONB983133:ONB983157 OWX983133:OWX983157 PGT983133:PGT983157 PQP983133:PQP983157 QAL983133:QAL983157 QKH983133:QKH983157 QUD983133:QUD983157 RDZ983133:RDZ983157 RNV983133:RNV983157 RXR983133:RXR983157 SHN983133:SHN983157 SRJ983133:SRJ983157 TBF983133:TBF983157 TLB983133:TLB983157 TUX983133:TUX983157 UET983133:UET983157 UOP983133:UOP983157 UYL983133:UYL983157 VIH983133:VIH983157 VSD983133:VSD983157 WBZ983133:WBZ983157 WLV983133:WLV983157" xr:uid="{AE6D24CA-314B-4F79-9CBC-1F7A519EA5B9}">
      <formula1>$A$124:$A$144</formula1>
    </dataValidation>
    <dataValidation type="list" errorStyle="warning" allowBlank="1" showInputMessage="1" showErrorMessage="1" sqref="WVS983133:WVS983157 WVS11:WVS35 JG11:JG35 TC11:TC35 ACY11:ACY35 AMU11:AMU35 AWQ11:AWQ35 BGM11:BGM35 BQI11:BQI35 CAE11:CAE35 CKA11:CKA35 CTW11:CTW35 DDS11:DDS35 DNO11:DNO35 DXK11:DXK35 EHG11:EHG35 ERC11:ERC35 FAY11:FAY35 FKU11:FKU35 FUQ11:FUQ35 GEM11:GEM35 GOI11:GOI35 GYE11:GYE35 HIA11:HIA35 HRW11:HRW35 IBS11:IBS35 ILO11:ILO35 IVK11:IVK35 JFG11:JFG35 JPC11:JPC35 JYY11:JYY35 KIU11:KIU35 KSQ11:KSQ35 LCM11:LCM35 LMI11:LMI35 LWE11:LWE35 MGA11:MGA35 MPW11:MPW35 MZS11:MZS35 NJO11:NJO35 NTK11:NTK35 ODG11:ODG35 ONC11:ONC35 OWY11:OWY35 PGU11:PGU35 PQQ11:PQQ35 QAM11:QAM35 QKI11:QKI35 QUE11:QUE35 REA11:REA35 RNW11:RNW35 RXS11:RXS35 SHO11:SHO35 SRK11:SRK35 TBG11:TBG35 TLC11:TLC35 TUY11:TUY35 UEU11:UEU35 UOQ11:UOQ35 UYM11:UYM35 VII11:VII35 VSE11:VSE35 WCA11:WCA35 WLW11:WLW35 C65629:C65653 JG65629:JG65653 TC65629:TC65653 ACY65629:ACY65653 AMU65629:AMU65653 AWQ65629:AWQ65653 BGM65629:BGM65653 BQI65629:BQI65653 CAE65629:CAE65653 CKA65629:CKA65653 CTW65629:CTW65653 DDS65629:DDS65653 DNO65629:DNO65653 DXK65629:DXK65653 EHG65629:EHG65653 ERC65629:ERC65653 FAY65629:FAY65653 FKU65629:FKU65653 FUQ65629:FUQ65653 GEM65629:GEM65653 GOI65629:GOI65653 GYE65629:GYE65653 HIA65629:HIA65653 HRW65629:HRW65653 IBS65629:IBS65653 ILO65629:ILO65653 IVK65629:IVK65653 JFG65629:JFG65653 JPC65629:JPC65653 JYY65629:JYY65653 KIU65629:KIU65653 KSQ65629:KSQ65653 LCM65629:LCM65653 LMI65629:LMI65653 LWE65629:LWE65653 MGA65629:MGA65653 MPW65629:MPW65653 MZS65629:MZS65653 NJO65629:NJO65653 NTK65629:NTK65653 ODG65629:ODG65653 ONC65629:ONC65653 OWY65629:OWY65653 PGU65629:PGU65653 PQQ65629:PQQ65653 QAM65629:QAM65653 QKI65629:QKI65653 QUE65629:QUE65653 REA65629:REA65653 RNW65629:RNW65653 RXS65629:RXS65653 SHO65629:SHO65653 SRK65629:SRK65653 TBG65629:TBG65653 TLC65629:TLC65653 TUY65629:TUY65653 UEU65629:UEU65653 UOQ65629:UOQ65653 UYM65629:UYM65653 VII65629:VII65653 VSE65629:VSE65653 WCA65629:WCA65653 WLW65629:WLW65653 WVS65629:WVS65653 C131165:C131189 JG131165:JG131189 TC131165:TC131189 ACY131165:ACY131189 AMU131165:AMU131189 AWQ131165:AWQ131189 BGM131165:BGM131189 BQI131165:BQI131189 CAE131165:CAE131189 CKA131165:CKA131189 CTW131165:CTW131189 DDS131165:DDS131189 DNO131165:DNO131189 DXK131165:DXK131189 EHG131165:EHG131189 ERC131165:ERC131189 FAY131165:FAY131189 FKU131165:FKU131189 FUQ131165:FUQ131189 GEM131165:GEM131189 GOI131165:GOI131189 GYE131165:GYE131189 HIA131165:HIA131189 HRW131165:HRW131189 IBS131165:IBS131189 ILO131165:ILO131189 IVK131165:IVK131189 JFG131165:JFG131189 JPC131165:JPC131189 JYY131165:JYY131189 KIU131165:KIU131189 KSQ131165:KSQ131189 LCM131165:LCM131189 LMI131165:LMI131189 LWE131165:LWE131189 MGA131165:MGA131189 MPW131165:MPW131189 MZS131165:MZS131189 NJO131165:NJO131189 NTK131165:NTK131189 ODG131165:ODG131189 ONC131165:ONC131189 OWY131165:OWY131189 PGU131165:PGU131189 PQQ131165:PQQ131189 QAM131165:QAM131189 QKI131165:QKI131189 QUE131165:QUE131189 REA131165:REA131189 RNW131165:RNW131189 RXS131165:RXS131189 SHO131165:SHO131189 SRK131165:SRK131189 TBG131165:TBG131189 TLC131165:TLC131189 TUY131165:TUY131189 UEU131165:UEU131189 UOQ131165:UOQ131189 UYM131165:UYM131189 VII131165:VII131189 VSE131165:VSE131189 WCA131165:WCA131189 WLW131165:WLW131189 WVS131165:WVS131189 C196701:C196725 JG196701:JG196725 TC196701:TC196725 ACY196701:ACY196725 AMU196701:AMU196725 AWQ196701:AWQ196725 BGM196701:BGM196725 BQI196701:BQI196725 CAE196701:CAE196725 CKA196701:CKA196725 CTW196701:CTW196725 DDS196701:DDS196725 DNO196701:DNO196725 DXK196701:DXK196725 EHG196701:EHG196725 ERC196701:ERC196725 FAY196701:FAY196725 FKU196701:FKU196725 FUQ196701:FUQ196725 GEM196701:GEM196725 GOI196701:GOI196725 GYE196701:GYE196725 HIA196701:HIA196725 HRW196701:HRW196725 IBS196701:IBS196725 ILO196701:ILO196725 IVK196701:IVK196725 JFG196701:JFG196725 JPC196701:JPC196725 JYY196701:JYY196725 KIU196701:KIU196725 KSQ196701:KSQ196725 LCM196701:LCM196725 LMI196701:LMI196725 LWE196701:LWE196725 MGA196701:MGA196725 MPW196701:MPW196725 MZS196701:MZS196725 NJO196701:NJO196725 NTK196701:NTK196725 ODG196701:ODG196725 ONC196701:ONC196725 OWY196701:OWY196725 PGU196701:PGU196725 PQQ196701:PQQ196725 QAM196701:QAM196725 QKI196701:QKI196725 QUE196701:QUE196725 REA196701:REA196725 RNW196701:RNW196725 RXS196701:RXS196725 SHO196701:SHO196725 SRK196701:SRK196725 TBG196701:TBG196725 TLC196701:TLC196725 TUY196701:TUY196725 UEU196701:UEU196725 UOQ196701:UOQ196725 UYM196701:UYM196725 VII196701:VII196725 VSE196701:VSE196725 WCA196701:WCA196725 WLW196701:WLW196725 WVS196701:WVS196725 C262237:C262261 JG262237:JG262261 TC262237:TC262261 ACY262237:ACY262261 AMU262237:AMU262261 AWQ262237:AWQ262261 BGM262237:BGM262261 BQI262237:BQI262261 CAE262237:CAE262261 CKA262237:CKA262261 CTW262237:CTW262261 DDS262237:DDS262261 DNO262237:DNO262261 DXK262237:DXK262261 EHG262237:EHG262261 ERC262237:ERC262261 FAY262237:FAY262261 FKU262237:FKU262261 FUQ262237:FUQ262261 GEM262237:GEM262261 GOI262237:GOI262261 GYE262237:GYE262261 HIA262237:HIA262261 HRW262237:HRW262261 IBS262237:IBS262261 ILO262237:ILO262261 IVK262237:IVK262261 JFG262237:JFG262261 JPC262237:JPC262261 JYY262237:JYY262261 KIU262237:KIU262261 KSQ262237:KSQ262261 LCM262237:LCM262261 LMI262237:LMI262261 LWE262237:LWE262261 MGA262237:MGA262261 MPW262237:MPW262261 MZS262237:MZS262261 NJO262237:NJO262261 NTK262237:NTK262261 ODG262237:ODG262261 ONC262237:ONC262261 OWY262237:OWY262261 PGU262237:PGU262261 PQQ262237:PQQ262261 QAM262237:QAM262261 QKI262237:QKI262261 QUE262237:QUE262261 REA262237:REA262261 RNW262237:RNW262261 RXS262237:RXS262261 SHO262237:SHO262261 SRK262237:SRK262261 TBG262237:TBG262261 TLC262237:TLC262261 TUY262237:TUY262261 UEU262237:UEU262261 UOQ262237:UOQ262261 UYM262237:UYM262261 VII262237:VII262261 VSE262237:VSE262261 WCA262237:WCA262261 WLW262237:WLW262261 WVS262237:WVS262261 C327773:C327797 JG327773:JG327797 TC327773:TC327797 ACY327773:ACY327797 AMU327773:AMU327797 AWQ327773:AWQ327797 BGM327773:BGM327797 BQI327773:BQI327797 CAE327773:CAE327797 CKA327773:CKA327797 CTW327773:CTW327797 DDS327773:DDS327797 DNO327773:DNO327797 DXK327773:DXK327797 EHG327773:EHG327797 ERC327773:ERC327797 FAY327773:FAY327797 FKU327773:FKU327797 FUQ327773:FUQ327797 GEM327773:GEM327797 GOI327773:GOI327797 GYE327773:GYE327797 HIA327773:HIA327797 HRW327773:HRW327797 IBS327773:IBS327797 ILO327773:ILO327797 IVK327773:IVK327797 JFG327773:JFG327797 JPC327773:JPC327797 JYY327773:JYY327797 KIU327773:KIU327797 KSQ327773:KSQ327797 LCM327773:LCM327797 LMI327773:LMI327797 LWE327773:LWE327797 MGA327773:MGA327797 MPW327773:MPW327797 MZS327773:MZS327797 NJO327773:NJO327797 NTK327773:NTK327797 ODG327773:ODG327797 ONC327773:ONC327797 OWY327773:OWY327797 PGU327773:PGU327797 PQQ327773:PQQ327797 QAM327773:QAM327797 QKI327773:QKI327797 QUE327773:QUE327797 REA327773:REA327797 RNW327773:RNW327797 RXS327773:RXS327797 SHO327773:SHO327797 SRK327773:SRK327797 TBG327773:TBG327797 TLC327773:TLC327797 TUY327773:TUY327797 UEU327773:UEU327797 UOQ327773:UOQ327797 UYM327773:UYM327797 VII327773:VII327797 VSE327773:VSE327797 WCA327773:WCA327797 WLW327773:WLW327797 WVS327773:WVS327797 C393309:C393333 JG393309:JG393333 TC393309:TC393333 ACY393309:ACY393333 AMU393309:AMU393333 AWQ393309:AWQ393333 BGM393309:BGM393333 BQI393309:BQI393333 CAE393309:CAE393333 CKA393309:CKA393333 CTW393309:CTW393333 DDS393309:DDS393333 DNO393309:DNO393333 DXK393309:DXK393333 EHG393309:EHG393333 ERC393309:ERC393333 FAY393309:FAY393333 FKU393309:FKU393333 FUQ393309:FUQ393333 GEM393309:GEM393333 GOI393309:GOI393333 GYE393309:GYE393333 HIA393309:HIA393333 HRW393309:HRW393333 IBS393309:IBS393333 ILO393309:ILO393333 IVK393309:IVK393333 JFG393309:JFG393333 JPC393309:JPC393333 JYY393309:JYY393333 KIU393309:KIU393333 KSQ393309:KSQ393333 LCM393309:LCM393333 LMI393309:LMI393333 LWE393309:LWE393333 MGA393309:MGA393333 MPW393309:MPW393333 MZS393309:MZS393333 NJO393309:NJO393333 NTK393309:NTK393333 ODG393309:ODG393333 ONC393309:ONC393333 OWY393309:OWY393333 PGU393309:PGU393333 PQQ393309:PQQ393333 QAM393309:QAM393333 QKI393309:QKI393333 QUE393309:QUE393333 REA393309:REA393333 RNW393309:RNW393333 RXS393309:RXS393333 SHO393309:SHO393333 SRK393309:SRK393333 TBG393309:TBG393333 TLC393309:TLC393333 TUY393309:TUY393333 UEU393309:UEU393333 UOQ393309:UOQ393333 UYM393309:UYM393333 VII393309:VII393333 VSE393309:VSE393333 WCA393309:WCA393333 WLW393309:WLW393333 WVS393309:WVS393333 C458845:C458869 JG458845:JG458869 TC458845:TC458869 ACY458845:ACY458869 AMU458845:AMU458869 AWQ458845:AWQ458869 BGM458845:BGM458869 BQI458845:BQI458869 CAE458845:CAE458869 CKA458845:CKA458869 CTW458845:CTW458869 DDS458845:DDS458869 DNO458845:DNO458869 DXK458845:DXK458869 EHG458845:EHG458869 ERC458845:ERC458869 FAY458845:FAY458869 FKU458845:FKU458869 FUQ458845:FUQ458869 GEM458845:GEM458869 GOI458845:GOI458869 GYE458845:GYE458869 HIA458845:HIA458869 HRW458845:HRW458869 IBS458845:IBS458869 ILO458845:ILO458869 IVK458845:IVK458869 JFG458845:JFG458869 JPC458845:JPC458869 JYY458845:JYY458869 KIU458845:KIU458869 KSQ458845:KSQ458869 LCM458845:LCM458869 LMI458845:LMI458869 LWE458845:LWE458869 MGA458845:MGA458869 MPW458845:MPW458869 MZS458845:MZS458869 NJO458845:NJO458869 NTK458845:NTK458869 ODG458845:ODG458869 ONC458845:ONC458869 OWY458845:OWY458869 PGU458845:PGU458869 PQQ458845:PQQ458869 QAM458845:QAM458869 QKI458845:QKI458869 QUE458845:QUE458869 REA458845:REA458869 RNW458845:RNW458869 RXS458845:RXS458869 SHO458845:SHO458869 SRK458845:SRK458869 TBG458845:TBG458869 TLC458845:TLC458869 TUY458845:TUY458869 UEU458845:UEU458869 UOQ458845:UOQ458869 UYM458845:UYM458869 VII458845:VII458869 VSE458845:VSE458869 WCA458845:WCA458869 WLW458845:WLW458869 WVS458845:WVS458869 C524381:C524405 JG524381:JG524405 TC524381:TC524405 ACY524381:ACY524405 AMU524381:AMU524405 AWQ524381:AWQ524405 BGM524381:BGM524405 BQI524381:BQI524405 CAE524381:CAE524405 CKA524381:CKA524405 CTW524381:CTW524405 DDS524381:DDS524405 DNO524381:DNO524405 DXK524381:DXK524405 EHG524381:EHG524405 ERC524381:ERC524405 FAY524381:FAY524405 FKU524381:FKU524405 FUQ524381:FUQ524405 GEM524381:GEM524405 GOI524381:GOI524405 GYE524381:GYE524405 HIA524381:HIA524405 HRW524381:HRW524405 IBS524381:IBS524405 ILO524381:ILO524405 IVK524381:IVK524405 JFG524381:JFG524405 JPC524381:JPC524405 JYY524381:JYY524405 KIU524381:KIU524405 KSQ524381:KSQ524405 LCM524381:LCM524405 LMI524381:LMI524405 LWE524381:LWE524405 MGA524381:MGA524405 MPW524381:MPW524405 MZS524381:MZS524405 NJO524381:NJO524405 NTK524381:NTK524405 ODG524381:ODG524405 ONC524381:ONC524405 OWY524381:OWY524405 PGU524381:PGU524405 PQQ524381:PQQ524405 QAM524381:QAM524405 QKI524381:QKI524405 QUE524381:QUE524405 REA524381:REA524405 RNW524381:RNW524405 RXS524381:RXS524405 SHO524381:SHO524405 SRK524381:SRK524405 TBG524381:TBG524405 TLC524381:TLC524405 TUY524381:TUY524405 UEU524381:UEU524405 UOQ524381:UOQ524405 UYM524381:UYM524405 VII524381:VII524405 VSE524381:VSE524405 WCA524381:WCA524405 WLW524381:WLW524405 WVS524381:WVS524405 C589917:C589941 JG589917:JG589941 TC589917:TC589941 ACY589917:ACY589941 AMU589917:AMU589941 AWQ589917:AWQ589941 BGM589917:BGM589941 BQI589917:BQI589941 CAE589917:CAE589941 CKA589917:CKA589941 CTW589917:CTW589941 DDS589917:DDS589941 DNO589917:DNO589941 DXK589917:DXK589941 EHG589917:EHG589941 ERC589917:ERC589941 FAY589917:FAY589941 FKU589917:FKU589941 FUQ589917:FUQ589941 GEM589917:GEM589941 GOI589917:GOI589941 GYE589917:GYE589941 HIA589917:HIA589941 HRW589917:HRW589941 IBS589917:IBS589941 ILO589917:ILO589941 IVK589917:IVK589941 JFG589917:JFG589941 JPC589917:JPC589941 JYY589917:JYY589941 KIU589917:KIU589941 KSQ589917:KSQ589941 LCM589917:LCM589941 LMI589917:LMI589941 LWE589917:LWE589941 MGA589917:MGA589941 MPW589917:MPW589941 MZS589917:MZS589941 NJO589917:NJO589941 NTK589917:NTK589941 ODG589917:ODG589941 ONC589917:ONC589941 OWY589917:OWY589941 PGU589917:PGU589941 PQQ589917:PQQ589941 QAM589917:QAM589941 QKI589917:QKI589941 QUE589917:QUE589941 REA589917:REA589941 RNW589917:RNW589941 RXS589917:RXS589941 SHO589917:SHO589941 SRK589917:SRK589941 TBG589917:TBG589941 TLC589917:TLC589941 TUY589917:TUY589941 UEU589917:UEU589941 UOQ589917:UOQ589941 UYM589917:UYM589941 VII589917:VII589941 VSE589917:VSE589941 WCA589917:WCA589941 WLW589917:WLW589941 WVS589917:WVS589941 C655453:C655477 JG655453:JG655477 TC655453:TC655477 ACY655453:ACY655477 AMU655453:AMU655477 AWQ655453:AWQ655477 BGM655453:BGM655477 BQI655453:BQI655477 CAE655453:CAE655477 CKA655453:CKA655477 CTW655453:CTW655477 DDS655453:DDS655477 DNO655453:DNO655477 DXK655453:DXK655477 EHG655453:EHG655477 ERC655453:ERC655477 FAY655453:FAY655477 FKU655453:FKU655477 FUQ655453:FUQ655477 GEM655453:GEM655477 GOI655453:GOI655477 GYE655453:GYE655477 HIA655453:HIA655477 HRW655453:HRW655477 IBS655453:IBS655477 ILO655453:ILO655477 IVK655453:IVK655477 JFG655453:JFG655477 JPC655453:JPC655477 JYY655453:JYY655477 KIU655453:KIU655477 KSQ655453:KSQ655477 LCM655453:LCM655477 LMI655453:LMI655477 LWE655453:LWE655477 MGA655453:MGA655477 MPW655453:MPW655477 MZS655453:MZS655477 NJO655453:NJO655477 NTK655453:NTK655477 ODG655453:ODG655477 ONC655453:ONC655477 OWY655453:OWY655477 PGU655453:PGU655477 PQQ655453:PQQ655477 QAM655453:QAM655477 QKI655453:QKI655477 QUE655453:QUE655477 REA655453:REA655477 RNW655453:RNW655477 RXS655453:RXS655477 SHO655453:SHO655477 SRK655453:SRK655477 TBG655453:TBG655477 TLC655453:TLC655477 TUY655453:TUY655477 UEU655453:UEU655477 UOQ655453:UOQ655477 UYM655453:UYM655477 VII655453:VII655477 VSE655453:VSE655477 WCA655453:WCA655477 WLW655453:WLW655477 WVS655453:WVS655477 C720989:C721013 JG720989:JG721013 TC720989:TC721013 ACY720989:ACY721013 AMU720989:AMU721013 AWQ720989:AWQ721013 BGM720989:BGM721013 BQI720989:BQI721013 CAE720989:CAE721013 CKA720989:CKA721013 CTW720989:CTW721013 DDS720989:DDS721013 DNO720989:DNO721013 DXK720989:DXK721013 EHG720989:EHG721013 ERC720989:ERC721013 FAY720989:FAY721013 FKU720989:FKU721013 FUQ720989:FUQ721013 GEM720989:GEM721013 GOI720989:GOI721013 GYE720989:GYE721013 HIA720989:HIA721013 HRW720989:HRW721013 IBS720989:IBS721013 ILO720989:ILO721013 IVK720989:IVK721013 JFG720989:JFG721013 JPC720989:JPC721013 JYY720989:JYY721013 KIU720989:KIU721013 KSQ720989:KSQ721013 LCM720989:LCM721013 LMI720989:LMI721013 LWE720989:LWE721013 MGA720989:MGA721013 MPW720989:MPW721013 MZS720989:MZS721013 NJO720989:NJO721013 NTK720989:NTK721013 ODG720989:ODG721013 ONC720989:ONC721013 OWY720989:OWY721013 PGU720989:PGU721013 PQQ720989:PQQ721013 QAM720989:QAM721013 QKI720989:QKI721013 QUE720989:QUE721013 REA720989:REA721013 RNW720989:RNW721013 RXS720989:RXS721013 SHO720989:SHO721013 SRK720989:SRK721013 TBG720989:TBG721013 TLC720989:TLC721013 TUY720989:TUY721013 UEU720989:UEU721013 UOQ720989:UOQ721013 UYM720989:UYM721013 VII720989:VII721013 VSE720989:VSE721013 WCA720989:WCA721013 WLW720989:WLW721013 WVS720989:WVS721013 C786525:C786549 JG786525:JG786549 TC786525:TC786549 ACY786525:ACY786549 AMU786525:AMU786549 AWQ786525:AWQ786549 BGM786525:BGM786549 BQI786525:BQI786549 CAE786525:CAE786549 CKA786525:CKA786549 CTW786525:CTW786549 DDS786525:DDS786549 DNO786525:DNO786549 DXK786525:DXK786549 EHG786525:EHG786549 ERC786525:ERC786549 FAY786525:FAY786549 FKU786525:FKU786549 FUQ786525:FUQ786549 GEM786525:GEM786549 GOI786525:GOI786549 GYE786525:GYE786549 HIA786525:HIA786549 HRW786525:HRW786549 IBS786525:IBS786549 ILO786525:ILO786549 IVK786525:IVK786549 JFG786525:JFG786549 JPC786525:JPC786549 JYY786525:JYY786549 KIU786525:KIU786549 KSQ786525:KSQ786549 LCM786525:LCM786549 LMI786525:LMI786549 LWE786525:LWE786549 MGA786525:MGA786549 MPW786525:MPW786549 MZS786525:MZS786549 NJO786525:NJO786549 NTK786525:NTK786549 ODG786525:ODG786549 ONC786525:ONC786549 OWY786525:OWY786549 PGU786525:PGU786549 PQQ786525:PQQ786549 QAM786525:QAM786549 QKI786525:QKI786549 QUE786525:QUE786549 REA786525:REA786549 RNW786525:RNW786549 RXS786525:RXS786549 SHO786525:SHO786549 SRK786525:SRK786549 TBG786525:TBG786549 TLC786525:TLC786549 TUY786525:TUY786549 UEU786525:UEU786549 UOQ786525:UOQ786549 UYM786525:UYM786549 VII786525:VII786549 VSE786525:VSE786549 WCA786525:WCA786549 WLW786525:WLW786549 WVS786525:WVS786549 C852061:C852085 JG852061:JG852085 TC852061:TC852085 ACY852061:ACY852085 AMU852061:AMU852085 AWQ852061:AWQ852085 BGM852061:BGM852085 BQI852061:BQI852085 CAE852061:CAE852085 CKA852061:CKA852085 CTW852061:CTW852085 DDS852061:DDS852085 DNO852061:DNO852085 DXK852061:DXK852085 EHG852061:EHG852085 ERC852061:ERC852085 FAY852061:FAY852085 FKU852061:FKU852085 FUQ852061:FUQ852085 GEM852061:GEM852085 GOI852061:GOI852085 GYE852061:GYE852085 HIA852061:HIA852085 HRW852061:HRW852085 IBS852061:IBS852085 ILO852061:ILO852085 IVK852061:IVK852085 JFG852061:JFG852085 JPC852061:JPC852085 JYY852061:JYY852085 KIU852061:KIU852085 KSQ852061:KSQ852085 LCM852061:LCM852085 LMI852061:LMI852085 LWE852061:LWE852085 MGA852061:MGA852085 MPW852061:MPW852085 MZS852061:MZS852085 NJO852061:NJO852085 NTK852061:NTK852085 ODG852061:ODG852085 ONC852061:ONC852085 OWY852061:OWY852085 PGU852061:PGU852085 PQQ852061:PQQ852085 QAM852061:QAM852085 QKI852061:QKI852085 QUE852061:QUE852085 REA852061:REA852085 RNW852061:RNW852085 RXS852061:RXS852085 SHO852061:SHO852085 SRK852061:SRK852085 TBG852061:TBG852085 TLC852061:TLC852085 TUY852061:TUY852085 UEU852061:UEU852085 UOQ852061:UOQ852085 UYM852061:UYM852085 VII852061:VII852085 VSE852061:VSE852085 WCA852061:WCA852085 WLW852061:WLW852085 WVS852061:WVS852085 C917597:C917621 JG917597:JG917621 TC917597:TC917621 ACY917597:ACY917621 AMU917597:AMU917621 AWQ917597:AWQ917621 BGM917597:BGM917621 BQI917597:BQI917621 CAE917597:CAE917621 CKA917597:CKA917621 CTW917597:CTW917621 DDS917597:DDS917621 DNO917597:DNO917621 DXK917597:DXK917621 EHG917597:EHG917621 ERC917597:ERC917621 FAY917597:FAY917621 FKU917597:FKU917621 FUQ917597:FUQ917621 GEM917597:GEM917621 GOI917597:GOI917621 GYE917597:GYE917621 HIA917597:HIA917621 HRW917597:HRW917621 IBS917597:IBS917621 ILO917597:ILO917621 IVK917597:IVK917621 JFG917597:JFG917621 JPC917597:JPC917621 JYY917597:JYY917621 KIU917597:KIU917621 KSQ917597:KSQ917621 LCM917597:LCM917621 LMI917597:LMI917621 LWE917597:LWE917621 MGA917597:MGA917621 MPW917597:MPW917621 MZS917597:MZS917621 NJO917597:NJO917621 NTK917597:NTK917621 ODG917597:ODG917621 ONC917597:ONC917621 OWY917597:OWY917621 PGU917597:PGU917621 PQQ917597:PQQ917621 QAM917597:QAM917621 QKI917597:QKI917621 QUE917597:QUE917621 REA917597:REA917621 RNW917597:RNW917621 RXS917597:RXS917621 SHO917597:SHO917621 SRK917597:SRK917621 TBG917597:TBG917621 TLC917597:TLC917621 TUY917597:TUY917621 UEU917597:UEU917621 UOQ917597:UOQ917621 UYM917597:UYM917621 VII917597:VII917621 VSE917597:VSE917621 WCA917597:WCA917621 WLW917597:WLW917621 WVS917597:WVS917621 C983133:C983157 JG983133:JG983157 TC983133:TC983157 ACY983133:ACY983157 AMU983133:AMU983157 AWQ983133:AWQ983157 BGM983133:BGM983157 BQI983133:BQI983157 CAE983133:CAE983157 CKA983133:CKA983157 CTW983133:CTW983157 DDS983133:DDS983157 DNO983133:DNO983157 DXK983133:DXK983157 EHG983133:EHG983157 ERC983133:ERC983157 FAY983133:FAY983157 FKU983133:FKU983157 FUQ983133:FUQ983157 GEM983133:GEM983157 GOI983133:GOI983157 GYE983133:GYE983157 HIA983133:HIA983157 HRW983133:HRW983157 IBS983133:IBS983157 ILO983133:ILO983157 IVK983133:IVK983157 JFG983133:JFG983157 JPC983133:JPC983157 JYY983133:JYY983157 KIU983133:KIU983157 KSQ983133:KSQ983157 LCM983133:LCM983157 LMI983133:LMI983157 LWE983133:LWE983157 MGA983133:MGA983157 MPW983133:MPW983157 MZS983133:MZS983157 NJO983133:NJO983157 NTK983133:NTK983157 ODG983133:ODG983157 ONC983133:ONC983157 OWY983133:OWY983157 PGU983133:PGU983157 PQQ983133:PQQ983157 QAM983133:QAM983157 QKI983133:QKI983157 QUE983133:QUE983157 REA983133:REA983157 RNW983133:RNW983157 RXS983133:RXS983157 SHO983133:SHO983157 SRK983133:SRK983157 TBG983133:TBG983157 TLC983133:TLC983157 TUY983133:TUY983157 UEU983133:UEU983157 UOQ983133:UOQ983157 UYM983133:UYM983157 VII983133:VII983157 VSE983133:VSE983157 WCA983133:WCA983157 WLW983133:WLW983157" xr:uid="{CCDFF96A-90B4-4971-990C-540EBC20E1C1}">
      <formula1>$C$124:$C$125</formula1>
    </dataValidation>
    <dataValidation type="list" errorStyle="warning" allowBlank="1" showInputMessage="1" showErrorMessage="1" sqref="WVT983133:WVT983157 WVT11:WVT35 JH11:JH35 TD11:TD35 ACZ11:ACZ35 AMV11:AMV35 AWR11:AWR35 BGN11:BGN35 BQJ11:BQJ35 CAF11:CAF35 CKB11:CKB35 CTX11:CTX35 DDT11:DDT35 DNP11:DNP35 DXL11:DXL35 EHH11:EHH35 ERD11:ERD35 FAZ11:FAZ35 FKV11:FKV35 FUR11:FUR35 GEN11:GEN35 GOJ11:GOJ35 GYF11:GYF35 HIB11:HIB35 HRX11:HRX35 IBT11:IBT35 ILP11:ILP35 IVL11:IVL35 JFH11:JFH35 JPD11:JPD35 JYZ11:JYZ35 KIV11:KIV35 KSR11:KSR35 LCN11:LCN35 LMJ11:LMJ35 LWF11:LWF35 MGB11:MGB35 MPX11:MPX35 MZT11:MZT35 NJP11:NJP35 NTL11:NTL35 ODH11:ODH35 OND11:OND35 OWZ11:OWZ35 PGV11:PGV35 PQR11:PQR35 QAN11:QAN35 QKJ11:QKJ35 QUF11:QUF35 REB11:REB35 RNX11:RNX35 RXT11:RXT35 SHP11:SHP35 SRL11:SRL35 TBH11:TBH35 TLD11:TLD35 TUZ11:TUZ35 UEV11:UEV35 UOR11:UOR35 UYN11:UYN35 VIJ11:VIJ35 VSF11:VSF35 WCB11:WCB35 WLX11:WLX35 D65629:D65653 JH65629:JH65653 TD65629:TD65653 ACZ65629:ACZ65653 AMV65629:AMV65653 AWR65629:AWR65653 BGN65629:BGN65653 BQJ65629:BQJ65653 CAF65629:CAF65653 CKB65629:CKB65653 CTX65629:CTX65653 DDT65629:DDT65653 DNP65629:DNP65653 DXL65629:DXL65653 EHH65629:EHH65653 ERD65629:ERD65653 FAZ65629:FAZ65653 FKV65629:FKV65653 FUR65629:FUR65653 GEN65629:GEN65653 GOJ65629:GOJ65653 GYF65629:GYF65653 HIB65629:HIB65653 HRX65629:HRX65653 IBT65629:IBT65653 ILP65629:ILP65653 IVL65629:IVL65653 JFH65629:JFH65653 JPD65629:JPD65653 JYZ65629:JYZ65653 KIV65629:KIV65653 KSR65629:KSR65653 LCN65629:LCN65653 LMJ65629:LMJ65653 LWF65629:LWF65653 MGB65629:MGB65653 MPX65629:MPX65653 MZT65629:MZT65653 NJP65629:NJP65653 NTL65629:NTL65653 ODH65629:ODH65653 OND65629:OND65653 OWZ65629:OWZ65653 PGV65629:PGV65653 PQR65629:PQR65653 QAN65629:QAN65653 QKJ65629:QKJ65653 QUF65629:QUF65653 REB65629:REB65653 RNX65629:RNX65653 RXT65629:RXT65653 SHP65629:SHP65653 SRL65629:SRL65653 TBH65629:TBH65653 TLD65629:TLD65653 TUZ65629:TUZ65653 UEV65629:UEV65653 UOR65629:UOR65653 UYN65629:UYN65653 VIJ65629:VIJ65653 VSF65629:VSF65653 WCB65629:WCB65653 WLX65629:WLX65653 WVT65629:WVT65653 D131165:D131189 JH131165:JH131189 TD131165:TD131189 ACZ131165:ACZ131189 AMV131165:AMV131189 AWR131165:AWR131189 BGN131165:BGN131189 BQJ131165:BQJ131189 CAF131165:CAF131189 CKB131165:CKB131189 CTX131165:CTX131189 DDT131165:DDT131189 DNP131165:DNP131189 DXL131165:DXL131189 EHH131165:EHH131189 ERD131165:ERD131189 FAZ131165:FAZ131189 FKV131165:FKV131189 FUR131165:FUR131189 GEN131165:GEN131189 GOJ131165:GOJ131189 GYF131165:GYF131189 HIB131165:HIB131189 HRX131165:HRX131189 IBT131165:IBT131189 ILP131165:ILP131189 IVL131165:IVL131189 JFH131165:JFH131189 JPD131165:JPD131189 JYZ131165:JYZ131189 KIV131165:KIV131189 KSR131165:KSR131189 LCN131165:LCN131189 LMJ131165:LMJ131189 LWF131165:LWF131189 MGB131165:MGB131189 MPX131165:MPX131189 MZT131165:MZT131189 NJP131165:NJP131189 NTL131165:NTL131189 ODH131165:ODH131189 OND131165:OND131189 OWZ131165:OWZ131189 PGV131165:PGV131189 PQR131165:PQR131189 QAN131165:QAN131189 QKJ131165:QKJ131189 QUF131165:QUF131189 REB131165:REB131189 RNX131165:RNX131189 RXT131165:RXT131189 SHP131165:SHP131189 SRL131165:SRL131189 TBH131165:TBH131189 TLD131165:TLD131189 TUZ131165:TUZ131189 UEV131165:UEV131189 UOR131165:UOR131189 UYN131165:UYN131189 VIJ131165:VIJ131189 VSF131165:VSF131189 WCB131165:WCB131189 WLX131165:WLX131189 WVT131165:WVT131189 D196701:D196725 JH196701:JH196725 TD196701:TD196725 ACZ196701:ACZ196725 AMV196701:AMV196725 AWR196701:AWR196725 BGN196701:BGN196725 BQJ196701:BQJ196725 CAF196701:CAF196725 CKB196701:CKB196725 CTX196701:CTX196725 DDT196701:DDT196725 DNP196701:DNP196725 DXL196701:DXL196725 EHH196701:EHH196725 ERD196701:ERD196725 FAZ196701:FAZ196725 FKV196701:FKV196725 FUR196701:FUR196725 GEN196701:GEN196725 GOJ196701:GOJ196725 GYF196701:GYF196725 HIB196701:HIB196725 HRX196701:HRX196725 IBT196701:IBT196725 ILP196701:ILP196725 IVL196701:IVL196725 JFH196701:JFH196725 JPD196701:JPD196725 JYZ196701:JYZ196725 KIV196701:KIV196725 KSR196701:KSR196725 LCN196701:LCN196725 LMJ196701:LMJ196725 LWF196701:LWF196725 MGB196701:MGB196725 MPX196701:MPX196725 MZT196701:MZT196725 NJP196701:NJP196725 NTL196701:NTL196725 ODH196701:ODH196725 OND196701:OND196725 OWZ196701:OWZ196725 PGV196701:PGV196725 PQR196701:PQR196725 QAN196701:QAN196725 QKJ196701:QKJ196725 QUF196701:QUF196725 REB196701:REB196725 RNX196701:RNX196725 RXT196701:RXT196725 SHP196701:SHP196725 SRL196701:SRL196725 TBH196701:TBH196725 TLD196701:TLD196725 TUZ196701:TUZ196725 UEV196701:UEV196725 UOR196701:UOR196725 UYN196701:UYN196725 VIJ196701:VIJ196725 VSF196701:VSF196725 WCB196701:WCB196725 WLX196701:WLX196725 WVT196701:WVT196725 D262237:D262261 JH262237:JH262261 TD262237:TD262261 ACZ262237:ACZ262261 AMV262237:AMV262261 AWR262237:AWR262261 BGN262237:BGN262261 BQJ262237:BQJ262261 CAF262237:CAF262261 CKB262237:CKB262261 CTX262237:CTX262261 DDT262237:DDT262261 DNP262237:DNP262261 DXL262237:DXL262261 EHH262237:EHH262261 ERD262237:ERD262261 FAZ262237:FAZ262261 FKV262237:FKV262261 FUR262237:FUR262261 GEN262237:GEN262261 GOJ262237:GOJ262261 GYF262237:GYF262261 HIB262237:HIB262261 HRX262237:HRX262261 IBT262237:IBT262261 ILP262237:ILP262261 IVL262237:IVL262261 JFH262237:JFH262261 JPD262237:JPD262261 JYZ262237:JYZ262261 KIV262237:KIV262261 KSR262237:KSR262261 LCN262237:LCN262261 LMJ262237:LMJ262261 LWF262237:LWF262261 MGB262237:MGB262261 MPX262237:MPX262261 MZT262237:MZT262261 NJP262237:NJP262261 NTL262237:NTL262261 ODH262237:ODH262261 OND262237:OND262261 OWZ262237:OWZ262261 PGV262237:PGV262261 PQR262237:PQR262261 QAN262237:QAN262261 QKJ262237:QKJ262261 QUF262237:QUF262261 REB262237:REB262261 RNX262237:RNX262261 RXT262237:RXT262261 SHP262237:SHP262261 SRL262237:SRL262261 TBH262237:TBH262261 TLD262237:TLD262261 TUZ262237:TUZ262261 UEV262237:UEV262261 UOR262237:UOR262261 UYN262237:UYN262261 VIJ262237:VIJ262261 VSF262237:VSF262261 WCB262237:WCB262261 WLX262237:WLX262261 WVT262237:WVT262261 D327773:D327797 JH327773:JH327797 TD327773:TD327797 ACZ327773:ACZ327797 AMV327773:AMV327797 AWR327773:AWR327797 BGN327773:BGN327797 BQJ327773:BQJ327797 CAF327773:CAF327797 CKB327773:CKB327797 CTX327773:CTX327797 DDT327773:DDT327797 DNP327773:DNP327797 DXL327773:DXL327797 EHH327773:EHH327797 ERD327773:ERD327797 FAZ327773:FAZ327797 FKV327773:FKV327797 FUR327773:FUR327797 GEN327773:GEN327797 GOJ327773:GOJ327797 GYF327773:GYF327797 HIB327773:HIB327797 HRX327773:HRX327797 IBT327773:IBT327797 ILP327773:ILP327797 IVL327773:IVL327797 JFH327773:JFH327797 JPD327773:JPD327797 JYZ327773:JYZ327797 KIV327773:KIV327797 KSR327773:KSR327797 LCN327773:LCN327797 LMJ327773:LMJ327797 LWF327773:LWF327797 MGB327773:MGB327797 MPX327773:MPX327797 MZT327773:MZT327797 NJP327773:NJP327797 NTL327773:NTL327797 ODH327773:ODH327797 OND327773:OND327797 OWZ327773:OWZ327797 PGV327773:PGV327797 PQR327773:PQR327797 QAN327773:QAN327797 QKJ327773:QKJ327797 QUF327773:QUF327797 REB327773:REB327797 RNX327773:RNX327797 RXT327773:RXT327797 SHP327773:SHP327797 SRL327773:SRL327797 TBH327773:TBH327797 TLD327773:TLD327797 TUZ327773:TUZ327797 UEV327773:UEV327797 UOR327773:UOR327797 UYN327773:UYN327797 VIJ327773:VIJ327797 VSF327773:VSF327797 WCB327773:WCB327797 WLX327773:WLX327797 WVT327773:WVT327797 D393309:D393333 JH393309:JH393333 TD393309:TD393333 ACZ393309:ACZ393333 AMV393309:AMV393333 AWR393309:AWR393333 BGN393309:BGN393333 BQJ393309:BQJ393333 CAF393309:CAF393333 CKB393309:CKB393333 CTX393309:CTX393333 DDT393309:DDT393333 DNP393309:DNP393333 DXL393309:DXL393333 EHH393309:EHH393333 ERD393309:ERD393333 FAZ393309:FAZ393333 FKV393309:FKV393333 FUR393309:FUR393333 GEN393309:GEN393333 GOJ393309:GOJ393333 GYF393309:GYF393333 HIB393309:HIB393333 HRX393309:HRX393333 IBT393309:IBT393333 ILP393309:ILP393333 IVL393309:IVL393333 JFH393309:JFH393333 JPD393309:JPD393333 JYZ393309:JYZ393333 KIV393309:KIV393333 KSR393309:KSR393333 LCN393309:LCN393333 LMJ393309:LMJ393333 LWF393309:LWF393333 MGB393309:MGB393333 MPX393309:MPX393333 MZT393309:MZT393333 NJP393309:NJP393333 NTL393309:NTL393333 ODH393309:ODH393333 OND393309:OND393333 OWZ393309:OWZ393333 PGV393309:PGV393333 PQR393309:PQR393333 QAN393309:QAN393333 QKJ393309:QKJ393333 QUF393309:QUF393333 REB393309:REB393333 RNX393309:RNX393333 RXT393309:RXT393333 SHP393309:SHP393333 SRL393309:SRL393333 TBH393309:TBH393333 TLD393309:TLD393333 TUZ393309:TUZ393333 UEV393309:UEV393333 UOR393309:UOR393333 UYN393309:UYN393333 VIJ393309:VIJ393333 VSF393309:VSF393333 WCB393309:WCB393333 WLX393309:WLX393333 WVT393309:WVT393333 D458845:D458869 JH458845:JH458869 TD458845:TD458869 ACZ458845:ACZ458869 AMV458845:AMV458869 AWR458845:AWR458869 BGN458845:BGN458869 BQJ458845:BQJ458869 CAF458845:CAF458869 CKB458845:CKB458869 CTX458845:CTX458869 DDT458845:DDT458869 DNP458845:DNP458869 DXL458845:DXL458869 EHH458845:EHH458869 ERD458845:ERD458869 FAZ458845:FAZ458869 FKV458845:FKV458869 FUR458845:FUR458869 GEN458845:GEN458869 GOJ458845:GOJ458869 GYF458845:GYF458869 HIB458845:HIB458869 HRX458845:HRX458869 IBT458845:IBT458869 ILP458845:ILP458869 IVL458845:IVL458869 JFH458845:JFH458869 JPD458845:JPD458869 JYZ458845:JYZ458869 KIV458845:KIV458869 KSR458845:KSR458869 LCN458845:LCN458869 LMJ458845:LMJ458869 LWF458845:LWF458869 MGB458845:MGB458869 MPX458845:MPX458869 MZT458845:MZT458869 NJP458845:NJP458869 NTL458845:NTL458869 ODH458845:ODH458869 OND458845:OND458869 OWZ458845:OWZ458869 PGV458845:PGV458869 PQR458845:PQR458869 QAN458845:QAN458869 QKJ458845:QKJ458869 QUF458845:QUF458869 REB458845:REB458869 RNX458845:RNX458869 RXT458845:RXT458869 SHP458845:SHP458869 SRL458845:SRL458869 TBH458845:TBH458869 TLD458845:TLD458869 TUZ458845:TUZ458869 UEV458845:UEV458869 UOR458845:UOR458869 UYN458845:UYN458869 VIJ458845:VIJ458869 VSF458845:VSF458869 WCB458845:WCB458869 WLX458845:WLX458869 WVT458845:WVT458869 D524381:D524405 JH524381:JH524405 TD524381:TD524405 ACZ524381:ACZ524405 AMV524381:AMV524405 AWR524381:AWR524405 BGN524381:BGN524405 BQJ524381:BQJ524405 CAF524381:CAF524405 CKB524381:CKB524405 CTX524381:CTX524405 DDT524381:DDT524405 DNP524381:DNP524405 DXL524381:DXL524405 EHH524381:EHH524405 ERD524381:ERD524405 FAZ524381:FAZ524405 FKV524381:FKV524405 FUR524381:FUR524405 GEN524381:GEN524405 GOJ524381:GOJ524405 GYF524381:GYF524405 HIB524381:HIB524405 HRX524381:HRX524405 IBT524381:IBT524405 ILP524381:ILP524405 IVL524381:IVL524405 JFH524381:JFH524405 JPD524381:JPD524405 JYZ524381:JYZ524405 KIV524381:KIV524405 KSR524381:KSR524405 LCN524381:LCN524405 LMJ524381:LMJ524405 LWF524381:LWF524405 MGB524381:MGB524405 MPX524381:MPX524405 MZT524381:MZT524405 NJP524381:NJP524405 NTL524381:NTL524405 ODH524381:ODH524405 OND524381:OND524405 OWZ524381:OWZ524405 PGV524381:PGV524405 PQR524381:PQR524405 QAN524381:QAN524405 QKJ524381:QKJ524405 QUF524381:QUF524405 REB524381:REB524405 RNX524381:RNX524405 RXT524381:RXT524405 SHP524381:SHP524405 SRL524381:SRL524405 TBH524381:TBH524405 TLD524381:TLD524405 TUZ524381:TUZ524405 UEV524381:UEV524405 UOR524381:UOR524405 UYN524381:UYN524405 VIJ524381:VIJ524405 VSF524381:VSF524405 WCB524381:WCB524405 WLX524381:WLX524405 WVT524381:WVT524405 D589917:D589941 JH589917:JH589941 TD589917:TD589941 ACZ589917:ACZ589941 AMV589917:AMV589941 AWR589917:AWR589941 BGN589917:BGN589941 BQJ589917:BQJ589941 CAF589917:CAF589941 CKB589917:CKB589941 CTX589917:CTX589941 DDT589917:DDT589941 DNP589917:DNP589941 DXL589917:DXL589941 EHH589917:EHH589941 ERD589917:ERD589941 FAZ589917:FAZ589941 FKV589917:FKV589941 FUR589917:FUR589941 GEN589917:GEN589941 GOJ589917:GOJ589941 GYF589917:GYF589941 HIB589917:HIB589941 HRX589917:HRX589941 IBT589917:IBT589941 ILP589917:ILP589941 IVL589917:IVL589941 JFH589917:JFH589941 JPD589917:JPD589941 JYZ589917:JYZ589941 KIV589917:KIV589941 KSR589917:KSR589941 LCN589917:LCN589941 LMJ589917:LMJ589941 LWF589917:LWF589941 MGB589917:MGB589941 MPX589917:MPX589941 MZT589917:MZT589941 NJP589917:NJP589941 NTL589917:NTL589941 ODH589917:ODH589941 OND589917:OND589941 OWZ589917:OWZ589941 PGV589917:PGV589941 PQR589917:PQR589941 QAN589917:QAN589941 QKJ589917:QKJ589941 QUF589917:QUF589941 REB589917:REB589941 RNX589917:RNX589941 RXT589917:RXT589941 SHP589917:SHP589941 SRL589917:SRL589941 TBH589917:TBH589941 TLD589917:TLD589941 TUZ589917:TUZ589941 UEV589917:UEV589941 UOR589917:UOR589941 UYN589917:UYN589941 VIJ589917:VIJ589941 VSF589917:VSF589941 WCB589917:WCB589941 WLX589917:WLX589941 WVT589917:WVT589941 D655453:D655477 JH655453:JH655477 TD655453:TD655477 ACZ655453:ACZ655477 AMV655453:AMV655477 AWR655453:AWR655477 BGN655453:BGN655477 BQJ655453:BQJ655477 CAF655453:CAF655477 CKB655453:CKB655477 CTX655453:CTX655477 DDT655453:DDT655477 DNP655453:DNP655477 DXL655453:DXL655477 EHH655453:EHH655477 ERD655453:ERD655477 FAZ655453:FAZ655477 FKV655453:FKV655477 FUR655453:FUR655477 GEN655453:GEN655477 GOJ655453:GOJ655477 GYF655453:GYF655477 HIB655453:HIB655477 HRX655453:HRX655477 IBT655453:IBT655477 ILP655453:ILP655477 IVL655453:IVL655477 JFH655453:JFH655477 JPD655453:JPD655477 JYZ655453:JYZ655477 KIV655453:KIV655477 KSR655453:KSR655477 LCN655453:LCN655477 LMJ655453:LMJ655477 LWF655453:LWF655477 MGB655453:MGB655477 MPX655453:MPX655477 MZT655453:MZT655477 NJP655453:NJP655477 NTL655453:NTL655477 ODH655453:ODH655477 OND655453:OND655477 OWZ655453:OWZ655477 PGV655453:PGV655477 PQR655453:PQR655477 QAN655453:QAN655477 QKJ655453:QKJ655477 QUF655453:QUF655477 REB655453:REB655477 RNX655453:RNX655477 RXT655453:RXT655477 SHP655453:SHP655477 SRL655453:SRL655477 TBH655453:TBH655477 TLD655453:TLD655477 TUZ655453:TUZ655477 UEV655453:UEV655477 UOR655453:UOR655477 UYN655453:UYN655477 VIJ655453:VIJ655477 VSF655453:VSF655477 WCB655453:WCB655477 WLX655453:WLX655477 WVT655453:WVT655477 D720989:D721013 JH720989:JH721013 TD720989:TD721013 ACZ720989:ACZ721013 AMV720989:AMV721013 AWR720989:AWR721013 BGN720989:BGN721013 BQJ720989:BQJ721013 CAF720989:CAF721013 CKB720989:CKB721013 CTX720989:CTX721013 DDT720989:DDT721013 DNP720989:DNP721013 DXL720989:DXL721013 EHH720989:EHH721013 ERD720989:ERD721013 FAZ720989:FAZ721013 FKV720989:FKV721013 FUR720989:FUR721013 GEN720989:GEN721013 GOJ720989:GOJ721013 GYF720989:GYF721013 HIB720989:HIB721013 HRX720989:HRX721013 IBT720989:IBT721013 ILP720989:ILP721013 IVL720989:IVL721013 JFH720989:JFH721013 JPD720989:JPD721013 JYZ720989:JYZ721013 KIV720989:KIV721013 KSR720989:KSR721013 LCN720989:LCN721013 LMJ720989:LMJ721013 LWF720989:LWF721013 MGB720989:MGB721013 MPX720989:MPX721013 MZT720989:MZT721013 NJP720989:NJP721013 NTL720989:NTL721013 ODH720989:ODH721013 OND720989:OND721013 OWZ720989:OWZ721013 PGV720989:PGV721013 PQR720989:PQR721013 QAN720989:QAN721013 QKJ720989:QKJ721013 QUF720989:QUF721013 REB720989:REB721013 RNX720989:RNX721013 RXT720989:RXT721013 SHP720989:SHP721013 SRL720989:SRL721013 TBH720989:TBH721013 TLD720989:TLD721013 TUZ720989:TUZ721013 UEV720989:UEV721013 UOR720989:UOR721013 UYN720989:UYN721013 VIJ720989:VIJ721013 VSF720989:VSF721013 WCB720989:WCB721013 WLX720989:WLX721013 WVT720989:WVT721013 D786525:D786549 JH786525:JH786549 TD786525:TD786549 ACZ786525:ACZ786549 AMV786525:AMV786549 AWR786525:AWR786549 BGN786525:BGN786549 BQJ786525:BQJ786549 CAF786525:CAF786549 CKB786525:CKB786549 CTX786525:CTX786549 DDT786525:DDT786549 DNP786525:DNP786549 DXL786525:DXL786549 EHH786525:EHH786549 ERD786525:ERD786549 FAZ786525:FAZ786549 FKV786525:FKV786549 FUR786525:FUR786549 GEN786525:GEN786549 GOJ786525:GOJ786549 GYF786525:GYF786549 HIB786525:HIB786549 HRX786525:HRX786549 IBT786525:IBT786549 ILP786525:ILP786549 IVL786525:IVL786549 JFH786525:JFH786549 JPD786525:JPD786549 JYZ786525:JYZ786549 KIV786525:KIV786549 KSR786525:KSR786549 LCN786525:LCN786549 LMJ786525:LMJ786549 LWF786525:LWF786549 MGB786525:MGB786549 MPX786525:MPX786549 MZT786525:MZT786549 NJP786525:NJP786549 NTL786525:NTL786549 ODH786525:ODH786549 OND786525:OND786549 OWZ786525:OWZ786549 PGV786525:PGV786549 PQR786525:PQR786549 QAN786525:QAN786549 QKJ786525:QKJ786549 QUF786525:QUF786549 REB786525:REB786549 RNX786525:RNX786549 RXT786525:RXT786549 SHP786525:SHP786549 SRL786525:SRL786549 TBH786525:TBH786549 TLD786525:TLD786549 TUZ786525:TUZ786549 UEV786525:UEV786549 UOR786525:UOR786549 UYN786525:UYN786549 VIJ786525:VIJ786549 VSF786525:VSF786549 WCB786525:WCB786549 WLX786525:WLX786549 WVT786525:WVT786549 D852061:D852085 JH852061:JH852085 TD852061:TD852085 ACZ852061:ACZ852085 AMV852061:AMV852085 AWR852061:AWR852085 BGN852061:BGN852085 BQJ852061:BQJ852085 CAF852061:CAF852085 CKB852061:CKB852085 CTX852061:CTX852085 DDT852061:DDT852085 DNP852061:DNP852085 DXL852061:DXL852085 EHH852061:EHH852085 ERD852061:ERD852085 FAZ852061:FAZ852085 FKV852061:FKV852085 FUR852061:FUR852085 GEN852061:GEN852085 GOJ852061:GOJ852085 GYF852061:GYF852085 HIB852061:HIB852085 HRX852061:HRX852085 IBT852061:IBT852085 ILP852061:ILP852085 IVL852061:IVL852085 JFH852061:JFH852085 JPD852061:JPD852085 JYZ852061:JYZ852085 KIV852061:KIV852085 KSR852061:KSR852085 LCN852061:LCN852085 LMJ852061:LMJ852085 LWF852061:LWF852085 MGB852061:MGB852085 MPX852061:MPX852085 MZT852061:MZT852085 NJP852061:NJP852085 NTL852061:NTL852085 ODH852061:ODH852085 OND852061:OND852085 OWZ852061:OWZ852085 PGV852061:PGV852085 PQR852061:PQR852085 QAN852061:QAN852085 QKJ852061:QKJ852085 QUF852061:QUF852085 REB852061:REB852085 RNX852061:RNX852085 RXT852061:RXT852085 SHP852061:SHP852085 SRL852061:SRL852085 TBH852061:TBH852085 TLD852061:TLD852085 TUZ852061:TUZ852085 UEV852061:UEV852085 UOR852061:UOR852085 UYN852061:UYN852085 VIJ852061:VIJ852085 VSF852061:VSF852085 WCB852061:WCB852085 WLX852061:WLX852085 WVT852061:WVT852085 D917597:D917621 JH917597:JH917621 TD917597:TD917621 ACZ917597:ACZ917621 AMV917597:AMV917621 AWR917597:AWR917621 BGN917597:BGN917621 BQJ917597:BQJ917621 CAF917597:CAF917621 CKB917597:CKB917621 CTX917597:CTX917621 DDT917597:DDT917621 DNP917597:DNP917621 DXL917597:DXL917621 EHH917597:EHH917621 ERD917597:ERD917621 FAZ917597:FAZ917621 FKV917597:FKV917621 FUR917597:FUR917621 GEN917597:GEN917621 GOJ917597:GOJ917621 GYF917597:GYF917621 HIB917597:HIB917621 HRX917597:HRX917621 IBT917597:IBT917621 ILP917597:ILP917621 IVL917597:IVL917621 JFH917597:JFH917621 JPD917597:JPD917621 JYZ917597:JYZ917621 KIV917597:KIV917621 KSR917597:KSR917621 LCN917597:LCN917621 LMJ917597:LMJ917621 LWF917597:LWF917621 MGB917597:MGB917621 MPX917597:MPX917621 MZT917597:MZT917621 NJP917597:NJP917621 NTL917597:NTL917621 ODH917597:ODH917621 OND917597:OND917621 OWZ917597:OWZ917621 PGV917597:PGV917621 PQR917597:PQR917621 QAN917597:QAN917621 QKJ917597:QKJ917621 QUF917597:QUF917621 REB917597:REB917621 RNX917597:RNX917621 RXT917597:RXT917621 SHP917597:SHP917621 SRL917597:SRL917621 TBH917597:TBH917621 TLD917597:TLD917621 TUZ917597:TUZ917621 UEV917597:UEV917621 UOR917597:UOR917621 UYN917597:UYN917621 VIJ917597:VIJ917621 VSF917597:VSF917621 WCB917597:WCB917621 WLX917597:WLX917621 WVT917597:WVT917621 D983133:D983157 JH983133:JH983157 TD983133:TD983157 ACZ983133:ACZ983157 AMV983133:AMV983157 AWR983133:AWR983157 BGN983133:BGN983157 BQJ983133:BQJ983157 CAF983133:CAF983157 CKB983133:CKB983157 CTX983133:CTX983157 DDT983133:DDT983157 DNP983133:DNP983157 DXL983133:DXL983157 EHH983133:EHH983157 ERD983133:ERD983157 FAZ983133:FAZ983157 FKV983133:FKV983157 FUR983133:FUR983157 GEN983133:GEN983157 GOJ983133:GOJ983157 GYF983133:GYF983157 HIB983133:HIB983157 HRX983133:HRX983157 IBT983133:IBT983157 ILP983133:ILP983157 IVL983133:IVL983157 JFH983133:JFH983157 JPD983133:JPD983157 JYZ983133:JYZ983157 KIV983133:KIV983157 KSR983133:KSR983157 LCN983133:LCN983157 LMJ983133:LMJ983157 LWF983133:LWF983157 MGB983133:MGB983157 MPX983133:MPX983157 MZT983133:MZT983157 NJP983133:NJP983157 NTL983133:NTL983157 ODH983133:ODH983157 OND983133:OND983157 OWZ983133:OWZ983157 PGV983133:PGV983157 PQR983133:PQR983157 QAN983133:QAN983157 QKJ983133:QKJ983157 QUF983133:QUF983157 REB983133:REB983157 RNX983133:RNX983157 RXT983133:RXT983157 SHP983133:SHP983157 SRL983133:SRL983157 TBH983133:TBH983157 TLD983133:TLD983157 TUZ983133:TUZ983157 UEV983133:UEV983157 UOR983133:UOR983157 UYN983133:UYN983157 VIJ983133:VIJ983157 VSF983133:VSF983157 WCB983133:WCB983157 WLX983133:WLX983157" xr:uid="{9E1EA5C1-29B2-4ED9-AC36-3E25DA62CED6}">
      <formula1>$D$124:$D$125</formula1>
    </dataValidation>
    <dataValidation type="list" errorStyle="warning" allowBlank="1" showInputMessage="1" showErrorMessage="1" sqref="WVV983133:WVV983157 JJ11:JJ35 TF11:TF35 ADB11:ADB35 AMX11:AMX35 AWT11:AWT35 BGP11:BGP35 BQL11:BQL35 CAH11:CAH35 CKD11:CKD35 CTZ11:CTZ35 DDV11:DDV35 DNR11:DNR35 DXN11:DXN35 EHJ11:EHJ35 ERF11:ERF35 FBB11:FBB35 FKX11:FKX35 FUT11:FUT35 GEP11:GEP35 GOL11:GOL35 GYH11:GYH35 HID11:HID35 HRZ11:HRZ35 IBV11:IBV35 ILR11:ILR35 IVN11:IVN35 JFJ11:JFJ35 JPF11:JPF35 JZB11:JZB35 KIX11:KIX35 KST11:KST35 LCP11:LCP35 LML11:LML35 LWH11:LWH35 MGD11:MGD35 MPZ11:MPZ35 MZV11:MZV35 NJR11:NJR35 NTN11:NTN35 ODJ11:ODJ35 ONF11:ONF35 OXB11:OXB35 PGX11:PGX35 PQT11:PQT35 QAP11:QAP35 QKL11:QKL35 QUH11:QUH35 RED11:RED35 RNZ11:RNZ35 RXV11:RXV35 SHR11:SHR35 SRN11:SRN35 TBJ11:TBJ35 TLF11:TLF35 TVB11:TVB35 UEX11:UEX35 UOT11:UOT35 UYP11:UYP35 VIL11:VIL35 VSH11:VSH35 WCD11:WCD35 WLZ11:WLZ35 F65629:F65653 JJ65629:JJ65653 TF65629:TF65653 ADB65629:ADB65653 AMX65629:AMX65653 AWT65629:AWT65653 BGP65629:BGP65653 BQL65629:BQL65653 CAH65629:CAH65653 CKD65629:CKD65653 CTZ65629:CTZ65653 DDV65629:DDV65653 DNR65629:DNR65653 DXN65629:DXN65653 EHJ65629:EHJ65653 ERF65629:ERF65653 FBB65629:FBB65653 FKX65629:FKX65653 FUT65629:FUT65653 GEP65629:GEP65653 GOL65629:GOL65653 GYH65629:GYH65653 HID65629:HID65653 HRZ65629:HRZ65653 IBV65629:IBV65653 ILR65629:ILR65653 IVN65629:IVN65653 JFJ65629:JFJ65653 JPF65629:JPF65653 JZB65629:JZB65653 KIX65629:KIX65653 KST65629:KST65653 LCP65629:LCP65653 LML65629:LML65653 LWH65629:LWH65653 MGD65629:MGD65653 MPZ65629:MPZ65653 MZV65629:MZV65653 NJR65629:NJR65653 NTN65629:NTN65653 ODJ65629:ODJ65653 ONF65629:ONF65653 OXB65629:OXB65653 PGX65629:PGX65653 PQT65629:PQT65653 QAP65629:QAP65653 QKL65629:QKL65653 QUH65629:QUH65653 RED65629:RED65653 RNZ65629:RNZ65653 RXV65629:RXV65653 SHR65629:SHR65653 SRN65629:SRN65653 TBJ65629:TBJ65653 TLF65629:TLF65653 TVB65629:TVB65653 UEX65629:UEX65653 UOT65629:UOT65653 UYP65629:UYP65653 VIL65629:VIL65653 VSH65629:VSH65653 WCD65629:WCD65653 WLZ65629:WLZ65653 WVV65629:WVV65653 F131165:F131189 JJ131165:JJ131189 TF131165:TF131189 ADB131165:ADB131189 AMX131165:AMX131189 AWT131165:AWT131189 BGP131165:BGP131189 BQL131165:BQL131189 CAH131165:CAH131189 CKD131165:CKD131189 CTZ131165:CTZ131189 DDV131165:DDV131189 DNR131165:DNR131189 DXN131165:DXN131189 EHJ131165:EHJ131189 ERF131165:ERF131189 FBB131165:FBB131189 FKX131165:FKX131189 FUT131165:FUT131189 GEP131165:GEP131189 GOL131165:GOL131189 GYH131165:GYH131189 HID131165:HID131189 HRZ131165:HRZ131189 IBV131165:IBV131189 ILR131165:ILR131189 IVN131165:IVN131189 JFJ131165:JFJ131189 JPF131165:JPF131189 JZB131165:JZB131189 KIX131165:KIX131189 KST131165:KST131189 LCP131165:LCP131189 LML131165:LML131189 LWH131165:LWH131189 MGD131165:MGD131189 MPZ131165:MPZ131189 MZV131165:MZV131189 NJR131165:NJR131189 NTN131165:NTN131189 ODJ131165:ODJ131189 ONF131165:ONF131189 OXB131165:OXB131189 PGX131165:PGX131189 PQT131165:PQT131189 QAP131165:QAP131189 QKL131165:QKL131189 QUH131165:QUH131189 RED131165:RED131189 RNZ131165:RNZ131189 RXV131165:RXV131189 SHR131165:SHR131189 SRN131165:SRN131189 TBJ131165:TBJ131189 TLF131165:TLF131189 TVB131165:TVB131189 UEX131165:UEX131189 UOT131165:UOT131189 UYP131165:UYP131189 VIL131165:VIL131189 VSH131165:VSH131189 WCD131165:WCD131189 WLZ131165:WLZ131189 WVV131165:WVV131189 F196701:F196725 JJ196701:JJ196725 TF196701:TF196725 ADB196701:ADB196725 AMX196701:AMX196725 AWT196701:AWT196725 BGP196701:BGP196725 BQL196701:BQL196725 CAH196701:CAH196725 CKD196701:CKD196725 CTZ196701:CTZ196725 DDV196701:DDV196725 DNR196701:DNR196725 DXN196701:DXN196725 EHJ196701:EHJ196725 ERF196701:ERF196725 FBB196701:FBB196725 FKX196701:FKX196725 FUT196701:FUT196725 GEP196701:GEP196725 GOL196701:GOL196725 GYH196701:GYH196725 HID196701:HID196725 HRZ196701:HRZ196725 IBV196701:IBV196725 ILR196701:ILR196725 IVN196701:IVN196725 JFJ196701:JFJ196725 JPF196701:JPF196725 JZB196701:JZB196725 KIX196701:KIX196725 KST196701:KST196725 LCP196701:LCP196725 LML196701:LML196725 LWH196701:LWH196725 MGD196701:MGD196725 MPZ196701:MPZ196725 MZV196701:MZV196725 NJR196701:NJR196725 NTN196701:NTN196725 ODJ196701:ODJ196725 ONF196701:ONF196725 OXB196701:OXB196725 PGX196701:PGX196725 PQT196701:PQT196725 QAP196701:QAP196725 QKL196701:QKL196725 QUH196701:QUH196725 RED196701:RED196725 RNZ196701:RNZ196725 RXV196701:RXV196725 SHR196701:SHR196725 SRN196701:SRN196725 TBJ196701:TBJ196725 TLF196701:TLF196725 TVB196701:TVB196725 UEX196701:UEX196725 UOT196701:UOT196725 UYP196701:UYP196725 VIL196701:VIL196725 VSH196701:VSH196725 WCD196701:WCD196725 WLZ196701:WLZ196725 WVV196701:WVV196725 F262237:F262261 JJ262237:JJ262261 TF262237:TF262261 ADB262237:ADB262261 AMX262237:AMX262261 AWT262237:AWT262261 BGP262237:BGP262261 BQL262237:BQL262261 CAH262237:CAH262261 CKD262237:CKD262261 CTZ262237:CTZ262261 DDV262237:DDV262261 DNR262237:DNR262261 DXN262237:DXN262261 EHJ262237:EHJ262261 ERF262237:ERF262261 FBB262237:FBB262261 FKX262237:FKX262261 FUT262237:FUT262261 GEP262237:GEP262261 GOL262237:GOL262261 GYH262237:GYH262261 HID262237:HID262261 HRZ262237:HRZ262261 IBV262237:IBV262261 ILR262237:ILR262261 IVN262237:IVN262261 JFJ262237:JFJ262261 JPF262237:JPF262261 JZB262237:JZB262261 KIX262237:KIX262261 KST262237:KST262261 LCP262237:LCP262261 LML262237:LML262261 LWH262237:LWH262261 MGD262237:MGD262261 MPZ262237:MPZ262261 MZV262237:MZV262261 NJR262237:NJR262261 NTN262237:NTN262261 ODJ262237:ODJ262261 ONF262237:ONF262261 OXB262237:OXB262261 PGX262237:PGX262261 PQT262237:PQT262261 QAP262237:QAP262261 QKL262237:QKL262261 QUH262237:QUH262261 RED262237:RED262261 RNZ262237:RNZ262261 RXV262237:RXV262261 SHR262237:SHR262261 SRN262237:SRN262261 TBJ262237:TBJ262261 TLF262237:TLF262261 TVB262237:TVB262261 UEX262237:UEX262261 UOT262237:UOT262261 UYP262237:UYP262261 VIL262237:VIL262261 VSH262237:VSH262261 WCD262237:WCD262261 WLZ262237:WLZ262261 WVV262237:WVV262261 F327773:F327797 JJ327773:JJ327797 TF327773:TF327797 ADB327773:ADB327797 AMX327773:AMX327797 AWT327773:AWT327797 BGP327773:BGP327797 BQL327773:BQL327797 CAH327773:CAH327797 CKD327773:CKD327797 CTZ327773:CTZ327797 DDV327773:DDV327797 DNR327773:DNR327797 DXN327773:DXN327797 EHJ327773:EHJ327797 ERF327773:ERF327797 FBB327773:FBB327797 FKX327773:FKX327797 FUT327773:FUT327797 GEP327773:GEP327797 GOL327773:GOL327797 GYH327773:GYH327797 HID327773:HID327797 HRZ327773:HRZ327797 IBV327773:IBV327797 ILR327773:ILR327797 IVN327773:IVN327797 JFJ327773:JFJ327797 JPF327773:JPF327797 JZB327773:JZB327797 KIX327773:KIX327797 KST327773:KST327797 LCP327773:LCP327797 LML327773:LML327797 LWH327773:LWH327797 MGD327773:MGD327797 MPZ327773:MPZ327797 MZV327773:MZV327797 NJR327773:NJR327797 NTN327773:NTN327797 ODJ327773:ODJ327797 ONF327773:ONF327797 OXB327773:OXB327797 PGX327773:PGX327797 PQT327773:PQT327797 QAP327773:QAP327797 QKL327773:QKL327797 QUH327773:QUH327797 RED327773:RED327797 RNZ327773:RNZ327797 RXV327773:RXV327797 SHR327773:SHR327797 SRN327773:SRN327797 TBJ327773:TBJ327797 TLF327773:TLF327797 TVB327773:TVB327797 UEX327773:UEX327797 UOT327773:UOT327797 UYP327773:UYP327797 VIL327773:VIL327797 VSH327773:VSH327797 WCD327773:WCD327797 WLZ327773:WLZ327797 WVV327773:WVV327797 F393309:F393333 JJ393309:JJ393333 TF393309:TF393333 ADB393309:ADB393333 AMX393309:AMX393333 AWT393309:AWT393333 BGP393309:BGP393333 BQL393309:BQL393333 CAH393309:CAH393333 CKD393309:CKD393333 CTZ393309:CTZ393333 DDV393309:DDV393333 DNR393309:DNR393333 DXN393309:DXN393333 EHJ393309:EHJ393333 ERF393309:ERF393333 FBB393309:FBB393333 FKX393309:FKX393333 FUT393309:FUT393333 GEP393309:GEP393333 GOL393309:GOL393333 GYH393309:GYH393333 HID393309:HID393333 HRZ393309:HRZ393333 IBV393309:IBV393333 ILR393309:ILR393333 IVN393309:IVN393333 JFJ393309:JFJ393333 JPF393309:JPF393333 JZB393309:JZB393333 KIX393309:KIX393333 KST393309:KST393333 LCP393309:LCP393333 LML393309:LML393333 LWH393309:LWH393333 MGD393309:MGD393333 MPZ393309:MPZ393333 MZV393309:MZV393333 NJR393309:NJR393333 NTN393309:NTN393333 ODJ393309:ODJ393333 ONF393309:ONF393333 OXB393309:OXB393333 PGX393309:PGX393333 PQT393309:PQT393333 QAP393309:QAP393333 QKL393309:QKL393333 QUH393309:QUH393333 RED393309:RED393333 RNZ393309:RNZ393333 RXV393309:RXV393333 SHR393309:SHR393333 SRN393309:SRN393333 TBJ393309:TBJ393333 TLF393309:TLF393333 TVB393309:TVB393333 UEX393309:UEX393333 UOT393309:UOT393333 UYP393309:UYP393333 VIL393309:VIL393333 VSH393309:VSH393333 WCD393309:WCD393333 WLZ393309:WLZ393333 WVV393309:WVV393333 F458845:F458869 JJ458845:JJ458869 TF458845:TF458869 ADB458845:ADB458869 AMX458845:AMX458869 AWT458845:AWT458869 BGP458845:BGP458869 BQL458845:BQL458869 CAH458845:CAH458869 CKD458845:CKD458869 CTZ458845:CTZ458869 DDV458845:DDV458869 DNR458845:DNR458869 DXN458845:DXN458869 EHJ458845:EHJ458869 ERF458845:ERF458869 FBB458845:FBB458869 FKX458845:FKX458869 FUT458845:FUT458869 GEP458845:GEP458869 GOL458845:GOL458869 GYH458845:GYH458869 HID458845:HID458869 HRZ458845:HRZ458869 IBV458845:IBV458869 ILR458845:ILR458869 IVN458845:IVN458869 JFJ458845:JFJ458869 JPF458845:JPF458869 JZB458845:JZB458869 KIX458845:KIX458869 KST458845:KST458869 LCP458845:LCP458869 LML458845:LML458869 LWH458845:LWH458869 MGD458845:MGD458869 MPZ458845:MPZ458869 MZV458845:MZV458869 NJR458845:NJR458869 NTN458845:NTN458869 ODJ458845:ODJ458869 ONF458845:ONF458869 OXB458845:OXB458869 PGX458845:PGX458869 PQT458845:PQT458869 QAP458845:QAP458869 QKL458845:QKL458869 QUH458845:QUH458869 RED458845:RED458869 RNZ458845:RNZ458869 RXV458845:RXV458869 SHR458845:SHR458869 SRN458845:SRN458869 TBJ458845:TBJ458869 TLF458845:TLF458869 TVB458845:TVB458869 UEX458845:UEX458869 UOT458845:UOT458869 UYP458845:UYP458869 VIL458845:VIL458869 VSH458845:VSH458869 WCD458845:WCD458869 WLZ458845:WLZ458869 WVV458845:WVV458869 F524381:F524405 JJ524381:JJ524405 TF524381:TF524405 ADB524381:ADB524405 AMX524381:AMX524405 AWT524381:AWT524405 BGP524381:BGP524405 BQL524381:BQL524405 CAH524381:CAH524405 CKD524381:CKD524405 CTZ524381:CTZ524405 DDV524381:DDV524405 DNR524381:DNR524405 DXN524381:DXN524405 EHJ524381:EHJ524405 ERF524381:ERF524405 FBB524381:FBB524405 FKX524381:FKX524405 FUT524381:FUT524405 GEP524381:GEP524405 GOL524381:GOL524405 GYH524381:GYH524405 HID524381:HID524405 HRZ524381:HRZ524405 IBV524381:IBV524405 ILR524381:ILR524405 IVN524381:IVN524405 JFJ524381:JFJ524405 JPF524381:JPF524405 JZB524381:JZB524405 KIX524381:KIX524405 KST524381:KST524405 LCP524381:LCP524405 LML524381:LML524405 LWH524381:LWH524405 MGD524381:MGD524405 MPZ524381:MPZ524405 MZV524381:MZV524405 NJR524381:NJR524405 NTN524381:NTN524405 ODJ524381:ODJ524405 ONF524381:ONF524405 OXB524381:OXB524405 PGX524381:PGX524405 PQT524381:PQT524405 QAP524381:QAP524405 QKL524381:QKL524405 QUH524381:QUH524405 RED524381:RED524405 RNZ524381:RNZ524405 RXV524381:RXV524405 SHR524381:SHR524405 SRN524381:SRN524405 TBJ524381:TBJ524405 TLF524381:TLF524405 TVB524381:TVB524405 UEX524381:UEX524405 UOT524381:UOT524405 UYP524381:UYP524405 VIL524381:VIL524405 VSH524381:VSH524405 WCD524381:WCD524405 WLZ524381:WLZ524405 WVV524381:WVV524405 F589917:F589941 JJ589917:JJ589941 TF589917:TF589941 ADB589917:ADB589941 AMX589917:AMX589941 AWT589917:AWT589941 BGP589917:BGP589941 BQL589917:BQL589941 CAH589917:CAH589941 CKD589917:CKD589941 CTZ589917:CTZ589941 DDV589917:DDV589941 DNR589917:DNR589941 DXN589917:DXN589941 EHJ589917:EHJ589941 ERF589917:ERF589941 FBB589917:FBB589941 FKX589917:FKX589941 FUT589917:FUT589941 GEP589917:GEP589941 GOL589917:GOL589941 GYH589917:GYH589941 HID589917:HID589941 HRZ589917:HRZ589941 IBV589917:IBV589941 ILR589917:ILR589941 IVN589917:IVN589941 JFJ589917:JFJ589941 JPF589917:JPF589941 JZB589917:JZB589941 KIX589917:KIX589941 KST589917:KST589941 LCP589917:LCP589941 LML589917:LML589941 LWH589917:LWH589941 MGD589917:MGD589941 MPZ589917:MPZ589941 MZV589917:MZV589941 NJR589917:NJR589941 NTN589917:NTN589941 ODJ589917:ODJ589941 ONF589917:ONF589941 OXB589917:OXB589941 PGX589917:PGX589941 PQT589917:PQT589941 QAP589917:QAP589941 QKL589917:QKL589941 QUH589917:QUH589941 RED589917:RED589941 RNZ589917:RNZ589941 RXV589917:RXV589941 SHR589917:SHR589941 SRN589917:SRN589941 TBJ589917:TBJ589941 TLF589917:TLF589941 TVB589917:TVB589941 UEX589917:UEX589941 UOT589917:UOT589941 UYP589917:UYP589941 VIL589917:VIL589941 VSH589917:VSH589941 WCD589917:WCD589941 WLZ589917:WLZ589941 WVV589917:WVV589941 F655453:F655477 JJ655453:JJ655477 TF655453:TF655477 ADB655453:ADB655477 AMX655453:AMX655477 AWT655453:AWT655477 BGP655453:BGP655477 BQL655453:BQL655477 CAH655453:CAH655477 CKD655453:CKD655477 CTZ655453:CTZ655477 DDV655453:DDV655477 DNR655453:DNR655477 DXN655453:DXN655477 EHJ655453:EHJ655477 ERF655453:ERF655477 FBB655453:FBB655477 FKX655453:FKX655477 FUT655453:FUT655477 GEP655453:GEP655477 GOL655453:GOL655477 GYH655453:GYH655477 HID655453:HID655477 HRZ655453:HRZ655477 IBV655453:IBV655477 ILR655453:ILR655477 IVN655453:IVN655477 JFJ655453:JFJ655477 JPF655453:JPF655477 JZB655453:JZB655477 KIX655453:KIX655477 KST655453:KST655477 LCP655453:LCP655477 LML655453:LML655477 LWH655453:LWH655477 MGD655453:MGD655477 MPZ655453:MPZ655477 MZV655453:MZV655477 NJR655453:NJR655477 NTN655453:NTN655477 ODJ655453:ODJ655477 ONF655453:ONF655477 OXB655453:OXB655477 PGX655453:PGX655477 PQT655453:PQT655477 QAP655453:QAP655477 QKL655453:QKL655477 QUH655453:QUH655477 RED655453:RED655477 RNZ655453:RNZ655477 RXV655453:RXV655477 SHR655453:SHR655477 SRN655453:SRN655477 TBJ655453:TBJ655477 TLF655453:TLF655477 TVB655453:TVB655477 UEX655453:UEX655477 UOT655453:UOT655477 UYP655453:UYP655477 VIL655453:VIL655477 VSH655453:VSH655477 WCD655453:WCD655477 WLZ655453:WLZ655477 WVV655453:WVV655477 F720989:F721013 JJ720989:JJ721013 TF720989:TF721013 ADB720989:ADB721013 AMX720989:AMX721013 AWT720989:AWT721013 BGP720989:BGP721013 BQL720989:BQL721013 CAH720989:CAH721013 CKD720989:CKD721013 CTZ720989:CTZ721013 DDV720989:DDV721013 DNR720989:DNR721013 DXN720989:DXN721013 EHJ720989:EHJ721013 ERF720989:ERF721013 FBB720989:FBB721013 FKX720989:FKX721013 FUT720989:FUT721013 GEP720989:GEP721013 GOL720989:GOL721013 GYH720989:GYH721013 HID720989:HID721013 HRZ720989:HRZ721013 IBV720989:IBV721013 ILR720989:ILR721013 IVN720989:IVN721013 JFJ720989:JFJ721013 JPF720989:JPF721013 JZB720989:JZB721013 KIX720989:KIX721013 KST720989:KST721013 LCP720989:LCP721013 LML720989:LML721013 LWH720989:LWH721013 MGD720989:MGD721013 MPZ720989:MPZ721013 MZV720989:MZV721013 NJR720989:NJR721013 NTN720989:NTN721013 ODJ720989:ODJ721013 ONF720989:ONF721013 OXB720989:OXB721013 PGX720989:PGX721013 PQT720989:PQT721013 QAP720989:QAP721013 QKL720989:QKL721013 QUH720989:QUH721013 RED720989:RED721013 RNZ720989:RNZ721013 RXV720989:RXV721013 SHR720989:SHR721013 SRN720989:SRN721013 TBJ720989:TBJ721013 TLF720989:TLF721013 TVB720989:TVB721013 UEX720989:UEX721013 UOT720989:UOT721013 UYP720989:UYP721013 VIL720989:VIL721013 VSH720989:VSH721013 WCD720989:WCD721013 WLZ720989:WLZ721013 WVV720989:WVV721013 F786525:F786549 JJ786525:JJ786549 TF786525:TF786549 ADB786525:ADB786549 AMX786525:AMX786549 AWT786525:AWT786549 BGP786525:BGP786549 BQL786525:BQL786549 CAH786525:CAH786549 CKD786525:CKD786549 CTZ786525:CTZ786549 DDV786525:DDV786549 DNR786525:DNR786549 DXN786525:DXN786549 EHJ786525:EHJ786549 ERF786525:ERF786549 FBB786525:FBB786549 FKX786525:FKX786549 FUT786525:FUT786549 GEP786525:GEP786549 GOL786525:GOL786549 GYH786525:GYH786549 HID786525:HID786549 HRZ786525:HRZ786549 IBV786525:IBV786549 ILR786525:ILR786549 IVN786525:IVN786549 JFJ786525:JFJ786549 JPF786525:JPF786549 JZB786525:JZB786549 KIX786525:KIX786549 KST786525:KST786549 LCP786525:LCP786549 LML786525:LML786549 LWH786525:LWH786549 MGD786525:MGD786549 MPZ786525:MPZ786549 MZV786525:MZV786549 NJR786525:NJR786549 NTN786525:NTN786549 ODJ786525:ODJ786549 ONF786525:ONF786549 OXB786525:OXB786549 PGX786525:PGX786549 PQT786525:PQT786549 QAP786525:QAP786549 QKL786525:QKL786549 QUH786525:QUH786549 RED786525:RED786549 RNZ786525:RNZ786549 RXV786525:RXV786549 SHR786525:SHR786549 SRN786525:SRN786549 TBJ786525:TBJ786549 TLF786525:TLF786549 TVB786525:TVB786549 UEX786525:UEX786549 UOT786525:UOT786549 UYP786525:UYP786549 VIL786525:VIL786549 VSH786525:VSH786549 WCD786525:WCD786549 WLZ786525:WLZ786549 WVV786525:WVV786549 F852061:F852085 JJ852061:JJ852085 TF852061:TF852085 ADB852061:ADB852085 AMX852061:AMX852085 AWT852061:AWT852085 BGP852061:BGP852085 BQL852061:BQL852085 CAH852061:CAH852085 CKD852061:CKD852085 CTZ852061:CTZ852085 DDV852061:DDV852085 DNR852061:DNR852085 DXN852061:DXN852085 EHJ852061:EHJ852085 ERF852061:ERF852085 FBB852061:FBB852085 FKX852061:FKX852085 FUT852061:FUT852085 GEP852061:GEP852085 GOL852061:GOL852085 GYH852061:GYH852085 HID852061:HID852085 HRZ852061:HRZ852085 IBV852061:IBV852085 ILR852061:ILR852085 IVN852061:IVN852085 JFJ852061:JFJ852085 JPF852061:JPF852085 JZB852061:JZB852085 KIX852061:KIX852085 KST852061:KST852085 LCP852061:LCP852085 LML852061:LML852085 LWH852061:LWH852085 MGD852061:MGD852085 MPZ852061:MPZ852085 MZV852061:MZV852085 NJR852061:NJR852085 NTN852061:NTN852085 ODJ852061:ODJ852085 ONF852061:ONF852085 OXB852061:OXB852085 PGX852061:PGX852085 PQT852061:PQT852085 QAP852061:QAP852085 QKL852061:QKL852085 QUH852061:QUH852085 RED852061:RED852085 RNZ852061:RNZ852085 RXV852061:RXV852085 SHR852061:SHR852085 SRN852061:SRN852085 TBJ852061:TBJ852085 TLF852061:TLF852085 TVB852061:TVB852085 UEX852061:UEX852085 UOT852061:UOT852085 UYP852061:UYP852085 VIL852061:VIL852085 VSH852061:VSH852085 WCD852061:WCD852085 WLZ852061:WLZ852085 WVV852061:WVV852085 F917597:F917621 JJ917597:JJ917621 TF917597:TF917621 ADB917597:ADB917621 AMX917597:AMX917621 AWT917597:AWT917621 BGP917597:BGP917621 BQL917597:BQL917621 CAH917597:CAH917621 CKD917597:CKD917621 CTZ917597:CTZ917621 DDV917597:DDV917621 DNR917597:DNR917621 DXN917597:DXN917621 EHJ917597:EHJ917621 ERF917597:ERF917621 FBB917597:FBB917621 FKX917597:FKX917621 FUT917597:FUT917621 GEP917597:GEP917621 GOL917597:GOL917621 GYH917597:GYH917621 HID917597:HID917621 HRZ917597:HRZ917621 IBV917597:IBV917621 ILR917597:ILR917621 IVN917597:IVN917621 JFJ917597:JFJ917621 JPF917597:JPF917621 JZB917597:JZB917621 KIX917597:KIX917621 KST917597:KST917621 LCP917597:LCP917621 LML917597:LML917621 LWH917597:LWH917621 MGD917597:MGD917621 MPZ917597:MPZ917621 MZV917597:MZV917621 NJR917597:NJR917621 NTN917597:NTN917621 ODJ917597:ODJ917621 ONF917597:ONF917621 OXB917597:OXB917621 PGX917597:PGX917621 PQT917597:PQT917621 QAP917597:QAP917621 QKL917597:QKL917621 QUH917597:QUH917621 RED917597:RED917621 RNZ917597:RNZ917621 RXV917597:RXV917621 SHR917597:SHR917621 SRN917597:SRN917621 TBJ917597:TBJ917621 TLF917597:TLF917621 TVB917597:TVB917621 UEX917597:UEX917621 UOT917597:UOT917621 UYP917597:UYP917621 VIL917597:VIL917621 VSH917597:VSH917621 WCD917597:WCD917621 WLZ917597:WLZ917621 WVV917597:WVV917621 F983133:F983157 JJ983133:JJ983157 TF983133:TF983157 ADB983133:ADB983157 AMX983133:AMX983157 AWT983133:AWT983157 BGP983133:BGP983157 BQL983133:BQL983157 CAH983133:CAH983157 CKD983133:CKD983157 CTZ983133:CTZ983157 DDV983133:DDV983157 DNR983133:DNR983157 DXN983133:DXN983157 EHJ983133:EHJ983157 ERF983133:ERF983157 FBB983133:FBB983157 FKX983133:FKX983157 FUT983133:FUT983157 GEP983133:GEP983157 GOL983133:GOL983157 GYH983133:GYH983157 HID983133:HID983157 HRZ983133:HRZ983157 IBV983133:IBV983157 ILR983133:ILR983157 IVN983133:IVN983157 JFJ983133:JFJ983157 JPF983133:JPF983157 JZB983133:JZB983157 KIX983133:KIX983157 KST983133:KST983157 LCP983133:LCP983157 LML983133:LML983157 LWH983133:LWH983157 MGD983133:MGD983157 MPZ983133:MPZ983157 MZV983133:MZV983157 NJR983133:NJR983157 NTN983133:NTN983157 ODJ983133:ODJ983157 ONF983133:ONF983157 OXB983133:OXB983157 PGX983133:PGX983157 PQT983133:PQT983157 QAP983133:QAP983157 QKL983133:QKL983157 QUH983133:QUH983157 RED983133:RED983157 RNZ983133:RNZ983157 RXV983133:RXV983157 SHR983133:SHR983157 SRN983133:SRN983157 TBJ983133:TBJ983157 TLF983133:TLF983157 TVB983133:TVB983157 UEX983133:UEX983157 UOT983133:UOT983157 UYP983133:UYP983157 VIL983133:VIL983157 VSH983133:VSH983157 WCD983133:WCD983157 WLZ983133:WLZ983157 WVV11:WVV35" xr:uid="{F04662BD-7FA0-4062-8770-3996A95E128D}">
      <formula1>$F$124:$F$125</formula1>
    </dataValidation>
    <dataValidation type="list" errorStyle="warning" allowBlank="1" showInputMessage="1" showErrorMessage="1" sqref="WVX983133:WVX983157 WVX11:WVX35 JL11:JL35 TH11:TH35 ADD11:ADD35 AMZ11:AMZ35 AWV11:AWV35 BGR11:BGR35 BQN11:BQN35 CAJ11:CAJ35 CKF11:CKF35 CUB11:CUB35 DDX11:DDX35 DNT11:DNT35 DXP11:DXP35 EHL11:EHL35 ERH11:ERH35 FBD11:FBD35 FKZ11:FKZ35 FUV11:FUV35 GER11:GER35 GON11:GON35 GYJ11:GYJ35 HIF11:HIF35 HSB11:HSB35 IBX11:IBX35 ILT11:ILT35 IVP11:IVP35 JFL11:JFL35 JPH11:JPH35 JZD11:JZD35 KIZ11:KIZ35 KSV11:KSV35 LCR11:LCR35 LMN11:LMN35 LWJ11:LWJ35 MGF11:MGF35 MQB11:MQB35 MZX11:MZX35 NJT11:NJT35 NTP11:NTP35 ODL11:ODL35 ONH11:ONH35 OXD11:OXD35 PGZ11:PGZ35 PQV11:PQV35 QAR11:QAR35 QKN11:QKN35 QUJ11:QUJ35 REF11:REF35 ROB11:ROB35 RXX11:RXX35 SHT11:SHT35 SRP11:SRP35 TBL11:TBL35 TLH11:TLH35 TVD11:TVD35 UEZ11:UEZ35 UOV11:UOV35 UYR11:UYR35 VIN11:VIN35 VSJ11:VSJ35 WCF11:WCF35 WMB11:WMB35 H65629:H65653 JL65629:JL65653 TH65629:TH65653 ADD65629:ADD65653 AMZ65629:AMZ65653 AWV65629:AWV65653 BGR65629:BGR65653 BQN65629:BQN65653 CAJ65629:CAJ65653 CKF65629:CKF65653 CUB65629:CUB65653 DDX65629:DDX65653 DNT65629:DNT65653 DXP65629:DXP65653 EHL65629:EHL65653 ERH65629:ERH65653 FBD65629:FBD65653 FKZ65629:FKZ65653 FUV65629:FUV65653 GER65629:GER65653 GON65629:GON65653 GYJ65629:GYJ65653 HIF65629:HIF65653 HSB65629:HSB65653 IBX65629:IBX65653 ILT65629:ILT65653 IVP65629:IVP65653 JFL65629:JFL65653 JPH65629:JPH65653 JZD65629:JZD65653 KIZ65629:KIZ65653 KSV65629:KSV65653 LCR65629:LCR65653 LMN65629:LMN65653 LWJ65629:LWJ65653 MGF65629:MGF65653 MQB65629:MQB65653 MZX65629:MZX65653 NJT65629:NJT65653 NTP65629:NTP65653 ODL65629:ODL65653 ONH65629:ONH65653 OXD65629:OXD65653 PGZ65629:PGZ65653 PQV65629:PQV65653 QAR65629:QAR65653 QKN65629:QKN65653 QUJ65629:QUJ65653 REF65629:REF65653 ROB65629:ROB65653 RXX65629:RXX65653 SHT65629:SHT65653 SRP65629:SRP65653 TBL65629:TBL65653 TLH65629:TLH65653 TVD65629:TVD65653 UEZ65629:UEZ65653 UOV65629:UOV65653 UYR65629:UYR65653 VIN65629:VIN65653 VSJ65629:VSJ65653 WCF65629:WCF65653 WMB65629:WMB65653 WVX65629:WVX65653 H131165:H131189 JL131165:JL131189 TH131165:TH131189 ADD131165:ADD131189 AMZ131165:AMZ131189 AWV131165:AWV131189 BGR131165:BGR131189 BQN131165:BQN131189 CAJ131165:CAJ131189 CKF131165:CKF131189 CUB131165:CUB131189 DDX131165:DDX131189 DNT131165:DNT131189 DXP131165:DXP131189 EHL131165:EHL131189 ERH131165:ERH131189 FBD131165:FBD131189 FKZ131165:FKZ131189 FUV131165:FUV131189 GER131165:GER131189 GON131165:GON131189 GYJ131165:GYJ131189 HIF131165:HIF131189 HSB131165:HSB131189 IBX131165:IBX131189 ILT131165:ILT131189 IVP131165:IVP131189 JFL131165:JFL131189 JPH131165:JPH131189 JZD131165:JZD131189 KIZ131165:KIZ131189 KSV131165:KSV131189 LCR131165:LCR131189 LMN131165:LMN131189 LWJ131165:LWJ131189 MGF131165:MGF131189 MQB131165:MQB131189 MZX131165:MZX131189 NJT131165:NJT131189 NTP131165:NTP131189 ODL131165:ODL131189 ONH131165:ONH131189 OXD131165:OXD131189 PGZ131165:PGZ131189 PQV131165:PQV131189 QAR131165:QAR131189 QKN131165:QKN131189 QUJ131165:QUJ131189 REF131165:REF131189 ROB131165:ROB131189 RXX131165:RXX131189 SHT131165:SHT131189 SRP131165:SRP131189 TBL131165:TBL131189 TLH131165:TLH131189 TVD131165:TVD131189 UEZ131165:UEZ131189 UOV131165:UOV131189 UYR131165:UYR131189 VIN131165:VIN131189 VSJ131165:VSJ131189 WCF131165:WCF131189 WMB131165:WMB131189 WVX131165:WVX131189 H196701:H196725 JL196701:JL196725 TH196701:TH196725 ADD196701:ADD196725 AMZ196701:AMZ196725 AWV196701:AWV196725 BGR196701:BGR196725 BQN196701:BQN196725 CAJ196701:CAJ196725 CKF196701:CKF196725 CUB196701:CUB196725 DDX196701:DDX196725 DNT196701:DNT196725 DXP196701:DXP196725 EHL196701:EHL196725 ERH196701:ERH196725 FBD196701:FBD196725 FKZ196701:FKZ196725 FUV196701:FUV196725 GER196701:GER196725 GON196701:GON196725 GYJ196701:GYJ196725 HIF196701:HIF196725 HSB196701:HSB196725 IBX196701:IBX196725 ILT196701:ILT196725 IVP196701:IVP196725 JFL196701:JFL196725 JPH196701:JPH196725 JZD196701:JZD196725 KIZ196701:KIZ196725 KSV196701:KSV196725 LCR196701:LCR196725 LMN196701:LMN196725 LWJ196701:LWJ196725 MGF196701:MGF196725 MQB196701:MQB196725 MZX196701:MZX196725 NJT196701:NJT196725 NTP196701:NTP196725 ODL196701:ODL196725 ONH196701:ONH196725 OXD196701:OXD196725 PGZ196701:PGZ196725 PQV196701:PQV196725 QAR196701:QAR196725 QKN196701:QKN196725 QUJ196701:QUJ196725 REF196701:REF196725 ROB196701:ROB196725 RXX196701:RXX196725 SHT196701:SHT196725 SRP196701:SRP196725 TBL196701:TBL196725 TLH196701:TLH196725 TVD196701:TVD196725 UEZ196701:UEZ196725 UOV196701:UOV196725 UYR196701:UYR196725 VIN196701:VIN196725 VSJ196701:VSJ196725 WCF196701:WCF196725 WMB196701:WMB196725 WVX196701:WVX196725 H262237:H262261 JL262237:JL262261 TH262237:TH262261 ADD262237:ADD262261 AMZ262237:AMZ262261 AWV262237:AWV262261 BGR262237:BGR262261 BQN262237:BQN262261 CAJ262237:CAJ262261 CKF262237:CKF262261 CUB262237:CUB262261 DDX262237:DDX262261 DNT262237:DNT262261 DXP262237:DXP262261 EHL262237:EHL262261 ERH262237:ERH262261 FBD262237:FBD262261 FKZ262237:FKZ262261 FUV262237:FUV262261 GER262237:GER262261 GON262237:GON262261 GYJ262237:GYJ262261 HIF262237:HIF262261 HSB262237:HSB262261 IBX262237:IBX262261 ILT262237:ILT262261 IVP262237:IVP262261 JFL262237:JFL262261 JPH262237:JPH262261 JZD262237:JZD262261 KIZ262237:KIZ262261 KSV262237:KSV262261 LCR262237:LCR262261 LMN262237:LMN262261 LWJ262237:LWJ262261 MGF262237:MGF262261 MQB262237:MQB262261 MZX262237:MZX262261 NJT262237:NJT262261 NTP262237:NTP262261 ODL262237:ODL262261 ONH262237:ONH262261 OXD262237:OXD262261 PGZ262237:PGZ262261 PQV262237:PQV262261 QAR262237:QAR262261 QKN262237:QKN262261 QUJ262237:QUJ262261 REF262237:REF262261 ROB262237:ROB262261 RXX262237:RXX262261 SHT262237:SHT262261 SRP262237:SRP262261 TBL262237:TBL262261 TLH262237:TLH262261 TVD262237:TVD262261 UEZ262237:UEZ262261 UOV262237:UOV262261 UYR262237:UYR262261 VIN262237:VIN262261 VSJ262237:VSJ262261 WCF262237:WCF262261 WMB262237:WMB262261 WVX262237:WVX262261 H327773:H327797 JL327773:JL327797 TH327773:TH327797 ADD327773:ADD327797 AMZ327773:AMZ327797 AWV327773:AWV327797 BGR327773:BGR327797 BQN327773:BQN327797 CAJ327773:CAJ327797 CKF327773:CKF327797 CUB327773:CUB327797 DDX327773:DDX327797 DNT327773:DNT327797 DXP327773:DXP327797 EHL327773:EHL327797 ERH327773:ERH327797 FBD327773:FBD327797 FKZ327773:FKZ327797 FUV327773:FUV327797 GER327773:GER327797 GON327773:GON327797 GYJ327773:GYJ327797 HIF327773:HIF327797 HSB327773:HSB327797 IBX327773:IBX327797 ILT327773:ILT327797 IVP327773:IVP327797 JFL327773:JFL327797 JPH327773:JPH327797 JZD327773:JZD327797 KIZ327773:KIZ327797 KSV327773:KSV327797 LCR327773:LCR327797 LMN327773:LMN327797 LWJ327773:LWJ327797 MGF327773:MGF327797 MQB327773:MQB327797 MZX327773:MZX327797 NJT327773:NJT327797 NTP327773:NTP327797 ODL327773:ODL327797 ONH327773:ONH327797 OXD327773:OXD327797 PGZ327773:PGZ327797 PQV327773:PQV327797 QAR327773:QAR327797 QKN327773:QKN327797 QUJ327773:QUJ327797 REF327773:REF327797 ROB327773:ROB327797 RXX327773:RXX327797 SHT327773:SHT327797 SRP327773:SRP327797 TBL327773:TBL327797 TLH327773:TLH327797 TVD327773:TVD327797 UEZ327773:UEZ327797 UOV327773:UOV327797 UYR327773:UYR327797 VIN327773:VIN327797 VSJ327773:VSJ327797 WCF327773:WCF327797 WMB327773:WMB327797 WVX327773:WVX327797 H393309:H393333 JL393309:JL393333 TH393309:TH393333 ADD393309:ADD393333 AMZ393309:AMZ393333 AWV393309:AWV393333 BGR393309:BGR393333 BQN393309:BQN393333 CAJ393309:CAJ393333 CKF393309:CKF393333 CUB393309:CUB393333 DDX393309:DDX393333 DNT393309:DNT393333 DXP393309:DXP393333 EHL393309:EHL393333 ERH393309:ERH393333 FBD393309:FBD393333 FKZ393309:FKZ393333 FUV393309:FUV393333 GER393309:GER393333 GON393309:GON393333 GYJ393309:GYJ393333 HIF393309:HIF393333 HSB393309:HSB393333 IBX393309:IBX393333 ILT393309:ILT393333 IVP393309:IVP393333 JFL393309:JFL393333 JPH393309:JPH393333 JZD393309:JZD393333 KIZ393309:KIZ393333 KSV393309:KSV393333 LCR393309:LCR393333 LMN393309:LMN393333 LWJ393309:LWJ393333 MGF393309:MGF393333 MQB393309:MQB393333 MZX393309:MZX393333 NJT393309:NJT393333 NTP393309:NTP393333 ODL393309:ODL393333 ONH393309:ONH393333 OXD393309:OXD393333 PGZ393309:PGZ393333 PQV393309:PQV393333 QAR393309:QAR393333 QKN393309:QKN393333 QUJ393309:QUJ393333 REF393309:REF393333 ROB393309:ROB393333 RXX393309:RXX393333 SHT393309:SHT393333 SRP393309:SRP393333 TBL393309:TBL393333 TLH393309:TLH393333 TVD393309:TVD393333 UEZ393309:UEZ393333 UOV393309:UOV393333 UYR393309:UYR393333 VIN393309:VIN393333 VSJ393309:VSJ393333 WCF393309:WCF393333 WMB393309:WMB393333 WVX393309:WVX393333 H458845:H458869 JL458845:JL458869 TH458845:TH458869 ADD458845:ADD458869 AMZ458845:AMZ458869 AWV458845:AWV458869 BGR458845:BGR458869 BQN458845:BQN458869 CAJ458845:CAJ458869 CKF458845:CKF458869 CUB458845:CUB458869 DDX458845:DDX458869 DNT458845:DNT458869 DXP458845:DXP458869 EHL458845:EHL458869 ERH458845:ERH458869 FBD458845:FBD458869 FKZ458845:FKZ458869 FUV458845:FUV458869 GER458845:GER458869 GON458845:GON458869 GYJ458845:GYJ458869 HIF458845:HIF458869 HSB458845:HSB458869 IBX458845:IBX458869 ILT458845:ILT458869 IVP458845:IVP458869 JFL458845:JFL458869 JPH458845:JPH458869 JZD458845:JZD458869 KIZ458845:KIZ458869 KSV458845:KSV458869 LCR458845:LCR458869 LMN458845:LMN458869 LWJ458845:LWJ458869 MGF458845:MGF458869 MQB458845:MQB458869 MZX458845:MZX458869 NJT458845:NJT458869 NTP458845:NTP458869 ODL458845:ODL458869 ONH458845:ONH458869 OXD458845:OXD458869 PGZ458845:PGZ458869 PQV458845:PQV458869 QAR458845:QAR458869 QKN458845:QKN458869 QUJ458845:QUJ458869 REF458845:REF458869 ROB458845:ROB458869 RXX458845:RXX458869 SHT458845:SHT458869 SRP458845:SRP458869 TBL458845:TBL458869 TLH458845:TLH458869 TVD458845:TVD458869 UEZ458845:UEZ458869 UOV458845:UOV458869 UYR458845:UYR458869 VIN458845:VIN458869 VSJ458845:VSJ458869 WCF458845:WCF458869 WMB458845:WMB458869 WVX458845:WVX458869 H524381:H524405 JL524381:JL524405 TH524381:TH524405 ADD524381:ADD524405 AMZ524381:AMZ524405 AWV524381:AWV524405 BGR524381:BGR524405 BQN524381:BQN524405 CAJ524381:CAJ524405 CKF524381:CKF524405 CUB524381:CUB524405 DDX524381:DDX524405 DNT524381:DNT524405 DXP524381:DXP524405 EHL524381:EHL524405 ERH524381:ERH524405 FBD524381:FBD524405 FKZ524381:FKZ524405 FUV524381:FUV524405 GER524381:GER524405 GON524381:GON524405 GYJ524381:GYJ524405 HIF524381:HIF524405 HSB524381:HSB524405 IBX524381:IBX524405 ILT524381:ILT524405 IVP524381:IVP524405 JFL524381:JFL524405 JPH524381:JPH524405 JZD524381:JZD524405 KIZ524381:KIZ524405 KSV524381:KSV524405 LCR524381:LCR524405 LMN524381:LMN524405 LWJ524381:LWJ524405 MGF524381:MGF524405 MQB524381:MQB524405 MZX524381:MZX524405 NJT524381:NJT524405 NTP524381:NTP524405 ODL524381:ODL524405 ONH524381:ONH524405 OXD524381:OXD524405 PGZ524381:PGZ524405 PQV524381:PQV524405 QAR524381:QAR524405 QKN524381:QKN524405 QUJ524381:QUJ524405 REF524381:REF524405 ROB524381:ROB524405 RXX524381:RXX524405 SHT524381:SHT524405 SRP524381:SRP524405 TBL524381:TBL524405 TLH524381:TLH524405 TVD524381:TVD524405 UEZ524381:UEZ524405 UOV524381:UOV524405 UYR524381:UYR524405 VIN524381:VIN524405 VSJ524381:VSJ524405 WCF524381:WCF524405 WMB524381:WMB524405 WVX524381:WVX524405 H589917:H589941 JL589917:JL589941 TH589917:TH589941 ADD589917:ADD589941 AMZ589917:AMZ589941 AWV589917:AWV589941 BGR589917:BGR589941 BQN589917:BQN589941 CAJ589917:CAJ589941 CKF589917:CKF589941 CUB589917:CUB589941 DDX589917:DDX589941 DNT589917:DNT589941 DXP589917:DXP589941 EHL589917:EHL589941 ERH589917:ERH589941 FBD589917:FBD589941 FKZ589917:FKZ589941 FUV589917:FUV589941 GER589917:GER589941 GON589917:GON589941 GYJ589917:GYJ589941 HIF589917:HIF589941 HSB589917:HSB589941 IBX589917:IBX589941 ILT589917:ILT589941 IVP589917:IVP589941 JFL589917:JFL589941 JPH589917:JPH589941 JZD589917:JZD589941 KIZ589917:KIZ589941 KSV589917:KSV589941 LCR589917:LCR589941 LMN589917:LMN589941 LWJ589917:LWJ589941 MGF589917:MGF589941 MQB589917:MQB589941 MZX589917:MZX589941 NJT589917:NJT589941 NTP589917:NTP589941 ODL589917:ODL589941 ONH589917:ONH589941 OXD589917:OXD589941 PGZ589917:PGZ589941 PQV589917:PQV589941 QAR589917:QAR589941 QKN589917:QKN589941 QUJ589917:QUJ589941 REF589917:REF589941 ROB589917:ROB589941 RXX589917:RXX589941 SHT589917:SHT589941 SRP589917:SRP589941 TBL589917:TBL589941 TLH589917:TLH589941 TVD589917:TVD589941 UEZ589917:UEZ589941 UOV589917:UOV589941 UYR589917:UYR589941 VIN589917:VIN589941 VSJ589917:VSJ589941 WCF589917:WCF589941 WMB589917:WMB589941 WVX589917:WVX589941 H655453:H655477 JL655453:JL655477 TH655453:TH655477 ADD655453:ADD655477 AMZ655453:AMZ655477 AWV655453:AWV655477 BGR655453:BGR655477 BQN655453:BQN655477 CAJ655453:CAJ655477 CKF655453:CKF655477 CUB655453:CUB655477 DDX655453:DDX655477 DNT655453:DNT655477 DXP655453:DXP655477 EHL655453:EHL655477 ERH655453:ERH655477 FBD655453:FBD655477 FKZ655453:FKZ655477 FUV655453:FUV655477 GER655453:GER655477 GON655453:GON655477 GYJ655453:GYJ655477 HIF655453:HIF655477 HSB655453:HSB655477 IBX655453:IBX655477 ILT655453:ILT655477 IVP655453:IVP655477 JFL655453:JFL655477 JPH655453:JPH655477 JZD655453:JZD655477 KIZ655453:KIZ655477 KSV655453:KSV655477 LCR655453:LCR655477 LMN655453:LMN655477 LWJ655453:LWJ655477 MGF655453:MGF655477 MQB655453:MQB655477 MZX655453:MZX655477 NJT655453:NJT655477 NTP655453:NTP655477 ODL655453:ODL655477 ONH655453:ONH655477 OXD655453:OXD655477 PGZ655453:PGZ655477 PQV655453:PQV655477 QAR655453:QAR655477 QKN655453:QKN655477 QUJ655453:QUJ655477 REF655453:REF655477 ROB655453:ROB655477 RXX655453:RXX655477 SHT655453:SHT655477 SRP655453:SRP655477 TBL655453:TBL655477 TLH655453:TLH655477 TVD655453:TVD655477 UEZ655453:UEZ655477 UOV655453:UOV655477 UYR655453:UYR655477 VIN655453:VIN655477 VSJ655453:VSJ655477 WCF655453:WCF655477 WMB655453:WMB655477 WVX655453:WVX655477 H720989:H721013 JL720989:JL721013 TH720989:TH721013 ADD720989:ADD721013 AMZ720989:AMZ721013 AWV720989:AWV721013 BGR720989:BGR721013 BQN720989:BQN721013 CAJ720989:CAJ721013 CKF720989:CKF721013 CUB720989:CUB721013 DDX720989:DDX721013 DNT720989:DNT721013 DXP720989:DXP721013 EHL720989:EHL721013 ERH720989:ERH721013 FBD720989:FBD721013 FKZ720989:FKZ721013 FUV720989:FUV721013 GER720989:GER721013 GON720989:GON721013 GYJ720989:GYJ721013 HIF720989:HIF721013 HSB720989:HSB721013 IBX720989:IBX721013 ILT720989:ILT721013 IVP720989:IVP721013 JFL720989:JFL721013 JPH720989:JPH721013 JZD720989:JZD721013 KIZ720989:KIZ721013 KSV720989:KSV721013 LCR720989:LCR721013 LMN720989:LMN721013 LWJ720989:LWJ721013 MGF720989:MGF721013 MQB720989:MQB721013 MZX720989:MZX721013 NJT720989:NJT721013 NTP720989:NTP721013 ODL720989:ODL721013 ONH720989:ONH721013 OXD720989:OXD721013 PGZ720989:PGZ721013 PQV720989:PQV721013 QAR720989:QAR721013 QKN720989:QKN721013 QUJ720989:QUJ721013 REF720989:REF721013 ROB720989:ROB721013 RXX720989:RXX721013 SHT720989:SHT721013 SRP720989:SRP721013 TBL720989:TBL721013 TLH720989:TLH721013 TVD720989:TVD721013 UEZ720989:UEZ721013 UOV720989:UOV721013 UYR720989:UYR721013 VIN720989:VIN721013 VSJ720989:VSJ721013 WCF720989:WCF721013 WMB720989:WMB721013 WVX720989:WVX721013 H786525:H786549 JL786525:JL786549 TH786525:TH786549 ADD786525:ADD786549 AMZ786525:AMZ786549 AWV786525:AWV786549 BGR786525:BGR786549 BQN786525:BQN786549 CAJ786525:CAJ786549 CKF786525:CKF786549 CUB786525:CUB786549 DDX786525:DDX786549 DNT786525:DNT786549 DXP786525:DXP786549 EHL786525:EHL786549 ERH786525:ERH786549 FBD786525:FBD786549 FKZ786525:FKZ786549 FUV786525:FUV786549 GER786525:GER786549 GON786525:GON786549 GYJ786525:GYJ786549 HIF786525:HIF786549 HSB786525:HSB786549 IBX786525:IBX786549 ILT786525:ILT786549 IVP786525:IVP786549 JFL786525:JFL786549 JPH786525:JPH786549 JZD786525:JZD786549 KIZ786525:KIZ786549 KSV786525:KSV786549 LCR786525:LCR786549 LMN786525:LMN786549 LWJ786525:LWJ786549 MGF786525:MGF786549 MQB786525:MQB786549 MZX786525:MZX786549 NJT786525:NJT786549 NTP786525:NTP786549 ODL786525:ODL786549 ONH786525:ONH786549 OXD786525:OXD786549 PGZ786525:PGZ786549 PQV786525:PQV786549 QAR786525:QAR786549 QKN786525:QKN786549 QUJ786525:QUJ786549 REF786525:REF786549 ROB786525:ROB786549 RXX786525:RXX786549 SHT786525:SHT786549 SRP786525:SRP786549 TBL786525:TBL786549 TLH786525:TLH786549 TVD786525:TVD786549 UEZ786525:UEZ786549 UOV786525:UOV786549 UYR786525:UYR786549 VIN786525:VIN786549 VSJ786525:VSJ786549 WCF786525:WCF786549 WMB786525:WMB786549 WVX786525:WVX786549 H852061:H852085 JL852061:JL852085 TH852061:TH852085 ADD852061:ADD852085 AMZ852061:AMZ852085 AWV852061:AWV852085 BGR852061:BGR852085 BQN852061:BQN852085 CAJ852061:CAJ852085 CKF852061:CKF852085 CUB852061:CUB852085 DDX852061:DDX852085 DNT852061:DNT852085 DXP852061:DXP852085 EHL852061:EHL852085 ERH852061:ERH852085 FBD852061:FBD852085 FKZ852061:FKZ852085 FUV852061:FUV852085 GER852061:GER852085 GON852061:GON852085 GYJ852061:GYJ852085 HIF852061:HIF852085 HSB852061:HSB852085 IBX852061:IBX852085 ILT852061:ILT852085 IVP852061:IVP852085 JFL852061:JFL852085 JPH852061:JPH852085 JZD852061:JZD852085 KIZ852061:KIZ852085 KSV852061:KSV852085 LCR852061:LCR852085 LMN852061:LMN852085 LWJ852061:LWJ852085 MGF852061:MGF852085 MQB852061:MQB852085 MZX852061:MZX852085 NJT852061:NJT852085 NTP852061:NTP852085 ODL852061:ODL852085 ONH852061:ONH852085 OXD852061:OXD852085 PGZ852061:PGZ852085 PQV852061:PQV852085 QAR852061:QAR852085 QKN852061:QKN852085 QUJ852061:QUJ852085 REF852061:REF852085 ROB852061:ROB852085 RXX852061:RXX852085 SHT852061:SHT852085 SRP852061:SRP852085 TBL852061:TBL852085 TLH852061:TLH852085 TVD852061:TVD852085 UEZ852061:UEZ852085 UOV852061:UOV852085 UYR852061:UYR852085 VIN852061:VIN852085 VSJ852061:VSJ852085 WCF852061:WCF852085 WMB852061:WMB852085 WVX852061:WVX852085 H917597:H917621 JL917597:JL917621 TH917597:TH917621 ADD917597:ADD917621 AMZ917597:AMZ917621 AWV917597:AWV917621 BGR917597:BGR917621 BQN917597:BQN917621 CAJ917597:CAJ917621 CKF917597:CKF917621 CUB917597:CUB917621 DDX917597:DDX917621 DNT917597:DNT917621 DXP917597:DXP917621 EHL917597:EHL917621 ERH917597:ERH917621 FBD917597:FBD917621 FKZ917597:FKZ917621 FUV917597:FUV917621 GER917597:GER917621 GON917597:GON917621 GYJ917597:GYJ917621 HIF917597:HIF917621 HSB917597:HSB917621 IBX917597:IBX917621 ILT917597:ILT917621 IVP917597:IVP917621 JFL917597:JFL917621 JPH917597:JPH917621 JZD917597:JZD917621 KIZ917597:KIZ917621 KSV917597:KSV917621 LCR917597:LCR917621 LMN917597:LMN917621 LWJ917597:LWJ917621 MGF917597:MGF917621 MQB917597:MQB917621 MZX917597:MZX917621 NJT917597:NJT917621 NTP917597:NTP917621 ODL917597:ODL917621 ONH917597:ONH917621 OXD917597:OXD917621 PGZ917597:PGZ917621 PQV917597:PQV917621 QAR917597:QAR917621 QKN917597:QKN917621 QUJ917597:QUJ917621 REF917597:REF917621 ROB917597:ROB917621 RXX917597:RXX917621 SHT917597:SHT917621 SRP917597:SRP917621 TBL917597:TBL917621 TLH917597:TLH917621 TVD917597:TVD917621 UEZ917597:UEZ917621 UOV917597:UOV917621 UYR917597:UYR917621 VIN917597:VIN917621 VSJ917597:VSJ917621 WCF917597:WCF917621 WMB917597:WMB917621 WVX917597:WVX917621 H983133:H983157 JL983133:JL983157 TH983133:TH983157 ADD983133:ADD983157 AMZ983133:AMZ983157 AWV983133:AWV983157 BGR983133:BGR983157 BQN983133:BQN983157 CAJ983133:CAJ983157 CKF983133:CKF983157 CUB983133:CUB983157 DDX983133:DDX983157 DNT983133:DNT983157 DXP983133:DXP983157 EHL983133:EHL983157 ERH983133:ERH983157 FBD983133:FBD983157 FKZ983133:FKZ983157 FUV983133:FUV983157 GER983133:GER983157 GON983133:GON983157 GYJ983133:GYJ983157 HIF983133:HIF983157 HSB983133:HSB983157 IBX983133:IBX983157 ILT983133:ILT983157 IVP983133:IVP983157 JFL983133:JFL983157 JPH983133:JPH983157 JZD983133:JZD983157 KIZ983133:KIZ983157 KSV983133:KSV983157 LCR983133:LCR983157 LMN983133:LMN983157 LWJ983133:LWJ983157 MGF983133:MGF983157 MQB983133:MQB983157 MZX983133:MZX983157 NJT983133:NJT983157 NTP983133:NTP983157 ODL983133:ODL983157 ONH983133:ONH983157 OXD983133:OXD983157 PGZ983133:PGZ983157 PQV983133:PQV983157 QAR983133:QAR983157 QKN983133:QKN983157 QUJ983133:QUJ983157 REF983133:REF983157 ROB983133:ROB983157 RXX983133:RXX983157 SHT983133:SHT983157 SRP983133:SRP983157 TBL983133:TBL983157 TLH983133:TLH983157 TVD983133:TVD983157 UEZ983133:UEZ983157 UOV983133:UOV983157 UYR983133:UYR983157 VIN983133:VIN983157 VSJ983133:VSJ983157 WCF983133:WCF983157 WMB983133:WMB983157" xr:uid="{6DF07D1F-0894-42E0-97C6-FB6B9937F4BC}">
      <formula1>$H$124:$H$125</formula1>
    </dataValidation>
    <dataValidation type="list" allowBlank="1" showInputMessage="1" showErrorMessage="1" prompt="「正」は正規職員、「パート」は正規職員以外（他のエクセルファイルからの貼り付けの際は、「パート」は全角でお願いします。）" sqref="C11:C110" xr:uid="{A18F431A-3D65-420C-9A63-221F2B0750B1}">
      <formula1>$C$124:$C$125</formula1>
    </dataValidation>
    <dataValidation type="list" allowBlank="1" showInputMessage="1" showErrorMessage="1" prompt="「常」⇒1日6時間以上かつ1ヶ月20日以上_x000a__x000a_「非」⇒1日6時間未満又は1ヶ月20日未満" sqref="D11:D110" xr:uid="{241EB63E-0883-4CD0-855B-297EEFE0DAEE}">
      <formula1>$D$124:$D$125</formula1>
    </dataValidation>
  </dataValidations>
  <pageMargins left="0.59055118110236227" right="0.31496062992125984" top="0.43307086614173229" bottom="0.35433070866141736" header="0.39370078740157483" footer="0.31496062992125984"/>
  <pageSetup paperSize="9" scale="67" fitToHeight="0" orientation="landscape" r:id="rId1"/>
  <headerFooter alignWithMargins="0"/>
  <rowBreaks count="2" manualBreakCount="2">
    <brk id="35" max="31" man="1"/>
    <brk id="63" max="3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78FA6878-B38D-4733-B24D-CAD44361EF33}">
            <xm:f>P11&lt;&gt;③職員名簿【年間実績】!P17</xm:f>
            <x14:dxf>
              <fill>
                <patternFill>
                  <bgColor rgb="FF00B0F0"/>
                </patternFill>
              </fill>
            </x14:dxf>
          </x14:cfRule>
          <xm:sqref>P11:P110</xm:sqref>
        </x14:conditionalFormatting>
        <x14:conditionalFormatting xmlns:xm="http://schemas.microsoft.com/office/excel/2006/main">
          <x14:cfRule type="expression" priority="42" id="{78FA6878-B38D-4733-B24D-CAD44361EF33}">
            <xm:f>Q11&lt;&gt;③職員名簿【年間実績】!AH17</xm:f>
            <x14:dxf>
              <fill>
                <patternFill>
                  <bgColor rgb="FF00B0F0"/>
                </patternFill>
              </fill>
            </x14:dxf>
          </x14:cfRule>
          <xm:sqref>Q11:T110</xm:sqref>
        </x14:conditionalFormatting>
        <x14:conditionalFormatting xmlns:xm="http://schemas.microsoft.com/office/excel/2006/main">
          <x14:cfRule type="expression" priority="45" id="{78FA6878-B38D-4733-B24D-CAD44361EF33}">
            <xm:f>U11&lt;&gt;③職員名簿【年間実績】!AY17</xm:f>
            <x14:dxf>
              <fill>
                <patternFill>
                  <bgColor rgb="FF00B0F0"/>
                </patternFill>
              </fill>
            </x14:dxf>
          </x14:cfRule>
          <xm:sqref>U11:AF110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EEF09-0A5C-4CAA-B9DA-03F3F17B5067}">
  <sheetPr codeName="Sheet16"/>
  <dimension ref="A1"/>
  <sheetViews>
    <sheetView workbookViewId="0"/>
  </sheetViews>
  <sheetFormatPr defaultRowHeight="13"/>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787BD-0B1E-4BAE-A49D-018ADD69A602}">
  <dimension ref="B1:G20"/>
  <sheetViews>
    <sheetView tabSelected="1" view="pageBreakPreview" zoomScale="70" zoomScaleNormal="72" zoomScaleSheetLayoutView="70" workbookViewId="0">
      <pane ySplit="6" topLeftCell="A7" activePane="bottomLeft" state="frozen"/>
      <selection activeCellId="9" sqref="A21:XFD1048576 G20:XFD20 A20:E20 G17:XFD19 A17:E19 B12:XFD16 A12:O16 G7:XFD11 A7:E11 A1:XFD6"/>
      <selection pane="bottomLeft" activeCell="F7" sqref="F7"/>
    </sheetView>
  </sheetViews>
  <sheetFormatPr defaultRowHeight="16"/>
  <cols>
    <col min="1" max="1" width="1.90625" style="458" customWidth="1"/>
    <col min="2" max="2" width="4.81640625" style="458" customWidth="1"/>
    <col min="3" max="3" width="37.08984375" style="458" customWidth="1"/>
    <col min="4" max="4" width="61.90625" style="458" customWidth="1"/>
    <col min="5" max="5" width="16.453125" style="462" customWidth="1"/>
    <col min="6" max="6" width="11.6328125" style="458" customWidth="1"/>
    <col min="7" max="7" width="75.6328125" style="458" customWidth="1"/>
    <col min="8" max="16384" width="8.7265625" style="458"/>
  </cols>
  <sheetData>
    <row r="1" spans="2:7" ht="4.5" customHeight="1"/>
    <row r="2" spans="2:7" s="465" customFormat="1" ht="22" customHeight="1">
      <c r="B2" s="470" t="s">
        <v>2303</v>
      </c>
      <c r="C2" s="457"/>
      <c r="D2" s="463"/>
      <c r="E2" s="464"/>
      <c r="F2" s="463"/>
      <c r="G2" s="463">
        <f>①基本情報【名簿入力前に必須入力】!D5</f>
        <v>0</v>
      </c>
    </row>
    <row r="3" spans="2:7" s="465" customFormat="1" ht="22.5" customHeight="1">
      <c r="B3" s="470" t="s">
        <v>2302</v>
      </c>
      <c r="C3" s="457"/>
      <c r="D3" s="463"/>
      <c r="E3" s="464"/>
      <c r="F3" s="463"/>
      <c r="G3" s="463"/>
    </row>
    <row r="4" spans="2:7" s="465" customFormat="1" ht="8" customHeight="1">
      <c r="B4" s="470"/>
      <c r="C4" s="457"/>
      <c r="D4" s="463"/>
      <c r="E4" s="464"/>
      <c r="F4" s="463"/>
      <c r="G4" s="463"/>
    </row>
    <row r="5" spans="2:7" ht="17.5" customHeight="1" thickBot="1">
      <c r="E5" s="466" t="s">
        <v>2307</v>
      </c>
    </row>
    <row r="6" spans="2:7" ht="42" customHeight="1">
      <c r="B6" s="467" t="s">
        <v>500</v>
      </c>
      <c r="C6" s="467" t="s">
        <v>2293</v>
      </c>
      <c r="D6" s="467" t="s">
        <v>2289</v>
      </c>
      <c r="E6" s="474" t="s">
        <v>2304</v>
      </c>
      <c r="F6" s="480" t="s">
        <v>2290</v>
      </c>
      <c r="G6" s="478" t="s">
        <v>2291</v>
      </c>
    </row>
    <row r="7" spans="2:7" ht="28.5" customHeight="1">
      <c r="B7" s="468">
        <v>1</v>
      </c>
      <c r="C7" s="469" t="s">
        <v>2294</v>
      </c>
      <c r="D7" s="469" t="s">
        <v>2295</v>
      </c>
      <c r="E7" s="475" t="str">
        <f>IF(AND(
①基本情報【名簿入力前に必須入力】!D3&lt;&gt;"",
①基本情報【名簿入力前に必須入力】!D4&lt;&gt;"",
①基本情報【名簿入力前に必須入力】!D5&lt;&gt;"",
①基本情報【名簿入力前に必須入力】!L4&lt;&gt;"",
①基本情報【名簿入力前に必須入力】!L8&lt;&gt;"",
①基本情報【名簿入力前に必須入力】!O8&lt;&gt;"",
①基本情報【名簿入力前に必須入力】!D12&lt;&gt;"",
①基本情報【名簿入力前に必須入力】!E16&lt;&gt;""
),"〇","×")</f>
        <v>×</v>
      </c>
      <c r="F7" s="472"/>
      <c r="G7" s="479" t="s">
        <v>2292</v>
      </c>
    </row>
    <row r="8" spans="2:7" ht="28.5" customHeight="1">
      <c r="B8" s="468">
        <v>2</v>
      </c>
      <c r="C8" s="469" t="s">
        <v>2294</v>
      </c>
      <c r="D8" s="469" t="s">
        <v>2306</v>
      </c>
      <c r="E8" s="476" t="str">
        <f>IF(IFERROR(①基本情報【名簿入力前に必須入力】!L5,"")="OK","〇","×")</f>
        <v>×</v>
      </c>
      <c r="F8" s="472"/>
      <c r="G8" s="479" t="s">
        <v>2320</v>
      </c>
    </row>
    <row r="9" spans="2:7" ht="29" customHeight="1">
      <c r="B9" s="468">
        <v>3</v>
      </c>
      <c r="C9" s="469" t="s">
        <v>2296</v>
      </c>
      <c r="D9" s="469" t="s">
        <v>2297</v>
      </c>
      <c r="E9" s="476" t="str">
        <f>IF(③職員名簿【年間実績】!B17&lt;&gt;"","〇","×")</f>
        <v>×</v>
      </c>
      <c r="F9" s="472"/>
      <c r="G9" s="479" t="s">
        <v>2292</v>
      </c>
    </row>
    <row r="10" spans="2:7" ht="38.5" customHeight="1">
      <c r="B10" s="468">
        <v>4</v>
      </c>
      <c r="C10" s="469" t="s">
        <v>2298</v>
      </c>
      <c r="D10" s="469" t="s">
        <v>2300</v>
      </c>
      <c r="E10" s="476" t="str">
        <f>IF(①基本情報【名簿入力前に必須入力】!S12=2,IF(AND(
'④-2【変動】金額確認用シート'!E3="入力済み",
'④-2【変動】金額確認用シート'!H3="入力済み",
'④-2【変動】金額確認用シート'!K3="入力済み",
'④-2【変動】金額確認用シート'!N3="入力済み",
'④-2【変動】金額確認用シート'!Q3="入力済み",
'④-2【変動】金額確認用シート'!T3="入力済み",
'④-2【変動】金額確認用シート'!W3="入力済み",
'④-2【変動】金額確認用シート'!Z3="入力済み",
'④-2【変動】金額確認用シート'!AC3="入力済み",
'④-2【変動】金額確認用シート'!AF3="入力済み",
'④-2【変動】金額確認用シート'!AI3="入力済み",
'④-2【変動】金額確認用シート'!AL3="入力済み"
),"〇","×"),"入力不要")</f>
        <v>入力不要</v>
      </c>
      <c r="F10" s="472"/>
      <c r="G10" s="479" t="s">
        <v>2301</v>
      </c>
    </row>
    <row r="11" spans="2:7" ht="37" customHeight="1">
      <c r="B11" s="468">
        <v>5</v>
      </c>
      <c r="C11" s="469" t="s">
        <v>2299</v>
      </c>
      <c r="D11" s="469" t="s">
        <v>2325</v>
      </c>
      <c r="E11" s="476" t="str">
        <f>IF(COUNTIF('⑥算出内訳表(2)【必須入力】'!L8:L43,"OK")=36,"〇","×")</f>
        <v>〇</v>
      </c>
      <c r="F11" s="472"/>
      <c r="G11" s="479" t="s">
        <v>2292</v>
      </c>
    </row>
    <row r="12" spans="2:7" ht="39.5" customHeight="1">
      <c r="B12" s="468">
        <v>6</v>
      </c>
      <c r="C12" s="469" t="s">
        <v>2296</v>
      </c>
      <c r="D12" s="469" t="s">
        <v>2308</v>
      </c>
      <c r="E12" s="477" t="s">
        <v>2305</v>
      </c>
      <c r="F12" s="472"/>
      <c r="G12" s="479" t="s">
        <v>2309</v>
      </c>
    </row>
    <row r="13" spans="2:7" ht="40.5" customHeight="1">
      <c r="B13" s="468">
        <v>7</v>
      </c>
      <c r="C13" s="469" t="s">
        <v>2296</v>
      </c>
      <c r="D13" s="469" t="s">
        <v>2310</v>
      </c>
      <c r="E13" s="477" t="s">
        <v>2305</v>
      </c>
      <c r="F13" s="472"/>
      <c r="G13" s="479"/>
    </row>
    <row r="14" spans="2:7" ht="37.5" customHeight="1">
      <c r="B14" s="468">
        <v>8</v>
      </c>
      <c r="C14" s="469" t="s">
        <v>2296</v>
      </c>
      <c r="D14" s="469" t="s">
        <v>2311</v>
      </c>
      <c r="E14" s="477" t="s">
        <v>2305</v>
      </c>
      <c r="F14" s="472"/>
      <c r="G14" s="479"/>
    </row>
    <row r="15" spans="2:7" ht="37.5" customHeight="1">
      <c r="B15" s="468">
        <v>9</v>
      </c>
      <c r="C15" s="469" t="s">
        <v>2299</v>
      </c>
      <c r="D15" s="469" t="s">
        <v>2326</v>
      </c>
      <c r="E15" s="477" t="s">
        <v>2305</v>
      </c>
      <c r="F15" s="472"/>
      <c r="G15" s="479"/>
    </row>
    <row r="16" spans="2:7" ht="44" customHeight="1">
      <c r="B16" s="468">
        <v>10</v>
      </c>
      <c r="C16" s="469" t="s">
        <v>2312</v>
      </c>
      <c r="D16" s="469" t="s">
        <v>2313</v>
      </c>
      <c r="E16" s="477" t="s">
        <v>2305</v>
      </c>
      <c r="F16" s="472"/>
      <c r="G16" s="479"/>
    </row>
    <row r="17" spans="2:7" ht="34" customHeight="1">
      <c r="B17" s="468">
        <v>11</v>
      </c>
      <c r="C17" s="469" t="s">
        <v>2314</v>
      </c>
      <c r="D17" s="469" t="s">
        <v>2315</v>
      </c>
      <c r="E17" s="477" t="s">
        <v>2305</v>
      </c>
      <c r="F17" s="472"/>
      <c r="G17" s="479"/>
    </row>
    <row r="18" spans="2:7" ht="74.5" customHeight="1">
      <c r="B18" s="468">
        <v>12</v>
      </c>
      <c r="C18" s="469" t="s">
        <v>2316</v>
      </c>
      <c r="D18" s="469" t="s">
        <v>2317</v>
      </c>
      <c r="E18" s="477" t="s">
        <v>2305</v>
      </c>
      <c r="F18" s="472"/>
      <c r="G18" s="479" t="s">
        <v>2319</v>
      </c>
    </row>
    <row r="19" spans="2:7" ht="59" customHeight="1">
      <c r="B19" s="468">
        <v>13</v>
      </c>
      <c r="C19" s="469" t="s">
        <v>2318</v>
      </c>
      <c r="D19" s="469" t="s">
        <v>2321</v>
      </c>
      <c r="E19" s="477" t="s">
        <v>2305</v>
      </c>
      <c r="F19" s="472"/>
      <c r="G19" s="479" t="s">
        <v>2322</v>
      </c>
    </row>
    <row r="20" spans="2:7" ht="49.5" customHeight="1" thickBot="1">
      <c r="B20" s="468">
        <v>14</v>
      </c>
      <c r="C20" s="469" t="s">
        <v>2318</v>
      </c>
      <c r="D20" s="469" t="s">
        <v>2323</v>
      </c>
      <c r="E20" s="477" t="s">
        <v>2305</v>
      </c>
      <c r="F20" s="473"/>
      <c r="G20" s="479" t="s">
        <v>2324</v>
      </c>
    </row>
  </sheetData>
  <sheetProtection algorithmName="SHA-512" hashValue="HNnVEc6TGaw8MKu4UOPlubyJDb2V6j6gVsEd8jEM3kMcgiPZfrAJ9YMxMuAqwuECPe1XWF857blu+CdNcy0gHA==" saltValue="wAom0tdIbjISziNsPRbuFg==" spinCount="100000" sheet="1" objects="1" scenarios="1" selectLockedCells="1"/>
  <protectedRanges>
    <protectedRange sqref="F7:F20" name="範囲1"/>
  </protectedRanges>
  <phoneticPr fontId="1"/>
  <conditionalFormatting sqref="F7:F20">
    <cfRule type="containsBlanks" dxfId="14" priority="1">
      <formula>LEN(TRIM(F7))=0</formula>
    </cfRule>
  </conditionalFormatting>
  <dataValidations count="2">
    <dataValidation type="list" allowBlank="1" showInputMessage="1" showErrorMessage="1" sqref="F7:F9 F15:F16 F18:F19 F11:F12" xr:uid="{37BC3E13-842E-43CF-BC9C-C6FAE766034C}">
      <formula1>"✓"</formula1>
    </dataValidation>
    <dataValidation type="list" allowBlank="1" showInputMessage="1" showErrorMessage="1" sqref="F10 F13:F14 F17 F20" xr:uid="{0BF41C85-19D3-4AB6-B6D7-0B54D5D6C667}">
      <formula1>"✓,該当なし"</formula1>
    </dataValidation>
  </dataValidations>
  <pageMargins left="0.7" right="0.7" top="0.75" bottom="0.75" header="0.3" footer="0.3"/>
  <pageSetup paperSize="9"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60</vt:i4>
      </vt:variant>
    </vt:vector>
  </HeadingPairs>
  <TitlesOfParts>
    <vt:vector size="82" baseType="lpstr">
      <vt:lpstr>リスト</vt:lpstr>
      <vt:lpstr>補助金用基本データ</vt:lpstr>
      <vt:lpstr>実績報告差込</vt:lpstr>
      <vt:lpstr>対応内容リスト</vt:lpstr>
      <vt:lpstr>カメラ</vt:lpstr>
      <vt:lpstr>貼り付け</vt:lpstr>
      <vt:lpstr>職員名簿【バックデータ】</vt:lpstr>
      <vt:lpstr>←非表示</vt:lpstr>
      <vt:lpstr>【重要】送付前確認シート</vt:lpstr>
      <vt:lpstr>①基本情報【名簿入力前に必須入力】</vt:lpstr>
      <vt:lpstr>②（参考）職員名簿記載例</vt:lpstr>
      <vt:lpstr>③職員名簿【年間実績】</vt:lpstr>
      <vt:lpstr>④-1【一律】金額確認シート</vt:lpstr>
      <vt:lpstr>④-2【変動】金額確認用シート</vt:lpstr>
      <vt:lpstr>⑤算出内訳表(1)【自動】</vt:lpstr>
      <vt:lpstr>⑥算出内訳表(2)【必須入力】</vt:lpstr>
      <vt:lpstr>【内容入力後に確認必須】エラー・戻入チェック</vt:lpstr>
      <vt:lpstr>４～１０月修正箇所</vt:lpstr>
      <vt:lpstr>⑦変更交付申請書</vt:lpstr>
      <vt:lpstr>⑧実績報告書</vt:lpstr>
      <vt:lpstr>⑨差額請求書</vt:lpstr>
      <vt:lpstr>⑩精算書</vt:lpstr>
      <vt:lpstr>【重要】送付前確認シート!Print_Area</vt:lpstr>
      <vt:lpstr>【内容入力後に確認必須】エラー・戻入チェック!Print_Area</vt:lpstr>
      <vt:lpstr>①基本情報【名簿入力前に必須入力】!Print_Area</vt:lpstr>
      <vt:lpstr>'②（参考）職員名簿記載例'!Print_Area</vt:lpstr>
      <vt:lpstr>③職員名簿【年間実績】!Print_Area</vt:lpstr>
      <vt:lpstr>'④-1【一律】金額確認シート'!Print_Area</vt:lpstr>
      <vt:lpstr>'④-2【変動】金額確認用シート'!Print_Area</vt:lpstr>
      <vt:lpstr>'⑤算出内訳表(1)【自動】'!Print_Area</vt:lpstr>
      <vt:lpstr>'⑥算出内訳表(2)【必須入力】'!Print_Area</vt:lpstr>
      <vt:lpstr>⑦変更交付申請書!Print_Area</vt:lpstr>
      <vt:lpstr>⑧実績報告書!Print_Area</vt:lpstr>
      <vt:lpstr>⑨差額請求書!Print_Area</vt:lpstr>
      <vt:lpstr>⑩精算書!Print_Area</vt:lpstr>
      <vt:lpstr>職員名簿【バックデータ】!Print_Area</vt:lpstr>
      <vt:lpstr>補助金用基本データ!Print_Area</vt:lpstr>
      <vt:lpstr>'②（参考）職員名簿記載例'!Print_Titles</vt:lpstr>
      <vt:lpstr>③職員名簿【年間実績】!Print_Titles</vt:lpstr>
      <vt:lpstr>職員名簿【バックデータ】!Print_Titles</vt:lpstr>
      <vt:lpstr>稲毛区</vt:lpstr>
      <vt:lpstr>稲毛区家庭的保育事業</vt:lpstr>
      <vt:lpstr>稲毛区事業所内保育事業</vt:lpstr>
      <vt:lpstr>稲毛区小規模保育事業</vt:lpstr>
      <vt:lpstr>稲毛区保育園</vt:lpstr>
      <vt:lpstr>稲毛区幼稚園型認定こども園</vt:lpstr>
      <vt:lpstr>稲毛区幼保連携型認定こども園</vt:lpstr>
      <vt:lpstr>花見川区</vt:lpstr>
      <vt:lpstr>花見川区家庭的保育事業</vt:lpstr>
      <vt:lpstr>花見川区事業所内保育事業</vt:lpstr>
      <vt:lpstr>花見川区小規模保育事業</vt:lpstr>
      <vt:lpstr>花見川区保育園</vt:lpstr>
      <vt:lpstr>花見川区幼稚園型認定こども園</vt:lpstr>
      <vt:lpstr>若葉区</vt:lpstr>
      <vt:lpstr>若葉区家庭的保育事業</vt:lpstr>
      <vt:lpstr>若葉区事業所内保育事業</vt:lpstr>
      <vt:lpstr>若葉区小規模保育事業</vt:lpstr>
      <vt:lpstr>若葉区保育園</vt:lpstr>
      <vt:lpstr>若葉区幼稚園型認定こども園</vt:lpstr>
      <vt:lpstr>中央区</vt:lpstr>
      <vt:lpstr>中央区家庭的保育事業</vt:lpstr>
      <vt:lpstr>中央区事業所内保育事業</vt:lpstr>
      <vt:lpstr>中央区小規模保育事業</vt:lpstr>
      <vt:lpstr>中央区保育園</vt:lpstr>
      <vt:lpstr>中央区幼稚園型認定こども園</vt:lpstr>
      <vt:lpstr>中央区幼保連携型認定こども園</vt:lpstr>
      <vt:lpstr>美浜区</vt:lpstr>
      <vt:lpstr>美浜区家庭的保育事業</vt:lpstr>
      <vt:lpstr>美浜区事業所内保育事業</vt:lpstr>
      <vt:lpstr>美浜区小規模保育事業</vt:lpstr>
      <vt:lpstr>美浜区保育園</vt:lpstr>
      <vt:lpstr>美浜区幼稚園型認定こども園</vt:lpstr>
      <vt:lpstr>美浜区幼保連携型認定こども園</vt:lpstr>
      <vt:lpstr>緑区</vt:lpstr>
      <vt:lpstr>緑区家庭的保育事業</vt:lpstr>
      <vt:lpstr>緑区事業所内保育事業</vt:lpstr>
      <vt:lpstr>緑区小規模保育事業</vt:lpstr>
      <vt:lpstr>緑区地方裁量型認定こども園</vt:lpstr>
      <vt:lpstr>緑区保育園</vt:lpstr>
      <vt:lpstr>緑区保育所型認定こども園</vt:lpstr>
      <vt:lpstr>緑区幼稚園型認定こども園</vt:lpstr>
      <vt:lpstr>緑区幼保連携型認定こども園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俊平 中田</dc:creator>
  <cp:lastModifiedBy>中田　俊平</cp:lastModifiedBy>
  <cp:lastPrinted>2025-02-21T07:43:51Z</cp:lastPrinted>
  <dcterms:created xsi:type="dcterms:W3CDTF">2015-09-03T00:56:59Z</dcterms:created>
  <dcterms:modified xsi:type="dcterms:W3CDTF">2026-03-02T13:13:23Z</dcterms:modified>
</cp:coreProperties>
</file>