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M:\999    高校教育班\03 千葉市育英資金・奨学金関係\100_千葉市育英資金\令和８年度\シミュレーション作成\"/>
    </mc:Choice>
  </mc:AlternateContent>
  <xr:revisionPtr revIDLastSave="0" documentId="8_{E9291356-1837-4D7D-936D-EB86AD52913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入力用" sheetId="1" r:id="rId1"/>
    <sheet name="【入力例】" sheetId="6" r:id="rId2"/>
  </sheets>
  <definedNames>
    <definedName name="_xlnm.Print_Area" localSheetId="0">入力用!$A$1:$T$68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6" l="1"/>
  <c r="D35" i="6"/>
  <c r="D34" i="6"/>
  <c r="C36" i="1"/>
  <c r="C35" i="1"/>
  <c r="C34" i="1"/>
  <c r="F9" i="1" l="1"/>
  <c r="F10" i="1"/>
  <c r="F11" i="1"/>
  <c r="D11" i="1" s="1"/>
  <c r="F12" i="1"/>
  <c r="D12" i="1" s="1"/>
  <c r="F13" i="1"/>
  <c r="D13" i="1" s="1"/>
  <c r="F14" i="1"/>
  <c r="D14" i="1" s="1"/>
  <c r="C13" i="1" l="1"/>
  <c r="C11" i="1"/>
  <c r="C12" i="1"/>
  <c r="D24" i="6"/>
  <c r="G16" i="6"/>
  <c r="E16" i="6" s="1"/>
  <c r="G15" i="6"/>
  <c r="J15" i="6" s="1"/>
  <c r="G14" i="6"/>
  <c r="E14" i="6" s="1"/>
  <c r="G13" i="6"/>
  <c r="J13" i="6" s="1"/>
  <c r="G12" i="6"/>
  <c r="J12" i="6" s="1"/>
  <c r="G11" i="6"/>
  <c r="J11" i="6" s="1"/>
  <c r="G10" i="6"/>
  <c r="J10" i="6" s="1"/>
  <c r="G9" i="6"/>
  <c r="J9" i="6" s="1"/>
  <c r="D63" i="6"/>
  <c r="D32" i="6"/>
  <c r="D31" i="6"/>
  <c r="D30" i="6"/>
  <c r="D29" i="6"/>
  <c r="D28" i="6"/>
  <c r="J14" i="6" l="1"/>
  <c r="J16" i="6"/>
  <c r="D10" i="6"/>
  <c r="D14" i="6"/>
  <c r="D11" i="6"/>
  <c r="D15" i="6"/>
  <c r="E15" i="6"/>
  <c r="D12" i="6"/>
  <c r="D16" i="6"/>
  <c r="D9" i="6"/>
  <c r="D13" i="6"/>
  <c r="E13" i="6"/>
  <c r="G17" i="6"/>
  <c r="C24" i="1"/>
  <c r="D18" i="6" l="1"/>
  <c r="D23" i="6"/>
  <c r="D22" i="6"/>
  <c r="D17" i="6"/>
  <c r="E10" i="6"/>
  <c r="E12" i="6"/>
  <c r="E11" i="6"/>
  <c r="E9" i="6"/>
  <c r="D19" i="6" l="1"/>
  <c r="E19" i="6"/>
  <c r="C30" i="1"/>
  <c r="C31" i="1"/>
  <c r="C29" i="1"/>
  <c r="C28" i="1"/>
  <c r="D39" i="6" l="1"/>
  <c r="D41" i="6" s="1"/>
  <c r="C67" i="6" s="1"/>
  <c r="D33" i="1" l="1"/>
  <c r="C32" i="1"/>
  <c r="C63" i="1" l="1"/>
  <c r="F16" i="1"/>
  <c r="C16" i="1" s="1"/>
  <c r="F15" i="1"/>
  <c r="C15" i="1" s="1"/>
  <c r="I9" i="1"/>
  <c r="C9" i="1" l="1"/>
  <c r="D9" i="1"/>
  <c r="C14" i="1"/>
  <c r="I12" i="1"/>
  <c r="I13" i="1"/>
  <c r="I10" i="1"/>
  <c r="I11" i="1"/>
  <c r="D16" i="1"/>
  <c r="I16" i="1"/>
  <c r="I14" i="1"/>
  <c r="D15" i="1"/>
  <c r="I15" i="1"/>
  <c r="F17" i="1"/>
  <c r="C10" i="1" l="1"/>
  <c r="D10" i="1"/>
  <c r="C22" i="1"/>
  <c r="C18" i="1"/>
  <c r="C23" i="1"/>
  <c r="C17" i="1"/>
  <c r="D19" i="1" l="1"/>
  <c r="C19" i="1"/>
  <c r="C39" i="1" l="1"/>
  <c r="C41" i="1" s="1"/>
  <c r="B6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　啓之</author>
    <author>掛川　浩司</author>
  </authors>
  <commentList>
    <comment ref="H9" authorId="0" shapeId="0" xr:uid="{00000000-0006-0000-00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入力例:
平成22年4月10日生まれの場合
h22.4.10または2010/4/10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0"/>
            <color indexed="81"/>
            <rFont val="ＭＳ Ｐゴシック"/>
            <family val="3"/>
            <charset val="128"/>
          </rPr>
          <t>のように入力（半角英数）。</t>
        </r>
      </text>
    </comment>
    <comment ref="G1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選択肢から選んでください（生徒本人から見た続柄）。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10" authorId="0" shapeId="0" xr:uid="{61F53F7C-CDE7-49CB-A101-288F45D00C64}">
      <text>
        <r>
          <rPr>
            <b/>
            <sz val="10"/>
            <color indexed="81"/>
            <rFont val="ＭＳ Ｐゴシック"/>
            <family val="3"/>
            <charset val="128"/>
          </rPr>
          <t>入力例:
平成10年11月24日生まれの場合
　　　</t>
        </r>
        <r>
          <rPr>
            <sz val="10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10"/>
            <color indexed="81"/>
            <rFont val="ＭＳ Ｐゴシック"/>
            <family val="3"/>
            <charset val="128"/>
          </rPr>
          <t>H10.11.24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0"/>
            <color indexed="81"/>
            <rFont val="ＭＳ Ｐゴシック"/>
            <family val="3"/>
            <charset val="128"/>
          </rPr>
          <t>のように入力（半角英数）。</t>
        </r>
      </text>
    </comment>
    <comment ref="G11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選択肢から、全世帯員を選んでください（生徒本人から見た続柄）。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11" authorId="0" shapeId="0" xr:uid="{3305C287-41E2-4CE0-A145-E8837D677F73}">
      <text>
        <r>
          <rPr>
            <b/>
            <sz val="10"/>
            <color indexed="81"/>
            <rFont val="ＭＳ Ｐゴシック"/>
            <family val="3"/>
            <charset val="128"/>
          </rPr>
          <t>入力例:
平成10年11月24日生まれの場合
　　　</t>
        </r>
        <r>
          <rPr>
            <sz val="10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10"/>
            <color indexed="81"/>
            <rFont val="ＭＳ Ｐゴシック"/>
            <family val="3"/>
            <charset val="128"/>
          </rPr>
          <t>H10.11.24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0"/>
            <color indexed="81"/>
            <rFont val="ＭＳ Ｐゴシック"/>
            <family val="3"/>
            <charset val="128"/>
          </rPr>
          <t>のように入力（半角英数）。</t>
        </r>
      </text>
    </comment>
    <comment ref="G12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選択肢から、全世帯員を選んでください（生徒本人から見た続柄）。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3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選択肢から、全世帯員を選んでください（生徒本人から見た続柄）。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13" authorId="0" shapeId="0" xr:uid="{00000000-0006-0000-0000-000009000000}">
      <text>
        <r>
          <rPr>
            <b/>
            <sz val="10"/>
            <color indexed="81"/>
            <rFont val="ＭＳ Ｐゴシック"/>
            <family val="3"/>
            <charset val="128"/>
          </rPr>
          <t>入力例:
平成10年11月24日生まれの場合
　　　</t>
        </r>
        <r>
          <rPr>
            <sz val="10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10"/>
            <color indexed="81"/>
            <rFont val="ＭＳ Ｐゴシック"/>
            <family val="3"/>
            <charset val="128"/>
          </rPr>
          <t>H10.11.24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0"/>
            <color indexed="81"/>
            <rFont val="ＭＳ Ｐゴシック"/>
            <family val="3"/>
            <charset val="128"/>
          </rPr>
          <t>のように入力（半角英数）。</t>
        </r>
      </text>
    </comment>
    <comment ref="G14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選択肢から、全世帯員を選んでください（生徒本人から見た続柄）。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14" authorId="0" shapeId="0" xr:uid="{00000000-0006-0000-0000-00000B000000}">
      <text>
        <r>
          <rPr>
            <b/>
            <sz val="10"/>
            <color indexed="81"/>
            <rFont val="ＭＳ Ｐゴシック"/>
            <family val="3"/>
            <charset val="128"/>
          </rPr>
          <t>入力例:
平成10年11月24日生まれの場合
　　　</t>
        </r>
        <r>
          <rPr>
            <sz val="10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10"/>
            <color indexed="81"/>
            <rFont val="ＭＳ Ｐゴシック"/>
            <family val="3"/>
            <charset val="128"/>
          </rPr>
          <t>H10.11.24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0"/>
            <color indexed="81"/>
            <rFont val="ＭＳ Ｐゴシック"/>
            <family val="3"/>
            <charset val="128"/>
          </rPr>
          <t>のように入力（半角英数）。</t>
        </r>
      </text>
    </comment>
    <comment ref="G15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選択肢から、全世帯員を選んでください（生徒本人から見た続柄）。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15" authorId="0" shapeId="0" xr:uid="{00000000-0006-0000-0000-00000D000000}">
      <text>
        <r>
          <rPr>
            <b/>
            <sz val="10"/>
            <color indexed="81"/>
            <rFont val="ＭＳ Ｐゴシック"/>
            <family val="3"/>
            <charset val="128"/>
          </rPr>
          <t>入力例:
平成10年11月24日生まれの場合
　　　</t>
        </r>
        <r>
          <rPr>
            <sz val="10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10"/>
            <color indexed="81"/>
            <rFont val="ＭＳ Ｐゴシック"/>
            <family val="3"/>
            <charset val="128"/>
          </rPr>
          <t>H10.11.24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0"/>
            <color indexed="81"/>
            <rFont val="ＭＳ Ｐゴシック"/>
            <family val="3"/>
            <charset val="128"/>
          </rPr>
          <t>のように入力（半角英数）。</t>
        </r>
      </text>
    </comment>
    <comment ref="G16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選択肢から、全世帯員を選んでください（生徒本人から見た続柄）。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16" authorId="0" shapeId="0" xr:uid="{00000000-0006-0000-0000-00000F000000}">
      <text>
        <r>
          <rPr>
            <b/>
            <sz val="10"/>
            <color indexed="81"/>
            <rFont val="ＭＳ Ｐゴシック"/>
            <family val="3"/>
            <charset val="128"/>
          </rPr>
          <t>入力例:
平成10年11月24日生まれの場合
　　　</t>
        </r>
        <r>
          <rPr>
            <sz val="10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10"/>
            <color indexed="81"/>
            <rFont val="ＭＳ Ｐゴシック"/>
            <family val="3"/>
            <charset val="128"/>
          </rPr>
          <t>H10.11.24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0"/>
            <color indexed="81"/>
            <rFont val="ＭＳ Ｐゴシック"/>
            <family val="3"/>
            <charset val="128"/>
          </rPr>
          <t>のように入力（半角英数）。</t>
        </r>
      </text>
    </comment>
    <comment ref="F17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世帯の合計人数が自動で計算されます。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24" authorId="0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母（父）子世帯の場合、１８歳未満の子の人数を選択</t>
        </r>
      </text>
    </comment>
    <comment ref="C25" authorId="0" shapeId="0" xr:uid="{00000000-0006-0000-00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身体障害者1級・2級は</t>
        </r>
        <r>
          <rPr>
            <b/>
            <sz val="9"/>
            <color indexed="10"/>
            <rFont val="ＭＳ Ｐゴシック"/>
            <family val="3"/>
            <charset val="128"/>
          </rPr>
          <t>321,720</t>
        </r>
        <r>
          <rPr>
            <b/>
            <sz val="9"/>
            <color indexed="81"/>
            <rFont val="ＭＳ Ｐゴシック"/>
            <family val="3"/>
            <charset val="128"/>
          </rPr>
          <t>を選択、3級は</t>
        </r>
        <r>
          <rPr>
            <b/>
            <sz val="9"/>
            <color indexed="10"/>
            <rFont val="ＭＳ Ｐゴシック"/>
            <family val="3"/>
            <charset val="128"/>
          </rPr>
          <t>214,440</t>
        </r>
        <r>
          <rPr>
            <b/>
            <sz val="9"/>
            <color indexed="81"/>
            <rFont val="ＭＳ Ｐゴシック"/>
            <family val="3"/>
            <charset val="128"/>
          </rPr>
          <t>を選択</t>
        </r>
      </text>
    </comment>
    <comment ref="C26" authorId="0" shapeId="0" xr:uid="{00000000-0006-0000-00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在宅患者がいる場合は</t>
        </r>
        <r>
          <rPr>
            <b/>
            <sz val="9"/>
            <color indexed="10"/>
            <rFont val="ＭＳ Ｐゴシック"/>
            <family val="3"/>
            <charset val="128"/>
          </rPr>
          <t>159,240</t>
        </r>
        <r>
          <rPr>
            <b/>
            <sz val="9"/>
            <color indexed="81"/>
            <rFont val="ＭＳ Ｐゴシック"/>
            <family val="3"/>
            <charset val="128"/>
          </rPr>
          <t>を選択</t>
        </r>
      </text>
    </comment>
    <comment ref="C27" authorId="1" shapeId="0" xr:uid="{00000000-0006-0000-00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放射能疾病の状態の方がいる場合</t>
        </r>
        <r>
          <rPr>
            <b/>
            <sz val="9"/>
            <color indexed="10"/>
            <rFont val="ＭＳ Ｐゴシック"/>
            <family val="3"/>
            <charset val="128"/>
          </rPr>
          <t>561,120</t>
        </r>
        <r>
          <rPr>
            <b/>
            <sz val="9"/>
            <color indexed="81"/>
            <rFont val="ＭＳ Ｐゴシック"/>
            <family val="3"/>
            <charset val="128"/>
          </rPr>
          <t>を、疾病状態が治った方がいる場合</t>
        </r>
        <r>
          <rPr>
            <b/>
            <sz val="9"/>
            <color indexed="10"/>
            <rFont val="ＭＳ Ｐゴシック"/>
            <family val="3"/>
            <charset val="128"/>
          </rPr>
          <t>280,560</t>
        </r>
        <r>
          <rPr>
            <b/>
            <sz val="9"/>
            <color indexed="81"/>
            <rFont val="ＭＳ Ｐゴシック"/>
            <family val="3"/>
            <charset val="128"/>
          </rPr>
          <t>を選択</t>
        </r>
      </text>
    </comment>
    <comment ref="F28" authorId="0" shapeId="0" xr:uid="{00000000-0006-0000-00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世帯内に高校修了前の子がいる場合は、人数を選択</t>
        </r>
      </text>
    </comment>
    <comment ref="F29" authorId="0" shapeId="0" xr:uid="{00000000-0006-0000-00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４人以上の世帯に属する３歳に満たない児童がいる場合は、人数を選択</t>
        </r>
      </text>
    </comment>
    <comment ref="F30" authorId="0" shapeId="0" xr:uid="{00000000-0006-0000-00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世帯内に第3子以降の3歳未満（当該児童に居宅以外の基準生活費が算定される場合に限る。）の子がいる場合は、その人数を選択</t>
        </r>
      </text>
    </comment>
    <comment ref="F31" authorId="0" shapeId="0" xr:uid="{00000000-0006-0000-00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世帯内に第３子以降の「３歳以上小学校修了前」のものがいる場合は、その人数を選択</t>
        </r>
      </text>
    </comment>
    <comment ref="F32" authorId="1" shapeId="0" xr:uid="{00000000-0006-0000-00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居宅で重度障害者を介護している場合は１を選択</t>
        </r>
      </text>
    </comment>
    <comment ref="C33" authorId="0" shapeId="0" xr:uid="{00000000-0006-0000-00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令和７年中に支払った家賃実費を入力（借家の場合のみ）。</t>
        </r>
      </text>
    </comment>
    <comment ref="F34" authorId="0" shapeId="0" xr:uid="{00000000-0006-0000-0000-00001E000000}">
      <text>
        <r>
          <rPr>
            <b/>
            <sz val="9"/>
            <color indexed="81"/>
            <rFont val="ＭＳ Ｐゴシック"/>
            <family val="3"/>
            <charset val="128"/>
          </rPr>
          <t>世帯内の小学生の人数を選択</t>
        </r>
      </text>
    </comment>
    <comment ref="F35" authorId="0" shapeId="0" xr:uid="{00000000-0006-0000-00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世帯内の中学生の人数を選択</t>
        </r>
      </text>
    </comment>
    <comment ref="F36" authorId="0" shapeId="0" xr:uid="{00000000-0006-0000-00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世帯内の高校生の人数を選択</t>
        </r>
      </text>
    </comment>
    <comment ref="C37" authorId="0" shapeId="0" xr:uid="{00000000-0006-0000-00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令和７年中に長期療養として入院料などの医療費や、入院患者日用品を支出した場合の実費金額を入力。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46" authorId="0" shapeId="0" xr:uid="{00000000-0006-0000-0000-000022000000}">
      <text>
        <r>
          <rPr>
            <b/>
            <sz val="9"/>
            <color indexed="81"/>
            <rFont val="ＭＳ Ｐゴシック"/>
            <family val="3"/>
            <charset val="128"/>
          </rPr>
          <t>年間の所得金額を入力。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46" authorId="0" shapeId="0" xr:uid="{00000000-0006-0000-0000-00002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選択肢から選んでください（生徒本人から見た続柄）。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47" authorId="0" shapeId="0" xr:uid="{00000000-0006-0000-0000-000024000000}">
      <text>
        <r>
          <rPr>
            <b/>
            <sz val="9"/>
            <color indexed="81"/>
            <rFont val="ＭＳ Ｐゴシック"/>
            <family val="3"/>
            <charset val="128"/>
          </rPr>
          <t>年間の所得金額を入力。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47" authorId="0" shapeId="0" xr:uid="{4189023F-30C6-4539-AD1C-C30C3403EFC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選択肢から選んでください（生徒本人から見た続柄）。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48" authorId="0" shapeId="0" xr:uid="{00000000-0006-0000-0000-000026000000}">
      <text>
        <r>
          <rPr>
            <b/>
            <sz val="9"/>
            <color indexed="81"/>
            <rFont val="ＭＳ Ｐゴシック"/>
            <family val="3"/>
            <charset val="128"/>
          </rPr>
          <t>年間の所得金額を入力。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48" authorId="0" shapeId="0" xr:uid="{1F22CBE7-3967-47D1-817D-FBC6BED09CC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選択肢から選んでください（生徒本人から見た続柄）。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49" authorId="0" shapeId="0" xr:uid="{00000000-0006-0000-0000-000028000000}">
      <text>
        <r>
          <rPr>
            <b/>
            <sz val="9"/>
            <color indexed="81"/>
            <rFont val="ＭＳ Ｐゴシック"/>
            <family val="3"/>
            <charset val="128"/>
          </rPr>
          <t>年間の所得金額を入力。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49" authorId="0" shapeId="0" xr:uid="{6E93F185-AB8F-4B6A-B60D-12ABED6ED9E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選択肢から選んでください（生徒本人から見た続柄）。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50" authorId="0" shapeId="0" xr:uid="{00000000-0006-0000-0000-00002A000000}">
      <text>
        <r>
          <rPr>
            <b/>
            <sz val="9"/>
            <color indexed="81"/>
            <rFont val="ＭＳ Ｐゴシック"/>
            <family val="3"/>
            <charset val="128"/>
          </rPr>
          <t>年間の所得金額を入力。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50" authorId="0" shapeId="0" xr:uid="{B9C39C94-FBEB-4303-BD84-DF61C0425BE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選択肢から選んでください（生徒本人から見た続柄）。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51" authorId="0" shapeId="0" xr:uid="{00000000-0006-0000-0000-00002C000000}">
      <text>
        <r>
          <rPr>
            <b/>
            <sz val="9"/>
            <color indexed="81"/>
            <rFont val="ＭＳ Ｐゴシック"/>
            <family val="3"/>
            <charset val="128"/>
          </rPr>
          <t>年間の所得金額を入力。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51" authorId="0" shapeId="0" xr:uid="{BBDEA10A-C5C2-4525-9575-E02B23BBC18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選択肢から選んでください（生徒本人から見た続柄）。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52" authorId="1" shapeId="0" xr:uid="{00000000-0006-0000-0000-00002E000000}">
      <text>
        <r>
          <rPr>
            <b/>
            <sz val="9"/>
            <color indexed="81"/>
            <rFont val="ＭＳ Ｐゴシック"/>
            <family val="3"/>
            <charset val="128"/>
          </rPr>
          <t>所得の名称を入力</t>
        </r>
      </text>
    </comment>
    <comment ref="C52" authorId="0" shapeId="0" xr:uid="{00000000-0006-0000-0000-00002F000000}">
      <text>
        <r>
          <rPr>
            <b/>
            <sz val="9"/>
            <color indexed="81"/>
            <rFont val="ＭＳ Ｐゴシック"/>
            <family val="3"/>
            <charset val="128"/>
          </rPr>
          <t>年間の収入から、必要経費を差し引いた後の所得金額を入力。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52" authorId="0" shapeId="0" xr:uid="{ED01D37F-8C31-4D34-9D0D-F71C3EB158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選択肢から選んでください（生徒本人から見た続柄）。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53" authorId="1" shapeId="0" xr:uid="{00000000-0006-0000-0000-000031000000}">
      <text>
        <r>
          <rPr>
            <b/>
            <sz val="9"/>
            <color indexed="81"/>
            <rFont val="ＭＳ Ｐゴシック"/>
            <family val="3"/>
            <charset val="128"/>
          </rPr>
          <t>所得の名称を入力</t>
        </r>
      </text>
    </comment>
    <comment ref="C53" authorId="0" shapeId="0" xr:uid="{00000000-0006-0000-0000-000032000000}">
      <text>
        <r>
          <rPr>
            <b/>
            <sz val="9"/>
            <color indexed="81"/>
            <rFont val="ＭＳ Ｐゴシック"/>
            <family val="3"/>
            <charset val="128"/>
          </rPr>
          <t>年間の収入から、必要経費を差し引いた後の所得金額を入力。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53" authorId="0" shapeId="0" xr:uid="{E0228B84-ECC6-4AF0-87B9-383DAE8EC12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選択肢から選んでください（生徒本人から見た続柄）。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55" authorId="0" shapeId="0" xr:uid="{00000000-0006-0000-0000-000034000000}">
      <text>
        <r>
          <rPr>
            <b/>
            <sz val="9"/>
            <color indexed="81"/>
            <rFont val="ＭＳ Ｐゴシック"/>
            <family val="3"/>
            <charset val="128"/>
          </rPr>
          <t>受給している場合は、年額を入力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56" authorId="0" shapeId="0" xr:uid="{00000000-0006-0000-0000-000035000000}">
      <text>
        <r>
          <rPr>
            <b/>
            <sz val="9"/>
            <color indexed="81"/>
            <rFont val="ＭＳ Ｐゴシック"/>
            <family val="3"/>
            <charset val="128"/>
          </rPr>
          <t>受給している場合は、年額を入力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57" authorId="0" shapeId="0" xr:uid="{00000000-0006-0000-0000-000036000000}">
      <text>
        <r>
          <rPr>
            <b/>
            <sz val="9"/>
            <color indexed="81"/>
            <rFont val="ＭＳ Ｐゴシック"/>
            <family val="3"/>
            <charset val="128"/>
          </rPr>
          <t>援助を受けている場合は、年額を入力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58" authorId="0" shapeId="0" xr:uid="{00000000-0006-0000-0000-000037000000}">
      <text>
        <r>
          <rPr>
            <b/>
            <sz val="9"/>
            <color indexed="81"/>
            <rFont val="ＭＳ Ｐゴシック"/>
            <family val="3"/>
            <charset val="128"/>
          </rPr>
          <t>受給している場合は、年額を入力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59" authorId="0" shapeId="0" xr:uid="{00000000-0006-0000-0000-000038000000}">
      <text>
        <r>
          <rPr>
            <b/>
            <sz val="9"/>
            <color indexed="81"/>
            <rFont val="ＭＳ Ｐゴシック"/>
            <family val="3"/>
            <charset val="128"/>
          </rPr>
          <t>受給している場合は、年額を入力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61" authorId="0" shapeId="0" xr:uid="{00000000-0006-0000-0000-000039000000}">
      <text>
        <r>
          <rPr>
            <b/>
            <sz val="9"/>
            <color indexed="81"/>
            <rFont val="ＭＳ Ｐゴシック"/>
            <family val="3"/>
            <charset val="128"/>
          </rPr>
          <t>マイナスを付けて、年間支払金額を入力。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　啓之</author>
    <author>掛川　浩司</author>
  </authors>
  <commentList>
    <comment ref="I9" authorId="0" shapeId="0" xr:uid="{3EA79628-EBAF-4D2D-995B-74A1D173D69B}">
      <text>
        <r>
          <rPr>
            <b/>
            <sz val="10"/>
            <color indexed="81"/>
            <rFont val="ＭＳ Ｐゴシック"/>
            <family val="3"/>
            <charset val="128"/>
          </rPr>
          <t>入力例:
平成20年4月10日生まれの場合
　　　h20.4.10</t>
        </r>
        <r>
          <rPr>
            <sz val="10"/>
            <color indexed="81"/>
            <rFont val="ＭＳ Ｐゴシック"/>
            <family val="3"/>
            <charset val="128"/>
          </rPr>
          <t>または</t>
        </r>
        <r>
          <rPr>
            <b/>
            <sz val="10"/>
            <color indexed="81"/>
            <rFont val="ＭＳ Ｐゴシック"/>
            <family val="3"/>
            <charset val="128"/>
          </rPr>
          <t>2008/4/10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0"/>
            <color indexed="81"/>
            <rFont val="ＭＳ Ｐゴシック"/>
            <family val="3"/>
            <charset val="128"/>
          </rPr>
          <t>のように入力（半角英数）。</t>
        </r>
      </text>
    </comment>
    <comment ref="H10" authorId="0" shapeId="0" xr:uid="{8A8E71B0-D9A1-4A9C-BE98-C4EFAB4AAF58}">
      <text>
        <r>
          <rPr>
            <b/>
            <sz val="9"/>
            <color indexed="81"/>
            <rFont val="ＭＳ Ｐゴシック"/>
            <family val="3"/>
            <charset val="128"/>
          </rPr>
          <t>選択肢から選んでください（生徒本人から見た続柄）。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0" authorId="0" shapeId="0" xr:uid="{D9BFCA84-BEB6-4740-B501-5172325AA495}">
      <text>
        <r>
          <rPr>
            <b/>
            <sz val="10"/>
            <color indexed="81"/>
            <rFont val="ＭＳ Ｐゴシック"/>
            <family val="3"/>
            <charset val="128"/>
          </rPr>
          <t>入力例:
昭和52年5月5日生まれの場合
　　　 ｓ52.5.5</t>
        </r>
        <r>
          <rPr>
            <sz val="10"/>
            <color indexed="81"/>
            <rFont val="ＭＳ Ｐゴシック"/>
            <family val="3"/>
            <charset val="128"/>
          </rPr>
          <t>または</t>
        </r>
        <r>
          <rPr>
            <b/>
            <sz val="10"/>
            <color indexed="81"/>
            <rFont val="ＭＳ Ｐゴシック"/>
            <family val="3"/>
            <charset val="128"/>
          </rPr>
          <t>1977/5/5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0"/>
            <color indexed="81"/>
            <rFont val="ＭＳ Ｐゴシック"/>
            <family val="3"/>
            <charset val="128"/>
          </rPr>
          <t>のように入力（半角英数）。</t>
        </r>
      </text>
    </comment>
    <comment ref="H11" authorId="0" shapeId="0" xr:uid="{E73534EF-A126-4705-A22A-432620805571}">
      <text>
        <r>
          <rPr>
            <b/>
            <sz val="9"/>
            <color indexed="81"/>
            <rFont val="ＭＳ Ｐゴシック"/>
            <family val="3"/>
            <charset val="128"/>
          </rPr>
          <t>選択肢から、全世帯員を選んでください（生徒本人から見た続柄）。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1" authorId="0" shapeId="0" xr:uid="{DA61A0C9-28D5-4572-BBDF-AF8BB453C3B0}">
      <text>
        <r>
          <rPr>
            <b/>
            <sz val="10"/>
            <color indexed="81"/>
            <rFont val="ＭＳ Ｐゴシック"/>
            <family val="3"/>
            <charset val="128"/>
          </rPr>
          <t>入力例:
昭和55年6月24日生まれの場合
　　　</t>
        </r>
        <r>
          <rPr>
            <sz val="10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10"/>
            <color indexed="81"/>
            <rFont val="ＭＳ Ｐゴシック"/>
            <family val="3"/>
            <charset val="128"/>
          </rPr>
          <t>ｓ55.6.6</t>
        </r>
        <r>
          <rPr>
            <sz val="10"/>
            <color indexed="81"/>
            <rFont val="ＭＳ Ｐゴシック"/>
            <family val="3"/>
            <charset val="128"/>
          </rPr>
          <t>または</t>
        </r>
        <r>
          <rPr>
            <b/>
            <sz val="10"/>
            <color indexed="81"/>
            <rFont val="ＭＳ Ｐゴシック"/>
            <family val="3"/>
            <charset val="128"/>
          </rPr>
          <t>1980/6/6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0"/>
            <color indexed="81"/>
            <rFont val="ＭＳ Ｐゴシック"/>
            <family val="3"/>
            <charset val="128"/>
          </rPr>
          <t>のように入力（半角英数）。</t>
        </r>
      </text>
    </comment>
    <comment ref="H12" authorId="0" shapeId="0" xr:uid="{58B264C2-D26A-4574-885A-650F33A54DA7}">
      <text>
        <r>
          <rPr>
            <b/>
            <sz val="9"/>
            <color indexed="81"/>
            <rFont val="ＭＳ Ｐゴシック"/>
            <family val="3"/>
            <charset val="128"/>
          </rPr>
          <t>選択肢から、全世帯員を選んでください（生徒本人から見た続柄）。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2" authorId="0" shapeId="0" xr:uid="{D749FD0A-4B49-4FC3-8088-F14FE9CFD3D6}">
      <text>
        <r>
          <rPr>
            <b/>
            <sz val="10"/>
            <color indexed="81"/>
            <rFont val="ＭＳ Ｐゴシック"/>
            <family val="3"/>
            <charset val="128"/>
          </rPr>
          <t>入力例:
平成23年3月2日生まれの場合
　　　</t>
        </r>
        <r>
          <rPr>
            <sz val="10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10"/>
            <color indexed="81"/>
            <rFont val="ＭＳ Ｐゴシック"/>
            <family val="3"/>
            <charset val="128"/>
          </rPr>
          <t>h23.3.2または2011/3/2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0"/>
            <color indexed="81"/>
            <rFont val="ＭＳ Ｐゴシック"/>
            <family val="3"/>
            <charset val="128"/>
          </rPr>
          <t>のように入力（半角英数）。</t>
        </r>
      </text>
    </comment>
    <comment ref="H13" authorId="0" shapeId="0" xr:uid="{E7986034-C829-4058-A4A8-D380A6CE7FDA}">
      <text>
        <r>
          <rPr>
            <b/>
            <sz val="9"/>
            <color indexed="81"/>
            <rFont val="ＭＳ Ｐゴシック"/>
            <family val="3"/>
            <charset val="128"/>
          </rPr>
          <t>選択肢から、全世帯員を選んでください（生徒本人から見た続柄）。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3" authorId="0" shapeId="0" xr:uid="{0DF1274F-5146-4E51-B183-A52402437116}">
      <text>
        <r>
          <rPr>
            <b/>
            <sz val="10"/>
            <color indexed="81"/>
            <rFont val="ＭＳ Ｐゴシック"/>
            <family val="3"/>
            <charset val="128"/>
          </rPr>
          <t>入力例:
平成10年11月24日生まれの場合
　　　</t>
        </r>
        <r>
          <rPr>
            <sz val="10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10"/>
            <color indexed="81"/>
            <rFont val="ＭＳ Ｐゴシック"/>
            <family val="3"/>
            <charset val="128"/>
          </rPr>
          <t>H10.11.24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0"/>
            <color indexed="81"/>
            <rFont val="ＭＳ Ｐゴシック"/>
            <family val="3"/>
            <charset val="128"/>
          </rPr>
          <t>のように入力（半角英数）。</t>
        </r>
      </text>
    </comment>
    <comment ref="H14" authorId="0" shapeId="0" xr:uid="{2D793C28-BDE8-468C-90B0-01A4B4568994}">
      <text>
        <r>
          <rPr>
            <b/>
            <sz val="9"/>
            <color indexed="81"/>
            <rFont val="ＭＳ Ｐゴシック"/>
            <family val="3"/>
            <charset val="128"/>
          </rPr>
          <t>選択肢から、全世帯員を選んでください（生徒本人から見た続柄）。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4" authorId="0" shapeId="0" xr:uid="{1C2B398B-D429-4D67-8B5F-F6BEC87192B6}">
      <text>
        <r>
          <rPr>
            <b/>
            <sz val="10"/>
            <color indexed="81"/>
            <rFont val="ＭＳ Ｐゴシック"/>
            <family val="3"/>
            <charset val="128"/>
          </rPr>
          <t>入力例:
平成10年11月24日生まれの場合
　　　</t>
        </r>
        <r>
          <rPr>
            <sz val="10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10"/>
            <color indexed="81"/>
            <rFont val="ＭＳ Ｐゴシック"/>
            <family val="3"/>
            <charset val="128"/>
          </rPr>
          <t>H10.11.24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0"/>
            <color indexed="81"/>
            <rFont val="ＭＳ Ｐゴシック"/>
            <family val="3"/>
            <charset val="128"/>
          </rPr>
          <t>のように入力（半角英数）。</t>
        </r>
      </text>
    </comment>
    <comment ref="H15" authorId="0" shapeId="0" xr:uid="{35E19877-9ED1-4FF5-8862-94A543FDAE7E}">
      <text>
        <r>
          <rPr>
            <b/>
            <sz val="9"/>
            <color indexed="81"/>
            <rFont val="ＭＳ Ｐゴシック"/>
            <family val="3"/>
            <charset val="128"/>
          </rPr>
          <t>選択肢から、全世帯員を選んでください（生徒本人から見た続柄）。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5" authorId="0" shapeId="0" xr:uid="{9ADF8876-BADA-41AF-B421-15F1045ED9D9}">
      <text>
        <r>
          <rPr>
            <b/>
            <sz val="10"/>
            <color indexed="81"/>
            <rFont val="ＭＳ Ｐゴシック"/>
            <family val="3"/>
            <charset val="128"/>
          </rPr>
          <t>入力例:
平成10年11月24日生まれの場合
　　　</t>
        </r>
        <r>
          <rPr>
            <sz val="10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10"/>
            <color indexed="81"/>
            <rFont val="ＭＳ Ｐゴシック"/>
            <family val="3"/>
            <charset val="128"/>
          </rPr>
          <t>H10.11.24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0"/>
            <color indexed="81"/>
            <rFont val="ＭＳ Ｐゴシック"/>
            <family val="3"/>
            <charset val="128"/>
          </rPr>
          <t>のように入力（半角英数）。</t>
        </r>
      </text>
    </comment>
    <comment ref="H16" authorId="0" shapeId="0" xr:uid="{624569CC-E43D-47ED-864B-CB19929BFA0E}">
      <text>
        <r>
          <rPr>
            <b/>
            <sz val="9"/>
            <color indexed="81"/>
            <rFont val="ＭＳ Ｐゴシック"/>
            <family val="3"/>
            <charset val="128"/>
          </rPr>
          <t>選択肢から、全世帯員を選んでください（生徒本人から見た続柄）。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6" authorId="0" shapeId="0" xr:uid="{9E5796CA-C001-4C8F-834A-FBD0F7AF6F07}">
      <text>
        <r>
          <rPr>
            <b/>
            <sz val="10"/>
            <color indexed="81"/>
            <rFont val="ＭＳ Ｐゴシック"/>
            <family val="3"/>
            <charset val="128"/>
          </rPr>
          <t>入力例:
平成10年11月24日生まれの場合
　　　</t>
        </r>
        <r>
          <rPr>
            <sz val="10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10"/>
            <color indexed="81"/>
            <rFont val="ＭＳ Ｐゴシック"/>
            <family val="3"/>
            <charset val="128"/>
          </rPr>
          <t>H10.11.24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0"/>
            <color indexed="81"/>
            <rFont val="ＭＳ Ｐゴシック"/>
            <family val="3"/>
            <charset val="128"/>
          </rPr>
          <t>のように入力（半角英数）。</t>
        </r>
      </text>
    </comment>
    <comment ref="G17" authorId="0" shapeId="0" xr:uid="{635C47DD-9D38-4C23-B364-9A111E436EA0}">
      <text>
        <r>
          <rPr>
            <b/>
            <sz val="9"/>
            <color indexed="81"/>
            <rFont val="ＭＳ Ｐゴシック"/>
            <family val="3"/>
            <charset val="128"/>
          </rPr>
          <t>世帯の合計人数が自動で計算されます。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24" authorId="0" shapeId="0" xr:uid="{AE6A5E36-7DFD-4655-AC53-13B9C8B7166F}">
      <text>
        <r>
          <rPr>
            <b/>
            <sz val="9"/>
            <color indexed="81"/>
            <rFont val="ＭＳ Ｐゴシック"/>
            <family val="3"/>
            <charset val="128"/>
          </rPr>
          <t>母（父）子世帯の場合、１８歳未満の子の人数を選択</t>
        </r>
      </text>
    </comment>
    <comment ref="D25" authorId="0" shapeId="0" xr:uid="{B0FD4E80-215B-4073-BBE1-CDE7EC7A3188}">
      <text>
        <r>
          <rPr>
            <b/>
            <sz val="9"/>
            <color indexed="81"/>
            <rFont val="ＭＳ Ｐゴシック"/>
            <family val="3"/>
            <charset val="128"/>
          </rPr>
          <t>身体障害者1級・2級は</t>
        </r>
        <r>
          <rPr>
            <b/>
            <sz val="9"/>
            <color indexed="10"/>
            <rFont val="ＭＳ Ｐゴシック"/>
            <family val="3"/>
            <charset val="128"/>
          </rPr>
          <t>321,720</t>
        </r>
        <r>
          <rPr>
            <b/>
            <sz val="9"/>
            <color indexed="81"/>
            <rFont val="ＭＳ Ｐゴシック"/>
            <family val="3"/>
            <charset val="128"/>
          </rPr>
          <t>を選択、3級は</t>
        </r>
        <r>
          <rPr>
            <b/>
            <sz val="9"/>
            <color indexed="10"/>
            <rFont val="ＭＳ Ｐゴシック"/>
            <family val="3"/>
            <charset val="128"/>
          </rPr>
          <t>214,440</t>
        </r>
        <r>
          <rPr>
            <b/>
            <sz val="9"/>
            <color indexed="81"/>
            <rFont val="ＭＳ Ｐゴシック"/>
            <family val="3"/>
            <charset val="128"/>
          </rPr>
          <t>を選択</t>
        </r>
      </text>
    </comment>
    <comment ref="D26" authorId="0" shapeId="0" xr:uid="{5CF48966-DFDD-48AF-A524-FE9A72A3DAED}">
      <text>
        <r>
          <rPr>
            <b/>
            <sz val="9"/>
            <color indexed="81"/>
            <rFont val="ＭＳ Ｐゴシック"/>
            <family val="3"/>
            <charset val="128"/>
          </rPr>
          <t>在宅患者がいる場合は</t>
        </r>
        <r>
          <rPr>
            <b/>
            <sz val="9"/>
            <color indexed="10"/>
            <rFont val="ＭＳ Ｐゴシック"/>
            <family val="3"/>
            <charset val="128"/>
          </rPr>
          <t>159,240</t>
        </r>
        <r>
          <rPr>
            <b/>
            <sz val="9"/>
            <color indexed="81"/>
            <rFont val="ＭＳ Ｐゴシック"/>
            <family val="3"/>
            <charset val="128"/>
          </rPr>
          <t>を選択</t>
        </r>
      </text>
    </comment>
    <comment ref="D27" authorId="1" shapeId="0" xr:uid="{001FBF38-E546-40E1-9246-09CF459EE9E5}">
      <text>
        <r>
          <rPr>
            <b/>
            <sz val="9"/>
            <color indexed="81"/>
            <rFont val="ＭＳ Ｐゴシック"/>
            <family val="3"/>
            <charset val="128"/>
          </rPr>
          <t>放射能疾病の状態の方がいる場合</t>
        </r>
        <r>
          <rPr>
            <b/>
            <sz val="9"/>
            <color indexed="10"/>
            <rFont val="ＭＳ Ｐゴシック"/>
            <family val="3"/>
            <charset val="128"/>
          </rPr>
          <t>549,120</t>
        </r>
        <r>
          <rPr>
            <b/>
            <sz val="9"/>
            <color indexed="81"/>
            <rFont val="ＭＳ Ｐゴシック"/>
            <family val="3"/>
            <charset val="128"/>
          </rPr>
          <t>を、疾病状態が治った方がいる場合</t>
        </r>
        <r>
          <rPr>
            <b/>
            <sz val="9"/>
            <color indexed="10"/>
            <rFont val="ＭＳ Ｐゴシック"/>
            <family val="3"/>
            <charset val="128"/>
          </rPr>
          <t>274,560</t>
        </r>
        <r>
          <rPr>
            <b/>
            <sz val="9"/>
            <color indexed="81"/>
            <rFont val="ＭＳ Ｐゴシック"/>
            <family val="3"/>
            <charset val="128"/>
          </rPr>
          <t>を選択</t>
        </r>
      </text>
    </comment>
    <comment ref="G28" authorId="0" shapeId="0" xr:uid="{A51D4DD1-FD54-49BF-AEE3-83B32F600734}">
      <text>
        <r>
          <rPr>
            <b/>
            <sz val="9"/>
            <color indexed="81"/>
            <rFont val="ＭＳ Ｐゴシック"/>
            <family val="3"/>
            <charset val="128"/>
          </rPr>
          <t>世帯内に高校修了前の子がいる場合は、人数を選択</t>
        </r>
      </text>
    </comment>
    <comment ref="G29" authorId="0" shapeId="0" xr:uid="{74950FA4-FC68-458C-8D8B-24B701B0D91A}">
      <text>
        <r>
          <rPr>
            <b/>
            <sz val="9"/>
            <color indexed="81"/>
            <rFont val="ＭＳ Ｐゴシック"/>
            <family val="3"/>
            <charset val="128"/>
          </rPr>
          <t>４人以上の世帯に属する３歳に満たない児童がいる場合は、人数を選択</t>
        </r>
      </text>
    </comment>
    <comment ref="G30" authorId="0" shapeId="0" xr:uid="{4EEF7666-0A09-48FE-8989-1F6105E07D46}">
      <text>
        <r>
          <rPr>
            <b/>
            <sz val="9"/>
            <color indexed="81"/>
            <rFont val="ＭＳ Ｐゴシック"/>
            <family val="3"/>
            <charset val="128"/>
          </rPr>
          <t>世帯内に第3子以降の3歳未満（当該児童に居宅以外の基準生活費が算定される場合に限る。）の子がいる場合は、その人数を選択</t>
        </r>
      </text>
    </comment>
    <comment ref="G31" authorId="0" shapeId="0" xr:uid="{6C2F8B17-9037-4D34-852E-69B0478822F7}">
      <text>
        <r>
          <rPr>
            <b/>
            <sz val="9"/>
            <color indexed="81"/>
            <rFont val="ＭＳ Ｐゴシック"/>
            <family val="3"/>
            <charset val="128"/>
          </rPr>
          <t>世帯内に第３子以降の「３歳以上小学校修了前」のものがいる場合は、その人数を選択</t>
        </r>
      </text>
    </comment>
    <comment ref="G32" authorId="1" shapeId="0" xr:uid="{2461C3EA-DF5A-4A40-95F1-A41CE6AD51EA}">
      <text>
        <r>
          <rPr>
            <b/>
            <sz val="9"/>
            <color indexed="81"/>
            <rFont val="ＭＳ Ｐゴシック"/>
            <family val="3"/>
            <charset val="128"/>
          </rPr>
          <t>居宅で重度障害者を介護している場合は１を選択</t>
        </r>
      </text>
    </comment>
    <comment ref="D33" authorId="0" shapeId="0" xr:uid="{B7C55083-79EC-4FAF-A44A-45385951B67D}">
      <text>
        <r>
          <rPr>
            <b/>
            <sz val="9"/>
            <color indexed="81"/>
            <rFont val="ＭＳ Ｐゴシック"/>
            <family val="3"/>
            <charset val="128"/>
          </rPr>
          <t>令和5年中に支払った家賃実費を入力（借家の場合のみ）。</t>
        </r>
      </text>
    </comment>
    <comment ref="G34" authorId="0" shapeId="0" xr:uid="{7F60CB9D-22F6-472F-990A-FF5E1FBA5075}">
      <text>
        <r>
          <rPr>
            <b/>
            <sz val="9"/>
            <color indexed="81"/>
            <rFont val="ＭＳ Ｐゴシック"/>
            <family val="3"/>
            <charset val="128"/>
          </rPr>
          <t>世帯内の小学生の人数を選択</t>
        </r>
      </text>
    </comment>
    <comment ref="G35" authorId="0" shapeId="0" xr:uid="{185A1383-EE38-4FC4-9B32-EECE134BAF94}">
      <text>
        <r>
          <rPr>
            <b/>
            <sz val="9"/>
            <color indexed="81"/>
            <rFont val="ＭＳ Ｐゴシック"/>
            <family val="3"/>
            <charset val="128"/>
          </rPr>
          <t>世帯内の中学生の人数を選択</t>
        </r>
      </text>
    </comment>
    <comment ref="G36" authorId="0" shapeId="0" xr:uid="{2B526E79-87EA-4294-806D-0CFF8B10CCB8}">
      <text>
        <r>
          <rPr>
            <b/>
            <sz val="9"/>
            <color indexed="81"/>
            <rFont val="ＭＳ Ｐゴシック"/>
            <family val="3"/>
            <charset val="128"/>
          </rPr>
          <t>世帯内の高校生の人数を選択</t>
        </r>
      </text>
    </comment>
    <comment ref="D37" authorId="0" shapeId="0" xr:uid="{1B3AC3CD-09BA-4068-AEF8-B7E21CA9257E}">
      <text>
        <r>
          <rPr>
            <b/>
            <sz val="9"/>
            <color indexed="81"/>
            <rFont val="ＭＳ Ｐゴシック"/>
            <family val="3"/>
            <charset val="128"/>
          </rPr>
          <t>令和5年中に長期療養として入院料などの医療費や、入院患者日用品を支出した場合の実費金額を入力。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46" authorId="0" shapeId="0" xr:uid="{A2982F5E-5F92-4AC8-9B0B-50FB302CB0E3}">
      <text>
        <r>
          <rPr>
            <b/>
            <sz val="9"/>
            <color indexed="81"/>
            <rFont val="ＭＳ Ｐゴシック"/>
            <family val="3"/>
            <charset val="128"/>
          </rPr>
          <t>年間の所得金額を入力。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46" authorId="0" shapeId="0" xr:uid="{79D83900-08A9-4E76-AA50-F24960DD0F5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選択肢から選んでください（生徒本人から見た続柄）。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47" authorId="0" shapeId="0" xr:uid="{928910E2-C3A5-4DBA-9639-231ED2C921FD}">
      <text>
        <r>
          <rPr>
            <b/>
            <sz val="9"/>
            <color indexed="81"/>
            <rFont val="ＭＳ Ｐゴシック"/>
            <family val="3"/>
            <charset val="128"/>
          </rPr>
          <t>年間の所得金額を入力。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47" authorId="0" shapeId="0" xr:uid="{C3464ECC-689F-4B40-A698-0338E8FB1A7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選択肢から選んでください（生徒本人から見た続柄）。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48" authorId="0" shapeId="0" xr:uid="{CE23509D-F6A3-4D19-BFA2-7E47570080AF}">
      <text>
        <r>
          <rPr>
            <b/>
            <sz val="9"/>
            <color indexed="81"/>
            <rFont val="ＭＳ Ｐゴシック"/>
            <family val="3"/>
            <charset val="128"/>
          </rPr>
          <t>年間の所得金額を入力。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48" authorId="0" shapeId="0" xr:uid="{9DE9EA4E-00E1-4CF4-8918-A336A7C2E1D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選択肢から選んでください（生徒本人から見た続柄）。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49" authorId="0" shapeId="0" xr:uid="{DC4331A0-CFA2-40EB-8FCA-2EB163F607EA}">
      <text>
        <r>
          <rPr>
            <b/>
            <sz val="9"/>
            <color indexed="81"/>
            <rFont val="ＭＳ Ｐゴシック"/>
            <family val="3"/>
            <charset val="128"/>
          </rPr>
          <t>年間の所得金額を入力。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49" authorId="0" shapeId="0" xr:uid="{7E880FBC-BC1C-4480-B68D-61613D217BC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選択肢から選んでください（生徒本人から見た続柄）。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50" authorId="0" shapeId="0" xr:uid="{320E6C55-5F39-40CA-9370-116C8FB98163}">
      <text>
        <r>
          <rPr>
            <b/>
            <sz val="9"/>
            <color indexed="81"/>
            <rFont val="ＭＳ Ｐゴシック"/>
            <family val="3"/>
            <charset val="128"/>
          </rPr>
          <t>年間の所得金額を入力。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50" authorId="0" shapeId="0" xr:uid="{2177B6E6-CB83-4717-B3D7-622C3704D1D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選択肢から選んでください（生徒本人から見た続柄）。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51" authorId="0" shapeId="0" xr:uid="{38896B97-8CAD-480B-B000-C292E7D0D6A1}">
      <text>
        <r>
          <rPr>
            <b/>
            <sz val="9"/>
            <color indexed="81"/>
            <rFont val="ＭＳ Ｐゴシック"/>
            <family val="3"/>
            <charset val="128"/>
          </rPr>
          <t>年間の所得金額を入力。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51" authorId="0" shapeId="0" xr:uid="{24BB0CAA-91A0-4792-9B6A-AF0C89835DA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選択肢から選んでください（生徒本人から見た続柄）。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52" authorId="1" shapeId="0" xr:uid="{F70A5333-267C-4CB6-B5B6-B7D7C9150A44}">
      <text>
        <r>
          <rPr>
            <b/>
            <sz val="9"/>
            <color indexed="81"/>
            <rFont val="ＭＳ Ｐゴシック"/>
            <family val="3"/>
            <charset val="128"/>
          </rPr>
          <t>所得の名称を入力</t>
        </r>
      </text>
    </comment>
    <comment ref="D52" authorId="0" shapeId="0" xr:uid="{D17652BA-22AB-49A1-B3B5-D0A68C3B6023}">
      <text>
        <r>
          <rPr>
            <b/>
            <sz val="9"/>
            <color indexed="81"/>
            <rFont val="ＭＳ Ｐゴシック"/>
            <family val="3"/>
            <charset val="128"/>
          </rPr>
          <t>年間の収入から、必要経費を差し引いた後の所得金額を入力。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52" authorId="0" shapeId="0" xr:uid="{27AAE731-52EF-4772-B616-02D7D8694B4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選択肢から選んでください（生徒本人から見た続柄）。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53" authorId="1" shapeId="0" xr:uid="{38F7E5AE-02BE-44BB-A3FC-00FCD7956964}">
      <text>
        <r>
          <rPr>
            <b/>
            <sz val="9"/>
            <color indexed="81"/>
            <rFont val="ＭＳ Ｐゴシック"/>
            <family val="3"/>
            <charset val="128"/>
          </rPr>
          <t>所得の名称を入力</t>
        </r>
      </text>
    </comment>
    <comment ref="D53" authorId="0" shapeId="0" xr:uid="{0156A582-6FE4-49A5-ABCF-72A1BB61AE54}">
      <text>
        <r>
          <rPr>
            <b/>
            <sz val="9"/>
            <color indexed="81"/>
            <rFont val="ＭＳ Ｐゴシック"/>
            <family val="3"/>
            <charset val="128"/>
          </rPr>
          <t>年間の収入から、必要経費を差し引いた後の所得金額を入力。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53" authorId="0" shapeId="0" xr:uid="{4717C2EA-B8DF-456F-8478-49278CE79D4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選択肢から選んでください（生徒本人から見た続柄）。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55" authorId="0" shapeId="0" xr:uid="{7B9C3BCD-F710-4F9D-9967-0AD1E667E494}">
      <text>
        <r>
          <rPr>
            <b/>
            <sz val="9"/>
            <color indexed="81"/>
            <rFont val="ＭＳ Ｐゴシック"/>
            <family val="3"/>
            <charset val="128"/>
          </rPr>
          <t>受給している場合は、年額を入力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56" authorId="0" shapeId="0" xr:uid="{1A2EA648-5FEC-418B-BFCA-3342B4A976A1}">
      <text>
        <r>
          <rPr>
            <b/>
            <sz val="9"/>
            <color indexed="81"/>
            <rFont val="ＭＳ Ｐゴシック"/>
            <family val="3"/>
            <charset val="128"/>
          </rPr>
          <t>受給している場合は、年額を入力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57" authorId="0" shapeId="0" xr:uid="{5AC0C13E-A109-4830-90CD-7E4DADC6A0C0}">
      <text>
        <r>
          <rPr>
            <b/>
            <sz val="9"/>
            <color indexed="81"/>
            <rFont val="ＭＳ Ｐゴシック"/>
            <family val="3"/>
            <charset val="128"/>
          </rPr>
          <t>援助を受けている場合は、年額を入力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58" authorId="0" shapeId="0" xr:uid="{045B80CA-34D9-4EE0-8524-9BD7CB8BD3DD}">
      <text>
        <r>
          <rPr>
            <b/>
            <sz val="9"/>
            <color indexed="81"/>
            <rFont val="ＭＳ Ｐゴシック"/>
            <family val="3"/>
            <charset val="128"/>
          </rPr>
          <t>受給している場合は、年額を入力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59" authorId="0" shapeId="0" xr:uid="{FB8BD746-A9F8-4B8F-88B2-DED608D7084D}">
      <text>
        <r>
          <rPr>
            <b/>
            <sz val="9"/>
            <color indexed="81"/>
            <rFont val="ＭＳ Ｐゴシック"/>
            <family val="3"/>
            <charset val="128"/>
          </rPr>
          <t>受給している場合は、年額を入力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61" authorId="0" shapeId="0" xr:uid="{E5CED171-E865-495A-B4FD-0099D3F5A84F}">
      <text>
        <r>
          <rPr>
            <b/>
            <sz val="9"/>
            <color indexed="81"/>
            <rFont val="ＭＳ Ｐゴシック"/>
            <family val="3"/>
            <charset val="128"/>
          </rPr>
          <t>マイナスを付けて、年間支払金額を入力。</t>
        </r>
      </text>
    </comment>
  </commentList>
</comments>
</file>

<file path=xl/sharedStrings.xml><?xml version="1.0" encoding="utf-8"?>
<sst xmlns="http://schemas.openxmlformats.org/spreadsheetml/2006/main" count="355" uniqueCount="114">
  <si>
    <t>年齢基準日</t>
    <rPh sb="0" eb="2">
      <t>ネンレイ</t>
    </rPh>
    <rPh sb="2" eb="5">
      <t>キジュンビ</t>
    </rPh>
    <phoneticPr fontId="2"/>
  </si>
  <si>
    <t>区分</t>
    <rPh sb="0" eb="2">
      <t>クブン</t>
    </rPh>
    <phoneticPr fontId="2"/>
  </si>
  <si>
    <t>項目</t>
    <rPh sb="0" eb="2">
      <t>コウモク</t>
    </rPh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</si>
  <si>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</si>
  <si>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</si>
  <si>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生年月日</t>
    <rPh sb="0" eb="2">
      <t>セイネン</t>
    </rPh>
    <rPh sb="2" eb="4">
      <t>ガッピ</t>
    </rPh>
    <phoneticPr fontId="2"/>
  </si>
  <si>
    <t>年齢値</t>
    <rPh sb="0" eb="2">
      <t>ネンレイ</t>
    </rPh>
    <rPh sb="2" eb="3">
      <t>チ</t>
    </rPh>
    <phoneticPr fontId="2"/>
  </si>
  <si>
    <t>高校生</t>
  </si>
  <si>
    <r>
      <t>逓減</t>
    </r>
    <r>
      <rPr>
        <sz val="11"/>
        <rFont val="ＭＳ Ｐゴシック"/>
        <family val="3"/>
        <charset val="128"/>
      </rPr>
      <t>率</t>
    </r>
    <r>
      <rPr>
        <sz val="11"/>
        <rFont val="ＭＳ Ｐゴシック"/>
        <family val="3"/>
        <charset val="128"/>
      </rPr>
      <t/>
    </r>
    <rPh sb="0" eb="2">
      <t>テイゲン</t>
    </rPh>
    <rPh sb="2" eb="3">
      <t>リツ</t>
    </rPh>
    <phoneticPr fontId="2"/>
  </si>
  <si>
    <t>世帯人数</t>
    <rPh sb="0" eb="2">
      <t>セタイ</t>
    </rPh>
    <rPh sb="2" eb="4">
      <t>ニンズウ</t>
    </rPh>
    <phoneticPr fontId="2"/>
  </si>
  <si>
    <t>人員</t>
    <rPh sb="0" eb="2">
      <t>ジンイン</t>
    </rPh>
    <phoneticPr fontId="2"/>
  </si>
  <si>
    <t>冬季加算</t>
    <rPh sb="0" eb="2">
      <t>トウキ</t>
    </rPh>
    <rPh sb="2" eb="4">
      <t>カサン</t>
    </rPh>
    <phoneticPr fontId="2"/>
  </si>
  <si>
    <t>期末一時扶助費</t>
    <rPh sb="0" eb="2">
      <t>キマツ</t>
    </rPh>
    <rPh sb="2" eb="4">
      <t>イチジ</t>
    </rPh>
    <rPh sb="4" eb="7">
      <t>フジョヒ</t>
    </rPh>
    <phoneticPr fontId="2"/>
  </si>
  <si>
    <t>放射線障害者</t>
    <rPh sb="0" eb="3">
      <t>ホウシャセン</t>
    </rPh>
    <rPh sb="3" eb="5">
      <t>ショウガイ</t>
    </rPh>
    <rPh sb="5" eb="6">
      <t>シャ</t>
    </rPh>
    <phoneticPr fontId="2"/>
  </si>
  <si>
    <t>以上１人増</t>
    <phoneticPr fontId="2"/>
  </si>
  <si>
    <t>逓減率（１類）</t>
    <rPh sb="0" eb="2">
      <t>テイゲン</t>
    </rPh>
    <rPh sb="2" eb="3">
      <t>リツ</t>
    </rPh>
    <rPh sb="5" eb="6">
      <t>ルイ</t>
    </rPh>
    <phoneticPr fontId="2"/>
  </si>
  <si>
    <t>小学生人数</t>
    <rPh sb="0" eb="2">
      <t>ショウガク</t>
    </rPh>
    <rPh sb="2" eb="3">
      <t>セイ</t>
    </rPh>
    <rPh sb="3" eb="5">
      <t>ニンズウ</t>
    </rPh>
    <phoneticPr fontId="2"/>
  </si>
  <si>
    <t>中学生人数</t>
    <rPh sb="0" eb="3">
      <t>チュウガクセイ</t>
    </rPh>
    <rPh sb="2" eb="3">
      <t>セイ</t>
    </rPh>
    <rPh sb="3" eb="5">
      <t>ニンズウ</t>
    </rPh>
    <phoneticPr fontId="2"/>
  </si>
  <si>
    <t>高校生人数</t>
    <rPh sb="0" eb="2">
      <t>コウコウ</t>
    </rPh>
    <rPh sb="2" eb="3">
      <t>セイ</t>
    </rPh>
    <rPh sb="3" eb="5">
      <t>ニンズウ</t>
    </rPh>
    <phoneticPr fontId="2"/>
  </si>
  <si>
    <t>医療費加算</t>
    <rPh sb="0" eb="2">
      <t>イリョウ</t>
    </rPh>
    <rPh sb="2" eb="3">
      <t>ヒ</t>
    </rPh>
    <rPh sb="3" eb="5">
      <t>カサン</t>
    </rPh>
    <phoneticPr fontId="2"/>
  </si>
  <si>
    <t>基準額合計</t>
    <rPh sb="0" eb="2">
      <t>キジュン</t>
    </rPh>
    <rPh sb="2" eb="3">
      <t>ガク</t>
    </rPh>
    <rPh sb="3" eb="5">
      <t>ゴウケイ</t>
    </rPh>
    <phoneticPr fontId="2"/>
  </si>
  <si>
    <t>限度額（＝基準額合計×1.2）</t>
    <rPh sb="0" eb="2">
      <t>ゲンド</t>
    </rPh>
    <rPh sb="2" eb="3">
      <t>ガク</t>
    </rPh>
    <rPh sb="5" eb="7">
      <t>キジュン</t>
    </rPh>
    <rPh sb="7" eb="8">
      <t>ガク</t>
    </rPh>
    <rPh sb="8" eb="10">
      <t>ゴウケイ</t>
    </rPh>
    <phoneticPr fontId="2"/>
  </si>
  <si>
    <t>１０人以上</t>
    <rPh sb="2" eb="5">
      <t>ニンイジョウ</t>
    </rPh>
    <phoneticPr fontId="2"/>
  </si>
  <si>
    <t>期末一時扶助費</t>
    <phoneticPr fontId="2"/>
  </si>
  <si>
    <t>番号</t>
    <rPh sb="0" eb="2">
      <t>バンゴウ</t>
    </rPh>
    <phoneticPr fontId="2"/>
  </si>
  <si>
    <t>続柄</t>
    <rPh sb="0" eb="2">
      <t>ゾクガラ</t>
    </rPh>
    <phoneticPr fontId="2"/>
  </si>
  <si>
    <t>以上１人増</t>
    <rPh sb="0" eb="1">
      <t>イ</t>
    </rPh>
    <rPh sb="1" eb="2">
      <t>ジョウ</t>
    </rPh>
    <rPh sb="3" eb="4">
      <t>リ</t>
    </rPh>
    <rPh sb="4" eb="5">
      <t>ゾウ</t>
    </rPh>
    <phoneticPr fontId="2"/>
  </si>
  <si>
    <t>所得額合計</t>
    <rPh sb="0" eb="3">
      <t>ショトクガク</t>
    </rPh>
    <rPh sb="3" eb="5">
      <t>ゴウケイ</t>
    </rPh>
    <phoneticPr fontId="2"/>
  </si>
  <si>
    <t>判定</t>
    <rPh sb="0" eb="2">
      <t>ハンテイ</t>
    </rPh>
    <phoneticPr fontId="2"/>
  </si>
  <si>
    <t>の欄は選択肢から選んでください。</t>
    <rPh sb="3" eb="6">
      <t>センタクシ</t>
    </rPh>
    <rPh sb="8" eb="9">
      <t>エラ</t>
    </rPh>
    <phoneticPr fontId="2"/>
  </si>
  <si>
    <t>1　限度額計算表</t>
    <rPh sb="2" eb="4">
      <t>ゲンド</t>
    </rPh>
    <rPh sb="4" eb="5">
      <t>ガク</t>
    </rPh>
    <rPh sb="5" eb="7">
      <t>ケイサン</t>
    </rPh>
    <rPh sb="7" eb="8">
      <t>ヒョウ</t>
    </rPh>
    <phoneticPr fontId="2"/>
  </si>
  <si>
    <t>２　所得額計算表</t>
    <rPh sb="2" eb="4">
      <t>ショトク</t>
    </rPh>
    <rPh sb="4" eb="5">
      <t>ガク</t>
    </rPh>
    <rPh sb="5" eb="7">
      <t>ケイサン</t>
    </rPh>
    <rPh sb="7" eb="8">
      <t>ヒョウ</t>
    </rPh>
    <phoneticPr fontId="2"/>
  </si>
  <si>
    <t>該当人数</t>
    <rPh sb="0" eb="2">
      <t>ガイトウ</t>
    </rPh>
    <rPh sb="2" eb="4">
      <t>ニンズウ</t>
    </rPh>
    <phoneticPr fontId="2"/>
  </si>
  <si>
    <t>個人単位の飲食物費（１類費）</t>
    <rPh sb="0" eb="2">
      <t>コジン</t>
    </rPh>
    <rPh sb="2" eb="4">
      <t>タンイ</t>
    </rPh>
    <rPh sb="5" eb="7">
      <t>インショク</t>
    </rPh>
    <rPh sb="7" eb="8">
      <t>ブツ</t>
    </rPh>
    <rPh sb="8" eb="9">
      <t>ヒ</t>
    </rPh>
    <phoneticPr fontId="2"/>
  </si>
  <si>
    <t>世帯全員の家具什器･光熱水費（２類費）</t>
    <rPh sb="0" eb="2">
      <t>セタイ</t>
    </rPh>
    <rPh sb="2" eb="4">
      <t>ゼンイン</t>
    </rPh>
    <rPh sb="5" eb="7">
      <t>カグ</t>
    </rPh>
    <rPh sb="7" eb="9">
      <t>ジュウキ</t>
    </rPh>
    <rPh sb="10" eb="12">
      <t>コウネツ</t>
    </rPh>
    <rPh sb="12" eb="13">
      <t>スイ</t>
    </rPh>
    <rPh sb="13" eb="14">
      <t>ヒ</t>
    </rPh>
    <phoneticPr fontId="2"/>
  </si>
  <si>
    <t>母（父）子世帯　（18歳未満）</t>
    <rPh sb="0" eb="1">
      <t>ハハ</t>
    </rPh>
    <rPh sb="2" eb="3">
      <t>チチ</t>
    </rPh>
    <rPh sb="4" eb="5">
      <t>コ</t>
    </rPh>
    <rPh sb="5" eb="7">
      <t>セタイ</t>
    </rPh>
    <rPh sb="12" eb="14">
      <t>ミマン</t>
    </rPh>
    <phoneticPr fontId="2"/>
  </si>
  <si>
    <t>の欄を入力してください。</t>
    <rPh sb="1" eb="2">
      <t>ラン</t>
    </rPh>
    <rPh sb="3" eb="5">
      <t>ニュウリョク</t>
    </rPh>
    <phoneticPr fontId="2"/>
  </si>
  <si>
    <t>（限度額≧所得額合計　の場合が〇です）</t>
    <rPh sb="1" eb="3">
      <t>ゲンド</t>
    </rPh>
    <rPh sb="3" eb="4">
      <t>ガク</t>
    </rPh>
    <rPh sb="5" eb="8">
      <t>ショトクガク</t>
    </rPh>
    <rPh sb="8" eb="10">
      <t>ゴウケイ</t>
    </rPh>
    <rPh sb="12" eb="14">
      <t>バアイ</t>
    </rPh>
    <phoneticPr fontId="2"/>
  </si>
  <si>
    <r>
      <t>その他</t>
    </r>
    <r>
      <rPr>
        <sz val="11"/>
        <rFont val="ＭＳ Ｐゴシック"/>
        <family val="3"/>
        <charset val="128"/>
      </rPr>
      <t>の所得（　　　　　　　　　　　　　　　所得）</t>
    </r>
    <rPh sb="2" eb="3">
      <t>タ</t>
    </rPh>
    <rPh sb="4" eb="6">
      <t>ショトク</t>
    </rPh>
    <rPh sb="22" eb="24">
      <t>ショトク</t>
    </rPh>
    <phoneticPr fontId="2"/>
  </si>
  <si>
    <r>
      <rPr>
        <b/>
        <sz val="16"/>
        <rFont val="ＭＳ Ｐゴシック"/>
        <family val="3"/>
        <charset val="128"/>
      </rPr>
      <t>３　判定結果</t>
    </r>
    <r>
      <rPr>
        <sz val="12"/>
        <color theme="1"/>
        <rFont val="ＭＳ Ｐゴシック"/>
        <family val="3"/>
        <charset val="128"/>
      </rPr>
      <t>（○は経済的理由による要件を満たしています。×は要件を満たしていません）</t>
    </r>
    <rPh sb="2" eb="4">
      <t>ハンテイ</t>
    </rPh>
    <rPh sb="4" eb="6">
      <t>ケッカ</t>
    </rPh>
    <rPh sb="9" eb="12">
      <t>ケイザイテキ</t>
    </rPh>
    <rPh sb="12" eb="14">
      <t>リユウ</t>
    </rPh>
    <rPh sb="17" eb="19">
      <t>ヨウケン</t>
    </rPh>
    <rPh sb="20" eb="21">
      <t>ミ</t>
    </rPh>
    <rPh sb="30" eb="32">
      <t>ヨウケン</t>
    </rPh>
    <rPh sb="33" eb="34">
      <t>ミ</t>
    </rPh>
    <phoneticPr fontId="2"/>
  </si>
  <si>
    <r>
      <t>個人単位の飲食物費（１類費）</t>
    </r>
    <r>
      <rPr>
        <b/>
        <sz val="11"/>
        <color rgb="FF0066FF"/>
        <rFont val="ＭＳ Ｐゴシック"/>
        <family val="3"/>
        <charset val="128"/>
      </rPr>
      <t>【生徒本人】</t>
    </r>
    <rPh sb="0" eb="2">
      <t>コジン</t>
    </rPh>
    <rPh sb="2" eb="4">
      <t>タンイ</t>
    </rPh>
    <rPh sb="5" eb="7">
      <t>インショク</t>
    </rPh>
    <rPh sb="7" eb="8">
      <t>ブツ</t>
    </rPh>
    <rPh sb="8" eb="9">
      <t>ヒ</t>
    </rPh>
    <rPh sb="11" eb="12">
      <t>ルイ</t>
    </rPh>
    <rPh sb="12" eb="13">
      <t>ヒ</t>
    </rPh>
    <phoneticPr fontId="2"/>
  </si>
  <si>
    <t>父</t>
  </si>
  <si>
    <t>父</t>
    <rPh sb="0" eb="1">
      <t>チチ</t>
    </rPh>
    <phoneticPr fontId="2"/>
  </si>
  <si>
    <t>母</t>
    <rPh sb="0" eb="1">
      <t>ハハ</t>
    </rPh>
    <phoneticPr fontId="2"/>
  </si>
  <si>
    <t>きょうだい（大学生）</t>
    <rPh sb="6" eb="9">
      <t>ダイガクセイ</t>
    </rPh>
    <phoneticPr fontId="2"/>
  </si>
  <si>
    <t>きょうだい（高校生）</t>
    <rPh sb="6" eb="9">
      <t>コウコウセイ</t>
    </rPh>
    <phoneticPr fontId="2"/>
  </si>
  <si>
    <t>きょうだい（中学生）</t>
    <rPh sb="6" eb="9">
      <t>チュウガクセイ</t>
    </rPh>
    <phoneticPr fontId="2"/>
  </si>
  <si>
    <t>きょうだい（小学生）</t>
    <rPh sb="6" eb="9">
      <t>ショウガクセイ</t>
    </rPh>
    <phoneticPr fontId="2"/>
  </si>
  <si>
    <t>祖父</t>
    <rPh sb="0" eb="2">
      <t>ソフ</t>
    </rPh>
    <phoneticPr fontId="2"/>
  </si>
  <si>
    <t>祖母</t>
    <rPh sb="0" eb="2">
      <t>ソボ</t>
    </rPh>
    <phoneticPr fontId="2"/>
  </si>
  <si>
    <t>その他</t>
    <rPh sb="2" eb="3">
      <t>タ</t>
    </rPh>
    <phoneticPr fontId="2"/>
  </si>
  <si>
    <t>児童手当（年額）</t>
    <rPh sb="0" eb="2">
      <t>ジドウ</t>
    </rPh>
    <rPh sb="2" eb="4">
      <t>テアテ</t>
    </rPh>
    <rPh sb="5" eb="7">
      <t>ネンガク</t>
    </rPh>
    <phoneticPr fontId="2"/>
  </si>
  <si>
    <t>児童扶養手当（年額）</t>
    <rPh sb="0" eb="2">
      <t>ジドウ</t>
    </rPh>
    <rPh sb="2" eb="4">
      <t>フヨウ</t>
    </rPh>
    <rPh sb="4" eb="6">
      <t>テアテ</t>
    </rPh>
    <rPh sb="7" eb="9">
      <t>ネンガク</t>
    </rPh>
    <phoneticPr fontId="2"/>
  </si>
  <si>
    <t>養育費等経済的援助（年額）</t>
    <rPh sb="0" eb="3">
      <t>ヨウイクヒ</t>
    </rPh>
    <rPh sb="3" eb="4">
      <t>トウ</t>
    </rPh>
    <rPh sb="4" eb="7">
      <t>ケイザイテキ</t>
    </rPh>
    <rPh sb="7" eb="9">
      <t>エンジョ</t>
    </rPh>
    <rPh sb="10" eb="12">
      <t>ネンガク</t>
    </rPh>
    <phoneticPr fontId="2"/>
  </si>
  <si>
    <t>福祉手当（年額）</t>
    <rPh sb="0" eb="2">
      <t>フクシ</t>
    </rPh>
    <rPh sb="2" eb="4">
      <t>テアテ</t>
    </rPh>
    <rPh sb="5" eb="7">
      <t>ネンガク</t>
    </rPh>
    <phoneticPr fontId="2"/>
  </si>
  <si>
    <t>高等学校等就学費（年額）</t>
    <rPh sb="0" eb="2">
      <t>コウトウ</t>
    </rPh>
    <rPh sb="2" eb="5">
      <t>ガッコウトウ</t>
    </rPh>
    <rPh sb="5" eb="7">
      <t>シュウガク</t>
    </rPh>
    <rPh sb="7" eb="8">
      <t>ヒ</t>
    </rPh>
    <rPh sb="9" eb="11">
      <t>ネンガク</t>
    </rPh>
    <phoneticPr fontId="2"/>
  </si>
  <si>
    <t>年間所得額(円)</t>
    <rPh sb="0" eb="2">
      <t>ネンカン</t>
    </rPh>
    <rPh sb="2" eb="5">
      <t>ショトクガク</t>
    </rPh>
    <rPh sb="6" eb="7">
      <t>エン</t>
    </rPh>
    <phoneticPr fontId="2"/>
  </si>
  <si>
    <t>年間受給額(円)</t>
    <rPh sb="0" eb="2">
      <t>ネンカン</t>
    </rPh>
    <rPh sb="2" eb="4">
      <t>ジュキュウ</t>
    </rPh>
    <rPh sb="4" eb="5">
      <t>ガク</t>
    </rPh>
    <rPh sb="6" eb="7">
      <t>エン</t>
    </rPh>
    <phoneticPr fontId="2"/>
  </si>
  <si>
    <t>控除の項目</t>
    <rPh sb="0" eb="2">
      <t>コウジョ</t>
    </rPh>
    <rPh sb="3" eb="5">
      <t>コウモク</t>
    </rPh>
    <phoneticPr fontId="2"/>
  </si>
  <si>
    <t>年間支払額(円)</t>
    <rPh sb="0" eb="2">
      <t>ネンカン</t>
    </rPh>
    <rPh sb="2" eb="4">
      <t>シハライ</t>
    </rPh>
    <rPh sb="4" eb="5">
      <t>ガク</t>
    </rPh>
    <rPh sb="6" eb="7">
      <t>エン</t>
    </rPh>
    <phoneticPr fontId="2"/>
  </si>
  <si>
    <t>★ そのほかの欄は自動計算されます ★</t>
    <rPh sb="7" eb="8">
      <t>ラン</t>
    </rPh>
    <rPh sb="9" eb="11">
      <t>ジドウ</t>
    </rPh>
    <rPh sb="11" eb="13">
      <t>ケイサン</t>
    </rPh>
    <phoneticPr fontId="2"/>
  </si>
  <si>
    <r>
      <t>　</t>
    </r>
    <r>
      <rPr>
        <sz val="10"/>
        <rFont val="ＭＳ Ｐゴシック"/>
        <family val="3"/>
        <charset val="128"/>
      </rPr>
      <t>経済的理由の要件を満たすかどうかを、このシミュレーションで判定することができます。表中の</t>
    </r>
    <r>
      <rPr>
        <u/>
        <sz val="10"/>
        <rFont val="ＭＳ Ｐゴシック"/>
        <family val="3"/>
        <charset val="128"/>
      </rPr>
      <t>黄色</t>
    </r>
    <r>
      <rPr>
        <sz val="10"/>
        <rFont val="ＭＳ Ｐゴシック"/>
        <family val="3"/>
        <charset val="128"/>
      </rPr>
      <t>と</t>
    </r>
    <r>
      <rPr>
        <u/>
        <sz val="10"/>
        <rFont val="ＭＳ Ｐゴシック"/>
        <family val="3"/>
        <charset val="128"/>
      </rPr>
      <t>オレンジ色</t>
    </r>
    <r>
      <rPr>
        <sz val="10"/>
        <rFont val="ＭＳ Ｐゴシック"/>
        <family val="3"/>
        <charset val="128"/>
      </rPr>
      <t>のセルを</t>
    </r>
    <r>
      <rPr>
        <sz val="10"/>
        <color theme="1"/>
        <rFont val="ＭＳ Ｐゴシック"/>
        <family val="3"/>
        <charset val="128"/>
      </rPr>
      <t>入力（選択）すると、</t>
    </r>
    <r>
      <rPr>
        <sz val="10"/>
        <rFont val="ＭＳ Ｐゴシック"/>
        <family val="3"/>
        <charset val="128"/>
      </rPr>
      <t>表の一番下に判定結果が〇・×で表示されます。</t>
    </r>
    <r>
      <rPr>
        <b/>
        <sz val="10"/>
        <rFont val="ＭＳ Ｐゴシック"/>
        <family val="3"/>
        <charset val="128"/>
      </rPr>
      <t xml:space="preserve">
</t>
    </r>
    <r>
      <rPr>
        <b/>
        <sz val="10"/>
        <color rgb="FFFF0000"/>
        <rFont val="ＭＳ Ｐゴシック"/>
        <family val="3"/>
        <charset val="128"/>
      </rPr>
      <t>【注意】このシミュレーションは、あくまでも簡易的な判定（目安）です。
　　　 　正確な判定は必要書類等をご提出いただいた後に、教育委員会
　　　　 で決定します。</t>
    </r>
    <rPh sb="30" eb="32">
      <t>ハンテイ</t>
    </rPh>
    <rPh sb="42" eb="43">
      <t>ヒョウ</t>
    </rPh>
    <rPh sb="43" eb="44">
      <t>ナカ</t>
    </rPh>
    <rPh sb="45" eb="47">
      <t>キイロ</t>
    </rPh>
    <rPh sb="52" eb="53">
      <t>イロ</t>
    </rPh>
    <rPh sb="57" eb="59">
      <t>ニュウリョク</t>
    </rPh>
    <rPh sb="60" eb="62">
      <t>センタク</t>
    </rPh>
    <rPh sb="67" eb="68">
      <t>ヒョウ</t>
    </rPh>
    <rPh sb="69" eb="72">
      <t>イチバンシタ</t>
    </rPh>
    <rPh sb="73" eb="75">
      <t>ハンテイ</t>
    </rPh>
    <rPh sb="75" eb="77">
      <t>ケッカ</t>
    </rPh>
    <rPh sb="82" eb="84">
      <t>ヒョウジ</t>
    </rPh>
    <rPh sb="91" eb="93">
      <t>チュウイ</t>
    </rPh>
    <rPh sb="111" eb="113">
      <t>カンイ</t>
    </rPh>
    <rPh sb="113" eb="114">
      <t>テキ</t>
    </rPh>
    <rPh sb="115" eb="117">
      <t>ハンテイ</t>
    </rPh>
    <rPh sb="118" eb="120">
      <t>メヤス</t>
    </rPh>
    <rPh sb="130" eb="132">
      <t>セイカク</t>
    </rPh>
    <rPh sb="133" eb="135">
      <t>ハンテイ</t>
    </rPh>
    <rPh sb="136" eb="138">
      <t>ヒツヨウ</t>
    </rPh>
    <rPh sb="138" eb="140">
      <t>ショルイ</t>
    </rPh>
    <rPh sb="140" eb="141">
      <t>トウ</t>
    </rPh>
    <rPh sb="143" eb="145">
      <t>テイシュツ</t>
    </rPh>
    <rPh sb="150" eb="151">
      <t>ノチ</t>
    </rPh>
    <rPh sb="153" eb="155">
      <t>キョウイク</t>
    </rPh>
    <rPh sb="165" eb="167">
      <t>ケッテイ</t>
    </rPh>
    <phoneticPr fontId="2"/>
  </si>
  <si>
    <t>＊該当する場合に選択</t>
    <rPh sb="1" eb="3">
      <t>ガイトウ</t>
    </rPh>
    <rPh sb="5" eb="7">
      <t>バアイ</t>
    </rPh>
    <rPh sb="8" eb="10">
      <t>センタク</t>
    </rPh>
    <phoneticPr fontId="2"/>
  </si>
  <si>
    <t>＊該当する場合に選択</t>
    <rPh sb="1" eb="3">
      <t>ガイトウ</t>
    </rPh>
    <rPh sb="5" eb="7">
      <t>バアイ</t>
    </rPh>
    <rPh sb="8" eb="10">
      <t>センタク</t>
    </rPh>
    <phoneticPr fontId="2"/>
  </si>
  <si>
    <t>＊該当する場合に選択</t>
    <phoneticPr fontId="2"/>
  </si>
  <si>
    <t>＊該当する場合に入力</t>
    <rPh sb="8" eb="10">
      <t>ニュウリョク</t>
    </rPh>
    <phoneticPr fontId="2"/>
  </si>
  <si>
    <t>社会保険料（年額。マイナスをつけて入力）</t>
    <rPh sb="0" eb="2">
      <t>シャカイ</t>
    </rPh>
    <rPh sb="2" eb="5">
      <t>ホケンリョウ</t>
    </rPh>
    <rPh sb="6" eb="8">
      <t>ネンガク</t>
    </rPh>
    <rPh sb="17" eb="19">
      <t>ニュウリョク</t>
    </rPh>
    <phoneticPr fontId="2"/>
  </si>
  <si>
    <t>所得の種別</t>
    <rPh sb="0" eb="2">
      <t>ショトク</t>
    </rPh>
    <rPh sb="3" eb="5">
      <t>シュベツ</t>
    </rPh>
    <phoneticPr fontId="2"/>
  </si>
  <si>
    <t>給与所得（給与所得控除差引後の額)</t>
    <rPh sb="0" eb="2">
      <t>キュウヨ</t>
    </rPh>
    <rPh sb="2" eb="4">
      <t>ショトク</t>
    </rPh>
    <rPh sb="5" eb="7">
      <t>キュウヨ</t>
    </rPh>
    <rPh sb="7" eb="9">
      <t>ショトク</t>
    </rPh>
    <rPh sb="9" eb="11">
      <t>コウジョ</t>
    </rPh>
    <rPh sb="11" eb="13">
      <t>サシヒキ</t>
    </rPh>
    <rPh sb="13" eb="14">
      <t>ゴ</t>
    </rPh>
    <rPh sb="15" eb="16">
      <t>ガク</t>
    </rPh>
    <phoneticPr fontId="2"/>
  </si>
  <si>
    <t>遺族･国民･厚生･共済年金等（公的年金等控除後の額)</t>
    <rPh sb="0" eb="2">
      <t>イゾク</t>
    </rPh>
    <rPh sb="3" eb="5">
      <t>コクミン</t>
    </rPh>
    <rPh sb="9" eb="11">
      <t>キョウサイ</t>
    </rPh>
    <rPh sb="11" eb="13">
      <t>ネンキン</t>
    </rPh>
    <rPh sb="13" eb="14">
      <t>トウ</t>
    </rPh>
    <rPh sb="15" eb="17">
      <t>コウテキ</t>
    </rPh>
    <rPh sb="17" eb="19">
      <t>ネンキン</t>
    </rPh>
    <rPh sb="19" eb="20">
      <t>トウ</t>
    </rPh>
    <rPh sb="20" eb="22">
      <t>コウジョ</t>
    </rPh>
    <rPh sb="22" eb="23">
      <t>ゴ</t>
    </rPh>
    <phoneticPr fontId="2"/>
  </si>
  <si>
    <t>手当等の種別</t>
    <rPh sb="0" eb="2">
      <t>テアテ</t>
    </rPh>
    <rPh sb="2" eb="3">
      <t>トウ</t>
    </rPh>
    <rPh sb="4" eb="6">
      <t>シュベツ</t>
    </rPh>
    <phoneticPr fontId="2"/>
  </si>
  <si>
    <t>←必須</t>
    <rPh sb="1" eb="3">
      <t>ヒッス</t>
    </rPh>
    <phoneticPr fontId="2"/>
  </si>
  <si>
    <t>基準</t>
    <rPh sb="0" eb="2">
      <t>キジュン</t>
    </rPh>
    <phoneticPr fontId="2"/>
  </si>
  <si>
    <t>基準の合計額</t>
    <rPh sb="0" eb="2">
      <t>キジュン</t>
    </rPh>
    <rPh sb="3" eb="5">
      <t>ゴウケイ</t>
    </rPh>
    <rPh sb="5" eb="6">
      <t>ガク</t>
    </rPh>
    <phoneticPr fontId="2"/>
  </si>
  <si>
    <t>身体障害者</t>
    <rPh sb="0" eb="2">
      <t>シンタイ</t>
    </rPh>
    <rPh sb="2" eb="5">
      <t>ショウガイシャ</t>
    </rPh>
    <phoneticPr fontId="2"/>
  </si>
  <si>
    <t>在宅患者</t>
    <rPh sb="0" eb="2">
      <t>ザイタク</t>
    </rPh>
    <rPh sb="2" eb="4">
      <t>カンジャ</t>
    </rPh>
    <phoneticPr fontId="2"/>
  </si>
  <si>
    <t>放射線</t>
    <rPh sb="0" eb="3">
      <t>ホウシャセン</t>
    </rPh>
    <phoneticPr fontId="2"/>
  </si>
  <si>
    <t>経過的加算</t>
    <rPh sb="0" eb="5">
      <t>ケイカテキカサン</t>
    </rPh>
    <phoneticPr fontId="2"/>
  </si>
  <si>
    <t>きょうだい（社会人）</t>
    <rPh sb="6" eb="8">
      <t>シャカイ</t>
    </rPh>
    <rPh sb="8" eb="9">
      <t>ジン</t>
    </rPh>
    <phoneticPr fontId="2"/>
  </si>
  <si>
    <t>きょうだい（アルバイト）</t>
    <phoneticPr fontId="2"/>
  </si>
  <si>
    <t>きょうだい（無職）</t>
    <rPh sb="6" eb="8">
      <t>ムショク</t>
    </rPh>
    <phoneticPr fontId="2"/>
  </si>
  <si>
    <t>きょうだい（小学生未満）</t>
    <rPh sb="6" eb="9">
      <t>ショウガクセイ</t>
    </rPh>
    <rPh sb="9" eb="11">
      <t>ミマン</t>
    </rPh>
    <phoneticPr fontId="2"/>
  </si>
  <si>
    <t>生活扶助本体に係る経過的加算＋特例加算12,000円</t>
    <rPh sb="0" eb="2">
      <t>セイカツ</t>
    </rPh>
    <rPh sb="2" eb="4">
      <t>フジョ</t>
    </rPh>
    <rPh sb="4" eb="6">
      <t>ホンタイ</t>
    </rPh>
    <rPh sb="7" eb="8">
      <t>カカ</t>
    </rPh>
    <rPh sb="9" eb="12">
      <t>ケイカテキ</t>
    </rPh>
    <rPh sb="12" eb="14">
      <t>カサン</t>
    </rPh>
    <rPh sb="15" eb="17">
      <t>トクレイ</t>
    </rPh>
    <rPh sb="17" eb="19">
      <t>カサン</t>
    </rPh>
    <rPh sb="25" eb="26">
      <t>エン</t>
    </rPh>
    <phoneticPr fontId="2"/>
  </si>
  <si>
    <t>３人世帯</t>
    <rPh sb="1" eb="2">
      <t>ニン</t>
    </rPh>
    <rPh sb="2" eb="4">
      <t>セタイ</t>
    </rPh>
    <phoneticPr fontId="2"/>
  </si>
  <si>
    <t>４人世帯</t>
    <rPh sb="1" eb="2">
      <t>ニン</t>
    </rPh>
    <rPh sb="2" eb="4">
      <t>セタイ</t>
    </rPh>
    <phoneticPr fontId="2"/>
  </si>
  <si>
    <t>５人世帯</t>
    <rPh sb="1" eb="2">
      <t>ニン</t>
    </rPh>
    <rPh sb="2" eb="4">
      <t>セタイ</t>
    </rPh>
    <phoneticPr fontId="2"/>
  </si>
  <si>
    <t>６人世帯</t>
    <rPh sb="1" eb="2">
      <t>ニン</t>
    </rPh>
    <rPh sb="2" eb="4">
      <t>セタイ</t>
    </rPh>
    <phoneticPr fontId="2"/>
  </si>
  <si>
    <t>７人世帯</t>
    <rPh sb="1" eb="2">
      <t>ニン</t>
    </rPh>
    <rPh sb="2" eb="4">
      <t>セタイ</t>
    </rPh>
    <phoneticPr fontId="2"/>
  </si>
  <si>
    <t>８人世帯</t>
    <rPh sb="1" eb="2">
      <t>ニン</t>
    </rPh>
    <rPh sb="2" eb="4">
      <t>セタイ</t>
    </rPh>
    <phoneticPr fontId="2"/>
  </si>
  <si>
    <t>９人世帯</t>
    <rPh sb="1" eb="2">
      <t>ニン</t>
    </rPh>
    <rPh sb="2" eb="4">
      <t>セタイ</t>
    </rPh>
    <phoneticPr fontId="2"/>
  </si>
  <si>
    <t>75～</t>
  </si>
  <si>
    <t>２人世帯</t>
    <rPh sb="1" eb="2">
      <t>ニン</t>
    </rPh>
    <rPh sb="2" eb="4">
      <t>セタイ</t>
    </rPh>
    <phoneticPr fontId="2"/>
  </si>
  <si>
    <t>第１類</t>
    <rPh sb="0" eb="1">
      <t>ダイ</t>
    </rPh>
    <rPh sb="2" eb="3">
      <t>ルイ</t>
    </rPh>
    <phoneticPr fontId="2"/>
  </si>
  <si>
    <t>75～</t>
    <phoneticPr fontId="2"/>
  </si>
  <si>
    <t>第２類</t>
    <rPh sb="0" eb="1">
      <t>ダイ</t>
    </rPh>
    <rPh sb="2" eb="3">
      <t>ルイ</t>
    </rPh>
    <phoneticPr fontId="2"/>
  </si>
  <si>
    <t>人員</t>
    <rPh sb="0" eb="2">
      <t>ジンイン</t>
    </rPh>
    <phoneticPr fontId="2"/>
  </si>
  <si>
    <r>
      <t>身体障害者（1・2級</t>
    </r>
    <r>
      <rPr>
        <sz val="11"/>
        <rFont val="ＭＳ Ｐゴシック"/>
        <family val="3"/>
        <charset val="128"/>
      </rPr>
      <t>321,720円 ３級214,440円）</t>
    </r>
    <rPh sb="0" eb="2">
      <t>シンタイ</t>
    </rPh>
    <rPh sb="2" eb="5">
      <t>ショウガイシャ</t>
    </rPh>
    <rPh sb="9" eb="10">
      <t>キュウ</t>
    </rPh>
    <phoneticPr fontId="2"/>
  </si>
  <si>
    <r>
      <t>在宅患者（</t>
    </r>
    <r>
      <rPr>
        <sz val="11"/>
        <rFont val="ＭＳ Ｐゴシック"/>
        <family val="3"/>
        <charset val="128"/>
      </rPr>
      <t>159,240円)</t>
    </r>
    <rPh sb="0" eb="2">
      <t>ザイタク</t>
    </rPh>
    <rPh sb="2" eb="4">
      <t>カンジャ</t>
    </rPh>
    <phoneticPr fontId="2"/>
  </si>
  <si>
    <r>
      <t>児童養育（</t>
    </r>
    <r>
      <rPr>
        <sz val="11"/>
        <rFont val="ＭＳ Ｐゴシック"/>
        <family val="3"/>
        <charset val="128"/>
      </rPr>
      <t>高等学校等修了前　122,280円/人)</t>
    </r>
    <rPh sb="0" eb="2">
      <t>ジドウ</t>
    </rPh>
    <rPh sb="2" eb="4">
      <t>ヨウイク</t>
    </rPh>
    <rPh sb="21" eb="22">
      <t>エン</t>
    </rPh>
    <rPh sb="23" eb="24">
      <t>ニン</t>
    </rPh>
    <phoneticPr fontId="2"/>
  </si>
  <si>
    <r>
      <t>児童養育（</t>
    </r>
    <r>
      <rPr>
        <sz val="11"/>
        <rFont val="ＭＳ Ｐゴシック"/>
        <family val="3"/>
        <charset val="128"/>
      </rPr>
      <t>4人以上の世帯の3歳未満51,960円/人)</t>
    </r>
    <rPh sb="0" eb="2">
      <t>ジドウ</t>
    </rPh>
    <rPh sb="2" eb="4">
      <t>ヨウイク</t>
    </rPh>
    <rPh sb="6" eb="9">
      <t>ニンイジョウ</t>
    </rPh>
    <rPh sb="10" eb="12">
      <t>セタイ</t>
    </rPh>
    <rPh sb="14" eb="15">
      <t>サイ</t>
    </rPh>
    <rPh sb="15" eb="17">
      <t>ミマン</t>
    </rPh>
    <rPh sb="23" eb="24">
      <t>エン</t>
    </rPh>
    <rPh sb="25" eb="26">
      <t>ニン</t>
    </rPh>
    <phoneticPr fontId="2"/>
  </si>
  <si>
    <r>
      <t>児童養育（</t>
    </r>
    <r>
      <rPr>
        <sz val="11"/>
        <rFont val="ＭＳ Ｐゴシック"/>
        <family val="3"/>
        <charset val="128"/>
      </rPr>
      <t>3人以下世帯の3歳未満（居宅以外の基準生活費が算定される場合のみ）51,960円/人)</t>
    </r>
    <rPh sb="0" eb="2">
      <t>ジドウ</t>
    </rPh>
    <rPh sb="2" eb="4">
      <t>ヨウイク</t>
    </rPh>
    <rPh sb="6" eb="9">
      <t>ニンイカ</t>
    </rPh>
    <rPh sb="9" eb="11">
      <t>セタイ</t>
    </rPh>
    <rPh sb="13" eb="16">
      <t>サイミマン</t>
    </rPh>
    <rPh sb="17" eb="19">
      <t>キョタク</t>
    </rPh>
    <rPh sb="19" eb="21">
      <t>イガイ</t>
    </rPh>
    <rPh sb="22" eb="24">
      <t>キジュン</t>
    </rPh>
    <rPh sb="24" eb="27">
      <t>セイカツヒ</t>
    </rPh>
    <rPh sb="28" eb="30">
      <t>サンテイ</t>
    </rPh>
    <rPh sb="33" eb="35">
      <t>バアイ</t>
    </rPh>
    <rPh sb="44" eb="45">
      <t>エン</t>
    </rPh>
    <rPh sb="46" eb="47">
      <t>ニン</t>
    </rPh>
    <phoneticPr fontId="2"/>
  </si>
  <si>
    <r>
      <t>児童養育（</t>
    </r>
    <r>
      <rPr>
        <sz val="11"/>
        <rFont val="ＭＳ Ｐゴシック"/>
        <family val="3"/>
        <charset val="128"/>
      </rPr>
      <t>第3子以降の3歳以上小学校修了前51,960円/人)</t>
    </r>
    <rPh sb="0" eb="2">
      <t>ジドウ</t>
    </rPh>
    <rPh sb="2" eb="4">
      <t>ヨウイク</t>
    </rPh>
    <rPh sb="27" eb="28">
      <t>エン</t>
    </rPh>
    <rPh sb="29" eb="30">
      <t>ニン</t>
    </rPh>
    <phoneticPr fontId="2"/>
  </si>
  <si>
    <r>
      <t>重度障害者の介護（</t>
    </r>
    <r>
      <rPr>
        <sz val="11"/>
        <rFont val="ＭＳ Ｐゴシック"/>
        <family val="3"/>
        <charset val="128"/>
      </rPr>
      <t>182,640円)</t>
    </r>
    <rPh sb="0" eb="2">
      <t>ジュウド</t>
    </rPh>
    <rPh sb="2" eb="5">
      <t>ショウガイシャ</t>
    </rPh>
    <rPh sb="6" eb="8">
      <t>カイゴ</t>
    </rPh>
    <rPh sb="16" eb="17">
      <t>エン</t>
    </rPh>
    <phoneticPr fontId="2"/>
  </si>
  <si>
    <r>
      <t>住宅扶助（実費加算の上限</t>
    </r>
    <r>
      <rPr>
        <sz val="11"/>
        <rFont val="ＭＳ Ｐゴシック"/>
        <family val="3"/>
        <charset val="128"/>
      </rPr>
      <t>888,000円)</t>
    </r>
    <phoneticPr fontId="2"/>
  </si>
  <si>
    <t>おじ</t>
    <phoneticPr fontId="2"/>
  </si>
  <si>
    <t>おば</t>
    <phoneticPr fontId="2"/>
  </si>
  <si>
    <t>逓減率</t>
    <rPh sb="0" eb="2">
      <t>テイゲン</t>
    </rPh>
    <rPh sb="2" eb="3">
      <t>リツ</t>
    </rPh>
    <phoneticPr fontId="2"/>
  </si>
  <si>
    <t>【千葉市育英資金】経済的理由要件の判定シミュレーション(令和８年度版)</t>
    <rPh sb="1" eb="4">
      <t>チバシ</t>
    </rPh>
    <rPh sb="4" eb="6">
      <t>イクエイ</t>
    </rPh>
    <rPh sb="6" eb="8">
      <t>シキン</t>
    </rPh>
    <rPh sb="9" eb="11">
      <t>ケイザイ</t>
    </rPh>
    <rPh sb="11" eb="12">
      <t>テキ</t>
    </rPh>
    <rPh sb="12" eb="14">
      <t>リユウ</t>
    </rPh>
    <rPh sb="14" eb="16">
      <t>ヨウケン</t>
    </rPh>
    <rPh sb="17" eb="19">
      <t>ハンテイ</t>
    </rPh>
    <rPh sb="28" eb="30">
      <t>レイワ</t>
    </rPh>
    <rPh sb="31" eb="33">
      <t>ネンド</t>
    </rPh>
    <rPh sb="33" eb="34">
      <t>バン</t>
    </rPh>
    <phoneticPr fontId="2"/>
  </si>
  <si>
    <t>教育加算（小学生分　１人57,200円)</t>
    <rPh sb="0" eb="2">
      <t>キョウイク</t>
    </rPh>
    <rPh sb="2" eb="4">
      <t>カサン</t>
    </rPh>
    <rPh sb="5" eb="8">
      <t>ショウガクセイ</t>
    </rPh>
    <rPh sb="8" eb="9">
      <t>ブン</t>
    </rPh>
    <rPh sb="10" eb="12">
      <t>ヒトリ</t>
    </rPh>
    <rPh sb="18" eb="19">
      <t>エン</t>
    </rPh>
    <phoneticPr fontId="2"/>
  </si>
  <si>
    <t>教育加算（中学生分　１人123,000円)</t>
    <rPh sb="0" eb="2">
      <t>キョウイク</t>
    </rPh>
    <rPh sb="2" eb="4">
      <t>カサン</t>
    </rPh>
    <rPh sb="5" eb="7">
      <t>チュウガク</t>
    </rPh>
    <rPh sb="7" eb="8">
      <t>セイ</t>
    </rPh>
    <rPh sb="8" eb="9">
      <t>ブン</t>
    </rPh>
    <rPh sb="19" eb="20">
      <t>エン</t>
    </rPh>
    <phoneticPr fontId="2"/>
  </si>
  <si>
    <t>教育加算（高校生分　１人214,620円)</t>
    <rPh sb="0" eb="2">
      <t>キョウイク</t>
    </rPh>
    <rPh sb="2" eb="4">
      <t>カサン</t>
    </rPh>
    <rPh sb="5" eb="8">
      <t>コウコウセイ</t>
    </rPh>
    <rPh sb="8" eb="9">
      <t>ブン</t>
    </rPh>
    <rPh sb="19" eb="20">
      <t>エン</t>
    </rPh>
    <phoneticPr fontId="2"/>
  </si>
  <si>
    <t>教育加算（高校生分　１人214，620円)</t>
    <rPh sb="0" eb="2">
      <t>キョウイク</t>
    </rPh>
    <rPh sb="2" eb="4">
      <t>カサン</t>
    </rPh>
    <rPh sb="5" eb="8">
      <t>コウコウセイ</t>
    </rPh>
    <rPh sb="8" eb="9">
      <t>ブン</t>
    </rPh>
    <rPh sb="19" eb="20">
      <t>エン</t>
    </rPh>
    <phoneticPr fontId="2"/>
  </si>
  <si>
    <t xml:space="preserve"> </t>
    <phoneticPr fontId="2"/>
  </si>
  <si>
    <t>生活扶助本体に係る経過的加算＋特例加算18,000円</t>
    <rPh sb="0" eb="2">
      <t>セイカツ</t>
    </rPh>
    <rPh sb="2" eb="4">
      <t>フジョ</t>
    </rPh>
    <rPh sb="4" eb="6">
      <t>ホンタイ</t>
    </rPh>
    <rPh sb="7" eb="8">
      <t>カカ</t>
    </rPh>
    <rPh sb="9" eb="12">
      <t>ケイカテキ</t>
    </rPh>
    <rPh sb="12" eb="14">
      <t>カサン</t>
    </rPh>
    <rPh sb="15" eb="17">
      <t>トクレイ</t>
    </rPh>
    <rPh sb="17" eb="19">
      <t>カサン</t>
    </rPh>
    <rPh sb="25" eb="26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</si>
</sst>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_ "/>
    <numFmt numFmtId="177" formatCode="0&quot;～&quot;"/>
    <numFmt numFmtId="178" formatCode="#,##0_ "/>
    <numFmt numFmtId="179" formatCode="#&quot;～&quot;"/>
    <numFmt numFmtId="180" formatCode="#,##0.0000_ ;[Red]\-#,##0.0000\ "/>
    <numFmt numFmtId="181" formatCode="#&quot;人&quot;"/>
    <numFmt numFmtId="182" formatCode="0.0000_ "/>
    <numFmt numFmtId="183" formatCode="#,##0_);[Red]\(#,##0\)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"/>
      <color rgb="FF0066FF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B050"/>
      <name val="ＭＳ Ｐゴシック"/>
      <family val="3"/>
      <charset val="128"/>
    </font>
    <font>
      <b/>
      <sz val="12"/>
      <color rgb="FF0066FF"/>
      <name val="ＭＳ Ｐゴシック"/>
      <family val="3"/>
      <charset val="128"/>
    </font>
    <font>
      <b/>
      <sz val="11"/>
      <color rgb="FFFF66CC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8" tint="0.59999389629810485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38" fontId="0" fillId="0" borderId="4" xfId="1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179" fontId="0" fillId="0" borderId="7" xfId="0" applyNumberFormat="1" applyBorder="1" applyAlignment="1">
      <alignment horizontal="center" vertical="center"/>
    </xf>
    <xf numFmtId="0" fontId="0" fillId="0" borderId="9" xfId="0" applyBorder="1">
      <alignment vertical="center"/>
    </xf>
    <xf numFmtId="181" fontId="0" fillId="0" borderId="7" xfId="0" applyNumberFormat="1" applyBorder="1" applyAlignment="1">
      <alignment horizontal="center" vertical="center"/>
    </xf>
    <xf numFmtId="38" fontId="1" fillId="2" borderId="4" xfId="1" applyFont="1" applyFill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center" vertical="center" shrinkToFit="1"/>
    </xf>
    <xf numFmtId="38" fontId="0" fillId="0" borderId="0" xfId="1" applyFont="1" applyBorder="1">
      <alignment vertical="center"/>
    </xf>
    <xf numFmtId="38" fontId="10" fillId="0" borderId="0" xfId="1" applyFont="1" applyBorder="1">
      <alignment vertical="center"/>
    </xf>
    <xf numFmtId="0" fontId="11" fillId="0" borderId="0" xfId="0" applyFont="1" applyAlignment="1">
      <alignment horizontal="center" vertical="center" wrapText="1"/>
    </xf>
    <xf numFmtId="49" fontId="6" fillId="0" borderId="15" xfId="1" applyNumberFormat="1" applyFont="1" applyFill="1" applyBorder="1" applyAlignment="1">
      <alignment horizontal="center" vertical="center" shrinkToFit="1"/>
    </xf>
    <xf numFmtId="181" fontId="0" fillId="0" borderId="17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left" vertical="center" shrinkToFit="1"/>
    </xf>
    <xf numFmtId="49" fontId="8" fillId="0" borderId="15" xfId="1" applyNumberFormat="1" applyFont="1" applyFill="1" applyBorder="1" applyAlignment="1">
      <alignment horizontal="center" vertical="center" shrinkToFit="1"/>
    </xf>
    <xf numFmtId="38" fontId="0" fillId="0" borderId="0" xfId="1" applyFont="1">
      <alignment vertical="center"/>
    </xf>
    <xf numFmtId="38" fontId="10" fillId="0" borderId="0" xfId="1" applyFont="1" applyBorder="1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57" fontId="0" fillId="0" borderId="1" xfId="0" applyNumberFormat="1" applyBorder="1" applyAlignment="1">
      <alignment horizontal="center" vertical="center"/>
    </xf>
    <xf numFmtId="38" fontId="1" fillId="0" borderId="4" xfId="1" applyFont="1" applyFill="1" applyBorder="1" applyAlignment="1" applyProtection="1">
      <alignment horizontal="right" vertical="center"/>
    </xf>
    <xf numFmtId="0" fontId="0" fillId="4" borderId="4" xfId="0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38" fontId="10" fillId="0" borderId="0" xfId="1" applyFont="1" applyFill="1" applyBorder="1" applyAlignment="1">
      <alignment vertical="center" shrinkToFit="1"/>
    </xf>
    <xf numFmtId="0" fontId="5" fillId="0" borderId="0" xfId="0" applyFont="1">
      <alignment vertical="center"/>
    </xf>
    <xf numFmtId="38" fontId="0" fillId="0" borderId="4" xfId="1" applyFont="1" applyFill="1" applyBorder="1" applyAlignment="1">
      <alignment horizontal="right" vertical="center"/>
    </xf>
    <xf numFmtId="180" fontId="7" fillId="0" borderId="4" xfId="1" applyNumberFormat="1" applyFont="1" applyFill="1" applyBorder="1" applyAlignment="1">
      <alignment horizontal="right" vertical="center"/>
    </xf>
    <xf numFmtId="181" fontId="0" fillId="0" borderId="4" xfId="0" applyNumberFormat="1" applyBorder="1" applyAlignment="1">
      <alignment horizontal="right" vertical="center"/>
    </xf>
    <xf numFmtId="38" fontId="0" fillId="0" borderId="8" xfId="1" applyFont="1" applyFill="1" applyBorder="1" applyAlignment="1">
      <alignment horizontal="right" vertical="center"/>
    </xf>
    <xf numFmtId="38" fontId="0" fillId="0" borderId="4" xfId="1" applyFont="1" applyFill="1" applyBorder="1">
      <alignment vertical="center"/>
    </xf>
    <xf numFmtId="0" fontId="0" fillId="0" borderId="4" xfId="0" applyBorder="1" applyAlignment="1">
      <alignment horizontal="right" vertical="center"/>
    </xf>
    <xf numFmtId="0" fontId="0" fillId="0" borderId="10" xfId="0" applyBorder="1" applyAlignment="1">
      <alignment horizontal="left" vertical="center"/>
    </xf>
    <xf numFmtId="38" fontId="1" fillId="0" borderId="5" xfId="1" applyFont="1" applyFill="1" applyBorder="1" applyAlignment="1" applyProtection="1">
      <alignment horizontal="right" vertical="center"/>
    </xf>
    <xf numFmtId="0" fontId="18" fillId="0" borderId="0" xfId="0" applyFont="1">
      <alignment vertical="center"/>
    </xf>
    <xf numFmtId="0" fontId="0" fillId="2" borderId="23" xfId="0" applyFill="1" applyBorder="1" applyAlignment="1">
      <alignment horizontal="center" vertical="center"/>
    </xf>
    <xf numFmtId="38" fontId="1" fillId="4" borderId="4" xfId="1" applyFont="1" applyFill="1" applyBorder="1" applyAlignment="1" applyProtection="1">
      <alignment horizontal="right" vertical="center"/>
      <protection locked="0"/>
    </xf>
    <xf numFmtId="38" fontId="0" fillId="0" borderId="0" xfId="1" applyFont="1" applyFill="1" applyBorder="1" applyAlignment="1">
      <alignment horizontal="center" vertical="center"/>
    </xf>
    <xf numFmtId="0" fontId="0" fillId="0" borderId="25" xfId="0" applyBorder="1">
      <alignment vertical="center"/>
    </xf>
    <xf numFmtId="38" fontId="0" fillId="0" borderId="25" xfId="1" applyFont="1" applyFill="1" applyBorder="1" applyAlignment="1">
      <alignment horizontal="right" vertical="center"/>
    </xf>
    <xf numFmtId="0" fontId="0" fillId="0" borderId="25" xfId="0" applyBorder="1" applyAlignment="1" applyProtection="1">
      <alignment horizontal="center" vertical="center"/>
      <protection locked="0"/>
    </xf>
    <xf numFmtId="176" fontId="0" fillId="0" borderId="25" xfId="0" applyNumberFormat="1" applyBorder="1" applyAlignment="1">
      <alignment horizontal="center" vertical="center"/>
    </xf>
    <xf numFmtId="57" fontId="0" fillId="2" borderId="25" xfId="0" applyNumberFormat="1" applyFill="1" applyBorder="1" applyAlignment="1" applyProtection="1">
      <alignment horizontal="center" vertical="center"/>
      <protection locked="0"/>
    </xf>
    <xf numFmtId="0" fontId="0" fillId="0" borderId="26" xfId="0" applyBorder="1">
      <alignment vertical="center"/>
    </xf>
    <xf numFmtId="38" fontId="0" fillId="0" borderId="26" xfId="1" applyFont="1" applyFill="1" applyBorder="1" applyAlignment="1">
      <alignment horizontal="right" vertical="center"/>
    </xf>
    <xf numFmtId="0" fontId="0" fillId="0" borderId="26" xfId="0" applyBorder="1" applyAlignment="1" applyProtection="1">
      <alignment horizontal="center" vertical="center"/>
      <protection locked="0"/>
    </xf>
    <xf numFmtId="176" fontId="0" fillId="0" borderId="26" xfId="0" applyNumberForma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57" fontId="0" fillId="2" borderId="8" xfId="0" applyNumberFormat="1" applyFill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center" vertical="center" shrinkToFit="1"/>
    </xf>
    <xf numFmtId="0" fontId="0" fillId="3" borderId="23" xfId="0" applyFill="1" applyBorder="1">
      <alignment vertical="center"/>
    </xf>
    <xf numFmtId="0" fontId="0" fillId="3" borderId="25" xfId="0" applyFill="1" applyBorder="1" applyAlignment="1" applyProtection="1">
      <alignment horizontal="center" vertical="center" shrinkToFit="1"/>
      <protection locked="0"/>
    </xf>
    <xf numFmtId="181" fontId="0" fillId="3" borderId="4" xfId="1" applyNumberFormat="1" applyFont="1" applyFill="1" applyBorder="1" applyAlignment="1" applyProtection="1">
      <alignment horizontal="right" vertical="center"/>
      <protection locked="0"/>
    </xf>
    <xf numFmtId="38" fontId="1" fillId="3" borderId="4" xfId="1" applyFont="1" applyFill="1" applyBorder="1" applyAlignment="1" applyProtection="1">
      <alignment horizontal="right" vertical="center"/>
      <protection locked="0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 applyProtection="1">
      <alignment horizontal="center" vertical="center" wrapText="1"/>
      <protection locked="0"/>
    </xf>
    <xf numFmtId="0" fontId="24" fillId="6" borderId="4" xfId="0" applyFont="1" applyFill="1" applyBorder="1" applyAlignment="1">
      <alignment horizontal="center" vertical="center"/>
    </xf>
    <xf numFmtId="0" fontId="24" fillId="6" borderId="4" xfId="0" applyFont="1" applyFill="1" applyBorder="1" applyAlignment="1">
      <alignment horizontal="center" vertical="center" shrinkToFit="1"/>
    </xf>
    <xf numFmtId="57" fontId="0" fillId="2" borderId="5" xfId="0" applyNumberFormat="1" applyFill="1" applyBorder="1" applyAlignment="1" applyProtection="1">
      <alignment horizontal="center" vertical="center"/>
      <protection locked="0"/>
    </xf>
    <xf numFmtId="0" fontId="24" fillId="7" borderId="4" xfId="0" applyFont="1" applyFill="1" applyBorder="1" applyAlignment="1">
      <alignment horizontal="center" vertical="center"/>
    </xf>
    <xf numFmtId="0" fontId="24" fillId="7" borderId="5" xfId="0" applyFont="1" applyFill="1" applyBorder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24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28" xfId="0" applyBorder="1">
      <alignment vertical="center"/>
    </xf>
    <xf numFmtId="0" fontId="0" fillId="0" borderId="21" xfId="0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0" fillId="0" borderId="2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4" fillId="0" borderId="0" xfId="0" applyFont="1" applyAlignment="1">
      <alignment horizontal="center" vertical="center"/>
    </xf>
    <xf numFmtId="38" fontId="10" fillId="0" borderId="11" xfId="1" applyFont="1" applyFill="1" applyBorder="1" applyAlignment="1">
      <alignment vertical="center" shrinkToFit="1"/>
    </xf>
    <xf numFmtId="0" fontId="9" fillId="0" borderId="11" xfId="0" applyFont="1" applyBorder="1" applyAlignment="1">
      <alignment horizontal="left"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0" fillId="4" borderId="9" xfId="0" applyFill="1" applyBorder="1" applyAlignment="1">
      <alignment horizontal="right" vertical="center" shrinkToFit="1"/>
    </xf>
    <xf numFmtId="0" fontId="0" fillId="0" borderId="29" xfId="0" applyBorder="1" applyAlignment="1">
      <alignment vertical="center" wrapText="1"/>
    </xf>
    <xf numFmtId="0" fontId="29" fillId="8" borderId="27" xfId="0" applyFont="1" applyFill="1" applyBorder="1" applyAlignment="1">
      <alignment horizontal="center" vertical="center"/>
    </xf>
    <xf numFmtId="0" fontId="30" fillId="0" borderId="28" xfId="0" applyFont="1" applyBorder="1" applyAlignment="1">
      <alignment vertical="center" wrapText="1"/>
    </xf>
    <xf numFmtId="38" fontId="0" fillId="9" borderId="0" xfId="1" applyFont="1" applyFill="1" applyBorder="1" applyAlignment="1">
      <alignment horizontal="center" vertical="center"/>
    </xf>
    <xf numFmtId="3" fontId="0" fillId="9" borderId="0" xfId="0" applyNumberFormat="1" applyFill="1">
      <alignment vertical="center"/>
    </xf>
    <xf numFmtId="38" fontId="0" fillId="9" borderId="0" xfId="1" applyFont="1" applyFill="1" applyBorder="1" applyAlignment="1">
      <alignment horizontal="right" vertical="center"/>
    </xf>
    <xf numFmtId="0" fontId="0" fillId="0" borderId="21" xfId="0" applyBorder="1">
      <alignment vertical="center"/>
    </xf>
    <xf numFmtId="180" fontId="7" fillId="0" borderId="29" xfId="1" applyNumberFormat="1" applyFont="1" applyFill="1" applyBorder="1" applyAlignment="1">
      <alignment horizontal="right" vertical="center"/>
    </xf>
    <xf numFmtId="38" fontId="0" fillId="0" borderId="28" xfId="1" applyFont="1" applyFill="1" applyBorder="1" applyAlignment="1">
      <alignment horizontal="right" vertical="center"/>
    </xf>
    <xf numFmtId="38" fontId="7" fillId="0" borderId="21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right" vertical="center"/>
    </xf>
    <xf numFmtId="0" fontId="0" fillId="0" borderId="0" xfId="0" applyProtection="1">
      <alignment vertical="center"/>
      <protection locked="0"/>
    </xf>
    <xf numFmtId="38" fontId="0" fillId="0" borderId="14" xfId="1" applyFont="1" applyFill="1" applyBorder="1" applyAlignment="1">
      <alignment horizontal="center" vertical="center"/>
    </xf>
    <xf numFmtId="38" fontId="0" fillId="0" borderId="16" xfId="1" applyFont="1" applyFill="1" applyBorder="1" applyAlignment="1">
      <alignment horizontal="center" vertical="center"/>
    </xf>
    <xf numFmtId="38" fontId="0" fillId="0" borderId="30" xfId="1" applyFont="1" applyFill="1" applyBorder="1" applyAlignment="1">
      <alignment horizontal="right" vertical="center"/>
    </xf>
    <xf numFmtId="38" fontId="24" fillId="7" borderId="4" xfId="1" applyFont="1" applyFill="1" applyBorder="1" applyAlignment="1">
      <alignment horizontal="center" vertical="center"/>
    </xf>
    <xf numFmtId="177" fontId="0" fillId="0" borderId="17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49" fontId="6" fillId="0" borderId="33" xfId="1" applyNumberFormat="1" applyFont="1" applyFill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38" fontId="0" fillId="0" borderId="17" xfId="1" applyFont="1" applyBorder="1" applyAlignment="1">
      <alignment horizontal="right" vertical="center"/>
    </xf>
    <xf numFmtId="0" fontId="0" fillId="0" borderId="36" xfId="0" applyBorder="1" applyAlignment="1">
      <alignment horizontal="right" vertical="center"/>
    </xf>
    <xf numFmtId="0" fontId="0" fillId="0" borderId="36" xfId="0" applyBorder="1">
      <alignment vertical="center"/>
    </xf>
    <xf numFmtId="0" fontId="0" fillId="0" borderId="37" xfId="0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39" xfId="0" applyBorder="1" applyAlignment="1">
      <alignment horizontal="right" vertical="center"/>
    </xf>
    <xf numFmtId="0" fontId="0" fillId="0" borderId="7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49" fontId="6" fillId="0" borderId="42" xfId="1" applyNumberFormat="1" applyFont="1" applyFill="1" applyBorder="1" applyAlignment="1">
      <alignment horizontal="center" vertical="center" shrinkToFit="1"/>
    </xf>
    <xf numFmtId="38" fontId="0" fillId="0" borderId="43" xfId="1" applyFont="1" applyBorder="1" applyAlignment="1">
      <alignment horizontal="right" vertical="center"/>
    </xf>
    <xf numFmtId="38" fontId="0" fillId="0" borderId="44" xfId="1" applyFont="1" applyBorder="1" applyAlignment="1">
      <alignment horizontal="right"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49" fontId="6" fillId="0" borderId="0" xfId="1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38" fontId="6" fillId="0" borderId="0" xfId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178" fontId="0" fillId="0" borderId="47" xfId="1" applyNumberFormat="1" applyFont="1" applyFill="1" applyBorder="1" applyAlignment="1">
      <alignment horizontal="right" vertical="center"/>
    </xf>
    <xf numFmtId="178" fontId="0" fillId="0" borderId="19" xfId="1" applyNumberFormat="1" applyFont="1" applyFill="1" applyBorder="1" applyAlignment="1">
      <alignment horizontal="right" vertical="center"/>
    </xf>
    <xf numFmtId="178" fontId="0" fillId="0" borderId="48" xfId="1" applyNumberFormat="1" applyFont="1" applyFill="1" applyBorder="1" applyAlignment="1">
      <alignment horizontal="right" vertical="center"/>
    </xf>
    <xf numFmtId="38" fontId="0" fillId="0" borderId="0" xfId="1" applyFont="1" applyBorder="1" applyAlignment="1">
      <alignment horizontal="center" vertical="center"/>
    </xf>
    <xf numFmtId="38" fontId="0" fillId="0" borderId="19" xfId="1" applyFont="1" applyFill="1" applyBorder="1" applyAlignment="1">
      <alignment horizontal="center" vertical="center"/>
    </xf>
    <xf numFmtId="38" fontId="0" fillId="0" borderId="20" xfId="1" applyFont="1" applyFill="1" applyBorder="1" applyAlignment="1">
      <alignment horizontal="center" vertical="center"/>
    </xf>
    <xf numFmtId="49" fontId="6" fillId="0" borderId="49" xfId="1" applyNumberFormat="1" applyFont="1" applyFill="1" applyBorder="1" applyAlignment="1">
      <alignment horizontal="center" vertical="center" shrinkToFit="1"/>
    </xf>
    <xf numFmtId="38" fontId="0" fillId="0" borderId="49" xfId="1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0" fillId="0" borderId="50" xfId="0" applyBorder="1">
      <alignment vertical="center"/>
    </xf>
    <xf numFmtId="38" fontId="0" fillId="0" borderId="53" xfId="1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38" fontId="0" fillId="0" borderId="54" xfId="1" applyFont="1" applyFill="1" applyBorder="1" applyAlignment="1">
      <alignment horizontal="center" vertical="center" shrinkToFit="1"/>
    </xf>
    <xf numFmtId="181" fontId="0" fillId="0" borderId="47" xfId="0" applyNumberFormat="1" applyBorder="1" applyAlignment="1">
      <alignment horizontal="center" vertical="center"/>
    </xf>
    <xf numFmtId="181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182" fontId="6" fillId="0" borderId="19" xfId="1" applyNumberFormat="1" applyFont="1" applyFill="1" applyBorder="1" applyAlignment="1">
      <alignment horizontal="center" vertical="center" shrinkToFit="1"/>
    </xf>
    <xf numFmtId="182" fontId="6" fillId="0" borderId="20" xfId="1" applyNumberFormat="1" applyFont="1" applyFill="1" applyBorder="1" applyAlignment="1">
      <alignment horizontal="center" vertical="center" shrinkToFit="1"/>
    </xf>
    <xf numFmtId="3" fontId="6" fillId="0" borderId="18" xfId="1" applyNumberFormat="1" applyFont="1" applyFill="1" applyBorder="1" applyAlignment="1">
      <alignment horizontal="center" vertical="center"/>
    </xf>
    <xf numFmtId="3" fontId="6" fillId="0" borderId="19" xfId="1" applyNumberFormat="1" applyFont="1" applyFill="1" applyBorder="1" applyAlignment="1">
      <alignment horizontal="center" vertical="center" shrinkToFit="1"/>
    </xf>
    <xf numFmtId="3" fontId="6" fillId="0" borderId="20" xfId="1" applyNumberFormat="1" applyFont="1" applyFill="1" applyBorder="1" applyAlignment="1">
      <alignment horizontal="center" vertical="center" shrinkToFit="1"/>
    </xf>
    <xf numFmtId="49" fontId="1" fillId="0" borderId="46" xfId="1" applyNumberFormat="1" applyFont="1" applyFill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49" fontId="1" fillId="0" borderId="49" xfId="1" applyNumberFormat="1" applyFont="1" applyFill="1" applyBorder="1" applyAlignment="1">
      <alignment horizontal="center" vertical="center" shrinkToFit="1"/>
    </xf>
    <xf numFmtId="182" fontId="6" fillId="0" borderId="47" xfId="1" applyNumberFormat="1" applyFont="1" applyFill="1" applyBorder="1" applyAlignment="1">
      <alignment horizontal="center" vertical="center" shrinkToFit="1"/>
    </xf>
    <xf numFmtId="49" fontId="1" fillId="4" borderId="55" xfId="1" applyNumberFormat="1" applyFont="1" applyFill="1" applyBorder="1" applyAlignment="1">
      <alignment horizontal="center" vertical="center" shrinkToFit="1"/>
    </xf>
    <xf numFmtId="49" fontId="0" fillId="0" borderId="52" xfId="1" applyNumberFormat="1" applyFont="1" applyFill="1" applyBorder="1" applyAlignment="1">
      <alignment horizontal="center" vertical="center" shrinkToFit="1"/>
    </xf>
    <xf numFmtId="38" fontId="1" fillId="0" borderId="4" xfId="1" applyFont="1" applyFill="1" applyBorder="1" applyAlignment="1" applyProtection="1">
      <alignment horizontal="right" vertical="center"/>
      <protection locked="0"/>
    </xf>
    <xf numFmtId="0" fontId="0" fillId="4" borderId="9" xfId="0" applyFill="1" applyBorder="1">
      <alignment vertical="center"/>
    </xf>
    <xf numFmtId="179" fontId="0" fillId="0" borderId="15" xfId="0" applyNumberFormat="1" applyBorder="1" applyAlignment="1">
      <alignment horizontal="center" vertical="center"/>
    </xf>
    <xf numFmtId="183" fontId="0" fillId="0" borderId="17" xfId="1" applyNumberFormat="1" applyFont="1" applyBorder="1" applyAlignment="1">
      <alignment horizontal="right" vertical="center"/>
    </xf>
    <xf numFmtId="183" fontId="0" fillId="0" borderId="43" xfId="1" applyNumberFormat="1" applyFont="1" applyBorder="1" applyAlignment="1">
      <alignment horizontal="right" vertical="center"/>
    </xf>
    <xf numFmtId="183" fontId="0" fillId="0" borderId="36" xfId="0" applyNumberFormat="1" applyBorder="1" applyAlignment="1">
      <alignment horizontal="right" vertical="center"/>
    </xf>
    <xf numFmtId="183" fontId="0" fillId="0" borderId="36" xfId="0" applyNumberFormat="1" applyBorder="1">
      <alignment vertical="center"/>
    </xf>
    <xf numFmtId="183" fontId="0" fillId="0" borderId="37" xfId="0" applyNumberFormat="1" applyBorder="1" applyAlignment="1">
      <alignment horizontal="right" vertical="center"/>
    </xf>
    <xf numFmtId="183" fontId="0" fillId="0" borderId="7" xfId="1" applyNumberFormat="1" applyFont="1" applyBorder="1" applyAlignment="1">
      <alignment horizontal="right" vertical="center"/>
    </xf>
    <xf numFmtId="183" fontId="0" fillId="0" borderId="44" xfId="1" applyNumberFormat="1" applyFont="1" applyBorder="1" applyAlignment="1">
      <alignment horizontal="right" vertical="center"/>
    </xf>
    <xf numFmtId="183" fontId="0" fillId="0" borderId="38" xfId="0" applyNumberFormat="1" applyBorder="1" applyAlignment="1">
      <alignment horizontal="right" vertical="center"/>
    </xf>
    <xf numFmtId="183" fontId="0" fillId="0" borderId="38" xfId="0" applyNumberFormat="1" applyBorder="1">
      <alignment vertical="center"/>
    </xf>
    <xf numFmtId="183" fontId="0" fillId="0" borderId="39" xfId="0" applyNumberFormat="1" applyBorder="1">
      <alignment vertical="center"/>
    </xf>
    <xf numFmtId="183" fontId="0" fillId="0" borderId="39" xfId="0" applyNumberFormat="1" applyBorder="1" applyAlignment="1">
      <alignment horizontal="right" vertical="center"/>
    </xf>
    <xf numFmtId="183" fontId="0" fillId="0" borderId="7" xfId="0" applyNumberFormat="1" applyBorder="1">
      <alignment vertical="center"/>
    </xf>
    <xf numFmtId="183" fontId="0" fillId="0" borderId="44" xfId="0" applyNumberFormat="1" applyBorder="1">
      <alignment vertical="center"/>
    </xf>
    <xf numFmtId="183" fontId="0" fillId="0" borderId="15" xfId="0" applyNumberFormat="1" applyBorder="1">
      <alignment vertical="center"/>
    </xf>
    <xf numFmtId="183" fontId="0" fillId="0" borderId="45" xfId="0" applyNumberFormat="1" applyBorder="1">
      <alignment vertical="center"/>
    </xf>
    <xf numFmtId="183" fontId="0" fillId="0" borderId="40" xfId="0" applyNumberFormat="1" applyBorder="1">
      <alignment vertical="center"/>
    </xf>
    <xf numFmtId="183" fontId="0" fillId="0" borderId="41" xfId="0" applyNumberFormat="1" applyBorder="1">
      <alignment vertical="center"/>
    </xf>
    <xf numFmtId="38" fontId="0" fillId="0" borderId="19" xfId="1" applyFont="1" applyFill="1" applyBorder="1" applyAlignment="1">
      <alignment horizontal="right" vertical="center"/>
    </xf>
    <xf numFmtId="38" fontId="0" fillId="0" borderId="20" xfId="1" applyFont="1" applyFill="1" applyBorder="1" applyAlignment="1">
      <alignment horizontal="right" vertical="center"/>
    </xf>
    <xf numFmtId="38" fontId="0" fillId="0" borderId="53" xfId="1" applyFont="1" applyFill="1" applyBorder="1" applyAlignment="1">
      <alignment horizontal="right" vertical="center"/>
    </xf>
    <xf numFmtId="38" fontId="0" fillId="0" borderId="14" xfId="1" applyFont="1" applyFill="1" applyBorder="1" applyAlignment="1">
      <alignment horizontal="right" vertical="center"/>
    </xf>
    <xf numFmtId="38" fontId="0" fillId="0" borderId="16" xfId="1" applyFont="1" applyFill="1" applyBorder="1" applyAlignment="1">
      <alignment horizontal="right" vertical="center"/>
    </xf>
    <xf numFmtId="38" fontId="1" fillId="4" borderId="4" xfId="1" applyFont="1" applyFill="1" applyBorder="1" applyAlignment="1" applyProtection="1">
      <alignment horizontal="right" vertical="center"/>
    </xf>
    <xf numFmtId="182" fontId="1" fillId="0" borderId="47" xfId="1" applyNumberFormat="1" applyFont="1" applyFill="1" applyBorder="1" applyAlignment="1">
      <alignment horizontal="right" vertical="center" shrinkToFit="1"/>
    </xf>
    <xf numFmtId="182" fontId="1" fillId="0" borderId="19" xfId="1" applyNumberFormat="1" applyFont="1" applyFill="1" applyBorder="1" applyAlignment="1">
      <alignment horizontal="right" vertical="center" shrinkToFit="1"/>
    </xf>
    <xf numFmtId="182" fontId="1" fillId="0" borderId="20" xfId="1" applyNumberFormat="1" applyFont="1" applyFill="1" applyBorder="1" applyAlignment="1">
      <alignment horizontal="right" vertical="center" shrinkToFit="1"/>
    </xf>
    <xf numFmtId="3" fontId="1" fillId="0" borderId="18" xfId="1" applyNumberFormat="1" applyFont="1" applyFill="1" applyBorder="1" applyAlignment="1">
      <alignment horizontal="right" vertical="center"/>
    </xf>
    <xf numFmtId="3" fontId="1" fillId="0" borderId="19" xfId="1" applyNumberFormat="1" applyFont="1" applyFill="1" applyBorder="1" applyAlignment="1">
      <alignment horizontal="right" vertical="center" shrinkToFit="1"/>
    </xf>
    <xf numFmtId="3" fontId="1" fillId="0" borderId="20" xfId="1" applyNumberFormat="1" applyFont="1" applyFill="1" applyBorder="1" applyAlignment="1">
      <alignment horizontal="right" vertical="center" shrinkToFit="1"/>
    </xf>
    <xf numFmtId="49" fontId="1" fillId="0" borderId="2" xfId="1" applyNumberFormat="1" applyFont="1" applyFill="1" applyBorder="1" applyAlignment="1">
      <alignment horizontal="center" vertical="center" shrinkToFit="1"/>
    </xf>
    <xf numFmtId="49" fontId="1" fillId="0" borderId="3" xfId="1" applyNumberFormat="1" applyFont="1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4" fillId="0" borderId="8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4" borderId="28" xfId="0" applyFill="1" applyBorder="1" applyAlignment="1">
      <alignment horizontal="left" vertical="center" shrinkToFit="1"/>
    </xf>
    <xf numFmtId="0" fontId="0" fillId="4" borderId="0" xfId="0" applyFill="1" applyAlignment="1">
      <alignment horizontal="left" vertical="center" shrinkToFit="1"/>
    </xf>
    <xf numFmtId="0" fontId="3" fillId="0" borderId="2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0" fillId="5" borderId="0" xfId="0" applyFont="1" applyFill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0" fontId="0" fillId="0" borderId="10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7" fillId="0" borderId="2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 wrapText="1"/>
    </xf>
    <xf numFmtId="0" fontId="27" fillId="0" borderId="0" xfId="0" applyFont="1" applyAlignment="1">
      <alignment horizontal="left" vertical="center" wrapText="1"/>
    </xf>
    <xf numFmtId="0" fontId="28" fillId="0" borderId="23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0" fillId="0" borderId="28" xfId="0" applyFont="1" applyBorder="1" applyAlignment="1">
      <alignment horizontal="left" vertical="center" shrinkToFit="1"/>
    </xf>
    <xf numFmtId="0" fontId="30" fillId="0" borderId="0" xfId="0" applyFont="1" applyAlignment="1">
      <alignment horizontal="left" vertical="center" shrinkToFit="1"/>
    </xf>
    <xf numFmtId="0" fontId="0" fillId="0" borderId="55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66CC"/>
      <color rgb="FF0066FF"/>
      <color rgb="FF66FF33"/>
      <color rgb="FF385D8A"/>
      <color rgb="FFCCFF66"/>
      <color rgb="FF99FF99"/>
      <color rgb="FF0000FF"/>
      <color rgb="FFFF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178594</xdr:colOff>
      <xdr:row>0</xdr:row>
      <xdr:rowOff>83344</xdr:rowOff>
    </xdr:from>
    <xdr:to>
      <xdr:col>0</xdr:col>
      <xdr:colOff>4929187</xdr:colOff>
      <xdr:row>13</xdr:row>
      <xdr:rowOff>185124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ED1F2C-FBDB-4B82-9D31-8B0A7C9EC741}"/>
            </a:ext>
          </a:extLst>
        </xdr:cNvPr>
        <xdr:cNvSpPr txBox="1"/>
      </xdr:nvSpPr>
      <xdr:spPr>
        <a:xfrm>
          <a:off x="178594" y="83344"/>
          <a:ext cx="4750593" cy="32331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28575" cmpd="sng">
          <a:noFill/>
          <a:prstDash val="sysDot"/>
        </a:ln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solidFill>
                <a:srgbClr val="0066FF"/>
              </a:solidFill>
              <a:latin typeface="+mj-ea"/>
              <a:ea typeface="+mj-ea"/>
            </a:rPr>
            <a:t>＜モデルケース＞</a:t>
          </a:r>
          <a:endParaRPr kumimoji="1" lang="en-US" altLang="ja-JP" sz="1400" b="1">
            <a:solidFill>
              <a:srgbClr val="0066FF"/>
            </a:solidFill>
            <a:latin typeface="+mj-ea"/>
            <a:ea typeface="+mj-ea"/>
          </a:endParaRPr>
        </a:p>
        <a:p>
          <a:pPr algn="l"/>
          <a:endParaRPr kumimoji="1" lang="en-US" altLang="ja-JP" sz="1200" b="1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ja-JP" altLang="en-US" sz="1200" b="1">
              <a:solidFill>
                <a:srgbClr val="0066FF"/>
              </a:solidFill>
              <a:latin typeface="+mj-ea"/>
              <a:ea typeface="+mj-ea"/>
            </a:rPr>
            <a:t>◎世帯の状況</a:t>
          </a:r>
          <a:r>
            <a:rPr kumimoji="1" lang="ja-JP" altLang="en-US" sz="1200" b="0">
              <a:solidFill>
                <a:schemeClr val="tx1"/>
              </a:solidFill>
              <a:latin typeface="+mj-ea"/>
              <a:ea typeface="+mj-ea"/>
            </a:rPr>
            <a:t>（世帯全員が同居している４人家族）</a:t>
          </a:r>
          <a:endParaRPr kumimoji="1" lang="en-US" altLang="ja-JP" sz="1200" b="0">
            <a:solidFill>
              <a:schemeClr val="tx1"/>
            </a:solidFill>
            <a:latin typeface="+mj-ea"/>
            <a:ea typeface="+mj-ea"/>
          </a:endParaRPr>
        </a:p>
        <a:p>
          <a:pPr algn="l"/>
          <a:endParaRPr kumimoji="1" lang="en-US" altLang="ja-JP" sz="1200" b="0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+mj-ea"/>
              <a:ea typeface="+mj-ea"/>
            </a:rPr>
            <a:t>　　　①世帯主（鈴木一郎） 　</a:t>
          </a:r>
          <a:r>
            <a:rPr kumimoji="1" lang="en-US" altLang="ja-JP" sz="1200" b="0">
              <a:solidFill>
                <a:schemeClr val="tx1"/>
              </a:solidFill>
              <a:latin typeface="+mj-ea"/>
              <a:ea typeface="+mj-ea"/>
            </a:rPr>
            <a:t>47</a:t>
          </a:r>
          <a:r>
            <a:rPr kumimoji="1" lang="ja-JP" altLang="en-US" sz="1200" b="0">
              <a:solidFill>
                <a:schemeClr val="tx1"/>
              </a:solidFill>
              <a:latin typeface="+mj-ea"/>
              <a:ea typeface="+mj-ea"/>
            </a:rPr>
            <a:t>歳　 会社員</a:t>
          </a:r>
          <a:endParaRPr kumimoji="1" lang="en-US" altLang="ja-JP" sz="1200" b="0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+mj-ea"/>
              <a:ea typeface="+mj-ea"/>
            </a:rPr>
            <a:t>　　　　→給与収入あり（年間収入</a:t>
          </a:r>
          <a:r>
            <a:rPr kumimoji="1" lang="en-US" altLang="ja-JP" sz="1200" b="0">
              <a:solidFill>
                <a:schemeClr val="tx1"/>
              </a:solidFill>
              <a:latin typeface="+mj-ea"/>
              <a:ea typeface="+mj-ea"/>
            </a:rPr>
            <a:t>4,000,000</a:t>
          </a:r>
          <a:r>
            <a:rPr kumimoji="1" lang="ja-JP" altLang="en-US" sz="1200" b="0">
              <a:solidFill>
                <a:schemeClr val="tx1"/>
              </a:solidFill>
              <a:latin typeface="+mj-ea"/>
              <a:ea typeface="+mj-ea"/>
            </a:rPr>
            <a:t>円）</a:t>
          </a:r>
          <a:endParaRPr kumimoji="1" lang="en-US" altLang="ja-JP" sz="1200" b="0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+mj-ea"/>
              <a:ea typeface="+mj-ea"/>
            </a:rPr>
            <a:t>　　　②妻（鈴木花子）　　</a:t>
          </a:r>
          <a:r>
            <a:rPr kumimoji="1" lang="en-US" altLang="ja-JP" sz="1200" b="0">
              <a:solidFill>
                <a:schemeClr val="tx1"/>
              </a:solidFill>
              <a:latin typeface="+mj-ea"/>
              <a:ea typeface="+mj-ea"/>
            </a:rPr>
            <a:t>44</a:t>
          </a:r>
          <a:r>
            <a:rPr kumimoji="1" lang="ja-JP" altLang="en-US" sz="1200" b="0">
              <a:solidFill>
                <a:schemeClr val="tx1"/>
              </a:solidFill>
              <a:latin typeface="+mj-ea"/>
              <a:ea typeface="+mj-ea"/>
            </a:rPr>
            <a:t>歳　 被扶養者</a:t>
          </a:r>
          <a:endParaRPr kumimoji="1" lang="en-US" altLang="ja-JP" sz="1200" b="0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+mj-ea"/>
              <a:ea typeface="+mj-ea"/>
            </a:rPr>
            <a:t>　　　　→パート収入あり（年間収入</a:t>
          </a:r>
          <a:r>
            <a:rPr kumimoji="1" lang="en-US" altLang="ja-JP" sz="1200" b="0">
              <a:solidFill>
                <a:schemeClr val="tx1"/>
              </a:solidFill>
              <a:latin typeface="+mj-ea"/>
              <a:ea typeface="+mj-ea"/>
            </a:rPr>
            <a:t>1,000,000</a:t>
          </a:r>
          <a:r>
            <a:rPr kumimoji="1" lang="ja-JP" altLang="en-US" sz="1200" b="0">
              <a:solidFill>
                <a:schemeClr val="tx1"/>
              </a:solidFill>
              <a:latin typeface="+mj-ea"/>
              <a:ea typeface="+mj-ea"/>
            </a:rPr>
            <a:t>円）</a:t>
          </a:r>
          <a:endParaRPr kumimoji="1" lang="en-US" altLang="ja-JP" sz="1200" b="0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+mj-ea"/>
              <a:ea typeface="+mj-ea"/>
            </a:rPr>
            <a:t>　　　③長男（鈴木太郎）  </a:t>
          </a:r>
          <a:r>
            <a:rPr kumimoji="1" lang="en-US" altLang="ja-JP" sz="1200" b="0">
              <a:solidFill>
                <a:schemeClr val="tx1"/>
              </a:solidFill>
              <a:latin typeface="+mj-ea"/>
              <a:ea typeface="+mj-ea"/>
            </a:rPr>
            <a:t>15</a:t>
          </a:r>
          <a:r>
            <a:rPr kumimoji="1" lang="ja-JP" altLang="en-US" sz="1200" b="0">
              <a:solidFill>
                <a:schemeClr val="tx1"/>
              </a:solidFill>
              <a:latin typeface="+mj-ea"/>
              <a:ea typeface="+mj-ea"/>
            </a:rPr>
            <a:t>歳　高校生　被扶養者　収入なし</a:t>
          </a:r>
          <a:endParaRPr kumimoji="1" lang="en-US" altLang="ja-JP" sz="1200" b="0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+mj-ea"/>
              <a:ea typeface="+mj-ea"/>
            </a:rPr>
            <a:t>　　　④長女（鈴木和子）　</a:t>
          </a:r>
          <a:r>
            <a:rPr kumimoji="1" lang="en-US" altLang="ja-JP" sz="1200" b="0" baseline="0">
              <a:solidFill>
                <a:schemeClr val="tx1"/>
              </a:solidFill>
              <a:latin typeface="+mj-ea"/>
              <a:ea typeface="+mj-ea"/>
            </a:rPr>
            <a:t>13</a:t>
          </a:r>
          <a:r>
            <a:rPr kumimoji="1" lang="ja-JP" altLang="en-US" sz="1200" b="0" baseline="0">
              <a:solidFill>
                <a:schemeClr val="tx1"/>
              </a:solidFill>
              <a:latin typeface="+mj-ea"/>
              <a:ea typeface="+mj-ea"/>
            </a:rPr>
            <a:t>歳  中学生　被扶養者　収入なし</a:t>
          </a:r>
          <a:endParaRPr kumimoji="1" lang="en-US" altLang="ja-JP" sz="1200" b="0" baseline="0">
            <a:solidFill>
              <a:schemeClr val="tx1"/>
            </a:solidFill>
            <a:latin typeface="+mj-ea"/>
            <a:ea typeface="+mj-ea"/>
          </a:endParaRPr>
        </a:p>
        <a:p>
          <a:pPr algn="l"/>
          <a:endParaRPr kumimoji="1" lang="en-US" altLang="ja-JP" sz="1200" b="0" baseline="0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ja-JP" altLang="en-US" sz="1200" b="0" baseline="0">
              <a:solidFill>
                <a:schemeClr val="tx1"/>
              </a:solidFill>
              <a:latin typeface="+mj-ea"/>
              <a:ea typeface="+mj-ea"/>
            </a:rPr>
            <a:t>　　・分譲マンションを所有して居住中（持家）</a:t>
          </a:r>
          <a:endParaRPr kumimoji="1" lang="en-US" altLang="ja-JP" sz="1200" b="0" baseline="0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ja-JP" altLang="en-US" sz="1200" b="0" baseline="0">
              <a:solidFill>
                <a:schemeClr val="tx1"/>
              </a:solidFill>
              <a:latin typeface="+mj-ea"/>
              <a:ea typeface="+mj-ea"/>
            </a:rPr>
            <a:t>　　・家族内に身体障害者、重度障害者、在宅患者などはいない</a:t>
          </a:r>
          <a:endParaRPr kumimoji="1" lang="en-US" altLang="ja-JP" sz="1200" b="0" baseline="0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ja-JP" altLang="en-US" sz="1200" b="0" baseline="0">
              <a:solidFill>
                <a:schemeClr val="tx1"/>
              </a:solidFill>
              <a:latin typeface="+mj-ea"/>
              <a:ea typeface="+mj-ea"/>
            </a:rPr>
            <a:t>　　・令和７年中に長期療養として病院に入院した家族はいない</a:t>
          </a:r>
          <a:endParaRPr kumimoji="1" lang="ja-JP" altLang="en-US" sz="1200" b="0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0</xdr:col>
      <xdr:colOff>178331</xdr:colOff>
      <xdr:row>14</xdr:row>
      <xdr:rowOff>38892</xdr:rowOff>
    </xdr:from>
    <xdr:to>
      <xdr:col>0</xdr:col>
      <xdr:colOff>5231342</xdr:colOff>
      <xdr:row>48</xdr:row>
      <xdr:rowOff>158749</xdr:rowOff>
    </xdr:to>
    <xdr:sp macro="" textlink="">
      <xdr:nvSpPr>
        <xdr:cNvPr id="4" name="四角形吹き出し 8">
          <a:extLst>
            <a:ext uri="{FF2B5EF4-FFF2-40B4-BE49-F238E27FC236}">
              <a16:creationId xmlns:a16="http://schemas.microsoft.com/office/drawing/2014/main" id="{CB81C181-E134-49DC-B03F-985E2F128DE9}"/>
            </a:ext>
          </a:extLst>
        </xdr:cNvPr>
        <xdr:cNvSpPr/>
      </xdr:nvSpPr>
      <xdr:spPr>
        <a:xfrm>
          <a:off x="178331" y="3372642"/>
          <a:ext cx="5053011" cy="7200107"/>
        </a:xfrm>
        <a:prstGeom prst="wedgeRectCallout">
          <a:avLst>
            <a:gd name="adj1" fmla="val 59199"/>
            <a:gd name="adj2" fmla="val -14857"/>
          </a:avLst>
        </a:prstGeom>
        <a:solidFill>
          <a:srgbClr val="CCFF66"/>
        </a:solidFill>
        <a:ln w="15875"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＜各種加算欄の説明＞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５　「母（父）子世帯」欄　　</a:t>
          </a:r>
          <a:r>
            <a:rPr kumimoji="1" lang="en-US" altLang="ja-JP" sz="1100" b="0">
              <a:solidFill>
                <a:schemeClr val="tx1"/>
              </a:solidFill>
            </a:rPr>
            <a:t>※</a:t>
          </a:r>
          <a:r>
            <a:rPr kumimoji="1" lang="ja-JP" altLang="en-US" sz="1100" b="0">
              <a:solidFill>
                <a:schemeClr val="tx1"/>
              </a:solidFill>
            </a:rPr>
            <a:t>証明する書類が必要です</a:t>
          </a:r>
          <a:endParaRPr kumimoji="1" lang="en-US" altLang="ja-JP" sz="1100" b="0">
            <a:solidFill>
              <a:schemeClr val="tx1"/>
            </a:solidFill>
          </a:endParaRPr>
        </a:p>
        <a:p>
          <a:pPr algn="l"/>
          <a:r>
            <a:rPr kumimoji="1" lang="ja-JP" altLang="en-US" sz="1100" u="none">
              <a:solidFill>
                <a:schemeClr val="tx1"/>
              </a:solidFill>
            </a:rPr>
            <a:t>　</a:t>
          </a:r>
          <a:r>
            <a:rPr kumimoji="1" lang="ja-JP" altLang="en-US" sz="1100" u="sng">
              <a:solidFill>
                <a:schemeClr val="tx1"/>
              </a:solidFill>
            </a:rPr>
            <a:t>母（父）子世帯の場合</a:t>
          </a:r>
          <a:r>
            <a:rPr kumimoji="1" lang="ja-JP" altLang="en-US" sz="1100">
              <a:solidFill>
                <a:schemeClr val="tx1"/>
              </a:solidFill>
            </a:rPr>
            <a:t>、</a:t>
          </a:r>
          <a:r>
            <a:rPr kumimoji="1" lang="en-US" altLang="ja-JP" sz="1100">
              <a:solidFill>
                <a:schemeClr val="tx1"/>
              </a:solidFill>
            </a:rPr>
            <a:t>18</a:t>
          </a:r>
          <a:r>
            <a:rPr kumimoji="1" lang="ja-JP" altLang="en-US" sz="1100">
              <a:solidFill>
                <a:schemeClr val="tx1"/>
              </a:solidFill>
            </a:rPr>
            <a:t>歳未満の子どもの人数を右のセルから選択してください。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また、左のセルは、選択した子どもの人数に応じて、金額を選択してください。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tx1"/>
              </a:solidFill>
            </a:rPr>
            <a:t>５　「身体障害者」欄   </a:t>
          </a:r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証明する書類が必要</a:t>
          </a:r>
          <a:r>
            <a:rPr kumimoji="1" lang="ja-JP" altLang="en-US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ja-JP" altLang="ja-JP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す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</a:t>
          </a:r>
          <a:r>
            <a:rPr kumimoji="1" lang="ja-JP" altLang="en-US" sz="1100" u="sng">
              <a:solidFill>
                <a:schemeClr val="tx1"/>
              </a:solidFill>
            </a:rPr>
            <a:t>世帯に身体障害者がいる場合</a:t>
          </a:r>
          <a:r>
            <a:rPr kumimoji="1" lang="ja-JP" altLang="en-US" sz="1100">
              <a:solidFill>
                <a:schemeClr val="tx1"/>
              </a:solidFill>
            </a:rPr>
            <a:t>、セルから金額を選択してください（</a:t>
          </a:r>
          <a:r>
            <a:rPr kumimoji="1" lang="en-US" altLang="ja-JP" sz="1100">
              <a:solidFill>
                <a:schemeClr val="tx1"/>
              </a:solidFill>
            </a:rPr>
            <a:t>1</a:t>
          </a:r>
          <a:r>
            <a:rPr kumimoji="1" lang="ja-JP" altLang="en-US" sz="1100">
              <a:solidFill>
                <a:schemeClr val="tx1"/>
              </a:solidFill>
            </a:rPr>
            <a:t>級・</a:t>
          </a:r>
          <a:r>
            <a:rPr kumimoji="1" lang="en-US" altLang="ja-JP" sz="1100">
              <a:solidFill>
                <a:schemeClr val="tx1"/>
              </a:solidFill>
            </a:rPr>
            <a:t>2</a:t>
          </a:r>
          <a:r>
            <a:rPr kumimoji="1" lang="ja-JP" altLang="en-US" sz="1100">
              <a:solidFill>
                <a:schemeClr val="tx1"/>
              </a:solidFill>
            </a:rPr>
            <a:t>級の場合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</a:t>
          </a:r>
          <a:r>
            <a:rPr kumimoji="1" lang="en-US" altLang="ja-JP" sz="1100">
              <a:solidFill>
                <a:schemeClr val="tx1"/>
              </a:solidFill>
            </a:rPr>
            <a:t>321,720 3</a:t>
          </a:r>
          <a:r>
            <a:rPr kumimoji="1" lang="ja-JP" altLang="en-US" sz="1100">
              <a:solidFill>
                <a:schemeClr val="tx1"/>
              </a:solidFill>
            </a:rPr>
            <a:t>級 の場合</a:t>
          </a:r>
          <a:r>
            <a:rPr kumimoji="1" lang="en-US" altLang="ja-JP" sz="1100">
              <a:solidFill>
                <a:schemeClr val="tx1"/>
              </a:solidFill>
            </a:rPr>
            <a:t>214,440</a:t>
          </a:r>
          <a:r>
            <a:rPr kumimoji="1" lang="ja-JP" altLang="en-US" sz="1100">
              <a:solidFill>
                <a:schemeClr val="tx1"/>
              </a:solidFill>
            </a:rPr>
            <a:t>）。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　</a:t>
          </a:r>
          <a:r>
            <a:rPr kumimoji="1" lang="en-US" altLang="ja-JP" sz="1100" b="1">
              <a:solidFill>
                <a:srgbClr val="FF0000"/>
              </a:solidFill>
            </a:rPr>
            <a:t>【</a:t>
          </a:r>
          <a:r>
            <a:rPr kumimoji="1" lang="ja-JP" altLang="en-US" sz="1100" b="1">
              <a:solidFill>
                <a:srgbClr val="FF0000"/>
              </a:solidFill>
            </a:rPr>
            <a:t>注意</a:t>
          </a:r>
          <a:r>
            <a:rPr kumimoji="1" lang="en-US" altLang="ja-JP" sz="1100" b="1">
              <a:solidFill>
                <a:srgbClr val="FF0000"/>
              </a:solidFill>
            </a:rPr>
            <a:t>】</a:t>
          </a:r>
          <a:r>
            <a:rPr kumimoji="1" lang="ja-JP" altLang="en-US" sz="1100" b="1">
              <a:solidFill>
                <a:srgbClr val="FF0000"/>
              </a:solidFill>
            </a:rPr>
            <a:t>母（父）子世帯と身体障害者は、重複して加算できません。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５　「在宅患者」欄     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証明する書類が必要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す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</a:t>
          </a:r>
          <a:r>
            <a:rPr kumimoji="1" lang="ja-JP" altLang="en-US" sz="1100" u="sng">
              <a:solidFill>
                <a:schemeClr val="tx1"/>
              </a:solidFill>
            </a:rPr>
            <a:t>世帯に在宅患者がいる場合</a:t>
          </a:r>
          <a:r>
            <a:rPr kumimoji="1" lang="ja-JP" altLang="en-US" sz="1100">
              <a:solidFill>
                <a:schemeClr val="tx1"/>
              </a:solidFill>
            </a:rPr>
            <a:t>は、</a:t>
          </a:r>
          <a:r>
            <a:rPr kumimoji="1" lang="en-US" altLang="ja-JP" sz="1100">
              <a:solidFill>
                <a:schemeClr val="tx1"/>
              </a:solidFill>
            </a:rPr>
            <a:t>159,240</a:t>
          </a:r>
          <a:r>
            <a:rPr kumimoji="1" lang="ja-JP" altLang="en-US" sz="1100">
              <a:solidFill>
                <a:schemeClr val="tx1"/>
              </a:solidFill>
            </a:rPr>
            <a:t>を選択してください。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endParaRPr lang="en-US" altLang="ja-JP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chemeClr val="tx1"/>
            </a:solidFill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tx1"/>
              </a:solidFill>
            </a:rPr>
            <a:t>５　「放射線障害者」欄　</a:t>
          </a:r>
          <a:r>
            <a:rPr kumimoji="1" lang="ja-JP" altLang="en-US" sz="1100">
              <a:solidFill>
                <a:schemeClr val="tx1"/>
              </a:solidFill>
            </a:rPr>
            <a:t>　　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証明する書類が必要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す</a:t>
          </a:r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>
              <a:solidFill>
                <a:sysClr val="windowText" lastClr="000000"/>
              </a:solidFill>
              <a:effectLst/>
            </a:rPr>
            <a:t>　</a:t>
          </a:r>
          <a:r>
            <a:rPr lang="ja-JP" altLang="en-US" u="sng">
              <a:solidFill>
                <a:sysClr val="windowText" lastClr="000000"/>
              </a:solidFill>
              <a:effectLst/>
            </a:rPr>
            <a:t>世帯に放射能疾病の状態の方がいる場合</a:t>
          </a:r>
          <a:r>
            <a:rPr lang="en-US" altLang="ja-JP">
              <a:solidFill>
                <a:sysClr val="windowText" lastClr="000000"/>
              </a:solidFill>
              <a:effectLst/>
            </a:rPr>
            <a:t>561,120</a:t>
          </a:r>
          <a:r>
            <a:rPr lang="ja-JP" altLang="en-US">
              <a:solidFill>
                <a:sysClr val="windowText" lastClr="000000"/>
              </a:solidFill>
              <a:effectLst/>
            </a:rPr>
            <a:t>を、疾病状態が治った方がいる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>
              <a:solidFill>
                <a:sysClr val="windowText" lastClr="000000"/>
              </a:solidFill>
              <a:effectLst/>
            </a:rPr>
            <a:t>　場合</a:t>
          </a:r>
          <a:r>
            <a:rPr lang="en-US" altLang="ja-JP">
              <a:solidFill>
                <a:sysClr val="windowText" lastClr="000000"/>
              </a:solidFill>
              <a:effectLst/>
            </a:rPr>
            <a:t>280,560</a:t>
          </a:r>
          <a:r>
            <a:rPr lang="ja-JP" altLang="en-US">
              <a:solidFill>
                <a:sysClr val="windowText" lastClr="000000"/>
              </a:solidFill>
              <a:effectLst/>
            </a:rPr>
            <a:t>を選択してください。</a:t>
          </a:r>
          <a:endParaRPr lang="en-US" altLang="ja-JP">
            <a:solidFill>
              <a:sysClr val="windowText" lastClr="000000"/>
            </a:solidFill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b="1">
            <a:solidFill>
              <a:sysClr val="windowText" lastClr="000000"/>
            </a:solidFill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="1">
              <a:solidFill>
                <a:sysClr val="windowText" lastClr="000000"/>
              </a:solidFill>
              <a:effectLst/>
            </a:rPr>
            <a:t>５　「児童養育」欄</a:t>
          </a:r>
          <a:r>
            <a:rPr lang="ja-JP" altLang="en-US">
              <a:solidFill>
                <a:sysClr val="windowText" lastClr="000000"/>
              </a:solidFill>
              <a:effectLst/>
            </a:rPr>
            <a:t>　　</a:t>
          </a:r>
          <a:r>
            <a:rPr lang="en-US" altLang="ja-JP">
              <a:solidFill>
                <a:sysClr val="windowText" lastClr="000000"/>
              </a:solidFill>
              <a:effectLst/>
            </a:rPr>
            <a:t>※</a:t>
          </a:r>
          <a:r>
            <a:rPr lang="ja-JP" altLang="en-US">
              <a:solidFill>
                <a:sysClr val="windowText" lastClr="000000"/>
              </a:solidFill>
              <a:effectLst/>
            </a:rPr>
            <a:t>証明する書類が必要です</a:t>
          </a:r>
          <a:endParaRPr lang="en-US" altLang="ja-JP">
            <a:solidFill>
              <a:sysClr val="windowText" lastClr="000000"/>
            </a:solidFill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>
              <a:solidFill>
                <a:sysClr val="windowText" lastClr="000000"/>
              </a:solidFill>
              <a:effectLst/>
            </a:rPr>
            <a:t>　</a:t>
          </a:r>
          <a:r>
            <a:rPr lang="ja-JP" altLang="en-US" u="sng">
              <a:solidFill>
                <a:sysClr val="windowText" lastClr="000000"/>
              </a:solidFill>
              <a:effectLst/>
            </a:rPr>
            <a:t>高等学校等修了前の子どもがいる場合</a:t>
          </a:r>
          <a:r>
            <a:rPr lang="ja-JP" altLang="en-US">
              <a:solidFill>
                <a:sysClr val="windowText" lastClr="000000"/>
              </a:solidFill>
              <a:effectLst/>
            </a:rPr>
            <a:t>は、世帯の状況に合わせて該当欄人数</a:t>
          </a:r>
          <a:endParaRPr lang="en-US" altLang="ja-JP">
            <a:solidFill>
              <a:sysClr val="windowText" lastClr="000000"/>
            </a:solidFill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>
              <a:solidFill>
                <a:sysClr val="windowText" lastClr="000000"/>
              </a:solidFill>
              <a:effectLst/>
            </a:rPr>
            <a:t>　を 選択してください。該当世帯に該当の子がいる場合は、経過的加算の人数を</a:t>
          </a:r>
          <a:endParaRPr lang="en-US" altLang="ja-JP">
            <a:solidFill>
              <a:sysClr val="windowText" lastClr="000000"/>
            </a:solidFill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>
              <a:solidFill>
                <a:sysClr val="windowText" lastClr="000000"/>
              </a:solidFill>
              <a:effectLst/>
            </a:rPr>
            <a:t>　選択してください。</a:t>
          </a:r>
          <a:endParaRPr lang="en-US" altLang="ja-JP">
            <a:solidFill>
              <a:sysClr val="windowText" lastClr="000000"/>
            </a:solidFill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b="1">
            <a:solidFill>
              <a:sysClr val="windowText" lastClr="000000"/>
            </a:solidFill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="1">
              <a:solidFill>
                <a:sysClr val="windowText" lastClr="000000"/>
              </a:solidFill>
              <a:effectLst/>
            </a:rPr>
            <a:t>５　「重度障害者の介護」欄</a:t>
          </a:r>
          <a:r>
            <a:rPr lang="ja-JP" altLang="en-US">
              <a:solidFill>
                <a:sysClr val="windowText" lastClr="000000"/>
              </a:solidFill>
              <a:effectLst/>
            </a:rPr>
            <a:t>　　</a:t>
          </a:r>
          <a:r>
            <a:rPr lang="en-US" altLang="ja-JP">
              <a:solidFill>
                <a:sysClr val="windowText" lastClr="000000"/>
              </a:solidFill>
              <a:effectLst/>
            </a:rPr>
            <a:t>※</a:t>
          </a:r>
          <a:r>
            <a:rPr lang="ja-JP" altLang="en-US">
              <a:solidFill>
                <a:sysClr val="windowText" lastClr="000000"/>
              </a:solidFill>
              <a:effectLst/>
            </a:rPr>
            <a:t>証明する書類が必要です</a:t>
          </a:r>
          <a:endParaRPr lang="en-US" altLang="ja-JP">
            <a:solidFill>
              <a:sysClr val="windowText" lastClr="000000"/>
            </a:solidFill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u="none">
              <a:solidFill>
                <a:sysClr val="windowText" lastClr="000000"/>
              </a:solidFill>
              <a:effectLst/>
            </a:rPr>
            <a:t>　</a:t>
          </a:r>
          <a:r>
            <a:rPr lang="ja-JP" altLang="en-US" u="sng">
              <a:solidFill>
                <a:sysClr val="windowText" lastClr="000000"/>
              </a:solidFill>
              <a:effectLst/>
            </a:rPr>
            <a:t>居宅で重度障害者を介護している場合</a:t>
          </a:r>
          <a:r>
            <a:rPr lang="ja-JP" altLang="en-US">
              <a:solidFill>
                <a:sysClr val="windowText" lastClr="000000"/>
              </a:solidFill>
              <a:effectLst/>
            </a:rPr>
            <a:t>は、１を選択してください。</a:t>
          </a:r>
          <a:endParaRPr lang="en-US" altLang="ja-JP">
            <a:solidFill>
              <a:sysClr val="windowText" lastClr="000000"/>
            </a:solidFill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b="1">
            <a:solidFill>
              <a:sysClr val="windowText" lastClr="000000"/>
            </a:solidFill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="1">
              <a:solidFill>
                <a:sysClr val="windowText" lastClr="000000"/>
              </a:solidFill>
              <a:effectLst/>
            </a:rPr>
            <a:t>６　「住宅加算」欄　</a:t>
          </a:r>
          <a:r>
            <a:rPr lang="ja-JP" altLang="en-US">
              <a:solidFill>
                <a:sysClr val="windowText" lastClr="000000"/>
              </a:solidFill>
              <a:effectLst/>
            </a:rPr>
            <a:t>　</a:t>
          </a:r>
          <a:r>
            <a:rPr lang="en-US" altLang="ja-JP">
              <a:solidFill>
                <a:sysClr val="windowText" lastClr="000000"/>
              </a:solidFill>
              <a:effectLst/>
            </a:rPr>
            <a:t>※</a:t>
          </a:r>
          <a:r>
            <a:rPr lang="ja-JP" altLang="en-US">
              <a:solidFill>
                <a:sysClr val="windowText" lastClr="000000"/>
              </a:solidFill>
              <a:effectLst/>
            </a:rPr>
            <a:t>証明する書類が必要です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>
              <a:solidFill>
                <a:sysClr val="windowText" lastClr="000000"/>
              </a:solidFill>
              <a:effectLst/>
            </a:rPr>
            <a:t>　居住している住宅が借家・借地の場合、令和</a:t>
          </a:r>
          <a:r>
            <a:rPr lang="en-US" altLang="ja-JP">
              <a:solidFill>
                <a:sysClr val="windowText" lastClr="000000"/>
              </a:solidFill>
              <a:effectLst/>
            </a:rPr>
            <a:t>5</a:t>
          </a:r>
          <a:r>
            <a:rPr lang="ja-JP" altLang="en-US">
              <a:solidFill>
                <a:sysClr val="windowText" lastClr="000000"/>
              </a:solidFill>
              <a:effectLst/>
            </a:rPr>
            <a:t>年中に支払った家賃・地代実費</a:t>
          </a:r>
          <a:endParaRPr lang="en-US" altLang="ja-JP">
            <a:solidFill>
              <a:sysClr val="windowText" lastClr="000000"/>
            </a:solidFill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>
              <a:solidFill>
                <a:sysClr val="windowText" lastClr="000000"/>
              </a:solidFill>
              <a:effectLst/>
            </a:rPr>
            <a:t>　（年額）を入力してください（上限</a:t>
          </a:r>
          <a:r>
            <a:rPr lang="en-US" altLang="ja-JP">
              <a:solidFill>
                <a:sysClr val="windowText" lastClr="000000"/>
              </a:solidFill>
              <a:effectLst/>
            </a:rPr>
            <a:t>888,000</a:t>
          </a:r>
          <a:r>
            <a:rPr lang="ja-JP" altLang="en-US">
              <a:solidFill>
                <a:sysClr val="windowText" lastClr="000000"/>
              </a:solidFill>
              <a:effectLst/>
            </a:rPr>
            <a:t>円まで）。共益費は含みません。　　</a:t>
          </a:r>
          <a:endParaRPr lang="en-US" altLang="ja-JP">
            <a:solidFill>
              <a:sysClr val="windowText" lastClr="000000"/>
            </a:solidFill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b="1">
            <a:solidFill>
              <a:sysClr val="windowText" lastClr="000000"/>
            </a:solidFill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="1">
              <a:solidFill>
                <a:sysClr val="windowText" lastClr="000000"/>
              </a:solidFill>
              <a:effectLst/>
            </a:rPr>
            <a:t>７　「教育加算」欄</a:t>
          </a:r>
          <a:endParaRPr lang="en-US" altLang="ja-JP" b="1">
            <a:solidFill>
              <a:sysClr val="windowText" lastClr="000000"/>
            </a:solidFill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u="none">
              <a:solidFill>
                <a:sysClr val="windowText" lastClr="000000"/>
              </a:solidFill>
              <a:effectLst/>
            </a:rPr>
            <a:t>　</a:t>
          </a:r>
          <a:r>
            <a:rPr lang="ja-JP" altLang="en-US" u="sng">
              <a:solidFill>
                <a:sysClr val="windowText" lastClr="000000"/>
              </a:solidFill>
              <a:effectLst/>
            </a:rPr>
            <a:t>世帯に小学生～高校生の子どもがいる場合</a:t>
          </a:r>
          <a:r>
            <a:rPr lang="ja-JP" altLang="en-US">
              <a:solidFill>
                <a:sysClr val="windowText" lastClr="000000"/>
              </a:solidFill>
              <a:effectLst/>
            </a:rPr>
            <a:t>、該当欄に人数を入力してください。</a:t>
          </a:r>
          <a:endParaRPr lang="en-US" altLang="ja-JP">
            <a:solidFill>
              <a:sysClr val="windowText" lastClr="000000"/>
            </a:solidFill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>
            <a:solidFill>
              <a:sysClr val="windowText" lastClr="000000"/>
            </a:solidFill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="1">
              <a:solidFill>
                <a:sysClr val="windowText" lastClr="000000"/>
              </a:solidFill>
              <a:effectLst/>
            </a:rPr>
            <a:t>８　「医療費加算」欄</a:t>
          </a:r>
          <a:r>
            <a:rPr lang="ja-JP" altLang="en-US">
              <a:solidFill>
                <a:sysClr val="windowText" lastClr="000000"/>
              </a:solidFill>
              <a:effectLst/>
            </a:rPr>
            <a:t>　　</a:t>
          </a:r>
          <a:r>
            <a:rPr lang="en-US" altLang="ja-JP">
              <a:solidFill>
                <a:sysClr val="windowText" lastClr="000000"/>
              </a:solidFill>
              <a:effectLst/>
            </a:rPr>
            <a:t>※</a:t>
          </a:r>
          <a:r>
            <a:rPr lang="ja-JP" altLang="en-US">
              <a:solidFill>
                <a:sysClr val="windowText" lastClr="000000"/>
              </a:solidFill>
              <a:effectLst/>
            </a:rPr>
            <a:t>証明する書類が必要になります</a:t>
          </a:r>
          <a:endParaRPr lang="en-US" altLang="ja-JP">
            <a:solidFill>
              <a:sysClr val="windowText" lastClr="000000"/>
            </a:solidFill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u="none">
              <a:solidFill>
                <a:sysClr val="windowText" lastClr="000000"/>
              </a:solidFill>
              <a:effectLst/>
            </a:rPr>
            <a:t>　</a:t>
          </a:r>
          <a:r>
            <a:rPr lang="ja-JP" altLang="en-US" u="sng">
              <a:solidFill>
                <a:sysClr val="windowText" lastClr="000000"/>
              </a:solidFill>
              <a:effectLst/>
            </a:rPr>
            <a:t>令和７年中に長期療養で入院した方がいる場合</a:t>
          </a:r>
          <a:r>
            <a:rPr lang="ja-JP" altLang="en-US">
              <a:solidFill>
                <a:sysClr val="windowText" lastClr="000000"/>
              </a:solidFill>
              <a:effectLst/>
            </a:rPr>
            <a:t>、その入院料・看護料の医療費</a:t>
          </a:r>
          <a:endParaRPr lang="en-US" altLang="ja-JP">
            <a:solidFill>
              <a:sysClr val="windowText" lastClr="000000"/>
            </a:solidFill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>
              <a:solidFill>
                <a:sysClr val="windowText" lastClr="000000"/>
              </a:solidFill>
              <a:effectLst/>
            </a:rPr>
            <a:t>　や、入院患者日用品を支出した場合の実費金額を入力してください（日用品費</a:t>
          </a:r>
          <a:endParaRPr lang="en-US" altLang="ja-JP">
            <a:solidFill>
              <a:sysClr val="windowText" lastClr="000000"/>
            </a:solidFill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>
              <a:solidFill>
                <a:sysClr val="windowText" lastClr="000000"/>
              </a:solidFill>
              <a:effectLst/>
            </a:rPr>
            <a:t>　は年額上限</a:t>
          </a:r>
          <a:r>
            <a:rPr lang="en-US" altLang="ja-JP">
              <a:solidFill>
                <a:sysClr val="windowText" lastClr="000000"/>
              </a:solidFill>
              <a:effectLst/>
            </a:rPr>
            <a:t>282,320</a:t>
          </a:r>
          <a:r>
            <a:rPr lang="ja-JP" altLang="en-US">
              <a:solidFill>
                <a:sysClr val="windowText" lastClr="000000"/>
              </a:solidFill>
              <a:effectLst/>
            </a:rPr>
            <a:t>円まで）。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417249</xdr:colOff>
      <xdr:row>10</xdr:row>
      <xdr:rowOff>46037</xdr:rowOff>
    </xdr:from>
    <xdr:to>
      <xdr:col>30</xdr:col>
      <xdr:colOff>370417</xdr:colOff>
      <xdr:row>13</xdr:row>
      <xdr:rowOff>21167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BFD4F75-8F90-4315-B87C-F76279C4F5FE}"/>
            </a:ext>
          </a:extLst>
        </xdr:cNvPr>
        <xdr:cNvSpPr txBox="1"/>
      </xdr:nvSpPr>
      <xdr:spPr>
        <a:xfrm>
          <a:off x="13974499" y="2533120"/>
          <a:ext cx="3699668" cy="610130"/>
        </a:xfrm>
        <a:prstGeom prst="rect">
          <a:avLst/>
        </a:prstGeom>
        <a:solidFill>
          <a:srgbClr val="CCFF66"/>
        </a:solidFill>
        <a:ln w="15875" cmpd="sng">
          <a:solidFill>
            <a:schemeClr val="tx2">
              <a:lumMod val="40000"/>
              <a:lumOff val="6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 b="0" u="sng"/>
            <a:t>収入の有無に関係なく</a:t>
          </a:r>
          <a:r>
            <a:rPr kumimoji="1" lang="ja-JP" altLang="en-US" sz="1100" b="0"/>
            <a:t>、世帯全員を入力してください。</a:t>
          </a:r>
          <a:endParaRPr kumimoji="1" lang="en-US" altLang="ja-JP" sz="1100" b="0"/>
        </a:p>
        <a:p>
          <a:r>
            <a:rPr kumimoji="1" lang="ja-JP" altLang="en-US" sz="1100" b="0"/>
            <a:t>この欄は最大で８人まで入力できます。</a:t>
          </a:r>
        </a:p>
      </xdr:txBody>
    </xdr:sp>
    <xdr:clientData/>
  </xdr:twoCellAnchor>
  <xdr:twoCellAnchor>
    <xdr:from>
      <xdr:col>23</xdr:col>
      <xdr:colOff>502708</xdr:colOff>
      <xdr:row>8</xdr:row>
      <xdr:rowOff>34396</xdr:rowOff>
    </xdr:from>
    <xdr:to>
      <xdr:col>24</xdr:col>
      <xdr:colOff>2646</xdr:colOff>
      <xdr:row>15</xdr:row>
      <xdr:rowOff>175097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F2FC9C63-2901-453A-80EC-D1C62AD18803}"/>
            </a:ext>
          </a:extLst>
        </xdr:cNvPr>
        <xdr:cNvSpPr/>
      </xdr:nvSpPr>
      <xdr:spPr>
        <a:xfrm>
          <a:off x="15351125" y="2108729"/>
          <a:ext cx="187854" cy="1622368"/>
        </a:xfrm>
        <a:prstGeom prst="rightBrace">
          <a:avLst/>
        </a:prstGeom>
        <a:ln w="19050">
          <a:solidFill>
            <a:srgbClr val="0066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373589</xdr:colOff>
      <xdr:row>20</xdr:row>
      <xdr:rowOff>332316</xdr:rowOff>
    </xdr:from>
    <xdr:to>
      <xdr:col>30</xdr:col>
      <xdr:colOff>613833</xdr:colOff>
      <xdr:row>41</xdr:row>
      <xdr:rowOff>126999</xdr:rowOff>
    </xdr:to>
    <xdr:sp macro="" textlink="">
      <xdr:nvSpPr>
        <xdr:cNvPr id="8" name="四角形吹き出し 11">
          <a:extLst>
            <a:ext uri="{FF2B5EF4-FFF2-40B4-BE49-F238E27FC236}">
              <a16:creationId xmlns:a16="http://schemas.microsoft.com/office/drawing/2014/main" id="{941B3B89-425F-451E-89C4-AB87427552D4}"/>
            </a:ext>
          </a:extLst>
        </xdr:cNvPr>
        <xdr:cNvSpPr/>
      </xdr:nvSpPr>
      <xdr:spPr>
        <a:xfrm>
          <a:off x="12491506" y="4936066"/>
          <a:ext cx="5426077" cy="4239683"/>
        </a:xfrm>
        <a:prstGeom prst="wedgeRectCallout">
          <a:avLst>
            <a:gd name="adj1" fmla="val -99146"/>
            <a:gd name="adj2" fmla="val 66184"/>
          </a:avLst>
        </a:prstGeom>
        <a:solidFill>
          <a:srgbClr val="CCFF66"/>
        </a:solidFill>
        <a:ln w="15875"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◎父（鈴木 一郎）の年間所得額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　鈴木一郎の年間所得額は、下記①の欄（</a:t>
          </a:r>
          <a:r>
            <a:rPr kumimoji="1" lang="en-US" altLang="ja-JP" sz="1100" u="sng">
              <a:solidFill>
                <a:srgbClr val="FF0000"/>
              </a:solidFill>
            </a:rPr>
            <a:t>2,760,000</a:t>
          </a:r>
          <a:r>
            <a:rPr kumimoji="1" lang="ja-JP" altLang="en-US" sz="1100" u="sng">
              <a:solidFill>
                <a:srgbClr val="FF0000"/>
              </a:solidFill>
            </a:rPr>
            <a:t>円</a:t>
          </a:r>
          <a:r>
            <a:rPr kumimoji="1" lang="ja-JP" altLang="en-US" sz="1100">
              <a:solidFill>
                <a:schemeClr val="tx1"/>
              </a:solidFill>
            </a:rPr>
            <a:t>）となります。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◎母（鈴木花子）の年間所得額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　パート収入（</a:t>
          </a:r>
          <a:r>
            <a:rPr kumimoji="1" lang="en-US" altLang="ja-JP" sz="1100">
              <a:solidFill>
                <a:schemeClr val="tx1"/>
              </a:solidFill>
            </a:rPr>
            <a:t>1,000,000</a:t>
          </a:r>
          <a:r>
            <a:rPr kumimoji="1" lang="ja-JP" altLang="en-US" sz="1100">
              <a:solidFill>
                <a:schemeClr val="tx1"/>
              </a:solidFill>
            </a:rPr>
            <a:t>円）  － 給与所得控除（</a:t>
          </a:r>
          <a:r>
            <a:rPr kumimoji="1" lang="en-US" altLang="ja-JP" sz="1100">
              <a:solidFill>
                <a:schemeClr val="tx1"/>
              </a:solidFill>
            </a:rPr>
            <a:t>650,000</a:t>
          </a:r>
          <a:r>
            <a:rPr kumimoji="1" lang="ja-JP" altLang="en-US" sz="1100">
              <a:solidFill>
                <a:schemeClr val="tx1"/>
              </a:solidFill>
            </a:rPr>
            <a:t>円） ＝ 年間所得（</a:t>
          </a:r>
          <a:r>
            <a:rPr kumimoji="1" lang="en-US" altLang="ja-JP" sz="1100" u="sng">
              <a:solidFill>
                <a:srgbClr val="FF0000"/>
              </a:solidFill>
            </a:rPr>
            <a:t>350,000</a:t>
          </a:r>
          <a:r>
            <a:rPr kumimoji="1" lang="ja-JP" altLang="en-US" sz="1100" u="sng">
              <a:solidFill>
                <a:srgbClr val="FF0000"/>
              </a:solidFill>
            </a:rPr>
            <a:t>円</a:t>
          </a:r>
          <a:r>
            <a:rPr kumimoji="1" lang="ja-JP" altLang="en-US" sz="1100">
              <a:solidFill>
                <a:schemeClr val="tx1"/>
              </a:solidFill>
            </a:rPr>
            <a:t>）</a:t>
          </a:r>
        </a:p>
      </xdr:txBody>
    </xdr:sp>
    <xdr:clientData/>
  </xdr:twoCellAnchor>
  <xdr:twoCellAnchor>
    <xdr:from>
      <xdr:col>7</xdr:col>
      <xdr:colOff>193676</xdr:colOff>
      <xdr:row>42</xdr:row>
      <xdr:rowOff>67469</xdr:rowOff>
    </xdr:from>
    <xdr:to>
      <xdr:col>31</xdr:col>
      <xdr:colOff>480483</xdr:colOff>
      <xdr:row>47</xdr:row>
      <xdr:rowOff>42334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5CF3ABD-2764-4F7A-9B44-50E332563F0C}"/>
            </a:ext>
          </a:extLst>
        </xdr:cNvPr>
        <xdr:cNvSpPr txBox="1"/>
      </xdr:nvSpPr>
      <xdr:spPr>
        <a:xfrm>
          <a:off x="11401426" y="9327886"/>
          <a:ext cx="7007224" cy="916781"/>
        </a:xfrm>
        <a:prstGeom prst="rect">
          <a:avLst/>
        </a:prstGeom>
        <a:solidFill>
          <a:srgbClr val="CCFF66"/>
        </a:solidFill>
        <a:ln w="15875" cmpd="sng">
          <a:solidFill>
            <a:schemeClr val="tx2">
              <a:lumMod val="40000"/>
              <a:lumOff val="6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/>
            <a:t>　</a:t>
          </a:r>
          <a:r>
            <a:rPr kumimoji="1" lang="ja-JP" altLang="en-US" sz="1100" b="0" u="sng"/>
            <a:t>世帯内で所得がある方</a:t>
          </a:r>
          <a:r>
            <a:rPr kumimoji="1" lang="ja-JP" altLang="en-US" sz="1100" b="0"/>
            <a:t>は所得の種別に応じ、令和７年中の年間</a:t>
          </a:r>
          <a:r>
            <a:rPr kumimoji="1" lang="ja-JP" altLang="en-US" sz="1100" b="0" u="dbl"/>
            <a:t>所得額</a:t>
          </a:r>
          <a:r>
            <a:rPr kumimoji="1" lang="ja-JP" altLang="en-US" sz="1100" b="0"/>
            <a:t>を入力してください（収入ではありません）。</a:t>
          </a:r>
          <a:endParaRPr kumimoji="1" lang="en-US" altLang="ja-JP" sz="1100" b="0"/>
        </a:p>
        <a:p>
          <a:r>
            <a:rPr kumimoji="1" lang="ja-JP" altLang="en-US" sz="1100" b="0"/>
            <a:t>　この欄は最大で８人まで入力できます。</a:t>
          </a:r>
          <a:endParaRPr kumimoji="1" lang="en-US" altLang="ja-JP" sz="1100" b="0"/>
        </a:p>
        <a:p>
          <a:r>
            <a:rPr kumimoji="1" lang="ja-JP" altLang="en-US" sz="1100" b="0"/>
            <a:t>　各所得金額は、根拠となる書類（源泉徴収票、確定申告書、証明書、通知書等）を元に入力してください。</a:t>
          </a:r>
          <a:endParaRPr kumimoji="1" lang="en-US" altLang="ja-JP" sz="1100" b="0"/>
        </a:p>
        <a:p>
          <a:r>
            <a:rPr kumimoji="1" lang="ja-JP" altLang="en-US" sz="1100" b="0"/>
            <a:t>　給与所得や年金所得以外の所得がある方は、その他の所得」に入力してください。</a:t>
          </a:r>
        </a:p>
      </xdr:txBody>
    </xdr:sp>
    <xdr:clientData/>
  </xdr:twoCellAnchor>
  <xdr:twoCellAnchor>
    <xdr:from>
      <xdr:col>7</xdr:col>
      <xdr:colOff>810686</xdr:colOff>
      <xdr:row>49</xdr:row>
      <xdr:rowOff>49742</xdr:rowOff>
    </xdr:from>
    <xdr:to>
      <xdr:col>30</xdr:col>
      <xdr:colOff>582083</xdr:colOff>
      <xdr:row>66</xdr:row>
      <xdr:rowOff>306918</xdr:rowOff>
    </xdr:to>
    <xdr:sp macro="" textlink="">
      <xdr:nvSpPr>
        <xdr:cNvPr id="13" name="四角形吹き出し 13">
          <a:extLst>
            <a:ext uri="{FF2B5EF4-FFF2-40B4-BE49-F238E27FC236}">
              <a16:creationId xmlns:a16="http://schemas.microsoft.com/office/drawing/2014/main" id="{ABB61D69-19EC-4BF6-8A96-C68F0AF2AA87}"/>
            </a:ext>
          </a:extLst>
        </xdr:cNvPr>
        <xdr:cNvSpPr/>
      </xdr:nvSpPr>
      <xdr:spPr>
        <a:xfrm>
          <a:off x="12018436" y="10675409"/>
          <a:ext cx="5867397" cy="3728509"/>
        </a:xfrm>
        <a:prstGeom prst="wedgeRectCallout">
          <a:avLst>
            <a:gd name="adj1" fmla="val -91219"/>
            <a:gd name="adj2" fmla="val -38076"/>
          </a:avLst>
        </a:prstGeom>
        <a:solidFill>
          <a:srgbClr val="CCFF66"/>
        </a:solidFill>
        <a:ln w="15875"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◎遺族・国民・厚生・共済・障害者年金、恩給等の年間所得額の算出方法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　下表の「公的年金等に係る雑所得の速算表」により、年間所得額を計算してください。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160338</xdr:colOff>
      <xdr:row>49</xdr:row>
      <xdr:rowOff>87313</xdr:rowOff>
    </xdr:from>
    <xdr:to>
      <xdr:col>0</xdr:col>
      <xdr:colOff>5238750</xdr:colOff>
      <xdr:row>58</xdr:row>
      <xdr:rowOff>56092</xdr:rowOff>
    </xdr:to>
    <xdr:sp macro="" textlink="">
      <xdr:nvSpPr>
        <xdr:cNvPr id="15" name="四角形吹き出し 15">
          <a:extLst>
            <a:ext uri="{FF2B5EF4-FFF2-40B4-BE49-F238E27FC236}">
              <a16:creationId xmlns:a16="http://schemas.microsoft.com/office/drawing/2014/main" id="{B759824A-4684-464B-8E60-F015DB85428D}"/>
            </a:ext>
          </a:extLst>
        </xdr:cNvPr>
        <xdr:cNvSpPr/>
      </xdr:nvSpPr>
      <xdr:spPr>
        <a:xfrm>
          <a:off x="160338" y="10712980"/>
          <a:ext cx="5078412" cy="1873779"/>
        </a:xfrm>
        <a:prstGeom prst="wedgeRectCallout">
          <a:avLst>
            <a:gd name="adj1" fmla="val 59424"/>
            <a:gd name="adj2" fmla="val 14952"/>
          </a:avLst>
        </a:prstGeom>
        <a:solidFill>
          <a:srgbClr val="CCFF66"/>
        </a:solidFill>
        <a:ln w="15875"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＜手当等の種別欄の説明＞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右表の各種手当等（１～５）を</a:t>
          </a:r>
          <a:r>
            <a:rPr kumimoji="1" lang="ja-JP" altLang="en-US" sz="1100" u="sng">
              <a:solidFill>
                <a:schemeClr val="tx1"/>
              </a:solidFill>
            </a:rPr>
            <a:t>受給している場合</a:t>
          </a:r>
          <a:r>
            <a:rPr kumimoji="1" lang="ja-JP" altLang="en-US" sz="1100">
              <a:solidFill>
                <a:schemeClr val="tx1"/>
              </a:solidFill>
            </a:rPr>
            <a:t>は、令和７年中に受給した</a:t>
          </a:r>
          <a:r>
            <a:rPr kumimoji="1" lang="ja-JP" altLang="en-US" sz="1100" u="sng">
              <a:solidFill>
                <a:schemeClr val="tx1"/>
              </a:solidFill>
            </a:rPr>
            <a:t>年額</a:t>
          </a:r>
          <a:r>
            <a:rPr kumimoji="1" lang="ja-JP" altLang="en-US" sz="1100">
              <a:solidFill>
                <a:schemeClr val="tx1"/>
              </a:solidFill>
            </a:rPr>
            <a:t>を入力してください。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＜参考＞ </a:t>
          </a:r>
          <a:r>
            <a:rPr kumimoji="1" lang="en-US" altLang="ja-JP" sz="1100">
              <a:solidFill>
                <a:schemeClr val="tx1"/>
              </a:solidFill>
            </a:rPr>
            <a:t>『 </a:t>
          </a:r>
          <a:r>
            <a:rPr kumimoji="1" lang="ja-JP" altLang="en-US" sz="1100">
              <a:solidFill>
                <a:schemeClr val="tx1"/>
              </a:solidFill>
            </a:rPr>
            <a:t>１ 児童手当の支給額</a:t>
          </a:r>
          <a:r>
            <a:rPr kumimoji="1" lang="en-US" altLang="ja-JP" sz="1100">
              <a:solidFill>
                <a:schemeClr val="tx1"/>
              </a:solidFill>
            </a:rPr>
            <a:t>[</a:t>
          </a:r>
          <a:r>
            <a:rPr kumimoji="1" lang="ja-JP" altLang="en-US" sz="1100">
              <a:solidFill>
                <a:schemeClr val="tx1"/>
              </a:solidFill>
            </a:rPr>
            <a:t>年額</a:t>
          </a:r>
          <a:r>
            <a:rPr kumimoji="1" lang="en-US" altLang="ja-JP" sz="1100">
              <a:solidFill>
                <a:schemeClr val="tx1"/>
              </a:solidFill>
            </a:rPr>
            <a:t>] 』</a:t>
          </a: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　　　　　　</a:t>
          </a:r>
          <a:r>
            <a:rPr kumimoji="1" lang="ja-JP" altLang="en-US" sz="1100" baseline="0">
              <a:solidFill>
                <a:schemeClr val="tx1"/>
              </a:solidFill>
            </a:rPr>
            <a:t> 　０歳～３歳未満（一律）  　　　　　　　　　 </a:t>
          </a:r>
          <a:r>
            <a:rPr kumimoji="1" lang="en-US" altLang="ja-JP" sz="1100" baseline="0">
              <a:solidFill>
                <a:schemeClr val="tx1"/>
              </a:solidFill>
            </a:rPr>
            <a:t>180,000</a:t>
          </a:r>
          <a:r>
            <a:rPr kumimoji="1" lang="ja-JP" altLang="en-US" sz="1100" baseline="0">
              <a:solidFill>
                <a:schemeClr val="tx1"/>
              </a:solidFill>
            </a:rPr>
            <a:t>円</a:t>
          </a:r>
          <a:endParaRPr kumimoji="1" lang="en-US" altLang="ja-JP" sz="1100" baseline="0">
            <a:solidFill>
              <a:schemeClr val="tx1"/>
            </a:solidFill>
          </a:endParaRPr>
        </a:p>
        <a:p>
          <a:pPr algn="l"/>
          <a:r>
            <a:rPr kumimoji="1" lang="ja-JP" altLang="en-US" sz="1100" baseline="0">
              <a:solidFill>
                <a:schemeClr val="tx1"/>
              </a:solidFill>
            </a:rPr>
            <a:t>　　　　　　　　３歳～小学校修了前（第１子・第２子）　</a:t>
          </a:r>
          <a:r>
            <a:rPr kumimoji="1" lang="en-US" altLang="ja-JP" sz="1100" baseline="0">
              <a:solidFill>
                <a:schemeClr val="tx1"/>
              </a:solidFill>
            </a:rPr>
            <a:t>120,000</a:t>
          </a:r>
          <a:r>
            <a:rPr kumimoji="1" lang="ja-JP" altLang="en-US" sz="1100" baseline="0">
              <a:solidFill>
                <a:schemeClr val="tx1"/>
              </a:solidFill>
            </a:rPr>
            <a:t>円</a:t>
          </a:r>
          <a:endParaRPr kumimoji="1" lang="en-US" altLang="ja-JP" sz="1100" baseline="0">
            <a:solidFill>
              <a:schemeClr val="tx1"/>
            </a:solidFill>
          </a:endParaRPr>
        </a:p>
        <a:p>
          <a:pPr algn="l"/>
          <a:r>
            <a:rPr kumimoji="1" lang="ja-JP" altLang="en-US" sz="1100" baseline="0">
              <a:solidFill>
                <a:schemeClr val="tx1"/>
              </a:solidFill>
            </a:rPr>
            <a:t>　　　　　　　　３歳～小学校終了前（第３子）                 </a:t>
          </a:r>
          <a:r>
            <a:rPr kumimoji="1" lang="en-US" altLang="ja-JP" sz="1100" baseline="0">
              <a:solidFill>
                <a:schemeClr val="tx1"/>
              </a:solidFill>
            </a:rPr>
            <a:t>360,000</a:t>
          </a:r>
          <a:r>
            <a:rPr kumimoji="1" lang="ja-JP" altLang="en-US" sz="1100" baseline="0">
              <a:solidFill>
                <a:schemeClr val="tx1"/>
              </a:solidFill>
            </a:rPr>
            <a:t>円</a:t>
          </a:r>
          <a:endParaRPr kumimoji="1" lang="en-US" altLang="ja-JP" sz="1100" baseline="0">
            <a:solidFill>
              <a:schemeClr val="tx1"/>
            </a:solidFill>
          </a:endParaRPr>
        </a:p>
        <a:p>
          <a:pPr algn="l"/>
          <a:r>
            <a:rPr kumimoji="1" lang="ja-JP" altLang="en-US" sz="1100" baseline="0">
              <a:solidFill>
                <a:schemeClr val="tx1"/>
              </a:solidFill>
            </a:rPr>
            <a:t>　　　　　　　　中学生（一律）                                             </a:t>
          </a:r>
          <a:r>
            <a:rPr kumimoji="1" lang="en-US" altLang="ja-JP" sz="1100" baseline="0">
              <a:solidFill>
                <a:schemeClr val="tx1"/>
              </a:solidFill>
            </a:rPr>
            <a:t>120,000</a:t>
          </a:r>
          <a:r>
            <a:rPr kumimoji="1" lang="ja-JP" altLang="en-US" sz="1100" baseline="0">
              <a:solidFill>
                <a:schemeClr val="tx1"/>
              </a:solidFill>
            </a:rPr>
            <a:t>円</a:t>
          </a:r>
          <a:endParaRPr kumimoji="1" lang="en-US" altLang="ja-JP" sz="1100" baseline="0">
            <a:solidFill>
              <a:schemeClr val="tx1"/>
            </a:solidFill>
          </a:endParaRPr>
        </a:p>
        <a:p>
          <a:pPr algn="l"/>
          <a:r>
            <a:rPr kumimoji="1" lang="ja-JP" altLang="en-US" sz="1100" baseline="0">
              <a:solidFill>
                <a:schemeClr val="tx1"/>
              </a:solidFill>
            </a:rPr>
            <a:t>　　　　　　　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高校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生（一律）                                             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120,000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円</a:t>
          </a:r>
          <a:endParaRPr kumimoji="1" lang="en-US" altLang="ja-JP" sz="1100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178330</xdr:colOff>
      <xdr:row>58</xdr:row>
      <xdr:rowOff>190500</xdr:rowOff>
    </xdr:from>
    <xdr:to>
      <xdr:col>0</xdr:col>
      <xdr:colOff>5238750</xdr:colOff>
      <xdr:row>66</xdr:row>
      <xdr:rowOff>304068</xdr:rowOff>
    </xdr:to>
    <xdr:sp macro="" textlink="">
      <xdr:nvSpPr>
        <xdr:cNvPr id="16" name="四角形吹き出し 16">
          <a:extLst>
            <a:ext uri="{FF2B5EF4-FFF2-40B4-BE49-F238E27FC236}">
              <a16:creationId xmlns:a16="http://schemas.microsoft.com/office/drawing/2014/main" id="{11E8005F-4D26-4961-AEFC-8A8E31F453A9}"/>
            </a:ext>
          </a:extLst>
        </xdr:cNvPr>
        <xdr:cNvSpPr/>
      </xdr:nvSpPr>
      <xdr:spPr>
        <a:xfrm>
          <a:off x="178330" y="12721167"/>
          <a:ext cx="5060420" cy="1679901"/>
        </a:xfrm>
        <a:prstGeom prst="wedgeRectCallout">
          <a:avLst>
            <a:gd name="adj1" fmla="val 57873"/>
            <a:gd name="adj2" fmla="val -27967"/>
          </a:avLst>
        </a:prstGeom>
        <a:solidFill>
          <a:srgbClr val="CCFF66"/>
        </a:solidFill>
        <a:ln w="15875"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＜控除の項目欄の説明＞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令和７年中に支払った社会保険料の年額を入力してください。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なお、社会保険料とは主に次のものです。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　例）健康保険、国民健康保険、介護保険、国民年金、厚生年金、公務員共済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　　　保険・年金　</a:t>
          </a:r>
          <a:r>
            <a:rPr kumimoji="1" lang="ja-JP" altLang="en-US" sz="1100" baseline="0">
              <a:solidFill>
                <a:schemeClr val="tx1"/>
              </a:solidFill>
            </a:rPr>
            <a:t>など</a:t>
          </a:r>
          <a:endParaRPr kumimoji="1" lang="en-US" altLang="ja-JP" sz="1100" baseline="0">
            <a:solidFill>
              <a:schemeClr val="tx1"/>
            </a:solidFill>
          </a:endParaRPr>
        </a:p>
        <a:p>
          <a:pPr algn="l"/>
          <a:r>
            <a:rPr kumimoji="1" lang="ja-JP" altLang="en-US" sz="1100" b="1" baseline="0">
              <a:solidFill>
                <a:schemeClr val="tx1"/>
              </a:solidFill>
            </a:rPr>
            <a:t>◎モデルケースの鈴木一郎の社会保険料は、右上の源泉徴収票の中の②の欄</a:t>
          </a:r>
          <a:endParaRPr kumimoji="1" lang="en-US" altLang="ja-JP" sz="1100" b="1" baseline="0">
            <a:solidFill>
              <a:schemeClr val="tx1"/>
            </a:solidFill>
          </a:endParaRPr>
        </a:p>
        <a:p>
          <a:pPr algn="l"/>
          <a:r>
            <a:rPr kumimoji="1" lang="ja-JP" altLang="en-US" sz="1100" b="1" baseline="0">
              <a:solidFill>
                <a:schemeClr val="tx1"/>
              </a:solidFill>
            </a:rPr>
            <a:t>　「</a:t>
          </a:r>
          <a:r>
            <a:rPr kumimoji="1" lang="en-US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636,320</a:t>
          </a:r>
          <a:r>
            <a:rPr kumimoji="1"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円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となります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ので、金額の頭に</a:t>
          </a:r>
          <a:r>
            <a:rPr kumimoji="1" lang="ja-JP" alt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マイナスをつけて入力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してください。</a:t>
          </a:r>
          <a:endParaRPr lang="ja-JP" altLang="ja-JP" b="1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8</xdr:col>
      <xdr:colOff>560915</xdr:colOff>
      <xdr:row>23</xdr:row>
      <xdr:rowOff>45031</xdr:rowOff>
    </xdr:from>
    <xdr:to>
      <xdr:col>30</xdr:col>
      <xdr:colOff>178858</xdr:colOff>
      <xdr:row>35</xdr:row>
      <xdr:rowOff>200247</xdr:rowOff>
    </xdr:to>
    <xdr:grpSp>
      <xdr:nvGrpSpPr>
        <xdr:cNvPr id="41" name="グループ化 40">
          <a:extLst>
            <a:ext uri="{FF2B5EF4-FFF2-40B4-BE49-F238E27FC236}">
              <a16:creationId xmlns:a16="http://schemas.microsoft.com/office/drawing/2014/main" id="{C31CDED7-9A2F-4CE4-9201-9B28F467049B}"/>
            </a:ext>
          </a:extLst>
        </xdr:cNvPr>
        <xdr:cNvGrpSpPr/>
      </xdr:nvGrpSpPr>
      <xdr:grpSpPr>
        <a:xfrm>
          <a:off x="12682007" y="5424539"/>
          <a:ext cx="4803776" cy="2720616"/>
          <a:chOff x="3545983" y="2059667"/>
          <a:chExt cx="5100034" cy="2728054"/>
        </a:xfrm>
      </xdr:grpSpPr>
      <xdr:pic>
        <xdr:nvPicPr>
          <xdr:cNvPr id="42" name="図 41">
            <a:extLst>
              <a:ext uri="{FF2B5EF4-FFF2-40B4-BE49-F238E27FC236}">
                <a16:creationId xmlns:a16="http://schemas.microsoft.com/office/drawing/2014/main" id="{751B5736-460C-4FDE-A99C-A793275A2D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545983" y="2070279"/>
            <a:ext cx="5100034" cy="2717442"/>
          </a:xfrm>
          <a:prstGeom prst="rect">
            <a:avLst/>
          </a:prstGeom>
        </xdr:spPr>
      </xdr:pic>
      <xdr:sp macro="" textlink="">
        <xdr:nvSpPr>
          <xdr:cNvPr id="43" name="テキスト ボックス 4">
            <a:extLst>
              <a:ext uri="{FF2B5EF4-FFF2-40B4-BE49-F238E27FC236}">
                <a16:creationId xmlns:a16="http://schemas.microsoft.com/office/drawing/2014/main" id="{2B50E816-6DFB-4391-9CEB-2EC311B33F36}"/>
              </a:ext>
            </a:extLst>
          </xdr:cNvPr>
          <xdr:cNvSpPr txBox="1"/>
        </xdr:nvSpPr>
        <xdr:spPr>
          <a:xfrm>
            <a:off x="4743451" y="3305175"/>
            <a:ext cx="1035861" cy="3231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ja-JP" sz="1500">
                <a:solidFill>
                  <a:srgbClr val="FF0000"/>
                </a:solidFill>
              </a:rPr>
              <a:t>4,000,000</a:t>
            </a:r>
            <a:endParaRPr kumimoji="1" lang="ja-JP" altLang="en-US" sz="1500">
              <a:solidFill>
                <a:srgbClr val="FF0000"/>
              </a:solidFill>
            </a:endParaRPr>
          </a:p>
        </xdr:txBody>
      </xdr:sp>
      <xdr:sp macro="" textlink="">
        <xdr:nvSpPr>
          <xdr:cNvPr id="44" name="テキスト ボックス 5">
            <a:extLst>
              <a:ext uri="{FF2B5EF4-FFF2-40B4-BE49-F238E27FC236}">
                <a16:creationId xmlns:a16="http://schemas.microsoft.com/office/drawing/2014/main" id="{417BD9FA-0901-476D-A2D1-93515477E34B}"/>
              </a:ext>
            </a:extLst>
          </xdr:cNvPr>
          <xdr:cNvSpPr txBox="1"/>
        </xdr:nvSpPr>
        <xdr:spPr>
          <a:xfrm>
            <a:off x="5743576" y="3305175"/>
            <a:ext cx="1035861" cy="3231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ja-JP" sz="1500">
                <a:solidFill>
                  <a:srgbClr val="FF0000"/>
                </a:solidFill>
              </a:rPr>
              <a:t>2</a:t>
            </a:r>
            <a:r>
              <a:rPr kumimoji="1" lang="en-US" altLang="ja-JP" sz="1500">
                <a:solidFill>
                  <a:srgbClr val="FF0000"/>
                </a:solidFill>
              </a:rPr>
              <a:t>,760,000</a:t>
            </a:r>
            <a:endParaRPr kumimoji="1" lang="ja-JP" altLang="en-US" sz="1500">
              <a:solidFill>
                <a:srgbClr val="FF0000"/>
              </a:solidFill>
            </a:endParaRPr>
          </a:p>
        </xdr:txBody>
      </xdr:sp>
      <xdr:sp macro="" textlink="">
        <xdr:nvSpPr>
          <xdr:cNvPr id="45" name="テキスト ボックス 6">
            <a:extLst>
              <a:ext uri="{FF2B5EF4-FFF2-40B4-BE49-F238E27FC236}">
                <a16:creationId xmlns:a16="http://schemas.microsoft.com/office/drawing/2014/main" id="{2CFC0114-5F14-4A85-B513-E7E7E6369005}"/>
              </a:ext>
            </a:extLst>
          </xdr:cNvPr>
          <xdr:cNvSpPr txBox="1"/>
        </xdr:nvSpPr>
        <xdr:spPr>
          <a:xfrm>
            <a:off x="6676865" y="3305174"/>
            <a:ext cx="1035861" cy="3231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ja-JP" sz="1500">
                <a:solidFill>
                  <a:srgbClr val="FF0000"/>
                </a:solidFill>
              </a:rPr>
              <a:t>1,303,600</a:t>
            </a:r>
            <a:endParaRPr kumimoji="1" lang="ja-JP" altLang="en-US" sz="1500">
              <a:solidFill>
                <a:srgbClr val="FF0000"/>
              </a:solidFill>
            </a:endParaRPr>
          </a:p>
        </xdr:txBody>
      </xdr:sp>
      <xdr:sp macro="" textlink="">
        <xdr:nvSpPr>
          <xdr:cNvPr id="46" name="テキスト ボックス 7">
            <a:extLst>
              <a:ext uri="{FF2B5EF4-FFF2-40B4-BE49-F238E27FC236}">
                <a16:creationId xmlns:a16="http://schemas.microsoft.com/office/drawing/2014/main" id="{3F68F90F-C417-4FBD-BF15-217149B0776B}"/>
              </a:ext>
            </a:extLst>
          </xdr:cNvPr>
          <xdr:cNvSpPr txBox="1"/>
        </xdr:nvSpPr>
        <xdr:spPr>
          <a:xfrm>
            <a:off x="4038739" y="4361470"/>
            <a:ext cx="878767" cy="3231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ja-JP" sz="1500">
                <a:solidFill>
                  <a:srgbClr val="FF0000"/>
                </a:solidFill>
              </a:rPr>
              <a:t>636</a:t>
            </a:r>
            <a:r>
              <a:rPr kumimoji="1" lang="en-US" altLang="ja-JP" sz="1500">
                <a:solidFill>
                  <a:srgbClr val="FF0000"/>
                </a:solidFill>
              </a:rPr>
              <a:t>,320</a:t>
            </a:r>
            <a:endParaRPr kumimoji="1" lang="ja-JP" altLang="en-US" sz="1500">
              <a:solidFill>
                <a:srgbClr val="FF0000"/>
              </a:solidFill>
            </a:endParaRPr>
          </a:p>
        </xdr:txBody>
      </xdr:sp>
      <xdr:sp macro="" textlink="">
        <xdr:nvSpPr>
          <xdr:cNvPr id="47" name="テキスト ボックス 8">
            <a:extLst>
              <a:ext uri="{FF2B5EF4-FFF2-40B4-BE49-F238E27FC236}">
                <a16:creationId xmlns:a16="http://schemas.microsoft.com/office/drawing/2014/main" id="{A8836141-44E0-40C3-9203-DF10357778FF}"/>
              </a:ext>
            </a:extLst>
          </xdr:cNvPr>
          <xdr:cNvSpPr txBox="1"/>
        </xdr:nvSpPr>
        <xdr:spPr>
          <a:xfrm>
            <a:off x="3661713" y="3944744"/>
            <a:ext cx="377026" cy="3231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500">
                <a:solidFill>
                  <a:srgbClr val="FF0000"/>
                </a:solidFill>
              </a:rPr>
              <a:t>○</a:t>
            </a:r>
          </a:p>
        </xdr:txBody>
      </xdr:sp>
      <xdr:sp macro="" textlink="">
        <xdr:nvSpPr>
          <xdr:cNvPr id="48" name="テキスト ボックス 9">
            <a:extLst>
              <a:ext uri="{FF2B5EF4-FFF2-40B4-BE49-F238E27FC236}">
                <a16:creationId xmlns:a16="http://schemas.microsoft.com/office/drawing/2014/main" id="{347E918F-5293-4DA9-936E-18FEDC018FC9}"/>
              </a:ext>
            </a:extLst>
          </xdr:cNvPr>
          <xdr:cNvSpPr txBox="1"/>
        </xdr:nvSpPr>
        <xdr:spPr>
          <a:xfrm>
            <a:off x="4466102" y="3935219"/>
            <a:ext cx="878767" cy="3231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ja-JP" sz="1500">
                <a:solidFill>
                  <a:srgbClr val="FF0000"/>
                </a:solidFill>
              </a:rPr>
              <a:t>380</a:t>
            </a:r>
            <a:r>
              <a:rPr kumimoji="1" lang="en-US" altLang="ja-JP" sz="1500">
                <a:solidFill>
                  <a:srgbClr val="FF0000"/>
                </a:solidFill>
              </a:rPr>
              <a:t>,000</a:t>
            </a:r>
            <a:endParaRPr kumimoji="1" lang="ja-JP" altLang="en-US" sz="1500">
              <a:solidFill>
                <a:srgbClr val="FF0000"/>
              </a:solidFill>
            </a:endParaRPr>
          </a:p>
        </xdr:txBody>
      </xdr:sp>
      <xdr:sp macro="" textlink="">
        <xdr:nvSpPr>
          <xdr:cNvPr id="49" name="テキスト ボックス 10">
            <a:extLst>
              <a:ext uri="{FF2B5EF4-FFF2-40B4-BE49-F238E27FC236}">
                <a16:creationId xmlns:a16="http://schemas.microsoft.com/office/drawing/2014/main" id="{78AD63B4-D020-43C0-AA74-1CD1E07754A3}"/>
              </a:ext>
            </a:extLst>
          </xdr:cNvPr>
          <xdr:cNvSpPr txBox="1"/>
        </xdr:nvSpPr>
        <xdr:spPr>
          <a:xfrm>
            <a:off x="6556176" y="3884864"/>
            <a:ext cx="292068" cy="3231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ja-JP" sz="1500">
                <a:solidFill>
                  <a:srgbClr val="FF0000"/>
                </a:solidFill>
              </a:rPr>
              <a:t>1</a:t>
            </a:r>
            <a:endParaRPr kumimoji="1" lang="ja-JP" altLang="en-US" sz="1500">
              <a:solidFill>
                <a:srgbClr val="FF0000"/>
              </a:solidFill>
            </a:endParaRPr>
          </a:p>
        </xdr:txBody>
      </xdr:sp>
      <xdr:sp macro="" textlink="">
        <xdr:nvSpPr>
          <xdr:cNvPr id="50" name="テキスト ボックス 11">
            <a:extLst>
              <a:ext uri="{FF2B5EF4-FFF2-40B4-BE49-F238E27FC236}">
                <a16:creationId xmlns:a16="http://schemas.microsoft.com/office/drawing/2014/main" id="{C5D18A70-ADA6-441D-B270-1CF6269037D1}"/>
              </a:ext>
            </a:extLst>
          </xdr:cNvPr>
          <xdr:cNvSpPr txBox="1"/>
        </xdr:nvSpPr>
        <xdr:spPr>
          <a:xfrm>
            <a:off x="7048932" y="3884864"/>
            <a:ext cx="292068" cy="3231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ja-JP" sz="1500">
                <a:solidFill>
                  <a:srgbClr val="FF0000"/>
                </a:solidFill>
              </a:rPr>
              <a:t>1</a:t>
            </a:r>
            <a:endParaRPr kumimoji="1" lang="ja-JP" altLang="en-US" sz="1500">
              <a:solidFill>
                <a:srgbClr val="FF0000"/>
              </a:solidFill>
            </a:endParaRPr>
          </a:p>
        </xdr:txBody>
      </xdr:sp>
      <xdr:sp macro="" textlink="">
        <xdr:nvSpPr>
          <xdr:cNvPr id="51" name="テキスト ボックス 12">
            <a:extLst>
              <a:ext uri="{FF2B5EF4-FFF2-40B4-BE49-F238E27FC236}">
                <a16:creationId xmlns:a16="http://schemas.microsoft.com/office/drawing/2014/main" id="{97F98E25-916D-4D6F-A8E8-E6538F0D46DD}"/>
              </a:ext>
            </a:extLst>
          </xdr:cNvPr>
          <xdr:cNvSpPr txBox="1"/>
        </xdr:nvSpPr>
        <xdr:spPr>
          <a:xfrm>
            <a:off x="7739988" y="3305174"/>
            <a:ext cx="878767" cy="3231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ja-JP" sz="1500">
                <a:solidFill>
                  <a:srgbClr val="FF0000"/>
                </a:solidFill>
              </a:rPr>
              <a:t>103</a:t>
            </a:r>
            <a:r>
              <a:rPr kumimoji="1" lang="en-US" altLang="ja-JP" sz="1500">
                <a:solidFill>
                  <a:srgbClr val="FF0000"/>
                </a:solidFill>
              </a:rPr>
              <a:t>,404</a:t>
            </a:r>
            <a:endParaRPr kumimoji="1" lang="ja-JP" altLang="en-US" sz="1500">
              <a:solidFill>
                <a:srgbClr val="FF0000"/>
              </a:solidFill>
            </a:endParaRPr>
          </a:p>
        </xdr:txBody>
      </xdr:sp>
      <xdr:sp macro="" textlink="">
        <xdr:nvSpPr>
          <xdr:cNvPr id="52" name="テキスト ボックス 13">
            <a:extLst>
              <a:ext uri="{FF2B5EF4-FFF2-40B4-BE49-F238E27FC236}">
                <a16:creationId xmlns:a16="http://schemas.microsoft.com/office/drawing/2014/main" id="{5484D1ED-CD8D-49DE-AD9E-B6103460A1AA}"/>
              </a:ext>
            </a:extLst>
          </xdr:cNvPr>
          <xdr:cNvSpPr txBox="1"/>
        </xdr:nvSpPr>
        <xdr:spPr>
          <a:xfrm>
            <a:off x="5030367" y="2059667"/>
            <a:ext cx="292066" cy="32727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ja-JP" sz="1500"/>
              <a:t>7</a:t>
            </a:r>
            <a:endParaRPr kumimoji="1" lang="ja-JP" altLang="en-US" sz="1500"/>
          </a:p>
        </xdr:txBody>
      </xdr:sp>
      <xdr:sp macro="" textlink="">
        <xdr:nvSpPr>
          <xdr:cNvPr id="53" name="四角形: 角を丸くする 52">
            <a:extLst>
              <a:ext uri="{FF2B5EF4-FFF2-40B4-BE49-F238E27FC236}">
                <a16:creationId xmlns:a16="http://schemas.microsoft.com/office/drawing/2014/main" id="{19181D2C-1FE6-446A-9ED7-271C4E42F854}"/>
              </a:ext>
            </a:extLst>
          </xdr:cNvPr>
          <xdr:cNvSpPr/>
        </xdr:nvSpPr>
        <xdr:spPr>
          <a:xfrm>
            <a:off x="3781425" y="4208030"/>
            <a:ext cx="1136081" cy="476606"/>
          </a:xfrm>
          <a:prstGeom prst="roundRect">
            <a:avLst/>
          </a:prstGeom>
          <a:noFill/>
          <a:ln w="38100">
            <a:solidFill>
              <a:srgbClr val="00B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/>
          </a:p>
        </xdr:txBody>
      </xdr:sp>
      <xdr:sp macro="" textlink="">
        <xdr:nvSpPr>
          <xdr:cNvPr id="54" name="四角形: 角を丸くする 53">
            <a:extLst>
              <a:ext uri="{FF2B5EF4-FFF2-40B4-BE49-F238E27FC236}">
                <a16:creationId xmlns:a16="http://schemas.microsoft.com/office/drawing/2014/main" id="{F6B0AE9E-B4C9-4EFC-B4D0-2F92A5AF9C02}"/>
              </a:ext>
            </a:extLst>
          </xdr:cNvPr>
          <xdr:cNvSpPr/>
        </xdr:nvSpPr>
        <xdr:spPr>
          <a:xfrm>
            <a:off x="5716314" y="3083901"/>
            <a:ext cx="996288" cy="544437"/>
          </a:xfrm>
          <a:prstGeom prst="roundRect">
            <a:avLst/>
          </a:prstGeom>
          <a:noFill/>
          <a:ln w="38100">
            <a:solidFill>
              <a:srgbClr val="00B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/>
          </a:p>
        </xdr:txBody>
      </xdr:sp>
    </xdr:grpSp>
    <xdr:clientData/>
  </xdr:twoCellAnchor>
  <xdr:twoCellAnchor>
    <xdr:from>
      <xdr:col>24</xdr:col>
      <xdr:colOff>124089</xdr:colOff>
      <xdr:row>1</xdr:row>
      <xdr:rowOff>12699</xdr:rowOff>
    </xdr:from>
    <xdr:to>
      <xdr:col>31</xdr:col>
      <xdr:colOff>285750</xdr:colOff>
      <xdr:row>8</xdr:row>
      <xdr:rowOff>74083</xdr:rowOff>
    </xdr:to>
    <xdr:sp macro="" textlink="">
      <xdr:nvSpPr>
        <xdr:cNvPr id="5" name="四角形吹き出し 7">
          <a:extLst>
            <a:ext uri="{FF2B5EF4-FFF2-40B4-BE49-F238E27FC236}">
              <a16:creationId xmlns:a16="http://schemas.microsoft.com/office/drawing/2014/main" id="{15396831-CE9C-419A-A2CE-EC31D444597C}"/>
            </a:ext>
          </a:extLst>
        </xdr:cNvPr>
        <xdr:cNvSpPr/>
      </xdr:nvSpPr>
      <xdr:spPr>
        <a:xfrm>
          <a:off x="13681339" y="404282"/>
          <a:ext cx="4532578" cy="1733551"/>
        </a:xfrm>
        <a:prstGeom prst="wedgeRectCallout">
          <a:avLst>
            <a:gd name="adj1" fmla="val -68492"/>
            <a:gd name="adj2" fmla="val 51719"/>
          </a:avLst>
        </a:prstGeom>
        <a:solidFill>
          <a:srgbClr val="CCFF66"/>
        </a:solidFill>
        <a:ln w="15875"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◎「生年月日」欄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高校生を含め、世帯全員の生年月日を入力してください（半角英数）。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年齢の基準日は、</a:t>
          </a:r>
          <a:r>
            <a:rPr kumimoji="1" lang="ja-JP" altLang="en-US" sz="1100" u="sng">
              <a:solidFill>
                <a:schemeClr val="tx1"/>
              </a:solidFill>
            </a:rPr>
            <a:t>令和８年４月１日</a:t>
          </a:r>
          <a:r>
            <a:rPr kumimoji="1" lang="ja-JP" altLang="en-US" sz="1100">
              <a:solidFill>
                <a:schemeClr val="tx1"/>
              </a:solidFill>
            </a:rPr>
            <a:t>です。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</a:t>
          </a:r>
          <a:r>
            <a:rPr kumimoji="1" lang="en-US" altLang="ja-JP" sz="1100">
              <a:solidFill>
                <a:schemeClr val="tx1"/>
              </a:solidFill>
            </a:rPr>
            <a:t>【</a:t>
          </a:r>
          <a:r>
            <a:rPr kumimoji="1" lang="ja-JP" altLang="en-US" sz="1100">
              <a:solidFill>
                <a:schemeClr val="tx1"/>
              </a:solidFill>
            </a:rPr>
            <a:t>記入例</a:t>
          </a:r>
          <a:r>
            <a:rPr kumimoji="1" lang="en-US" altLang="ja-JP" sz="1100">
              <a:solidFill>
                <a:schemeClr val="tx1"/>
              </a:solidFill>
            </a:rPr>
            <a:t>】</a:t>
          </a:r>
          <a:r>
            <a:rPr kumimoji="1" lang="ja-JP" altLang="en-US" sz="1100">
              <a:solidFill>
                <a:schemeClr val="tx1"/>
              </a:solidFill>
            </a:rPr>
            <a:t>平成</a:t>
          </a:r>
          <a:r>
            <a:rPr kumimoji="1" lang="en-US" altLang="ja-JP" sz="1100">
              <a:solidFill>
                <a:schemeClr val="tx1"/>
              </a:solidFill>
            </a:rPr>
            <a:t>22</a:t>
          </a:r>
          <a:r>
            <a:rPr kumimoji="1" lang="ja-JP" altLang="en-US" sz="1100">
              <a:solidFill>
                <a:schemeClr val="tx1"/>
              </a:solidFill>
            </a:rPr>
            <a:t>年</a:t>
          </a:r>
          <a:r>
            <a:rPr kumimoji="1" lang="en-US" altLang="ja-JP" sz="1100">
              <a:solidFill>
                <a:schemeClr val="tx1"/>
              </a:solidFill>
            </a:rPr>
            <a:t>4</a:t>
          </a:r>
          <a:r>
            <a:rPr kumimoji="1" lang="ja-JP" altLang="en-US" sz="1100">
              <a:solidFill>
                <a:schemeClr val="tx1"/>
              </a:solidFill>
            </a:rPr>
            <a:t>月</a:t>
          </a:r>
          <a:r>
            <a:rPr kumimoji="1" lang="en-US" altLang="ja-JP" sz="1100">
              <a:solidFill>
                <a:schemeClr val="tx1"/>
              </a:solidFill>
            </a:rPr>
            <a:t>10</a:t>
          </a:r>
          <a:r>
            <a:rPr kumimoji="1" lang="ja-JP" altLang="en-US" sz="1100">
              <a:solidFill>
                <a:schemeClr val="tx1"/>
              </a:solidFill>
            </a:rPr>
            <a:t>日生まれの場合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　</a:t>
          </a:r>
          <a:r>
            <a:rPr kumimoji="1" lang="en-US" altLang="ja-JP" sz="1100" b="1">
              <a:solidFill>
                <a:schemeClr val="tx1"/>
              </a:solidFill>
            </a:rPr>
            <a:t>h22.4.10</a:t>
          </a:r>
          <a:r>
            <a:rPr kumimoji="1" lang="ja-JP" altLang="en-US" sz="1100">
              <a:solidFill>
                <a:schemeClr val="tx1"/>
              </a:solidFill>
            </a:rPr>
            <a:t>または</a:t>
          </a:r>
          <a:r>
            <a:rPr kumimoji="1" lang="en-US" altLang="ja-JP" sz="1100" b="1">
              <a:solidFill>
                <a:schemeClr val="tx1"/>
              </a:solidFill>
            </a:rPr>
            <a:t>2010/4/10</a:t>
          </a:r>
          <a:r>
            <a:rPr kumimoji="1" lang="en-US" altLang="ja-JP" sz="1100">
              <a:solidFill>
                <a:schemeClr val="tx1"/>
              </a:solidFill>
            </a:rPr>
            <a:t>  </a:t>
          </a:r>
          <a:r>
            <a:rPr kumimoji="1" lang="ja-JP" altLang="en-US" sz="1100">
              <a:solidFill>
                <a:schemeClr val="tx1"/>
              </a:solidFill>
            </a:rPr>
            <a:t>と入力！（年齢は自動計算されます）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◎「続柄」欄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　生徒本人（高校生）からみた続柄を選択してください。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25</xdr:col>
      <xdr:colOff>506940</xdr:colOff>
      <xdr:row>28</xdr:row>
      <xdr:rowOff>31750</xdr:rowOff>
    </xdr:from>
    <xdr:to>
      <xdr:col>26</xdr:col>
      <xdr:colOff>260350</xdr:colOff>
      <xdr:row>29</xdr:row>
      <xdr:rowOff>127000</xdr:rowOff>
    </xdr:to>
    <xdr:sp macro="" textlink="">
      <xdr:nvSpPr>
        <xdr:cNvPr id="2" name="テキスト ボックス 13">
          <a:extLst>
            <a:ext uri="{FF2B5EF4-FFF2-40B4-BE49-F238E27FC236}">
              <a16:creationId xmlns:a16="http://schemas.microsoft.com/office/drawing/2014/main" id="{A9526247-95ED-4EA1-AA0C-0BABB933A8FC}"/>
            </a:ext>
          </a:extLst>
        </xdr:cNvPr>
        <xdr:cNvSpPr txBox="1"/>
      </xdr:nvSpPr>
      <xdr:spPr>
        <a:xfrm>
          <a:off x="14688607" y="6466417"/>
          <a:ext cx="377826" cy="30691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4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①</a:t>
          </a:r>
        </a:p>
      </xdr:txBody>
    </xdr:sp>
    <xdr:clientData/>
  </xdr:twoCellAnchor>
  <xdr:twoCellAnchor>
    <xdr:from>
      <xdr:col>8</xdr:col>
      <xdr:colOff>775758</xdr:colOff>
      <xdr:row>33</xdr:row>
      <xdr:rowOff>48683</xdr:rowOff>
    </xdr:from>
    <xdr:to>
      <xdr:col>23</xdr:col>
      <xdr:colOff>346076</xdr:colOff>
      <xdr:row>34</xdr:row>
      <xdr:rowOff>137582</xdr:rowOff>
    </xdr:to>
    <xdr:sp macro="" textlink="">
      <xdr:nvSpPr>
        <xdr:cNvPr id="12" name="テキスト ボックス 13">
          <a:extLst>
            <a:ext uri="{FF2B5EF4-FFF2-40B4-BE49-F238E27FC236}">
              <a16:creationId xmlns:a16="http://schemas.microsoft.com/office/drawing/2014/main" id="{2CA91AD4-C508-4700-8993-DA9137016A21}"/>
            </a:ext>
          </a:extLst>
        </xdr:cNvPr>
        <xdr:cNvSpPr txBox="1"/>
      </xdr:nvSpPr>
      <xdr:spPr>
        <a:xfrm>
          <a:off x="12893675" y="7552266"/>
          <a:ext cx="385234" cy="30056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4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②</a:t>
          </a:r>
        </a:p>
      </xdr:txBody>
    </xdr:sp>
    <xdr:clientData/>
  </xdr:twoCellAnchor>
  <xdr:twoCellAnchor editAs="oneCell">
    <xdr:from>
      <xdr:col>8</xdr:col>
      <xdr:colOff>321987</xdr:colOff>
      <xdr:row>51</xdr:row>
      <xdr:rowOff>78317</xdr:rowOff>
    </xdr:from>
    <xdr:to>
      <xdr:col>30</xdr:col>
      <xdr:colOff>199215</xdr:colOff>
      <xdr:row>66</xdr:row>
      <xdr:rowOff>105834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613B75C9-0597-DBF9-206B-EAE4D8AF8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39904" y="11127317"/>
          <a:ext cx="5059886" cy="3072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CCFF66"/>
        </a:solidFill>
        <a:ln w="15875">
          <a:solidFill>
            <a:schemeClr val="accent5">
              <a:lumMod val="60000"/>
              <a:lumOff val="40000"/>
            </a:schemeClr>
          </a:solidFill>
        </a:ln>
      </a:spPr>
      <a:bodyPr vertOverflow="clip" horzOverflow="clip" rtlCol="0" anchor="t"/>
      <a:lstStyle>
        <a:defPPr algn="l">
          <a:defRPr kumimoji="1" sz="1100" b="1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FF33"/>
    <pageSetUpPr fitToPage="1"/>
  </sheetPr>
  <dimension ref="A1:U75"/>
  <sheetViews>
    <sheetView showGridLines="0" tabSelected="1" view="pageBreakPreview" topLeftCell="A4" zoomScale="80" zoomScaleNormal="100" zoomScaleSheetLayoutView="80" workbookViewId="0">
      <selection activeCell="C33" sqref="C33"/>
    </sheetView>
  </sheetViews>
  <sheetFormatPr defaultColWidth="9" defaultRowHeight="16.5" customHeight="1" x14ac:dyDescent="0.2"/>
  <cols>
    <col min="1" max="1" width="6.453125" style="1" customWidth="1"/>
    <col min="2" max="2" width="44.26953125" customWidth="1"/>
    <col min="3" max="4" width="12" customWidth="1"/>
    <col min="5" max="5" width="12.26953125" hidden="1" customWidth="1"/>
    <col min="6" max="6" width="6.453125" style="1" customWidth="1"/>
    <col min="7" max="7" width="13" style="1" bestFit="1" customWidth="1"/>
    <col min="8" max="8" width="12.54296875" style="1" customWidth="1"/>
    <col min="9" max="9" width="12.54296875" hidden="1" customWidth="1"/>
    <col min="10" max="10" width="12.54296875" style="1" hidden="1" customWidth="1"/>
    <col min="11" max="12" width="12.54296875" style="2" hidden="1" customWidth="1"/>
    <col min="13" max="13" width="12.54296875" style="1" hidden="1" customWidth="1"/>
    <col min="14" max="18" width="12.54296875" hidden="1" customWidth="1"/>
    <col min="19" max="19" width="12.54296875" customWidth="1"/>
    <col min="20" max="20" width="10.90625" customWidth="1"/>
    <col min="21" max="21" width="7.26953125" customWidth="1"/>
    <col min="22" max="22" width="9" customWidth="1"/>
  </cols>
  <sheetData>
    <row r="1" spans="1:21" ht="30.75" customHeight="1" x14ac:dyDescent="0.2">
      <c r="A1" s="208" t="s">
        <v>107</v>
      </c>
      <c r="B1" s="208"/>
      <c r="C1" s="208"/>
      <c r="D1" s="208"/>
      <c r="E1" s="208"/>
      <c r="F1" s="208"/>
      <c r="G1" s="208"/>
      <c r="H1" s="208"/>
    </row>
    <row r="2" spans="1:21" ht="25.5" customHeight="1" x14ac:dyDescent="0.2">
      <c r="A2" s="209" t="s">
        <v>61</v>
      </c>
      <c r="B2" s="209"/>
      <c r="C2" s="210"/>
      <c r="D2" s="43"/>
      <c r="F2" s="83" t="s">
        <v>36</v>
      </c>
      <c r="G2" s="84"/>
      <c r="H2" s="84"/>
    </row>
    <row r="3" spans="1:21" ht="25.5" customHeight="1" x14ac:dyDescent="0.2">
      <c r="A3" s="209"/>
      <c r="B3" s="209"/>
      <c r="C3" s="210"/>
      <c r="D3" s="60"/>
      <c r="E3" s="26"/>
      <c r="F3" s="215" t="s">
        <v>29</v>
      </c>
      <c r="G3" s="215"/>
      <c r="H3" s="215"/>
      <c r="N3" s="1"/>
      <c r="O3" s="1"/>
      <c r="P3" s="1"/>
      <c r="Q3" s="1"/>
      <c r="R3" s="1"/>
      <c r="S3" s="1"/>
    </row>
    <row r="4" spans="1:21" ht="25.5" customHeight="1" x14ac:dyDescent="0.2">
      <c r="A4" s="209"/>
      <c r="B4" s="209"/>
      <c r="C4" s="210"/>
      <c r="D4" s="216" t="s">
        <v>60</v>
      </c>
      <c r="E4" s="217"/>
      <c r="F4" s="217"/>
      <c r="G4" s="217"/>
      <c r="H4" s="217"/>
    </row>
    <row r="5" spans="1:21" ht="17.5" customHeight="1" x14ac:dyDescent="0.2">
      <c r="A5" s="3"/>
      <c r="M5" t="s">
        <v>42</v>
      </c>
    </row>
    <row r="6" spans="1:21" ht="17.25" customHeight="1" thickBot="1" x14ac:dyDescent="0.25">
      <c r="A6" s="207" t="s">
        <v>30</v>
      </c>
      <c r="B6" s="207"/>
      <c r="C6" s="207"/>
      <c r="D6" s="207"/>
      <c r="E6" s="207"/>
      <c r="F6" s="207"/>
      <c r="G6" s="207"/>
      <c r="M6" t="s">
        <v>43</v>
      </c>
    </row>
    <row r="7" spans="1:21" ht="13" x14ac:dyDescent="0.2">
      <c r="F7" s="4" t="s">
        <v>0</v>
      </c>
      <c r="G7" s="27">
        <v>46113</v>
      </c>
      <c r="J7" s="222" t="s">
        <v>92</v>
      </c>
      <c r="K7" s="223"/>
      <c r="L7" s="131"/>
      <c r="M7" t="s">
        <v>80</v>
      </c>
      <c r="N7" s="131"/>
      <c r="O7" s="131"/>
      <c r="P7" s="131"/>
    </row>
    <row r="8" spans="1:21" s="1" customFormat="1" ht="16.5" customHeight="1" thickBot="1" x14ac:dyDescent="0.25">
      <c r="A8" s="69" t="s">
        <v>1</v>
      </c>
      <c r="B8" s="69" t="s">
        <v>2</v>
      </c>
      <c r="C8" s="101" t="s">
        <v>72</v>
      </c>
      <c r="D8" s="101" t="s">
        <v>77</v>
      </c>
      <c r="E8" s="69" t="s">
        <v>3</v>
      </c>
      <c r="F8" s="69" t="s">
        <v>4</v>
      </c>
      <c r="G8" s="70" t="s">
        <v>25</v>
      </c>
      <c r="H8" s="69" t="s">
        <v>5</v>
      </c>
      <c r="I8" s="1" t="s">
        <v>6</v>
      </c>
      <c r="J8" s="104" t="s">
        <v>4</v>
      </c>
      <c r="K8" s="153" t="s">
        <v>72</v>
      </c>
      <c r="L8" s="127"/>
      <c r="M8" t="s">
        <v>78</v>
      </c>
      <c r="N8" s="128"/>
      <c r="O8" s="128"/>
      <c r="P8" s="128"/>
    </row>
    <row r="9" spans="1:21" ht="16.5" customHeight="1" thickTop="1" x14ac:dyDescent="0.2">
      <c r="A9" s="198">
        <v>1</v>
      </c>
      <c r="B9" s="55" t="s">
        <v>40</v>
      </c>
      <c r="C9" s="47" t="str">
        <f t="shared" ref="C9:C16" si="0">IF($F9="","",VLOOKUP($I9,$J$9:$K$19,2))</f>
        <v/>
      </c>
      <c r="D9" s="47" t="str">
        <f t="shared" ref="D9:D16" si="1">IF($F9="","",VLOOKUP($I9,$J$23:$R$33,$F$17))</f>
        <v/>
      </c>
      <c r="E9" s="56"/>
      <c r="F9" s="49" t="str">
        <f t="shared" ref="F9:F16" si="2">IF(H9="","",ROUNDDOWN(YEARFRAC(H9,$G$7,1),0))</f>
        <v/>
      </c>
      <c r="G9" s="59" t="s">
        <v>7</v>
      </c>
      <c r="H9" s="58"/>
      <c r="I9" s="1">
        <f>IF(F9&gt;=75,75,(IF(F9&gt;=70,70,(IF(F9&gt;=65,65,(IF(F9&gt;=60,60,(IF(F9&gt;=41,41,IF(F9&gt;=20,20,IF(F9&gt;=18,18,(IF(F9&gt;=12,12,IF(F9&gt;=6,6,IF(F9&gt;=3,3,0)))))))))))))))</f>
        <v>75</v>
      </c>
      <c r="J9" s="102">
        <v>0</v>
      </c>
      <c r="K9" s="132">
        <v>518880</v>
      </c>
      <c r="L9" s="129"/>
      <c r="M9" t="s">
        <v>44</v>
      </c>
      <c r="N9" s="130"/>
      <c r="O9" s="130"/>
      <c r="P9" s="131"/>
      <c r="S9" s="88" t="s">
        <v>71</v>
      </c>
    </row>
    <row r="10" spans="1:21" ht="16.5" customHeight="1" x14ac:dyDescent="0.2">
      <c r="A10" s="199"/>
      <c r="B10" s="46" t="s">
        <v>33</v>
      </c>
      <c r="C10" s="47" t="str">
        <f t="shared" si="0"/>
        <v/>
      </c>
      <c r="D10" s="47" t="str">
        <f t="shared" si="1"/>
        <v/>
      </c>
      <c r="E10" s="48"/>
      <c r="F10" s="49" t="str">
        <f t="shared" si="2"/>
        <v/>
      </c>
      <c r="G10" s="61"/>
      <c r="H10" s="50"/>
      <c r="I10" s="1">
        <f t="shared" ref="I10:I16" si="3">IF(F10&gt;=75,75,(IF(F10&gt;=70,70,(IF(F10&gt;=65,65,(IF(F10&gt;=60,60,(IF(F10&gt;=41,41,IF(F10&gt;=20,20,IF(F10&gt;=18,18,(IF(F10&gt;=12,12,IF(F10&gt;=6,6,IF(F10&gt;=3,3,0)))))))))))))))</f>
        <v>75</v>
      </c>
      <c r="J10" s="9">
        <v>3</v>
      </c>
      <c r="K10" s="132">
        <v>518880</v>
      </c>
      <c r="L10" s="129"/>
      <c r="M10" t="s">
        <v>79</v>
      </c>
      <c r="N10" s="130"/>
      <c r="O10" s="130"/>
      <c r="P10" s="131"/>
      <c r="S10" s="88" t="s">
        <v>71</v>
      </c>
    </row>
    <row r="11" spans="1:21" ht="16.5" customHeight="1" x14ac:dyDescent="0.2">
      <c r="A11" s="199"/>
      <c r="B11" s="46" t="s">
        <v>33</v>
      </c>
      <c r="C11" s="47" t="str">
        <f t="shared" si="0"/>
        <v/>
      </c>
      <c r="D11" s="47" t="str">
        <f t="shared" si="1"/>
        <v/>
      </c>
      <c r="E11" s="48"/>
      <c r="F11" s="49" t="str">
        <f t="shared" si="2"/>
        <v/>
      </c>
      <c r="G11" s="61"/>
      <c r="H11" s="50"/>
      <c r="I11" s="1">
        <f t="shared" si="3"/>
        <v>75</v>
      </c>
      <c r="J11" s="9">
        <v>6</v>
      </c>
      <c r="K11" s="133">
        <v>540720</v>
      </c>
      <c r="L11" s="129"/>
      <c r="M11" t="s">
        <v>45</v>
      </c>
      <c r="N11" s="130"/>
      <c r="O11" s="130"/>
      <c r="P11" s="131"/>
      <c r="S11" s="88" t="s">
        <v>71</v>
      </c>
    </row>
    <row r="12" spans="1:21" ht="16.5" customHeight="1" x14ac:dyDescent="0.2">
      <c r="A12" s="199"/>
      <c r="B12" s="46" t="s">
        <v>33</v>
      </c>
      <c r="C12" s="47" t="str">
        <f t="shared" si="0"/>
        <v/>
      </c>
      <c r="D12" s="47" t="str">
        <f t="shared" si="1"/>
        <v/>
      </c>
      <c r="E12" s="48"/>
      <c r="F12" s="49" t="str">
        <f t="shared" si="2"/>
        <v/>
      </c>
      <c r="G12" s="61"/>
      <c r="H12" s="50"/>
      <c r="I12" s="1">
        <f t="shared" si="3"/>
        <v>75</v>
      </c>
      <c r="J12" s="9">
        <v>12</v>
      </c>
      <c r="K12" s="133">
        <v>573480</v>
      </c>
      <c r="L12" s="129"/>
      <c r="M12" t="s">
        <v>46</v>
      </c>
      <c r="N12" s="130"/>
      <c r="O12" s="130"/>
      <c r="P12" s="131"/>
      <c r="S12" s="88" t="s">
        <v>71</v>
      </c>
    </row>
    <row r="13" spans="1:21" ht="16.5" customHeight="1" x14ac:dyDescent="0.2">
      <c r="A13" s="199"/>
      <c r="B13" s="46" t="s">
        <v>33</v>
      </c>
      <c r="C13" s="47" t="str">
        <f t="shared" si="0"/>
        <v/>
      </c>
      <c r="D13" s="47" t="str">
        <f t="shared" si="1"/>
        <v/>
      </c>
      <c r="E13" s="48"/>
      <c r="F13" s="49" t="str">
        <f t="shared" si="2"/>
        <v/>
      </c>
      <c r="G13" s="61"/>
      <c r="H13" s="50"/>
      <c r="I13" s="1">
        <f t="shared" si="3"/>
        <v>75</v>
      </c>
      <c r="J13" s="9">
        <v>18</v>
      </c>
      <c r="K13" s="133">
        <v>546240</v>
      </c>
      <c r="L13" s="129"/>
      <c r="M13" t="s">
        <v>47</v>
      </c>
      <c r="N13" s="130"/>
      <c r="O13" s="130"/>
      <c r="P13" s="131"/>
      <c r="S13" s="88" t="s">
        <v>71</v>
      </c>
      <c r="U13" s="42"/>
    </row>
    <row r="14" spans="1:21" ht="16.5" customHeight="1" x14ac:dyDescent="0.2">
      <c r="A14" s="199"/>
      <c r="B14" s="46" t="s">
        <v>33</v>
      </c>
      <c r="C14" s="47" t="str">
        <f t="shared" si="0"/>
        <v/>
      </c>
      <c r="D14" s="47" t="str">
        <f t="shared" si="1"/>
        <v/>
      </c>
      <c r="E14" s="48"/>
      <c r="F14" s="49" t="str">
        <f t="shared" si="2"/>
        <v/>
      </c>
      <c r="G14" s="61"/>
      <c r="H14" s="50"/>
      <c r="I14" s="1">
        <f t="shared" si="3"/>
        <v>75</v>
      </c>
      <c r="J14" s="9">
        <v>20</v>
      </c>
      <c r="K14" s="133">
        <v>546240</v>
      </c>
      <c r="L14" s="129"/>
      <c r="M14" t="s">
        <v>81</v>
      </c>
      <c r="N14" s="130"/>
      <c r="O14" s="130"/>
      <c r="P14" s="131"/>
      <c r="S14" s="88" t="s">
        <v>71</v>
      </c>
    </row>
    <row r="15" spans="1:21" ht="16.5" customHeight="1" x14ac:dyDescent="0.2">
      <c r="A15" s="199"/>
      <c r="B15" s="46" t="s">
        <v>33</v>
      </c>
      <c r="C15" s="47" t="str">
        <f t="shared" si="0"/>
        <v/>
      </c>
      <c r="D15" s="47" t="str">
        <f t="shared" si="1"/>
        <v/>
      </c>
      <c r="E15" s="48"/>
      <c r="F15" s="49" t="str">
        <f t="shared" si="2"/>
        <v/>
      </c>
      <c r="G15" s="61"/>
      <c r="H15" s="50"/>
      <c r="I15" s="1">
        <f t="shared" si="3"/>
        <v>75</v>
      </c>
      <c r="J15" s="9">
        <v>41</v>
      </c>
      <c r="K15" s="133">
        <v>546240</v>
      </c>
      <c r="L15" s="129"/>
      <c r="M15" t="s">
        <v>48</v>
      </c>
      <c r="N15" s="130"/>
      <c r="O15" s="130"/>
      <c r="P15" s="131"/>
      <c r="S15" s="88" t="s">
        <v>71</v>
      </c>
    </row>
    <row r="16" spans="1:21" ht="16.5" customHeight="1" x14ac:dyDescent="0.2">
      <c r="A16" s="199"/>
      <c r="B16" s="51" t="s">
        <v>33</v>
      </c>
      <c r="C16" s="52" t="str">
        <f t="shared" si="0"/>
        <v/>
      </c>
      <c r="D16" s="52" t="str">
        <f t="shared" si="1"/>
        <v/>
      </c>
      <c r="E16" s="53"/>
      <c r="F16" s="54" t="str">
        <f t="shared" si="2"/>
        <v/>
      </c>
      <c r="G16" s="61"/>
      <c r="H16" s="68"/>
      <c r="I16" s="1">
        <f t="shared" si="3"/>
        <v>75</v>
      </c>
      <c r="J16" s="9">
        <v>60</v>
      </c>
      <c r="K16" s="133">
        <v>546240</v>
      </c>
      <c r="L16" s="129"/>
      <c r="M16" t="s">
        <v>49</v>
      </c>
      <c r="N16" s="130"/>
      <c r="O16" s="130"/>
      <c r="P16" s="131"/>
      <c r="S16" s="88" t="s">
        <v>71</v>
      </c>
    </row>
    <row r="17" spans="1:19" ht="16.5" customHeight="1" x14ac:dyDescent="0.2">
      <c r="A17" s="200"/>
      <c r="B17" s="6" t="s">
        <v>106</v>
      </c>
      <c r="C17" s="35" t="e">
        <f>IF($F$17="","",VLOOKUP($F17,$J$50:$K$59,2))</f>
        <v>#N/A</v>
      </c>
      <c r="D17" s="93"/>
      <c r="E17" s="92"/>
      <c r="F17" s="36">
        <f>COUNT(F9:F16)</f>
        <v>0</v>
      </c>
      <c r="G17" s="7" t="s">
        <v>9</v>
      </c>
      <c r="J17" s="9">
        <v>65</v>
      </c>
      <c r="K17" s="133">
        <v>540720</v>
      </c>
      <c r="L17" s="135"/>
      <c r="M17" t="s">
        <v>104</v>
      </c>
    </row>
    <row r="18" spans="1:19" ht="16.5" customHeight="1" x14ac:dyDescent="0.2">
      <c r="A18" s="73">
        <v>2</v>
      </c>
      <c r="B18" s="6" t="s">
        <v>34</v>
      </c>
      <c r="C18" s="37" t="e">
        <f>IF($F$17="","",VLOOKUP($F$17,$J$37:$K$46,2))</f>
        <v>#N/A</v>
      </c>
      <c r="D18" s="94"/>
      <c r="F18" s="76"/>
      <c r="G18" s="76"/>
      <c r="J18" s="9">
        <v>70</v>
      </c>
      <c r="K18" s="133">
        <v>540720</v>
      </c>
      <c r="M18" t="s">
        <v>105</v>
      </c>
    </row>
    <row r="19" spans="1:19" ht="16.5" customHeight="1" thickBot="1" x14ac:dyDescent="0.25">
      <c r="A19" s="211" t="s">
        <v>73</v>
      </c>
      <c r="B19" s="212"/>
      <c r="C19" s="34" t="e">
        <f>SUM(C9:C16)*C17+C18</f>
        <v>#N/A</v>
      </c>
      <c r="D19" s="34">
        <f>SUM(D9:D16)</f>
        <v>0</v>
      </c>
      <c r="F19" s="74"/>
      <c r="G19" s="74"/>
      <c r="H19"/>
      <c r="J19" s="161">
        <v>75</v>
      </c>
      <c r="K19" s="134">
        <v>464280</v>
      </c>
      <c r="M19" t="s">
        <v>50</v>
      </c>
    </row>
    <row r="20" spans="1:19" ht="16.5" customHeight="1" thickBot="1" x14ac:dyDescent="0.25">
      <c r="A20" s="213"/>
      <c r="B20" s="213"/>
      <c r="C20" s="95"/>
      <c r="D20" s="4"/>
      <c r="F20" s="74"/>
      <c r="G20" s="74"/>
      <c r="H20"/>
    </row>
    <row r="21" spans="1:19" ht="16.5" customHeight="1" x14ac:dyDescent="0.2">
      <c r="A21" s="214"/>
      <c r="B21" s="214"/>
      <c r="C21" s="96"/>
      <c r="F21" s="74"/>
      <c r="G21" s="74"/>
      <c r="H21"/>
      <c r="J21" s="193" t="s">
        <v>113</v>
      </c>
      <c r="K21" s="194"/>
      <c r="L21" s="194"/>
      <c r="M21" s="194"/>
      <c r="N21" s="194"/>
      <c r="O21" s="194"/>
      <c r="P21" s="194"/>
      <c r="Q21" s="194"/>
      <c r="R21" s="195"/>
      <c r="S21" s="128"/>
    </row>
    <row r="22" spans="1:19" ht="16.5" customHeight="1" thickBot="1" x14ac:dyDescent="0.25">
      <c r="A22" s="73">
        <v>3</v>
      </c>
      <c r="B22" s="6" t="s">
        <v>11</v>
      </c>
      <c r="C22" s="41" t="e">
        <f>IF($F$17="","",VLOOKUP($F$17,$M$37:$N$46,2))</f>
        <v>#N/A</v>
      </c>
      <c r="D22" s="75"/>
      <c r="H22"/>
      <c r="J22" s="104" t="s">
        <v>4</v>
      </c>
      <c r="K22" s="105" t="s">
        <v>91</v>
      </c>
      <c r="L22" s="122" t="s">
        <v>83</v>
      </c>
      <c r="M22" s="106" t="s">
        <v>84</v>
      </c>
      <c r="N22" s="106" t="s">
        <v>85</v>
      </c>
      <c r="O22" s="106" t="s">
        <v>86</v>
      </c>
      <c r="P22" s="106" t="s">
        <v>87</v>
      </c>
      <c r="Q22" s="106" t="s">
        <v>88</v>
      </c>
      <c r="R22" s="107" t="s">
        <v>89</v>
      </c>
      <c r="S22" s="128"/>
    </row>
    <row r="23" spans="1:19" ht="16.5" customHeight="1" thickTop="1" x14ac:dyDescent="0.2">
      <c r="A23" s="73">
        <v>4</v>
      </c>
      <c r="B23" s="6" t="s">
        <v>12</v>
      </c>
      <c r="C23" s="28" t="e">
        <f>IF($F$17="","",VLOOKUP($F$17,$M$50:$N$59,2))</f>
        <v>#N/A</v>
      </c>
      <c r="D23" s="75"/>
      <c r="H23"/>
      <c r="J23" s="102">
        <v>0</v>
      </c>
      <c r="K23" s="162">
        <v>18000</v>
      </c>
      <c r="L23" s="163">
        <v>18000</v>
      </c>
      <c r="M23" s="164">
        <v>18000</v>
      </c>
      <c r="N23" s="164">
        <v>34080</v>
      </c>
      <c r="O23" s="164">
        <v>22320</v>
      </c>
      <c r="P23" s="165">
        <v>18000</v>
      </c>
      <c r="Q23" s="164">
        <v>18000</v>
      </c>
      <c r="R23" s="166">
        <v>18000</v>
      </c>
      <c r="S23" s="4"/>
    </row>
    <row r="24" spans="1:19" ht="16.5" customHeight="1" x14ac:dyDescent="0.2">
      <c r="A24" s="198">
        <v>5</v>
      </c>
      <c r="B24" s="6" t="s">
        <v>35</v>
      </c>
      <c r="C24" s="28" t="str">
        <f>IF($F$24="","",IF($F$24=1,225600,IF($F$24=2,283200,IF($F$24=3,318000,IF($F$24=4,352800,IF($F$24=5,387600,IF($F$24=6,422400)))))))</f>
        <v/>
      </c>
      <c r="D24" s="10"/>
      <c r="E24" s="39" t="s">
        <v>32</v>
      </c>
      <c r="F24" s="62"/>
      <c r="G24" s="201" t="s">
        <v>62</v>
      </c>
      <c r="H24" s="202"/>
      <c r="J24" s="9">
        <v>3</v>
      </c>
      <c r="K24" s="167">
        <v>18000</v>
      </c>
      <c r="L24" s="168">
        <v>18000</v>
      </c>
      <c r="M24" s="169">
        <v>18000</v>
      </c>
      <c r="N24" s="169">
        <v>18000</v>
      </c>
      <c r="O24" s="169">
        <v>18000</v>
      </c>
      <c r="P24" s="170">
        <v>18000</v>
      </c>
      <c r="Q24" s="170">
        <v>18000</v>
      </c>
      <c r="R24" s="171">
        <v>18000</v>
      </c>
    </row>
    <row r="25" spans="1:19" ht="16.5" customHeight="1" x14ac:dyDescent="0.2">
      <c r="A25" s="199"/>
      <c r="B25" s="6" t="s">
        <v>96</v>
      </c>
      <c r="C25" s="63"/>
      <c r="D25" s="203" t="s">
        <v>63</v>
      </c>
      <c r="E25" s="204"/>
      <c r="F25" s="204"/>
      <c r="G25" s="204"/>
      <c r="H25"/>
      <c r="J25" s="9">
        <v>6</v>
      </c>
      <c r="K25" s="167">
        <v>18000</v>
      </c>
      <c r="L25" s="168">
        <v>18000</v>
      </c>
      <c r="M25" s="169">
        <v>18000</v>
      </c>
      <c r="N25" s="169">
        <v>18000</v>
      </c>
      <c r="O25" s="169">
        <v>18000</v>
      </c>
      <c r="P25" s="170">
        <v>18000</v>
      </c>
      <c r="Q25" s="169">
        <v>18000</v>
      </c>
      <c r="R25" s="172">
        <v>22200</v>
      </c>
      <c r="S25" s="4"/>
    </row>
    <row r="26" spans="1:19" ht="16.5" customHeight="1" x14ac:dyDescent="0.2">
      <c r="A26" s="199"/>
      <c r="B26" s="6" t="s">
        <v>97</v>
      </c>
      <c r="C26" s="63"/>
      <c r="D26" s="203" t="s">
        <v>63</v>
      </c>
      <c r="E26" s="204"/>
      <c r="F26" s="204"/>
      <c r="G26" s="204"/>
      <c r="H26"/>
      <c r="J26" s="9">
        <v>12</v>
      </c>
      <c r="K26" s="167">
        <v>18000</v>
      </c>
      <c r="L26" s="168">
        <v>18000</v>
      </c>
      <c r="M26" s="169">
        <v>24600</v>
      </c>
      <c r="N26" s="169">
        <v>44640</v>
      </c>
      <c r="O26" s="169">
        <v>39000</v>
      </c>
      <c r="P26" s="170">
        <v>53520</v>
      </c>
      <c r="Q26" s="169">
        <v>69120</v>
      </c>
      <c r="R26" s="172">
        <v>79680</v>
      </c>
      <c r="S26" s="4"/>
    </row>
    <row r="27" spans="1:19" ht="16.5" customHeight="1" x14ac:dyDescent="0.2">
      <c r="A27" s="199"/>
      <c r="B27" s="6" t="s">
        <v>13</v>
      </c>
      <c r="C27" s="63"/>
      <c r="D27" s="203" t="s">
        <v>63</v>
      </c>
      <c r="E27" s="204"/>
      <c r="F27" s="204"/>
      <c r="G27" s="204"/>
      <c r="H27"/>
      <c r="J27" s="9">
        <v>18</v>
      </c>
      <c r="K27" s="167">
        <v>18000</v>
      </c>
      <c r="L27" s="168">
        <v>23400</v>
      </c>
      <c r="M27" s="169">
        <v>42600</v>
      </c>
      <c r="N27" s="169">
        <v>60720</v>
      </c>
      <c r="O27" s="169">
        <v>54840</v>
      </c>
      <c r="P27" s="170">
        <v>68520</v>
      </c>
      <c r="Q27" s="169">
        <v>83280</v>
      </c>
      <c r="R27" s="172">
        <v>93240</v>
      </c>
      <c r="S27" s="4"/>
    </row>
    <row r="28" spans="1:19" ht="16.5" customHeight="1" x14ac:dyDescent="0.2">
      <c r="A28" s="199"/>
      <c r="B28" s="6" t="s">
        <v>98</v>
      </c>
      <c r="C28" s="184">
        <f>F28*122280</f>
        <v>0</v>
      </c>
      <c r="D28" s="10"/>
      <c r="E28" s="39" t="s">
        <v>32</v>
      </c>
      <c r="F28" s="62"/>
      <c r="G28" s="201" t="s">
        <v>64</v>
      </c>
      <c r="H28" s="202"/>
      <c r="J28" s="9">
        <v>20</v>
      </c>
      <c r="K28" s="167">
        <v>18000</v>
      </c>
      <c r="L28" s="168">
        <v>18000</v>
      </c>
      <c r="M28" s="169">
        <v>25080</v>
      </c>
      <c r="N28" s="169">
        <v>44160</v>
      </c>
      <c r="O28" s="169">
        <v>38160</v>
      </c>
      <c r="P28" s="170">
        <v>51840</v>
      </c>
      <c r="Q28" s="170">
        <v>66600</v>
      </c>
      <c r="R28" s="171">
        <v>76680</v>
      </c>
    </row>
    <row r="29" spans="1:19" ht="16.5" customHeight="1" x14ac:dyDescent="0.2">
      <c r="A29" s="199"/>
      <c r="B29" s="6" t="s">
        <v>99</v>
      </c>
      <c r="C29" s="184">
        <f>F29*51960</f>
        <v>0</v>
      </c>
      <c r="D29" s="10"/>
      <c r="E29" s="39" t="s">
        <v>32</v>
      </c>
      <c r="F29" s="62"/>
      <c r="G29" s="201" t="s">
        <v>64</v>
      </c>
      <c r="H29" s="202"/>
      <c r="J29" s="9">
        <v>41</v>
      </c>
      <c r="K29" s="167">
        <v>18000</v>
      </c>
      <c r="L29" s="168">
        <v>18000</v>
      </c>
      <c r="M29" s="169">
        <v>18000</v>
      </c>
      <c r="N29" s="169">
        <v>24840</v>
      </c>
      <c r="O29" s="169">
        <v>18840</v>
      </c>
      <c r="P29" s="170">
        <v>32520</v>
      </c>
      <c r="Q29" s="170">
        <v>47400</v>
      </c>
      <c r="R29" s="171">
        <v>57360</v>
      </c>
    </row>
    <row r="30" spans="1:19" ht="16.5" customHeight="1" x14ac:dyDescent="0.2">
      <c r="A30" s="199"/>
      <c r="B30" s="6" t="s">
        <v>100</v>
      </c>
      <c r="C30" s="184">
        <f>F30*51960</f>
        <v>0</v>
      </c>
      <c r="D30" s="10"/>
      <c r="E30" s="39" t="s">
        <v>32</v>
      </c>
      <c r="F30" s="62"/>
      <c r="G30" s="201" t="s">
        <v>64</v>
      </c>
      <c r="H30" s="202"/>
      <c r="J30" s="9">
        <v>60</v>
      </c>
      <c r="K30" s="167">
        <v>18000</v>
      </c>
      <c r="L30" s="168">
        <v>18000</v>
      </c>
      <c r="M30" s="169">
        <v>18000</v>
      </c>
      <c r="N30" s="169">
        <v>18000</v>
      </c>
      <c r="O30" s="169">
        <v>18000</v>
      </c>
      <c r="P30" s="170">
        <v>18000</v>
      </c>
      <c r="Q30" s="170">
        <v>28200</v>
      </c>
      <c r="R30" s="171">
        <v>38280</v>
      </c>
    </row>
    <row r="31" spans="1:19" ht="16.5" customHeight="1" x14ac:dyDescent="0.2">
      <c r="A31" s="199"/>
      <c r="B31" s="6" t="s">
        <v>101</v>
      </c>
      <c r="C31" s="184">
        <f>F31*51960</f>
        <v>0</v>
      </c>
      <c r="D31" s="10"/>
      <c r="E31" s="39" t="s">
        <v>32</v>
      </c>
      <c r="F31" s="62"/>
      <c r="G31" s="201" t="s">
        <v>64</v>
      </c>
      <c r="H31" s="202"/>
      <c r="J31" s="9">
        <v>65</v>
      </c>
      <c r="K31" s="173">
        <v>18000</v>
      </c>
      <c r="L31" s="174">
        <v>18000</v>
      </c>
      <c r="M31" s="170">
        <v>18000</v>
      </c>
      <c r="N31" s="170">
        <v>18000</v>
      </c>
      <c r="O31" s="170">
        <v>18000</v>
      </c>
      <c r="P31" s="170">
        <v>18000</v>
      </c>
      <c r="Q31" s="170">
        <v>31080</v>
      </c>
      <c r="R31" s="171">
        <v>41040</v>
      </c>
    </row>
    <row r="32" spans="1:19" ht="16.5" customHeight="1" x14ac:dyDescent="0.2">
      <c r="A32" s="200"/>
      <c r="B32" s="6" t="s">
        <v>102</v>
      </c>
      <c r="C32" s="184">
        <f>F32*182640</f>
        <v>0</v>
      </c>
      <c r="D32" s="85"/>
      <c r="E32" s="160"/>
      <c r="F32" s="64"/>
      <c r="G32" s="201" t="s">
        <v>64</v>
      </c>
      <c r="H32" s="202"/>
      <c r="J32" s="9">
        <v>70</v>
      </c>
      <c r="K32" s="173">
        <v>18000</v>
      </c>
      <c r="L32" s="174">
        <v>18000</v>
      </c>
      <c r="M32" s="170">
        <v>18000</v>
      </c>
      <c r="N32" s="170">
        <v>18000</v>
      </c>
      <c r="O32" s="170">
        <v>18000</v>
      </c>
      <c r="P32" s="170">
        <v>18000</v>
      </c>
      <c r="Q32" s="170">
        <v>18000</v>
      </c>
      <c r="R32" s="171">
        <v>18000</v>
      </c>
    </row>
    <row r="33" spans="1:18" ht="17.25" customHeight="1" thickBot="1" x14ac:dyDescent="0.25">
      <c r="A33" s="73">
        <v>6</v>
      </c>
      <c r="B33" s="6" t="s">
        <v>103</v>
      </c>
      <c r="C33" s="12"/>
      <c r="D33" s="205" t="str">
        <f>IF(C33&lt;=840000,"","限度ｵｰﾊﾞｰ")</f>
        <v/>
      </c>
      <c r="E33" s="206"/>
      <c r="F33" s="206"/>
      <c r="G33" s="206"/>
      <c r="H33"/>
      <c r="J33" s="118" t="s">
        <v>90</v>
      </c>
      <c r="K33" s="175">
        <v>19320</v>
      </c>
      <c r="L33" s="176">
        <v>18000</v>
      </c>
      <c r="M33" s="177">
        <v>18000</v>
      </c>
      <c r="N33" s="177">
        <v>21720</v>
      </c>
      <c r="O33" s="177">
        <v>18000</v>
      </c>
      <c r="P33" s="177">
        <v>26160</v>
      </c>
      <c r="Q33" s="177">
        <v>38520</v>
      </c>
      <c r="R33" s="178">
        <v>46800</v>
      </c>
    </row>
    <row r="34" spans="1:18" ht="16.5" customHeight="1" thickBot="1" x14ac:dyDescent="0.25">
      <c r="A34" s="198">
        <v>7</v>
      </c>
      <c r="B34" s="6" t="s">
        <v>108</v>
      </c>
      <c r="C34" s="184">
        <f>F34*57200</f>
        <v>0</v>
      </c>
      <c r="D34" s="5" t="s">
        <v>16</v>
      </c>
      <c r="F34" s="62"/>
      <c r="G34" s="201" t="s">
        <v>64</v>
      </c>
      <c r="H34" s="202"/>
    </row>
    <row r="35" spans="1:18" ht="18" customHeight="1" thickBot="1" x14ac:dyDescent="0.25">
      <c r="A35" s="199"/>
      <c r="B35" s="6" t="s">
        <v>109</v>
      </c>
      <c r="C35" s="184">
        <f>F35*123000</f>
        <v>0</v>
      </c>
      <c r="D35" s="5" t="s">
        <v>17</v>
      </c>
      <c r="F35" s="62"/>
      <c r="G35" s="201" t="s">
        <v>64</v>
      </c>
      <c r="H35" s="202"/>
      <c r="J35" s="220" t="s">
        <v>94</v>
      </c>
      <c r="K35" s="221"/>
      <c r="L35" s="140"/>
      <c r="M35" s="141"/>
      <c r="Q35" t="s">
        <v>75</v>
      </c>
    </row>
    <row r="36" spans="1:18" ht="18" customHeight="1" thickTop="1" thickBot="1" x14ac:dyDescent="0.25">
      <c r="A36" s="200"/>
      <c r="B36" s="6" t="s">
        <v>110</v>
      </c>
      <c r="C36" s="184">
        <f>F36*214640</f>
        <v>0</v>
      </c>
      <c r="D36" s="5" t="s">
        <v>18</v>
      </c>
      <c r="F36" s="62"/>
      <c r="G36" s="88" t="s">
        <v>71</v>
      </c>
      <c r="H36"/>
      <c r="J36" s="154" t="s">
        <v>10</v>
      </c>
      <c r="K36" s="155" t="s">
        <v>72</v>
      </c>
      <c r="L36" s="138"/>
      <c r="M36" s="143" t="s">
        <v>10</v>
      </c>
      <c r="N36" s="144" t="s">
        <v>11</v>
      </c>
      <c r="Q36" s="89">
        <v>159240</v>
      </c>
    </row>
    <row r="37" spans="1:18" ht="16.5" customHeight="1" thickTop="1" x14ac:dyDescent="0.2">
      <c r="A37" s="73">
        <v>8</v>
      </c>
      <c r="B37" s="6" t="s">
        <v>19</v>
      </c>
      <c r="C37" s="12"/>
      <c r="D37" s="201" t="s">
        <v>65</v>
      </c>
      <c r="E37" s="202"/>
      <c r="F37" s="202"/>
      <c r="G37" s="202"/>
      <c r="H37"/>
      <c r="J37" s="11">
        <v>1</v>
      </c>
      <c r="K37" s="179">
        <v>333480</v>
      </c>
      <c r="L37" s="139"/>
      <c r="M37" s="145">
        <v>1</v>
      </c>
      <c r="N37" s="181">
        <v>13150</v>
      </c>
    </row>
    <row r="38" spans="1:18" ht="16.5" customHeight="1" x14ac:dyDescent="0.2">
      <c r="C38" s="14"/>
      <c r="D38" s="14"/>
      <c r="H38"/>
      <c r="J38" s="11">
        <v>2</v>
      </c>
      <c r="K38" s="179">
        <v>456720</v>
      </c>
      <c r="L38" s="139"/>
      <c r="M38" s="146">
        <v>2</v>
      </c>
      <c r="N38" s="182">
        <v>18650</v>
      </c>
      <c r="P38" s="45">
        <v>1</v>
      </c>
      <c r="Q38" t="s">
        <v>76</v>
      </c>
    </row>
    <row r="39" spans="1:18" ht="16.5" customHeight="1" x14ac:dyDescent="0.2">
      <c r="B39" s="40" t="s">
        <v>20</v>
      </c>
      <c r="C39" s="38" t="e">
        <f>C19+D19+SUM(C22:C37)</f>
        <v>#N/A</v>
      </c>
      <c r="D39" s="14"/>
      <c r="H39"/>
      <c r="J39" s="11">
        <v>3</v>
      </c>
      <c r="K39" s="179">
        <v>536760</v>
      </c>
      <c r="L39" s="139"/>
      <c r="M39" s="146">
        <v>3</v>
      </c>
      <c r="N39" s="182">
        <v>21200</v>
      </c>
      <c r="P39" s="45">
        <v>2</v>
      </c>
      <c r="Q39" s="89">
        <v>561120</v>
      </c>
    </row>
    <row r="40" spans="1:18" ht="16.5" customHeight="1" thickBot="1" x14ac:dyDescent="0.25">
      <c r="B40" s="3"/>
      <c r="H40"/>
      <c r="J40" s="11">
        <v>4</v>
      </c>
      <c r="K40" s="179">
        <v>586800</v>
      </c>
      <c r="L40" s="139"/>
      <c r="M40" s="146">
        <v>4</v>
      </c>
      <c r="N40" s="182">
        <v>22900</v>
      </c>
      <c r="Q40" s="89">
        <v>280560</v>
      </c>
    </row>
    <row r="41" spans="1:18" s="1" customFormat="1" ht="16.5" customHeight="1" thickBot="1" x14ac:dyDescent="0.25">
      <c r="B41" s="82" t="s">
        <v>21</v>
      </c>
      <c r="C41" s="81" t="e">
        <f>ROUND(C39*1.2,0)</f>
        <v>#N/A</v>
      </c>
      <c r="D41" s="15"/>
      <c r="E41"/>
      <c r="I41" s="16"/>
      <c r="J41" s="11">
        <v>5</v>
      </c>
      <c r="K41" s="179">
        <v>590160</v>
      </c>
      <c r="L41" s="139"/>
      <c r="M41" s="146">
        <v>5</v>
      </c>
      <c r="N41" s="182">
        <v>23550</v>
      </c>
      <c r="P41"/>
      <c r="Q41"/>
    </row>
    <row r="42" spans="1:18" ht="16.5" customHeight="1" x14ac:dyDescent="0.2">
      <c r="H42"/>
      <c r="I42" s="16"/>
      <c r="J42" s="11">
        <v>6</v>
      </c>
      <c r="K42" s="179">
        <v>667800</v>
      </c>
      <c r="L42" s="139"/>
      <c r="M42" s="146">
        <v>6</v>
      </c>
      <c r="N42" s="182">
        <v>25050</v>
      </c>
      <c r="Q42" t="s">
        <v>74</v>
      </c>
    </row>
    <row r="43" spans="1:18" s="3" customFormat="1" ht="16.5" customHeight="1" x14ac:dyDescent="0.2">
      <c r="A43" s="207" t="s">
        <v>31</v>
      </c>
      <c r="B43" s="207"/>
      <c r="C43" s="207"/>
      <c r="D43" s="207"/>
      <c r="E43" s="207"/>
      <c r="F43" s="207"/>
      <c r="G43" s="207"/>
      <c r="J43" s="11">
        <v>7</v>
      </c>
      <c r="K43" s="179">
        <v>707040</v>
      </c>
      <c r="L43" s="139"/>
      <c r="M43" s="146">
        <v>7</v>
      </c>
      <c r="N43" s="182">
        <v>26100</v>
      </c>
      <c r="P43"/>
      <c r="Q43" s="91">
        <v>321720</v>
      </c>
    </row>
    <row r="44" spans="1:18" ht="16.5" customHeight="1" x14ac:dyDescent="0.2">
      <c r="H44"/>
      <c r="J44" s="11">
        <v>8</v>
      </c>
      <c r="K44" s="179">
        <v>742920</v>
      </c>
      <c r="L44" s="139"/>
      <c r="M44" s="146">
        <v>8</v>
      </c>
      <c r="N44" s="182">
        <v>26900</v>
      </c>
      <c r="Q44" s="90">
        <v>214440</v>
      </c>
    </row>
    <row r="45" spans="1:18" ht="16.5" customHeight="1" x14ac:dyDescent="0.2">
      <c r="A45" s="66" t="s">
        <v>24</v>
      </c>
      <c r="B45" s="66" t="s">
        <v>67</v>
      </c>
      <c r="C45" s="67" t="s">
        <v>56</v>
      </c>
      <c r="D45" s="66" t="s">
        <v>25</v>
      </c>
      <c r="E45" s="66" t="s">
        <v>3</v>
      </c>
      <c r="F45" s="77"/>
      <c r="G45" s="80"/>
      <c r="H45"/>
      <c r="J45" s="11">
        <v>9</v>
      </c>
      <c r="K45" s="179">
        <v>776040</v>
      </c>
      <c r="L45" s="139"/>
      <c r="M45" s="146">
        <v>9</v>
      </c>
      <c r="N45" s="182">
        <v>27800</v>
      </c>
    </row>
    <row r="46" spans="1:18" ht="16.5" customHeight="1" thickBot="1" x14ac:dyDescent="0.25">
      <c r="A46" s="72">
        <v>1</v>
      </c>
      <c r="B46" s="19" t="s">
        <v>68</v>
      </c>
      <c r="C46" s="12"/>
      <c r="D46" s="65"/>
      <c r="E46" s="8"/>
      <c r="F46" s="218" t="s">
        <v>71</v>
      </c>
      <c r="G46" s="219"/>
      <c r="H46"/>
      <c r="J46" s="13" t="s">
        <v>14</v>
      </c>
      <c r="K46" s="180">
        <v>33120</v>
      </c>
      <c r="L46" s="139"/>
      <c r="M46" s="147" t="s">
        <v>14</v>
      </c>
      <c r="N46" s="183">
        <v>900</v>
      </c>
    </row>
    <row r="47" spans="1:18" ht="16.5" customHeight="1" thickBot="1" x14ac:dyDescent="0.25">
      <c r="A47" s="72">
        <v>2</v>
      </c>
      <c r="B47" s="19" t="s">
        <v>68</v>
      </c>
      <c r="C47" s="12"/>
      <c r="D47" s="65"/>
      <c r="E47" s="8"/>
      <c r="F47" s="218" t="s">
        <v>71</v>
      </c>
      <c r="G47" s="219"/>
      <c r="H47"/>
      <c r="L47"/>
      <c r="P47">
        <v>1</v>
      </c>
    </row>
    <row r="48" spans="1:18" ht="16.5" customHeight="1" thickBot="1" x14ac:dyDescent="0.25">
      <c r="A48" s="72">
        <v>3</v>
      </c>
      <c r="B48" s="19" t="s">
        <v>68</v>
      </c>
      <c r="C48" s="12"/>
      <c r="D48" s="65"/>
      <c r="E48" s="20"/>
      <c r="F48" s="218" t="s">
        <v>71</v>
      </c>
      <c r="G48" s="219"/>
      <c r="H48"/>
      <c r="J48" s="191" t="s">
        <v>15</v>
      </c>
      <c r="K48" s="192"/>
      <c r="L48"/>
      <c r="M48" s="196" t="s">
        <v>23</v>
      </c>
      <c r="N48" s="197"/>
    </row>
    <row r="49" spans="1:16" ht="16.5" customHeight="1" thickBot="1" x14ac:dyDescent="0.25">
      <c r="A49" s="72">
        <v>4</v>
      </c>
      <c r="B49" s="19" t="s">
        <v>68</v>
      </c>
      <c r="C49" s="12"/>
      <c r="D49" s="65"/>
      <c r="E49" s="20"/>
      <c r="F49" s="218" t="s">
        <v>71</v>
      </c>
      <c r="G49" s="219"/>
      <c r="H49"/>
      <c r="J49" s="157" t="s">
        <v>95</v>
      </c>
      <c r="K49" s="158" t="s">
        <v>72</v>
      </c>
      <c r="L49"/>
      <c r="M49" s="157" t="s">
        <v>95</v>
      </c>
      <c r="N49" s="158" t="s">
        <v>72</v>
      </c>
      <c r="P49">
        <v>1</v>
      </c>
    </row>
    <row r="50" spans="1:16" ht="16.5" customHeight="1" thickTop="1" x14ac:dyDescent="0.2">
      <c r="A50" s="72">
        <v>5</v>
      </c>
      <c r="B50" s="22" t="s">
        <v>69</v>
      </c>
      <c r="C50" s="12"/>
      <c r="D50" s="65"/>
      <c r="E50" s="20"/>
      <c r="F50" s="218" t="s">
        <v>71</v>
      </c>
      <c r="G50" s="219"/>
      <c r="H50"/>
      <c r="J50" s="18">
        <v>1</v>
      </c>
      <c r="K50" s="185">
        <v>1</v>
      </c>
      <c r="L50"/>
      <c r="M50" s="18">
        <v>1</v>
      </c>
      <c r="N50" s="188">
        <v>13520</v>
      </c>
      <c r="P50">
        <v>2</v>
      </c>
    </row>
    <row r="51" spans="1:16" ht="16.5" customHeight="1" x14ac:dyDescent="0.2">
      <c r="A51" s="72">
        <v>6</v>
      </c>
      <c r="B51" s="22" t="s">
        <v>69</v>
      </c>
      <c r="C51" s="12"/>
      <c r="D51" s="65"/>
      <c r="E51" s="20"/>
      <c r="F51" s="218" t="s">
        <v>71</v>
      </c>
      <c r="G51" s="219"/>
      <c r="H51"/>
      <c r="J51" s="11">
        <v>2</v>
      </c>
      <c r="K51" s="186">
        <v>0.87</v>
      </c>
      <c r="L51"/>
      <c r="M51" s="11">
        <v>2</v>
      </c>
      <c r="N51" s="189">
        <v>22030</v>
      </c>
      <c r="P51">
        <v>3</v>
      </c>
    </row>
    <row r="52" spans="1:16" ht="16.5" customHeight="1" x14ac:dyDescent="0.2">
      <c r="A52" s="72">
        <v>7</v>
      </c>
      <c r="B52" s="21" t="s">
        <v>38</v>
      </c>
      <c r="C52" s="12"/>
      <c r="D52" s="65"/>
      <c r="E52" s="79"/>
      <c r="F52" s="218" t="s">
        <v>71</v>
      </c>
      <c r="G52" s="219"/>
      <c r="H52"/>
      <c r="J52" s="11">
        <v>3</v>
      </c>
      <c r="K52" s="186">
        <v>0.75</v>
      </c>
      <c r="L52"/>
      <c r="M52" s="11">
        <v>3</v>
      </c>
      <c r="N52" s="189">
        <v>22720</v>
      </c>
      <c r="P52">
        <v>4</v>
      </c>
    </row>
    <row r="53" spans="1:16" s="2" customFormat="1" ht="16.5" customHeight="1" x14ac:dyDescent="0.2">
      <c r="A53" s="72">
        <v>8</v>
      </c>
      <c r="B53" s="21" t="s">
        <v>38</v>
      </c>
      <c r="C53" s="12"/>
      <c r="D53" s="65"/>
      <c r="E53" s="79"/>
      <c r="F53" s="218" t="s">
        <v>71</v>
      </c>
      <c r="G53" s="219"/>
      <c r="I53"/>
      <c r="J53" s="11">
        <v>4</v>
      </c>
      <c r="K53" s="186">
        <v>0.66</v>
      </c>
      <c r="M53" s="11">
        <v>4</v>
      </c>
      <c r="N53" s="189">
        <v>25550</v>
      </c>
      <c r="O53"/>
      <c r="P53">
        <v>5</v>
      </c>
    </row>
    <row r="54" spans="1:16" s="2" customFormat="1" ht="16.5" customHeight="1" x14ac:dyDescent="0.2">
      <c r="A54" s="66" t="s">
        <v>24</v>
      </c>
      <c r="B54" s="66" t="s">
        <v>70</v>
      </c>
      <c r="C54" s="67" t="s">
        <v>57</v>
      </c>
      <c r="D54" s="86"/>
      <c r="E54" s="79"/>
      <c r="F54"/>
      <c r="G54"/>
      <c r="I54"/>
      <c r="J54" s="11">
        <v>5</v>
      </c>
      <c r="K54" s="186">
        <v>0.59</v>
      </c>
      <c r="M54" s="11">
        <v>5</v>
      </c>
      <c r="N54" s="189">
        <v>26630</v>
      </c>
      <c r="O54"/>
      <c r="P54">
        <v>6</v>
      </c>
    </row>
    <row r="55" spans="1:16" s="2" customFormat="1" ht="16.5" customHeight="1" x14ac:dyDescent="0.2">
      <c r="A55" s="72">
        <v>1</v>
      </c>
      <c r="B55" s="29" t="s">
        <v>51</v>
      </c>
      <c r="C55" s="12"/>
      <c r="D55" s="201" t="s">
        <v>65</v>
      </c>
      <c r="E55" s="202"/>
      <c r="F55" s="202"/>
      <c r="G55" s="202"/>
      <c r="I55"/>
      <c r="J55" s="11">
        <v>6</v>
      </c>
      <c r="K55" s="186">
        <v>0.57999999999999996</v>
      </c>
      <c r="M55" s="11">
        <v>6</v>
      </c>
      <c r="N55" s="189">
        <v>30280</v>
      </c>
      <c r="O55"/>
      <c r="P55"/>
    </row>
    <row r="56" spans="1:16" s="2" customFormat="1" ht="16.5" customHeight="1" x14ac:dyDescent="0.2">
      <c r="A56" s="72">
        <v>2</v>
      </c>
      <c r="B56" s="19" t="s">
        <v>52</v>
      </c>
      <c r="C56" s="12"/>
      <c r="D56" s="201" t="s">
        <v>65</v>
      </c>
      <c r="E56" s="202"/>
      <c r="F56" s="202"/>
      <c r="G56" s="202"/>
      <c r="I56"/>
      <c r="J56" s="11">
        <v>7</v>
      </c>
      <c r="K56" s="186">
        <v>0.55000000000000004</v>
      </c>
      <c r="M56" s="11">
        <v>7</v>
      </c>
      <c r="N56" s="189">
        <v>32170</v>
      </c>
      <c r="O56"/>
      <c r="P56" s="1"/>
    </row>
    <row r="57" spans="1:16" s="2" customFormat="1" ht="16.5" customHeight="1" x14ac:dyDescent="0.2">
      <c r="A57" s="72">
        <v>3</v>
      </c>
      <c r="B57" s="19" t="s">
        <v>53</v>
      </c>
      <c r="C57" s="12"/>
      <c r="D57" s="201" t="s">
        <v>65</v>
      </c>
      <c r="E57" s="202"/>
      <c r="F57" s="202"/>
      <c r="G57" s="202"/>
      <c r="I57"/>
      <c r="J57" s="11">
        <v>8</v>
      </c>
      <c r="K57" s="186">
        <v>0.52</v>
      </c>
      <c r="M57" s="11">
        <v>8</v>
      </c>
      <c r="N57" s="189">
        <v>34060</v>
      </c>
      <c r="O57" s="1"/>
      <c r="P57"/>
    </row>
    <row r="58" spans="1:16" s="2" customFormat="1" ht="16.5" customHeight="1" x14ac:dyDescent="0.2">
      <c r="A58" s="72">
        <v>4</v>
      </c>
      <c r="B58" s="19" t="s">
        <v>54</v>
      </c>
      <c r="C58" s="12"/>
      <c r="D58" s="201" t="s">
        <v>65</v>
      </c>
      <c r="E58" s="202"/>
      <c r="F58" s="202"/>
      <c r="G58" s="202"/>
      <c r="I58"/>
      <c r="J58" s="11">
        <v>9</v>
      </c>
      <c r="K58" s="186">
        <v>0.5</v>
      </c>
      <c r="M58" s="11">
        <v>9</v>
      </c>
      <c r="N58" s="189">
        <v>35690</v>
      </c>
    </row>
    <row r="59" spans="1:16" s="2" customFormat="1" ht="16.5" customHeight="1" thickBot="1" x14ac:dyDescent="0.25">
      <c r="A59" s="72">
        <v>5</v>
      </c>
      <c r="B59" s="19" t="s">
        <v>55</v>
      </c>
      <c r="C59" s="12"/>
      <c r="D59" s="201" t="s">
        <v>65</v>
      </c>
      <c r="E59" s="202"/>
      <c r="F59" s="202"/>
      <c r="G59" s="202"/>
      <c r="I59"/>
      <c r="J59" s="17" t="s">
        <v>22</v>
      </c>
      <c r="K59" s="187">
        <v>0.5</v>
      </c>
      <c r="M59" s="23" t="s">
        <v>26</v>
      </c>
      <c r="N59" s="190">
        <v>1620</v>
      </c>
    </row>
    <row r="60" spans="1:16" s="2" customFormat="1" ht="16.5" customHeight="1" x14ac:dyDescent="0.2">
      <c r="A60" s="66" t="s">
        <v>24</v>
      </c>
      <c r="B60" s="66" t="s">
        <v>58</v>
      </c>
      <c r="C60" s="67" t="s">
        <v>59</v>
      </c>
      <c r="D60" s="78"/>
      <c r="E60" s="97"/>
      <c r="F60"/>
      <c r="G60"/>
      <c r="I60"/>
      <c r="J60" s="1"/>
    </row>
    <row r="61" spans="1:16" ht="16.5" customHeight="1" x14ac:dyDescent="0.2">
      <c r="A61" s="72">
        <v>1</v>
      </c>
      <c r="B61" s="19" t="s">
        <v>66</v>
      </c>
      <c r="C61" s="12"/>
      <c r="D61" s="88" t="s">
        <v>71</v>
      </c>
      <c r="E61" s="97"/>
      <c r="F61"/>
      <c r="G61"/>
      <c r="M61" s="2"/>
      <c r="N61" s="2"/>
    </row>
    <row r="62" spans="1:16" ht="7.5" customHeight="1" thickBot="1" x14ac:dyDescent="0.25">
      <c r="A62"/>
      <c r="C62" s="24"/>
      <c r="D62" s="24"/>
      <c r="F62"/>
      <c r="G62"/>
      <c r="M62" s="2"/>
    </row>
    <row r="63" spans="1:16" ht="19.5" customHeight="1" thickBot="1" x14ac:dyDescent="0.25">
      <c r="A63"/>
      <c r="B63" s="82" t="s">
        <v>27</v>
      </c>
      <c r="C63" s="81">
        <f>SUM(C46:C61)</f>
        <v>0</v>
      </c>
      <c r="D63" s="25"/>
      <c r="F63"/>
      <c r="G63"/>
    </row>
    <row r="64" spans="1:16" ht="21" customHeight="1" x14ac:dyDescent="0.2">
      <c r="A64"/>
      <c r="B64" s="30"/>
      <c r="C64" s="32"/>
      <c r="D64" s="25"/>
      <c r="F64" s="31"/>
      <c r="G64" s="31"/>
    </row>
    <row r="65" spans="1:7" ht="18" customHeight="1" x14ac:dyDescent="0.2">
      <c r="A65" s="33" t="s">
        <v>39</v>
      </c>
      <c r="B65" s="30"/>
      <c r="C65" s="32"/>
      <c r="D65" s="25"/>
      <c r="F65" s="31"/>
      <c r="G65" s="31"/>
    </row>
    <row r="66" spans="1:7" ht="7.5" customHeight="1" thickBot="1" x14ac:dyDescent="0.25">
      <c r="A66" s="33"/>
      <c r="B66" s="30"/>
      <c r="C66" s="32"/>
      <c r="D66" s="25"/>
      <c r="F66" s="31"/>
      <c r="G66" s="31"/>
    </row>
    <row r="67" spans="1:7" ht="26.15" customHeight="1" thickBot="1" x14ac:dyDescent="0.25">
      <c r="A67" s="87" t="s">
        <v>28</v>
      </c>
      <c r="B67" s="87" t="str">
        <f>IF(C63=0,"",IF(C63&lt;=C41,"○","×"))</f>
        <v/>
      </c>
      <c r="C67" t="s">
        <v>37</v>
      </c>
      <c r="F67"/>
      <c r="G67"/>
    </row>
    <row r="68" spans="1:7" ht="5.25" customHeight="1" x14ac:dyDescent="0.2">
      <c r="A68"/>
      <c r="F68"/>
      <c r="G68"/>
    </row>
    <row r="71" spans="1:7" ht="16.5" customHeight="1" x14ac:dyDescent="0.2">
      <c r="B71" s="71"/>
    </row>
    <row r="72" spans="1:7" ht="16.5" customHeight="1" x14ac:dyDescent="0.2">
      <c r="B72" s="3"/>
    </row>
    <row r="73" spans="1:7" ht="16.5" customHeight="1" x14ac:dyDescent="0.2">
      <c r="B73" s="3"/>
    </row>
    <row r="74" spans="1:7" ht="16.5" customHeight="1" x14ac:dyDescent="0.2">
      <c r="B74" s="3"/>
    </row>
    <row r="75" spans="1:7" ht="16.5" customHeight="1" x14ac:dyDescent="0.2">
      <c r="B75" s="3"/>
    </row>
  </sheetData>
  <sheetProtection algorithmName="SHA-512" hashValue="4847e52MiuOnnGgXE09ol1V3nJTZHCrNBsdSpldsiU5YbCFWzYd706fd/NeHxYMl7wCZ2cLKuUr0GCpI7mx2Rg==" saltValue="OkAf3tZ7fclNMGbH6paQbQ==" spinCount="100000" sheet="1" selectLockedCells="1"/>
  <protectedRanges>
    <protectedRange password="8F24" sqref="D46:D53" name="続柄２"/>
    <protectedRange password="8F24" sqref="F28:F32 F34:F36 F24" name="人数"/>
    <protectedRange password="8F24" sqref="G10:G16" name="続柄"/>
    <protectedRange password="8F24" sqref="H9:H16" name="生年月日"/>
    <protectedRange password="8F24" sqref="C25:C27" name="障害等"/>
    <protectedRange password="8F24" sqref="C46:C53 C61 C55:C59" name="金額２"/>
  </protectedRanges>
  <mergeCells count="43">
    <mergeCell ref="J35:K35"/>
    <mergeCell ref="J7:K7"/>
    <mergeCell ref="G30:H30"/>
    <mergeCell ref="G31:H31"/>
    <mergeCell ref="G34:H34"/>
    <mergeCell ref="D55:G55"/>
    <mergeCell ref="F49:G49"/>
    <mergeCell ref="F50:G50"/>
    <mergeCell ref="F51:G51"/>
    <mergeCell ref="F52:G52"/>
    <mergeCell ref="F53:G53"/>
    <mergeCell ref="D56:G56"/>
    <mergeCell ref="D57:G57"/>
    <mergeCell ref="D58:G58"/>
    <mergeCell ref="D59:G59"/>
    <mergeCell ref="A1:H1"/>
    <mergeCell ref="A2:C4"/>
    <mergeCell ref="A19:B19"/>
    <mergeCell ref="A20:B20"/>
    <mergeCell ref="A21:B21"/>
    <mergeCell ref="A6:G6"/>
    <mergeCell ref="F3:H3"/>
    <mergeCell ref="A9:A17"/>
    <mergeCell ref="D4:H4"/>
    <mergeCell ref="F46:G46"/>
    <mergeCell ref="F47:G47"/>
    <mergeCell ref="F48:G48"/>
    <mergeCell ref="J48:K48"/>
    <mergeCell ref="J21:R21"/>
    <mergeCell ref="M48:N48"/>
    <mergeCell ref="A24:A32"/>
    <mergeCell ref="A34:A36"/>
    <mergeCell ref="G24:H24"/>
    <mergeCell ref="D27:G27"/>
    <mergeCell ref="D26:G26"/>
    <mergeCell ref="D25:G25"/>
    <mergeCell ref="G32:H32"/>
    <mergeCell ref="D33:G33"/>
    <mergeCell ref="D37:G37"/>
    <mergeCell ref="G28:H28"/>
    <mergeCell ref="G29:H29"/>
    <mergeCell ref="G35:H35"/>
    <mergeCell ref="A43:G43"/>
  </mergeCells>
  <phoneticPr fontId="2"/>
  <dataValidations xWindow="515" yWindow="450" count="16">
    <dataValidation imeMode="off" allowBlank="1" showErrorMessage="1" sqref="C22" xr:uid="{00000000-0002-0000-0000-000000000000}"/>
    <dataValidation imeMode="off" allowBlank="1" showInputMessage="1" showErrorMessage="1" promptTitle="期末一時扶助" prompt="12月分を加算_x000a_人数に応じて" sqref="C23" xr:uid="{00000000-0002-0000-0000-000001000000}"/>
    <dataValidation imeMode="off" allowBlank="1" showInputMessage="1" showErrorMessage="1" sqref="C44:D44 D62:D65542 F44 M31 F64:F65542 F54 C55:C59 C38:D42 C7:D7 C9:C21 D34:D36 H9:H16 D9:D19 A67 C46:C53 C61:C65542 F38:F42 F22:F23 F60:F62 F8:F19" xr:uid="{00000000-0002-0000-0000-000002000000}"/>
    <dataValidation imeMode="hiragana" allowBlank="1" showInputMessage="1" showErrorMessage="1" sqref="B46:B49 G60:G61 G28:G32 F45 D45 B44 A6 G54 B69:B70 D37 B76:B65542 B22:B42 E8:E16 G17:G18 D4 F2:F3 B7:B18 A19:A21 E38:E42 G22:G24 D55:D59 G34:G35 E60:E65542 E44:E54 E28:E32 D32:D33 D20:D27 E24 E18:E22" xr:uid="{00000000-0002-0000-0000-000003000000}"/>
    <dataValidation type="list" allowBlank="1" showInputMessage="1" showErrorMessage="1" sqref="E3" xr:uid="{00000000-0002-0000-0000-000005000000}">
      <formula1>"普通科,理数科,国際教養科"</formula1>
    </dataValidation>
    <dataValidation imeMode="off" allowBlank="1" showInputMessage="1" showErrorMessage="1" promptTitle="住宅扶助" prompt="賃貸契約諸等で賃貸料確認_x000a_年額にして実費を記入_x000a_上限888,000円" sqref="C33" xr:uid="{00000000-0002-0000-0000-000006000000}"/>
    <dataValidation imeMode="off" allowBlank="1" showErrorMessage="1" promptTitle="１８歳未満" prompt="1人→ 225,600円_x000a_2人→ 283,200円_x000a_3人以上→ 加算　34,800円/人" sqref="C24" xr:uid="{00000000-0002-0000-0000-000007000000}"/>
    <dataValidation imeMode="off" allowBlank="1" showInputMessage="1" showErrorMessage="1" promptTitle="医療費加算" prompt="医療費の実費_x000a_入院日用品費の_x000a_上限282,320円" sqref="C37" xr:uid="{00000000-0002-0000-0000-00000A000000}"/>
    <dataValidation type="list" imeMode="off" allowBlank="1" showInputMessage="1" showErrorMessage="1" sqref="F32" xr:uid="{00000000-0002-0000-0000-00000B000000}">
      <formula1>$P$46:$P$47</formula1>
    </dataValidation>
    <dataValidation type="list" imeMode="off" allowBlank="1" showInputMessage="1" showErrorMessage="1" sqref="F34:F36" xr:uid="{00000000-0002-0000-0000-00000C000000}">
      <formula1>$P$49:$P$54</formula1>
    </dataValidation>
    <dataValidation type="list" imeMode="off" allowBlank="1" showInputMessage="1" showErrorMessage="1" sqref="F24 F28:F31" xr:uid="{00000000-0002-0000-0000-00000E000000}">
      <formula1>$P$48:$P$54</formula1>
    </dataValidation>
    <dataValidation type="list" allowBlank="1" showInputMessage="1" showErrorMessage="1" sqref="G10:G16" xr:uid="{00000000-0002-0000-0000-00000F000000}">
      <formula1>$M$5:$M$19</formula1>
    </dataValidation>
    <dataValidation type="list" imeMode="off" allowBlank="1" showInputMessage="1" showErrorMessage="1" sqref="D46:D53" xr:uid="{DE25095A-4C54-4240-9783-CDD84BF12F94}">
      <formula1>$M$5:$M$19</formula1>
    </dataValidation>
    <dataValidation type="list" imeMode="off" allowBlank="1" showInputMessage="1" showErrorMessage="1" sqref="C26" xr:uid="{00000000-0002-0000-0000-000009000000}">
      <formula1>$Q$35:$Q$36</formula1>
    </dataValidation>
    <dataValidation type="list" imeMode="off" allowBlank="1" showInputMessage="1" showErrorMessage="1" sqref="C25" xr:uid="{00000000-0002-0000-0000-000008000000}">
      <formula1>$Q$43:$Q$44</formula1>
    </dataValidation>
    <dataValidation type="list" allowBlank="1" showInputMessage="1" showErrorMessage="1" sqref="C27" xr:uid="{00000000-0002-0000-0000-00000D000000}">
      <formula1>$Q$38:$Q$40</formula1>
    </dataValidation>
  </dataValidations>
  <pageMargins left="1.0236220472440944" right="0.86614173228346458" top="0.47244094488188981" bottom="0.47244094488188981" header="0.31496062992125984" footer="0.31496062992125984"/>
  <pageSetup paperSize="8" scale="71" orientation="landscape" r:id="rId1"/>
  <rowBreaks count="1" manualBreakCount="1">
    <brk id="24" max="19" man="1"/>
  </rowBreaks>
  <colBreaks count="1" manualBreakCount="1">
    <brk id="3" max="67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EDE87-3666-439B-92BF-55951722AE17}">
  <sheetPr>
    <tabColor rgb="FFFF66CC"/>
    <pageSetUpPr fitToPage="1"/>
  </sheetPr>
  <dimension ref="B1:X75"/>
  <sheetViews>
    <sheetView showGridLines="0" view="pageBreakPreview" zoomScale="90" zoomScaleNormal="100" zoomScaleSheetLayoutView="90" workbookViewId="0">
      <selection activeCell="H41" sqref="H41"/>
    </sheetView>
  </sheetViews>
  <sheetFormatPr defaultColWidth="9" defaultRowHeight="16.5" customHeight="1" x14ac:dyDescent="0.2"/>
  <cols>
    <col min="1" max="1" width="79.36328125" customWidth="1"/>
    <col min="2" max="2" width="6.453125" style="1" customWidth="1"/>
    <col min="3" max="3" width="44.26953125" customWidth="1"/>
    <col min="4" max="5" width="12" customWidth="1"/>
    <col min="6" max="6" width="12.26953125" hidden="1" customWidth="1"/>
    <col min="7" max="7" width="6.453125" style="1" customWidth="1"/>
    <col min="8" max="8" width="13" style="1" bestFit="1" customWidth="1"/>
    <col min="9" max="9" width="11.7265625" style="1" customWidth="1"/>
    <col min="10" max="10" width="5.6328125" hidden="1" customWidth="1"/>
    <col min="11" max="11" width="5.36328125" style="1" hidden="1" customWidth="1"/>
    <col min="12" max="12" width="7.90625" style="2" hidden="1" customWidth="1"/>
    <col min="13" max="13" width="8.6328125" style="2" hidden="1" customWidth="1"/>
    <col min="14" max="14" width="8.6328125" style="1" hidden="1" customWidth="1"/>
    <col min="15" max="18" width="8.6328125" hidden="1" customWidth="1"/>
    <col min="19" max="20" width="8.453125" hidden="1" customWidth="1"/>
    <col min="21" max="21" width="10.90625" hidden="1" customWidth="1"/>
    <col min="22" max="22" width="7.26953125" hidden="1" customWidth="1"/>
    <col min="23" max="23" width="9" hidden="1" customWidth="1"/>
  </cols>
  <sheetData>
    <row r="1" spans="2:24" ht="30.75" customHeight="1" x14ac:dyDescent="0.2">
      <c r="B1" s="208" t="s">
        <v>107</v>
      </c>
      <c r="C1" s="208"/>
      <c r="D1" s="208"/>
      <c r="E1" s="208"/>
      <c r="F1" s="208"/>
      <c r="G1" s="208"/>
      <c r="H1" s="208"/>
      <c r="I1" s="208"/>
    </row>
    <row r="2" spans="2:24" ht="25.5" customHeight="1" x14ac:dyDescent="0.2">
      <c r="B2" s="209" t="s">
        <v>61</v>
      </c>
      <c r="C2" s="209"/>
      <c r="D2" s="210"/>
      <c r="E2" s="43"/>
      <c r="G2" s="83" t="s">
        <v>36</v>
      </c>
      <c r="H2" s="84"/>
      <c r="I2" s="84"/>
    </row>
    <row r="3" spans="2:24" ht="25.5" customHeight="1" x14ac:dyDescent="0.2">
      <c r="B3" s="209"/>
      <c r="C3" s="209"/>
      <c r="D3" s="210"/>
      <c r="E3" s="60"/>
      <c r="F3" s="26"/>
      <c r="G3" s="215" t="s">
        <v>29</v>
      </c>
      <c r="H3" s="215"/>
      <c r="I3" s="215"/>
      <c r="O3" s="1"/>
      <c r="P3" s="1"/>
      <c r="Q3" s="1"/>
      <c r="R3" s="1"/>
      <c r="S3" s="1"/>
      <c r="T3" s="1"/>
    </row>
    <row r="4" spans="2:24" ht="25.5" customHeight="1" x14ac:dyDescent="0.2">
      <c r="B4" s="209"/>
      <c r="C4" s="209"/>
      <c r="D4" s="210"/>
      <c r="E4" s="216" t="s">
        <v>60</v>
      </c>
      <c r="F4" s="217"/>
      <c r="G4" s="217"/>
      <c r="H4" s="217"/>
      <c r="I4" s="217"/>
    </row>
    <row r="5" spans="2:24" ht="7.5" customHeight="1" x14ac:dyDescent="0.2">
      <c r="B5" s="3"/>
      <c r="N5" t="s">
        <v>42</v>
      </c>
    </row>
    <row r="6" spans="2:24" ht="17.25" customHeight="1" thickBot="1" x14ac:dyDescent="0.25">
      <c r="B6" s="207" t="s">
        <v>30</v>
      </c>
      <c r="C6" s="207"/>
      <c r="D6" s="207"/>
      <c r="E6" s="207"/>
      <c r="F6" s="207"/>
      <c r="G6" s="207"/>
      <c r="H6" s="207"/>
      <c r="N6" t="s">
        <v>43</v>
      </c>
    </row>
    <row r="7" spans="2:24" ht="13" x14ac:dyDescent="0.2">
      <c r="G7" s="4" t="s">
        <v>0</v>
      </c>
      <c r="H7" s="27">
        <v>46113</v>
      </c>
      <c r="K7" s="222" t="s">
        <v>92</v>
      </c>
      <c r="L7" s="223"/>
      <c r="M7" s="131"/>
      <c r="N7" t="s">
        <v>80</v>
      </c>
      <c r="O7" s="131"/>
      <c r="P7" s="131"/>
      <c r="Q7" s="131"/>
    </row>
    <row r="8" spans="2:24" s="1" customFormat="1" ht="16.5" customHeight="1" thickBot="1" x14ac:dyDescent="0.25">
      <c r="B8" s="69" t="s">
        <v>1</v>
      </c>
      <c r="C8" s="69" t="s">
        <v>2</v>
      </c>
      <c r="D8" s="101" t="s">
        <v>72</v>
      </c>
      <c r="E8" s="101" t="s">
        <v>77</v>
      </c>
      <c r="F8" s="69" t="s">
        <v>3</v>
      </c>
      <c r="G8" s="69" t="s">
        <v>4</v>
      </c>
      <c r="H8" s="70" t="s">
        <v>25</v>
      </c>
      <c r="I8" s="69" t="s">
        <v>5</v>
      </c>
      <c r="J8" s="1" t="s">
        <v>6</v>
      </c>
      <c r="K8" s="104" t="s">
        <v>4</v>
      </c>
      <c r="L8" s="153" t="s">
        <v>72</v>
      </c>
      <c r="M8" s="127"/>
      <c r="N8" t="s">
        <v>78</v>
      </c>
      <c r="O8" s="128"/>
      <c r="P8" s="128"/>
      <c r="Q8" s="128"/>
    </row>
    <row r="9" spans="2:24" ht="16.5" customHeight="1" thickTop="1" x14ac:dyDescent="0.2">
      <c r="B9" s="198">
        <v>1</v>
      </c>
      <c r="C9" s="55" t="s">
        <v>40</v>
      </c>
      <c r="D9" s="37">
        <f>IF($G9="","",VLOOKUP($J9,$K$9:$L$19,2))</f>
        <v>573480</v>
      </c>
      <c r="E9" s="100">
        <f>IF($G9="","",VLOOKUP($J9,$K$23:$S$33,$G$17))</f>
        <v>24600</v>
      </c>
      <c r="F9" s="56"/>
      <c r="G9" s="57">
        <f>IF(I9="","",ROUNDDOWN(YEARFRAC(I9,$H$7,1),0))</f>
        <v>15</v>
      </c>
      <c r="H9" s="59" t="s">
        <v>7</v>
      </c>
      <c r="I9" s="58">
        <v>40278</v>
      </c>
      <c r="J9" s="1">
        <f>IF(G9&gt;=75,75,(IF(G9&gt;=70,70,(IF(G9&gt;=65,65,(IF(G9&gt;=60,60,(IF(G9&gt;=41,41,IF(G9&gt;=20,20,IF(G9&gt;=18,18,(IF(G9&gt;=12,12,IF(G9&gt;=6,6,IF(G9&gt;=3,3,0)))))))))))))))</f>
        <v>12</v>
      </c>
      <c r="K9" s="102">
        <v>0</v>
      </c>
      <c r="L9" s="132">
        <v>518880</v>
      </c>
      <c r="M9" s="129"/>
      <c r="N9" t="s">
        <v>44</v>
      </c>
      <c r="O9" s="130"/>
      <c r="P9" s="130"/>
      <c r="Q9" s="131"/>
      <c r="U9" t="s">
        <v>42</v>
      </c>
      <c r="X9" s="88" t="s">
        <v>71</v>
      </c>
    </row>
    <row r="10" spans="2:24" ht="16.5" customHeight="1" x14ac:dyDescent="0.2">
      <c r="B10" s="199"/>
      <c r="C10" s="46" t="s">
        <v>33</v>
      </c>
      <c r="D10" s="47">
        <f t="shared" ref="D10:D16" si="0">IF($G10="","",VLOOKUP($J10,$K$9:$L$19,2))</f>
        <v>546240</v>
      </c>
      <c r="E10" s="47">
        <f t="shared" ref="E10:E16" si="1">IF($G10="","",VLOOKUP($J10,$K$23:$S$33,$G$17))</f>
        <v>12000</v>
      </c>
      <c r="F10" s="48"/>
      <c r="G10" s="49">
        <f t="shared" ref="G10:G16" si="2">IF(I10="","",ROUNDDOWN(YEARFRAC(I10,$H$7,1),0))</f>
        <v>47</v>
      </c>
      <c r="H10" s="61" t="s">
        <v>42</v>
      </c>
      <c r="I10" s="50">
        <v>28630</v>
      </c>
      <c r="J10" s="1">
        <f t="shared" ref="J10:J16" si="3">IF(G10&gt;=75,75,(IF(G10&gt;=70,70,(IF(G10&gt;=65,65,(IF(G10&gt;=60,60,(IF(G10&gt;=41,41,IF(G10&gt;=20,20,IF(G10&gt;=18,18,(IF(G10&gt;=12,12,IF(G10&gt;=6,6,IF(G10&gt;=3,3,0)))))))))))))))</f>
        <v>41</v>
      </c>
      <c r="K10" s="9">
        <v>3</v>
      </c>
      <c r="L10" s="132">
        <v>518880</v>
      </c>
      <c r="M10" s="129"/>
      <c r="N10" t="s">
        <v>79</v>
      </c>
      <c r="O10" s="130"/>
      <c r="P10" s="130"/>
      <c r="Q10" s="131"/>
      <c r="U10" t="s">
        <v>43</v>
      </c>
      <c r="X10" s="88" t="s">
        <v>71</v>
      </c>
    </row>
    <row r="11" spans="2:24" ht="16.5" customHeight="1" x14ac:dyDescent="0.2">
      <c r="B11" s="199"/>
      <c r="C11" s="46" t="s">
        <v>33</v>
      </c>
      <c r="D11" s="47">
        <f t="shared" si="0"/>
        <v>546240</v>
      </c>
      <c r="E11" s="47">
        <f t="shared" si="1"/>
        <v>12000</v>
      </c>
      <c r="F11" s="48"/>
      <c r="G11" s="49">
        <f t="shared" si="2"/>
        <v>44</v>
      </c>
      <c r="H11" s="61" t="s">
        <v>43</v>
      </c>
      <c r="I11" s="50">
        <v>29806</v>
      </c>
      <c r="J11" s="1">
        <f t="shared" si="3"/>
        <v>41</v>
      </c>
      <c r="K11" s="9">
        <v>6</v>
      </c>
      <c r="L11" s="133">
        <v>540720</v>
      </c>
      <c r="M11" s="129"/>
      <c r="N11" t="s">
        <v>45</v>
      </c>
      <c r="O11" s="130"/>
      <c r="P11" s="130"/>
      <c r="Q11" s="131"/>
      <c r="U11" t="s">
        <v>44</v>
      </c>
      <c r="X11" s="88" t="s">
        <v>71</v>
      </c>
    </row>
    <row r="12" spans="2:24" ht="16.5" customHeight="1" x14ac:dyDescent="0.2">
      <c r="B12" s="199"/>
      <c r="C12" s="46" t="s">
        <v>33</v>
      </c>
      <c r="D12" s="47">
        <f t="shared" si="0"/>
        <v>573480</v>
      </c>
      <c r="E12" s="47">
        <f t="shared" si="1"/>
        <v>24600</v>
      </c>
      <c r="F12" s="48"/>
      <c r="G12" s="49">
        <f t="shared" si="2"/>
        <v>13</v>
      </c>
      <c r="H12" s="61" t="s">
        <v>46</v>
      </c>
      <c r="I12" s="50">
        <v>41224</v>
      </c>
      <c r="J12" s="1">
        <f t="shared" si="3"/>
        <v>12</v>
      </c>
      <c r="K12" s="9">
        <v>12</v>
      </c>
      <c r="L12" s="133">
        <v>573480</v>
      </c>
      <c r="M12" s="129"/>
      <c r="N12" t="s">
        <v>46</v>
      </c>
      <c r="O12" s="130"/>
      <c r="P12" s="130"/>
      <c r="Q12" s="131"/>
      <c r="U12" t="s">
        <v>45</v>
      </c>
      <c r="X12" s="88" t="s">
        <v>71</v>
      </c>
    </row>
    <row r="13" spans="2:24" ht="16.5" customHeight="1" x14ac:dyDescent="0.2">
      <c r="B13" s="199"/>
      <c r="C13" s="46" t="s">
        <v>33</v>
      </c>
      <c r="D13" s="47" t="str">
        <f t="shared" si="0"/>
        <v/>
      </c>
      <c r="E13" s="47" t="str">
        <f t="shared" si="1"/>
        <v/>
      </c>
      <c r="F13" s="48"/>
      <c r="G13" s="49" t="str">
        <f t="shared" si="2"/>
        <v/>
      </c>
      <c r="H13" s="61"/>
      <c r="I13" s="50"/>
      <c r="J13" s="1">
        <f t="shared" si="3"/>
        <v>75</v>
      </c>
      <c r="K13" s="9">
        <v>18</v>
      </c>
      <c r="L13" s="133">
        <v>546240</v>
      </c>
      <c r="M13" s="129"/>
      <c r="N13" t="s">
        <v>47</v>
      </c>
      <c r="O13" s="130"/>
      <c r="P13" s="130"/>
      <c r="Q13" s="131"/>
      <c r="U13" t="s">
        <v>46</v>
      </c>
      <c r="V13" s="42"/>
      <c r="X13" s="88" t="s">
        <v>71</v>
      </c>
    </row>
    <row r="14" spans="2:24" ht="16.5" customHeight="1" x14ac:dyDescent="0.2">
      <c r="B14" s="199"/>
      <c r="C14" s="46" t="s">
        <v>33</v>
      </c>
      <c r="D14" s="47" t="str">
        <f t="shared" si="0"/>
        <v/>
      </c>
      <c r="E14" s="47" t="str">
        <f t="shared" si="1"/>
        <v/>
      </c>
      <c r="F14" s="48"/>
      <c r="G14" s="49" t="str">
        <f t="shared" si="2"/>
        <v/>
      </c>
      <c r="H14" s="61"/>
      <c r="I14" s="50"/>
      <c r="J14" s="1">
        <f t="shared" si="3"/>
        <v>75</v>
      </c>
      <c r="K14" s="9">
        <v>20</v>
      </c>
      <c r="L14" s="133">
        <v>546240</v>
      </c>
      <c r="M14" s="129"/>
      <c r="N14" t="s">
        <v>81</v>
      </c>
      <c r="O14" s="130"/>
      <c r="P14" s="130"/>
      <c r="Q14" s="131"/>
      <c r="U14" t="s">
        <v>47</v>
      </c>
      <c r="X14" s="88" t="s">
        <v>71</v>
      </c>
    </row>
    <row r="15" spans="2:24" ht="16.5" customHeight="1" x14ac:dyDescent="0.2">
      <c r="B15" s="199"/>
      <c r="C15" s="46" t="s">
        <v>33</v>
      </c>
      <c r="D15" s="47" t="str">
        <f t="shared" si="0"/>
        <v/>
      </c>
      <c r="E15" s="47" t="str">
        <f t="shared" si="1"/>
        <v/>
      </c>
      <c r="F15" s="48"/>
      <c r="G15" s="49" t="str">
        <f t="shared" si="2"/>
        <v/>
      </c>
      <c r="H15" s="61"/>
      <c r="I15" s="50"/>
      <c r="J15" s="1">
        <f t="shared" si="3"/>
        <v>75</v>
      </c>
      <c r="K15" s="9">
        <v>41</v>
      </c>
      <c r="L15" s="133">
        <v>546240</v>
      </c>
      <c r="M15" s="129"/>
      <c r="N15" t="s">
        <v>48</v>
      </c>
      <c r="O15" s="130"/>
      <c r="P15" s="130"/>
      <c r="Q15" s="131"/>
      <c r="U15" t="s">
        <v>81</v>
      </c>
      <c r="X15" s="88" t="s">
        <v>71</v>
      </c>
    </row>
    <row r="16" spans="2:24" ht="16.5" customHeight="1" x14ac:dyDescent="0.2">
      <c r="B16" s="199"/>
      <c r="C16" s="51" t="s">
        <v>33</v>
      </c>
      <c r="D16" s="52" t="str">
        <f t="shared" si="0"/>
        <v/>
      </c>
      <c r="E16" s="52" t="str">
        <f t="shared" si="1"/>
        <v/>
      </c>
      <c r="F16" s="53"/>
      <c r="G16" s="54" t="str">
        <f t="shared" si="2"/>
        <v/>
      </c>
      <c r="H16" s="61"/>
      <c r="I16" s="68"/>
      <c r="J16" s="1">
        <f t="shared" si="3"/>
        <v>75</v>
      </c>
      <c r="K16" s="9">
        <v>60</v>
      </c>
      <c r="L16" s="133">
        <v>546240</v>
      </c>
      <c r="M16" s="129"/>
      <c r="N16" t="s">
        <v>49</v>
      </c>
      <c r="O16" s="130"/>
      <c r="P16" s="130"/>
      <c r="Q16" s="131"/>
      <c r="U16" t="s">
        <v>78</v>
      </c>
      <c r="X16" s="88" t="s">
        <v>71</v>
      </c>
    </row>
    <row r="17" spans="2:22" ht="16.5" customHeight="1" x14ac:dyDescent="0.2">
      <c r="B17" s="200"/>
      <c r="C17" s="6" t="s">
        <v>8</v>
      </c>
      <c r="D17" s="35">
        <f>IF($G$17="","",VLOOKUP($G17,$K$50:$L$59,2))</f>
        <v>0.66</v>
      </c>
      <c r="E17" s="93"/>
      <c r="F17" s="92"/>
      <c r="G17" s="36">
        <f>COUNT(G9:G16)</f>
        <v>4</v>
      </c>
      <c r="H17" s="7" t="s">
        <v>9</v>
      </c>
      <c r="K17" s="9">
        <v>65</v>
      </c>
      <c r="L17" s="133">
        <v>540720</v>
      </c>
      <c r="M17" s="135"/>
      <c r="N17" t="s">
        <v>104</v>
      </c>
      <c r="U17" t="s">
        <v>79</v>
      </c>
    </row>
    <row r="18" spans="2:22" ht="16.5" customHeight="1" x14ac:dyDescent="0.2">
      <c r="B18" s="73">
        <v>2</v>
      </c>
      <c r="C18" s="6" t="s">
        <v>34</v>
      </c>
      <c r="D18" s="37">
        <f>IF($G$17="","",VLOOKUP($G$17,$K$37:$L$46,2))</f>
        <v>586800</v>
      </c>
      <c r="E18" s="94"/>
      <c r="G18" s="76"/>
      <c r="H18" s="76"/>
      <c r="K18" s="9">
        <v>70</v>
      </c>
      <c r="L18" s="133">
        <v>540720</v>
      </c>
      <c r="N18" t="s">
        <v>105</v>
      </c>
      <c r="U18" t="s">
        <v>80</v>
      </c>
    </row>
    <row r="19" spans="2:22" ht="16.5" customHeight="1" thickBot="1" x14ac:dyDescent="0.25">
      <c r="B19" s="211" t="s">
        <v>73</v>
      </c>
      <c r="C19" s="212"/>
      <c r="D19" s="34">
        <f>SUM(D9:D16)*D17+D18</f>
        <v>2064830.4000000001</v>
      </c>
      <c r="E19" s="34">
        <f>SUM(E9:E16)</f>
        <v>73200</v>
      </c>
      <c r="G19" s="74"/>
      <c r="H19" s="74"/>
      <c r="I19"/>
      <c r="K19" s="103" t="s">
        <v>93</v>
      </c>
      <c r="L19" s="134">
        <v>464280</v>
      </c>
      <c r="N19" t="s">
        <v>50</v>
      </c>
      <c r="U19" t="s">
        <v>48</v>
      </c>
    </row>
    <row r="20" spans="2:22" ht="16.5" customHeight="1" thickBot="1" x14ac:dyDescent="0.25">
      <c r="B20" s="213"/>
      <c r="C20" s="213"/>
      <c r="D20" s="95"/>
      <c r="E20" s="4"/>
      <c r="G20" s="74"/>
      <c r="H20" s="74"/>
      <c r="I20"/>
      <c r="U20" t="s">
        <v>49</v>
      </c>
    </row>
    <row r="21" spans="2:22" ht="27.75" customHeight="1" x14ac:dyDescent="0.2">
      <c r="B21" s="214"/>
      <c r="C21" s="214"/>
      <c r="D21" s="96"/>
      <c r="G21" s="74"/>
      <c r="H21" s="74"/>
      <c r="I21"/>
      <c r="K21" s="193" t="s">
        <v>82</v>
      </c>
      <c r="L21" s="194"/>
      <c r="M21" s="194"/>
      <c r="N21" s="194"/>
      <c r="O21" s="194"/>
      <c r="P21" s="194"/>
      <c r="Q21" s="194"/>
      <c r="R21" s="194"/>
      <c r="S21" s="195"/>
      <c r="T21" s="128"/>
      <c r="U21" t="s">
        <v>50</v>
      </c>
    </row>
    <row r="22" spans="2:22" ht="16.5" customHeight="1" thickBot="1" x14ac:dyDescent="0.25">
      <c r="B22" s="73">
        <v>3</v>
      </c>
      <c r="C22" s="6" t="s">
        <v>11</v>
      </c>
      <c r="D22" s="41">
        <f>IF($G$17="","",VLOOKUP($G$17,$N$37:$O$46,2))</f>
        <v>22900</v>
      </c>
      <c r="E22" s="75"/>
      <c r="I22"/>
      <c r="K22" s="104" t="s">
        <v>4</v>
      </c>
      <c r="L22" s="105" t="s">
        <v>91</v>
      </c>
      <c r="M22" s="122" t="s">
        <v>83</v>
      </c>
      <c r="N22" s="106" t="s">
        <v>84</v>
      </c>
      <c r="O22" s="106" t="s">
        <v>85</v>
      </c>
      <c r="P22" s="106" t="s">
        <v>86</v>
      </c>
      <c r="Q22" s="106" t="s">
        <v>87</v>
      </c>
      <c r="R22" s="106" t="s">
        <v>88</v>
      </c>
      <c r="S22" s="107" t="s">
        <v>89</v>
      </c>
      <c r="T22" s="128"/>
    </row>
    <row r="23" spans="2:22" ht="16.5" customHeight="1" thickTop="1" x14ac:dyDescent="0.2">
      <c r="B23" s="73">
        <v>4</v>
      </c>
      <c r="C23" s="6" t="s">
        <v>12</v>
      </c>
      <c r="D23" s="28">
        <f>IF($G$17="","",VLOOKUP($G$17,$N$50:$OA$59,2))</f>
        <v>25550</v>
      </c>
      <c r="E23" s="75"/>
      <c r="I23"/>
      <c r="K23" s="102">
        <v>0</v>
      </c>
      <c r="L23" s="108">
        <v>12000</v>
      </c>
      <c r="M23" s="123">
        <v>12000</v>
      </c>
      <c r="N23" s="109">
        <v>12000</v>
      </c>
      <c r="O23" s="109">
        <v>34080</v>
      </c>
      <c r="P23" s="109">
        <v>22320</v>
      </c>
      <c r="Q23" s="110">
        <v>12000</v>
      </c>
      <c r="R23" s="109">
        <v>12000</v>
      </c>
      <c r="S23" s="111">
        <v>12000</v>
      </c>
      <c r="T23" s="4"/>
    </row>
    <row r="24" spans="2:22" ht="16.5" customHeight="1" x14ac:dyDescent="0.2">
      <c r="B24" s="198">
        <v>5</v>
      </c>
      <c r="C24" s="6" t="s">
        <v>35</v>
      </c>
      <c r="D24" s="159" t="str">
        <f>IF($G$24="","",IF($G$24=1,225600,IF($G$24=2,283200,IF($G$24=3,318000,IF($G$24=4,352800,IF($G$24=5,387600,IF($G$24=6,422400)))))))</f>
        <v/>
      </c>
      <c r="E24" s="10"/>
      <c r="F24" s="39" t="s">
        <v>32</v>
      </c>
      <c r="G24" s="62"/>
      <c r="H24" s="201" t="s">
        <v>62</v>
      </c>
      <c r="I24" s="202"/>
      <c r="K24" s="9">
        <v>3</v>
      </c>
      <c r="L24" s="112">
        <v>12000</v>
      </c>
      <c r="M24" s="124">
        <v>12000</v>
      </c>
      <c r="N24" s="113">
        <v>12000</v>
      </c>
      <c r="O24" s="113">
        <v>12000</v>
      </c>
      <c r="P24" s="113">
        <v>12000</v>
      </c>
      <c r="Q24" s="114">
        <v>12000</v>
      </c>
      <c r="R24" s="114">
        <v>12000</v>
      </c>
      <c r="S24" s="115">
        <v>12000</v>
      </c>
      <c r="V24" t="s">
        <v>75</v>
      </c>
    </row>
    <row r="25" spans="2:22" ht="16.5" customHeight="1" x14ac:dyDescent="0.2">
      <c r="B25" s="199"/>
      <c r="C25" s="6" t="s">
        <v>96</v>
      </c>
      <c r="D25" s="63"/>
      <c r="E25" s="203" t="s">
        <v>62</v>
      </c>
      <c r="F25" s="204"/>
      <c r="G25" s="204"/>
      <c r="H25" s="204"/>
      <c r="I25"/>
      <c r="K25" s="9">
        <v>6</v>
      </c>
      <c r="L25" s="112">
        <v>12000</v>
      </c>
      <c r="M25" s="124">
        <v>12000</v>
      </c>
      <c r="N25" s="113">
        <v>12000</v>
      </c>
      <c r="O25" s="113">
        <v>12000</v>
      </c>
      <c r="P25" s="113">
        <v>12000</v>
      </c>
      <c r="Q25" s="114">
        <v>12000</v>
      </c>
      <c r="R25" s="113">
        <v>12360</v>
      </c>
      <c r="S25" s="116">
        <v>22200</v>
      </c>
      <c r="T25" s="4"/>
      <c r="V25" s="89">
        <v>159240</v>
      </c>
    </row>
    <row r="26" spans="2:22" ht="16.5" customHeight="1" x14ac:dyDescent="0.2">
      <c r="B26" s="199"/>
      <c r="C26" s="6" t="s">
        <v>97</v>
      </c>
      <c r="D26" s="63"/>
      <c r="E26" s="203" t="s">
        <v>62</v>
      </c>
      <c r="F26" s="204"/>
      <c r="G26" s="204"/>
      <c r="H26" s="204"/>
      <c r="I26"/>
      <c r="K26" s="9">
        <v>12</v>
      </c>
      <c r="L26" s="112">
        <v>12000</v>
      </c>
      <c r="M26" s="124">
        <v>12000</v>
      </c>
      <c r="N26" s="113">
        <v>24600</v>
      </c>
      <c r="O26" s="113">
        <v>44640</v>
      </c>
      <c r="P26" s="113">
        <v>39000</v>
      </c>
      <c r="Q26" s="114">
        <v>53520</v>
      </c>
      <c r="R26" s="113">
        <v>69120</v>
      </c>
      <c r="S26" s="116">
        <v>79680</v>
      </c>
      <c r="T26" s="4"/>
    </row>
    <row r="27" spans="2:22" ht="16.5" customHeight="1" x14ac:dyDescent="0.2">
      <c r="B27" s="199"/>
      <c r="C27" s="6" t="s">
        <v>13</v>
      </c>
      <c r="D27" s="63"/>
      <c r="E27" s="203" t="s">
        <v>62</v>
      </c>
      <c r="F27" s="204"/>
      <c r="G27" s="204"/>
      <c r="H27" s="204"/>
      <c r="I27"/>
      <c r="K27" s="9">
        <v>18</v>
      </c>
      <c r="L27" s="112">
        <v>12600</v>
      </c>
      <c r="M27" s="124">
        <v>23400</v>
      </c>
      <c r="N27" s="113">
        <v>42600</v>
      </c>
      <c r="O27" s="113">
        <v>60720</v>
      </c>
      <c r="P27" s="113">
        <v>54840</v>
      </c>
      <c r="Q27" s="114">
        <v>68520</v>
      </c>
      <c r="R27" s="113">
        <v>83280</v>
      </c>
      <c r="S27" s="116">
        <v>93240</v>
      </c>
      <c r="T27" s="4"/>
      <c r="U27" s="45">
        <v>1</v>
      </c>
      <c r="V27" t="s">
        <v>76</v>
      </c>
    </row>
    <row r="28" spans="2:22" ht="16.5" customHeight="1" x14ac:dyDescent="0.2">
      <c r="B28" s="199"/>
      <c r="C28" s="6" t="s">
        <v>98</v>
      </c>
      <c r="D28" s="44">
        <f>G28*122280</f>
        <v>244560</v>
      </c>
      <c r="E28" s="10"/>
      <c r="F28" s="39" t="s">
        <v>32</v>
      </c>
      <c r="G28" s="62">
        <v>2</v>
      </c>
      <c r="H28" s="201" t="s">
        <v>64</v>
      </c>
      <c r="I28" s="202"/>
      <c r="K28" s="9">
        <v>20</v>
      </c>
      <c r="L28" s="112">
        <v>12600</v>
      </c>
      <c r="M28" s="124">
        <v>12000</v>
      </c>
      <c r="N28" s="113">
        <v>25080</v>
      </c>
      <c r="O28" s="113">
        <v>44160</v>
      </c>
      <c r="P28" s="113">
        <v>38160</v>
      </c>
      <c r="Q28" s="114">
        <v>51840</v>
      </c>
      <c r="R28" s="114">
        <v>66600</v>
      </c>
      <c r="S28" s="115">
        <v>76680</v>
      </c>
      <c r="U28" s="45">
        <v>2</v>
      </c>
      <c r="V28" s="89">
        <v>535440</v>
      </c>
    </row>
    <row r="29" spans="2:22" ht="16.5" customHeight="1" x14ac:dyDescent="0.2">
      <c r="B29" s="199"/>
      <c r="C29" s="6" t="s">
        <v>99</v>
      </c>
      <c r="D29" s="44">
        <f>G29*51960</f>
        <v>0</v>
      </c>
      <c r="E29" s="10"/>
      <c r="F29" s="39" t="s">
        <v>32</v>
      </c>
      <c r="G29" s="62"/>
      <c r="H29" s="201" t="s">
        <v>64</v>
      </c>
      <c r="I29" s="202"/>
      <c r="K29" s="9">
        <v>41</v>
      </c>
      <c r="L29" s="112">
        <v>12600</v>
      </c>
      <c r="M29" s="124">
        <v>12000</v>
      </c>
      <c r="N29" s="113">
        <v>12000</v>
      </c>
      <c r="O29" s="113">
        <v>24840</v>
      </c>
      <c r="P29" s="113">
        <v>18840</v>
      </c>
      <c r="Q29" s="114">
        <v>32520</v>
      </c>
      <c r="R29" s="114">
        <v>47400</v>
      </c>
      <c r="S29" s="115">
        <v>57360</v>
      </c>
      <c r="V29" s="89">
        <v>267720</v>
      </c>
    </row>
    <row r="30" spans="2:22" ht="16.5" customHeight="1" x14ac:dyDescent="0.2">
      <c r="B30" s="199"/>
      <c r="C30" s="6" t="s">
        <v>100</v>
      </c>
      <c r="D30" s="44">
        <f>G30*51960</f>
        <v>0</v>
      </c>
      <c r="E30" s="10"/>
      <c r="F30" s="39" t="s">
        <v>32</v>
      </c>
      <c r="G30" s="62"/>
      <c r="H30" s="201" t="s">
        <v>64</v>
      </c>
      <c r="I30" s="202"/>
      <c r="K30" s="9">
        <v>60</v>
      </c>
      <c r="L30" s="112">
        <v>12600</v>
      </c>
      <c r="M30" s="124">
        <v>12000</v>
      </c>
      <c r="N30" s="113">
        <v>12000</v>
      </c>
      <c r="O30" s="113">
        <v>13320</v>
      </c>
      <c r="P30" s="113">
        <v>12000</v>
      </c>
      <c r="Q30" s="114">
        <v>13440</v>
      </c>
      <c r="R30" s="114">
        <v>28200</v>
      </c>
      <c r="S30" s="115">
        <v>38280</v>
      </c>
    </row>
    <row r="31" spans="2:22" ht="16.5" customHeight="1" x14ac:dyDescent="0.2">
      <c r="B31" s="199"/>
      <c r="C31" s="6" t="s">
        <v>101</v>
      </c>
      <c r="D31" s="44">
        <f>G31*51960</f>
        <v>0</v>
      </c>
      <c r="E31" s="10"/>
      <c r="F31" s="39" t="s">
        <v>32</v>
      </c>
      <c r="G31" s="62"/>
      <c r="H31" s="201" t="s">
        <v>64</v>
      </c>
      <c r="I31" s="202"/>
      <c r="K31" s="9">
        <v>65</v>
      </c>
      <c r="L31" s="117">
        <v>12000</v>
      </c>
      <c r="M31" s="125">
        <v>12000</v>
      </c>
      <c r="N31" s="114">
        <v>12000</v>
      </c>
      <c r="O31" s="114">
        <v>16560</v>
      </c>
      <c r="P31" s="114">
        <v>12000</v>
      </c>
      <c r="Q31" s="114">
        <v>16440</v>
      </c>
      <c r="R31" s="114">
        <v>31080</v>
      </c>
      <c r="S31" s="115">
        <v>41040</v>
      </c>
      <c r="V31" t="s">
        <v>74</v>
      </c>
    </row>
    <row r="32" spans="2:22" ht="16.5" customHeight="1" x14ac:dyDescent="0.2">
      <c r="B32" s="200"/>
      <c r="C32" s="6" t="s">
        <v>102</v>
      </c>
      <c r="D32" s="44">
        <f>G32*182640</f>
        <v>0</v>
      </c>
      <c r="E32" s="85"/>
      <c r="F32" s="160"/>
      <c r="G32" s="64"/>
      <c r="H32" s="201" t="s">
        <v>64</v>
      </c>
      <c r="I32" s="202"/>
      <c r="K32" s="9">
        <v>70</v>
      </c>
      <c r="L32" s="117">
        <v>12000</v>
      </c>
      <c r="M32" s="125">
        <v>12000</v>
      </c>
      <c r="N32" s="114">
        <v>12000</v>
      </c>
      <c r="O32" s="114">
        <v>12000</v>
      </c>
      <c r="P32" s="114">
        <v>12000</v>
      </c>
      <c r="Q32" s="114">
        <v>12000</v>
      </c>
      <c r="R32" s="114">
        <v>12000</v>
      </c>
      <c r="S32" s="115">
        <v>12000</v>
      </c>
      <c r="V32" s="91">
        <v>321720</v>
      </c>
    </row>
    <row r="33" spans="2:22" ht="17.25" customHeight="1" thickBot="1" x14ac:dyDescent="0.25">
      <c r="B33" s="73">
        <v>6</v>
      </c>
      <c r="C33" s="6" t="s">
        <v>103</v>
      </c>
      <c r="D33" s="12"/>
      <c r="E33" s="203" t="s">
        <v>62</v>
      </c>
      <c r="F33" s="204"/>
      <c r="G33" s="204"/>
      <c r="H33" s="204"/>
      <c r="I33"/>
      <c r="K33" s="118" t="s">
        <v>90</v>
      </c>
      <c r="L33" s="119">
        <v>19320</v>
      </c>
      <c r="M33" s="126">
        <v>12000</v>
      </c>
      <c r="N33" s="120">
        <v>12000</v>
      </c>
      <c r="O33" s="120">
        <v>21720</v>
      </c>
      <c r="P33" s="120">
        <v>14880</v>
      </c>
      <c r="Q33" s="120">
        <v>26160</v>
      </c>
      <c r="R33" s="120">
        <v>38520</v>
      </c>
      <c r="S33" s="121">
        <v>46800</v>
      </c>
      <c r="V33" s="90">
        <v>214440</v>
      </c>
    </row>
    <row r="34" spans="2:22" ht="16.5" customHeight="1" thickBot="1" x14ac:dyDescent="0.25">
      <c r="B34" s="198">
        <v>7</v>
      </c>
      <c r="C34" s="6" t="s">
        <v>108</v>
      </c>
      <c r="D34" s="44">
        <f>G34*57200</f>
        <v>0</v>
      </c>
      <c r="E34" s="5" t="s">
        <v>16</v>
      </c>
      <c r="G34" s="62"/>
      <c r="H34" s="201" t="s">
        <v>64</v>
      </c>
      <c r="I34" s="202"/>
    </row>
    <row r="35" spans="2:22" ht="18" customHeight="1" thickBot="1" x14ac:dyDescent="0.25">
      <c r="B35" s="199"/>
      <c r="C35" s="6" t="s">
        <v>109</v>
      </c>
      <c r="D35" s="44">
        <f>G35*123000</f>
        <v>123000</v>
      </c>
      <c r="E35" s="5" t="s">
        <v>17</v>
      </c>
      <c r="G35" s="62">
        <v>1</v>
      </c>
      <c r="H35" s="201" t="s">
        <v>64</v>
      </c>
      <c r="I35" s="202"/>
      <c r="K35" s="220" t="s">
        <v>94</v>
      </c>
      <c r="L35" s="221"/>
      <c r="M35" s="140"/>
      <c r="N35" s="141"/>
    </row>
    <row r="36" spans="2:22" ht="18" customHeight="1" thickTop="1" thickBot="1" x14ac:dyDescent="0.25">
      <c r="B36" s="200"/>
      <c r="C36" s="6" t="s">
        <v>111</v>
      </c>
      <c r="D36" s="44">
        <f>G36*214620</f>
        <v>214620</v>
      </c>
      <c r="E36" s="5" t="s">
        <v>18</v>
      </c>
      <c r="G36" s="62">
        <v>1</v>
      </c>
      <c r="H36" s="88" t="s">
        <v>71</v>
      </c>
      <c r="I36"/>
      <c r="K36" s="154" t="s">
        <v>10</v>
      </c>
      <c r="L36" s="155" t="s">
        <v>72</v>
      </c>
      <c r="M36" s="138"/>
      <c r="N36" s="143" t="s">
        <v>10</v>
      </c>
      <c r="O36" s="144" t="s">
        <v>11</v>
      </c>
    </row>
    <row r="37" spans="2:22" ht="16.5" customHeight="1" thickTop="1" x14ac:dyDescent="0.2">
      <c r="B37" s="73">
        <v>8</v>
      </c>
      <c r="C37" s="6" t="s">
        <v>19</v>
      </c>
      <c r="D37" s="12"/>
      <c r="E37" s="201" t="s">
        <v>65</v>
      </c>
      <c r="F37" s="202"/>
      <c r="G37" s="202"/>
      <c r="H37" s="202"/>
      <c r="I37"/>
      <c r="K37" s="11">
        <v>1</v>
      </c>
      <c r="L37" s="136">
        <v>333480</v>
      </c>
      <c r="M37" s="139"/>
      <c r="N37" s="145">
        <v>1</v>
      </c>
      <c r="O37" s="142">
        <v>13150</v>
      </c>
    </row>
    <row r="38" spans="2:22" ht="7.5" customHeight="1" x14ac:dyDescent="0.2">
      <c r="D38" s="14" t="s">
        <v>112</v>
      </c>
      <c r="E38" s="14"/>
      <c r="I38"/>
      <c r="K38" s="11">
        <v>2</v>
      </c>
      <c r="L38" s="136">
        <v>456720</v>
      </c>
      <c r="M38" s="139"/>
      <c r="N38" s="146">
        <v>2</v>
      </c>
      <c r="O38" s="98">
        <v>18650</v>
      </c>
    </row>
    <row r="39" spans="2:22" ht="16.5" customHeight="1" x14ac:dyDescent="0.2">
      <c r="C39" s="40" t="s">
        <v>20</v>
      </c>
      <c r="D39" s="38">
        <f>D19+E19+SUM(D22:D37)</f>
        <v>2768660.4000000004</v>
      </c>
      <c r="E39" s="14"/>
      <c r="I39"/>
      <c r="K39" s="11">
        <v>3</v>
      </c>
      <c r="L39" s="136">
        <v>536760</v>
      </c>
      <c r="M39" s="139"/>
      <c r="N39" s="146">
        <v>3</v>
      </c>
      <c r="O39" s="98">
        <v>21200</v>
      </c>
    </row>
    <row r="40" spans="2:22" ht="7.5" customHeight="1" thickBot="1" x14ac:dyDescent="0.25">
      <c r="C40" s="3"/>
      <c r="I40"/>
      <c r="K40" s="11">
        <v>4</v>
      </c>
      <c r="L40" s="136">
        <v>586800</v>
      </c>
      <c r="M40" s="139"/>
      <c r="N40" s="146">
        <v>4</v>
      </c>
      <c r="O40" s="98">
        <v>22900</v>
      </c>
    </row>
    <row r="41" spans="2:22" s="1" customFormat="1" ht="20.25" customHeight="1" thickBot="1" x14ac:dyDescent="0.25">
      <c r="C41" s="82" t="s">
        <v>21</v>
      </c>
      <c r="D41" s="81">
        <f>ROUND(D39*1.2,0)</f>
        <v>3322392</v>
      </c>
      <c r="E41" s="15"/>
      <c r="F41"/>
      <c r="J41" s="16"/>
      <c r="K41" s="11">
        <v>5</v>
      </c>
      <c r="L41" s="136">
        <v>590160</v>
      </c>
      <c r="M41" s="139"/>
      <c r="N41" s="146">
        <v>5</v>
      </c>
      <c r="O41" s="98">
        <v>23550</v>
      </c>
    </row>
    <row r="42" spans="2:22" ht="16.5" customHeight="1" x14ac:dyDescent="0.2">
      <c r="I42"/>
      <c r="J42" s="16"/>
      <c r="K42" s="11">
        <v>6</v>
      </c>
      <c r="L42" s="136">
        <v>667800</v>
      </c>
      <c r="M42" s="139"/>
      <c r="N42" s="146">
        <v>6</v>
      </c>
      <c r="O42" s="98">
        <v>25050</v>
      </c>
    </row>
    <row r="43" spans="2:22" s="3" customFormat="1" ht="16.5" customHeight="1" x14ac:dyDescent="0.2">
      <c r="B43" s="207" t="s">
        <v>31</v>
      </c>
      <c r="C43" s="207"/>
      <c r="D43" s="207"/>
      <c r="E43" s="207"/>
      <c r="F43" s="207"/>
      <c r="G43" s="207"/>
      <c r="H43" s="207"/>
      <c r="K43" s="11">
        <v>7</v>
      </c>
      <c r="L43" s="136">
        <v>707040</v>
      </c>
      <c r="M43" s="139"/>
      <c r="N43" s="146">
        <v>7</v>
      </c>
      <c r="O43" s="98">
        <v>26100</v>
      </c>
    </row>
    <row r="44" spans="2:22" ht="7.5" customHeight="1" x14ac:dyDescent="0.2">
      <c r="I44"/>
      <c r="K44" s="11">
        <v>8</v>
      </c>
      <c r="L44" s="136">
        <v>742920</v>
      </c>
      <c r="M44" s="139"/>
      <c r="N44" s="146">
        <v>8</v>
      </c>
      <c r="O44" s="98">
        <v>26900</v>
      </c>
    </row>
    <row r="45" spans="2:22" ht="16.5" customHeight="1" x14ac:dyDescent="0.2">
      <c r="B45" s="66" t="s">
        <v>24</v>
      </c>
      <c r="C45" s="66" t="s">
        <v>67</v>
      </c>
      <c r="D45" s="67" t="s">
        <v>56</v>
      </c>
      <c r="E45" s="66" t="s">
        <v>25</v>
      </c>
      <c r="F45" s="66" t="s">
        <v>3</v>
      </c>
      <c r="G45" s="77"/>
      <c r="H45" s="80"/>
      <c r="I45"/>
      <c r="K45" s="11">
        <v>9</v>
      </c>
      <c r="L45" s="136">
        <v>776040</v>
      </c>
      <c r="M45" s="139"/>
      <c r="N45" s="146">
        <v>9</v>
      </c>
      <c r="O45" s="98">
        <v>27800</v>
      </c>
    </row>
    <row r="46" spans="2:22" ht="16.5" customHeight="1" thickBot="1" x14ac:dyDescent="0.25">
      <c r="B46" s="72">
        <v>1</v>
      </c>
      <c r="C46" s="19" t="s">
        <v>68</v>
      </c>
      <c r="D46" s="12">
        <v>2760000</v>
      </c>
      <c r="E46" s="65" t="s">
        <v>41</v>
      </c>
      <c r="F46" s="8"/>
      <c r="G46" s="218" t="s">
        <v>71</v>
      </c>
      <c r="H46" s="219"/>
      <c r="I46"/>
      <c r="K46" s="13" t="s">
        <v>14</v>
      </c>
      <c r="L46" s="137">
        <v>33120</v>
      </c>
      <c r="M46" s="139"/>
      <c r="N46" s="147" t="s">
        <v>14</v>
      </c>
      <c r="O46" s="99">
        <v>900</v>
      </c>
    </row>
    <row r="47" spans="2:22" ht="16.5" customHeight="1" thickBot="1" x14ac:dyDescent="0.25">
      <c r="B47" s="72">
        <v>2</v>
      </c>
      <c r="C47" s="19" t="s">
        <v>68</v>
      </c>
      <c r="D47" s="12">
        <v>350000</v>
      </c>
      <c r="E47" s="65" t="s">
        <v>43</v>
      </c>
      <c r="F47" s="8"/>
      <c r="G47" s="218" t="s">
        <v>71</v>
      </c>
      <c r="H47" s="219"/>
      <c r="I47"/>
      <c r="M47"/>
      <c r="Q47">
        <v>1</v>
      </c>
    </row>
    <row r="48" spans="2:22" ht="16.5" customHeight="1" thickBot="1" x14ac:dyDescent="0.25">
      <c r="B48" s="72">
        <v>3</v>
      </c>
      <c r="C48" s="19" t="s">
        <v>68</v>
      </c>
      <c r="D48" s="12"/>
      <c r="E48" s="65"/>
      <c r="F48" s="20"/>
      <c r="G48" s="218" t="s">
        <v>71</v>
      </c>
      <c r="H48" s="219"/>
      <c r="I48"/>
      <c r="K48" s="191" t="s">
        <v>15</v>
      </c>
      <c r="L48" s="192"/>
      <c r="M48"/>
      <c r="N48" s="196" t="s">
        <v>23</v>
      </c>
      <c r="O48" s="197"/>
    </row>
    <row r="49" spans="2:17" ht="16.5" customHeight="1" thickBot="1" x14ac:dyDescent="0.25">
      <c r="B49" s="72">
        <v>4</v>
      </c>
      <c r="C49" s="19" t="s">
        <v>68</v>
      </c>
      <c r="D49" s="12"/>
      <c r="E49" s="65"/>
      <c r="F49" s="20"/>
      <c r="G49" s="218" t="s">
        <v>71</v>
      </c>
      <c r="H49" s="219"/>
      <c r="I49"/>
      <c r="K49" s="157" t="s">
        <v>10</v>
      </c>
      <c r="L49" s="158" t="s">
        <v>72</v>
      </c>
      <c r="M49"/>
      <c r="N49" s="157" t="s">
        <v>10</v>
      </c>
      <c r="O49" s="158" t="s">
        <v>72</v>
      </c>
      <c r="Q49">
        <v>1</v>
      </c>
    </row>
    <row r="50" spans="2:17" ht="16.5" customHeight="1" thickTop="1" x14ac:dyDescent="0.2">
      <c r="B50" s="72">
        <v>5</v>
      </c>
      <c r="C50" s="22" t="s">
        <v>69</v>
      </c>
      <c r="D50" s="12"/>
      <c r="E50" s="65"/>
      <c r="F50" s="20"/>
      <c r="G50" s="218" t="s">
        <v>71</v>
      </c>
      <c r="H50" s="219"/>
      <c r="I50"/>
      <c r="K50" s="18">
        <v>1</v>
      </c>
      <c r="L50" s="156">
        <v>1</v>
      </c>
      <c r="M50"/>
      <c r="N50" s="18">
        <v>1</v>
      </c>
      <c r="O50" s="150">
        <v>13520</v>
      </c>
      <c r="Q50">
        <v>2</v>
      </c>
    </row>
    <row r="51" spans="2:17" ht="16.5" customHeight="1" x14ac:dyDescent="0.2">
      <c r="B51" s="72">
        <v>6</v>
      </c>
      <c r="C51" s="22" t="s">
        <v>69</v>
      </c>
      <c r="D51" s="12"/>
      <c r="E51" s="65"/>
      <c r="F51" s="20"/>
      <c r="G51" s="218" t="s">
        <v>71</v>
      </c>
      <c r="H51" s="219"/>
      <c r="I51"/>
      <c r="K51" s="11">
        <v>2</v>
      </c>
      <c r="L51" s="148">
        <v>0.87</v>
      </c>
      <c r="M51"/>
      <c r="N51" s="11">
        <v>2</v>
      </c>
      <c r="O51" s="151">
        <v>22030</v>
      </c>
      <c r="Q51">
        <v>3</v>
      </c>
    </row>
    <row r="52" spans="2:17" ht="16.5" customHeight="1" x14ac:dyDescent="0.2">
      <c r="B52" s="72">
        <v>7</v>
      </c>
      <c r="C52" s="21" t="s">
        <v>38</v>
      </c>
      <c r="D52" s="12"/>
      <c r="E52" s="65"/>
      <c r="F52" s="79"/>
      <c r="G52" s="218" t="s">
        <v>71</v>
      </c>
      <c r="H52" s="219"/>
      <c r="I52"/>
      <c r="K52" s="11">
        <v>3</v>
      </c>
      <c r="L52" s="148">
        <v>0.75</v>
      </c>
      <c r="M52"/>
      <c r="N52" s="11">
        <v>3</v>
      </c>
      <c r="O52" s="151">
        <v>22720</v>
      </c>
      <c r="Q52">
        <v>4</v>
      </c>
    </row>
    <row r="53" spans="2:17" s="2" customFormat="1" ht="16.5" customHeight="1" x14ac:dyDescent="0.2">
      <c r="B53" s="72">
        <v>8</v>
      </c>
      <c r="C53" s="21" t="s">
        <v>38</v>
      </c>
      <c r="D53" s="12"/>
      <c r="E53" s="65"/>
      <c r="F53" s="79"/>
      <c r="G53" s="218" t="s">
        <v>71</v>
      </c>
      <c r="H53" s="219"/>
      <c r="J53"/>
      <c r="K53" s="11">
        <v>4</v>
      </c>
      <c r="L53" s="148">
        <v>0.66</v>
      </c>
      <c r="N53" s="11">
        <v>4</v>
      </c>
      <c r="O53" s="151">
        <v>25550</v>
      </c>
      <c r="P53"/>
      <c r="Q53">
        <v>5</v>
      </c>
    </row>
    <row r="54" spans="2:17" s="2" customFormat="1" ht="16.5" customHeight="1" x14ac:dyDescent="0.2">
      <c r="B54" s="66" t="s">
        <v>24</v>
      </c>
      <c r="C54" s="66" t="s">
        <v>70</v>
      </c>
      <c r="D54" s="67" t="s">
        <v>57</v>
      </c>
      <c r="E54" s="86"/>
      <c r="F54" s="79"/>
      <c r="G54"/>
      <c r="H54"/>
      <c r="J54"/>
      <c r="K54" s="11">
        <v>5</v>
      </c>
      <c r="L54" s="148">
        <v>0.59</v>
      </c>
      <c r="N54" s="11">
        <v>5</v>
      </c>
      <c r="O54" s="151">
        <v>26630</v>
      </c>
      <c r="P54"/>
      <c r="Q54">
        <v>6</v>
      </c>
    </row>
    <row r="55" spans="2:17" s="2" customFormat="1" ht="16.5" customHeight="1" x14ac:dyDescent="0.2">
      <c r="B55" s="72">
        <v>1</v>
      </c>
      <c r="C55" s="29" t="s">
        <v>51</v>
      </c>
      <c r="D55" s="12">
        <v>120000</v>
      </c>
      <c r="E55" s="201" t="s">
        <v>65</v>
      </c>
      <c r="F55" s="202"/>
      <c r="G55" s="202"/>
      <c r="H55" s="202"/>
      <c r="J55"/>
      <c r="K55" s="11">
        <v>6</v>
      </c>
      <c r="L55" s="148">
        <v>0.57999999999999996</v>
      </c>
      <c r="N55" s="11">
        <v>6</v>
      </c>
      <c r="O55" s="151">
        <v>30280</v>
      </c>
      <c r="P55"/>
      <c r="Q55"/>
    </row>
    <row r="56" spans="2:17" s="2" customFormat="1" ht="16.5" customHeight="1" x14ac:dyDescent="0.2">
      <c r="B56" s="72">
        <v>2</v>
      </c>
      <c r="C56" s="19" t="s">
        <v>52</v>
      </c>
      <c r="D56" s="12"/>
      <c r="E56" s="201" t="s">
        <v>65</v>
      </c>
      <c r="F56" s="202"/>
      <c r="G56" s="202"/>
      <c r="H56" s="202"/>
      <c r="J56"/>
      <c r="K56" s="11">
        <v>7</v>
      </c>
      <c r="L56" s="148">
        <v>0.55000000000000004</v>
      </c>
      <c r="N56" s="11">
        <v>7</v>
      </c>
      <c r="O56" s="151">
        <v>32170</v>
      </c>
      <c r="P56"/>
      <c r="Q56" s="1"/>
    </row>
    <row r="57" spans="2:17" s="2" customFormat="1" ht="16.5" customHeight="1" x14ac:dyDescent="0.2">
      <c r="B57" s="72">
        <v>3</v>
      </c>
      <c r="C57" s="19" t="s">
        <v>53</v>
      </c>
      <c r="D57" s="12"/>
      <c r="E57" s="201" t="s">
        <v>65</v>
      </c>
      <c r="F57" s="202"/>
      <c r="G57" s="202"/>
      <c r="H57" s="202"/>
      <c r="J57"/>
      <c r="K57" s="11">
        <v>8</v>
      </c>
      <c r="L57" s="148">
        <v>0.52</v>
      </c>
      <c r="N57" s="11">
        <v>8</v>
      </c>
      <c r="O57" s="151">
        <v>34060</v>
      </c>
      <c r="P57" s="1"/>
      <c r="Q57"/>
    </row>
    <row r="58" spans="2:17" s="2" customFormat="1" ht="16.5" customHeight="1" x14ac:dyDescent="0.2">
      <c r="B58" s="72">
        <v>4</v>
      </c>
      <c r="C58" s="19" t="s">
        <v>54</v>
      </c>
      <c r="D58" s="12"/>
      <c r="E58" s="201" t="s">
        <v>65</v>
      </c>
      <c r="F58" s="202"/>
      <c r="G58" s="202"/>
      <c r="H58" s="202"/>
      <c r="J58"/>
      <c r="K58" s="11">
        <v>9</v>
      </c>
      <c r="L58" s="148">
        <v>0.5</v>
      </c>
      <c r="N58" s="11">
        <v>9</v>
      </c>
      <c r="O58" s="151">
        <v>35690</v>
      </c>
    </row>
    <row r="59" spans="2:17" s="2" customFormat="1" ht="16.5" customHeight="1" thickBot="1" x14ac:dyDescent="0.25">
      <c r="B59" s="72">
        <v>5</v>
      </c>
      <c r="C59" s="19" t="s">
        <v>55</v>
      </c>
      <c r="D59" s="12"/>
      <c r="E59" s="201" t="s">
        <v>65</v>
      </c>
      <c r="F59" s="202"/>
      <c r="G59" s="202"/>
      <c r="H59" s="202"/>
      <c r="J59"/>
      <c r="K59" s="17" t="s">
        <v>22</v>
      </c>
      <c r="L59" s="149">
        <v>0.5</v>
      </c>
      <c r="N59" s="23" t="s">
        <v>26</v>
      </c>
      <c r="O59" s="152">
        <v>1620</v>
      </c>
    </row>
    <row r="60" spans="2:17" s="2" customFormat="1" ht="16.5" customHeight="1" x14ac:dyDescent="0.2">
      <c r="B60" s="66" t="s">
        <v>24</v>
      </c>
      <c r="C60" s="66" t="s">
        <v>58</v>
      </c>
      <c r="D60" s="67" t="s">
        <v>59</v>
      </c>
      <c r="E60" s="78"/>
      <c r="F60" s="97"/>
      <c r="G60"/>
      <c r="H60"/>
      <c r="J60"/>
      <c r="K60" s="1"/>
    </row>
    <row r="61" spans="2:17" ht="16.5" customHeight="1" x14ac:dyDescent="0.2">
      <c r="B61" s="72">
        <v>1</v>
      </c>
      <c r="C61" s="19" t="s">
        <v>66</v>
      </c>
      <c r="D61" s="12">
        <v>-636320</v>
      </c>
      <c r="E61" s="88" t="s">
        <v>71</v>
      </c>
      <c r="F61" s="97"/>
      <c r="G61"/>
      <c r="H61"/>
      <c r="N61" s="2"/>
      <c r="O61" s="2"/>
    </row>
    <row r="62" spans="2:17" ht="7.5" customHeight="1" thickBot="1" x14ac:dyDescent="0.25">
      <c r="B62"/>
      <c r="D62" s="24"/>
      <c r="E62" s="24"/>
      <c r="G62"/>
      <c r="H62"/>
      <c r="N62" s="2"/>
    </row>
    <row r="63" spans="2:17" ht="19.5" customHeight="1" thickBot="1" x14ac:dyDescent="0.25">
      <c r="B63"/>
      <c r="C63" s="82" t="s">
        <v>27</v>
      </c>
      <c r="D63" s="81">
        <f>SUM(D46:D61)</f>
        <v>2593680</v>
      </c>
      <c r="E63" s="25"/>
      <c r="G63"/>
      <c r="H63"/>
    </row>
    <row r="64" spans="2:17" ht="21" customHeight="1" x14ac:dyDescent="0.2">
      <c r="B64"/>
      <c r="C64" s="30"/>
      <c r="D64" s="32"/>
      <c r="E64" s="25"/>
      <c r="G64" s="31"/>
      <c r="H64" s="31"/>
    </row>
    <row r="65" spans="2:8" ht="18" customHeight="1" x14ac:dyDescent="0.2">
      <c r="B65" s="33" t="s">
        <v>39</v>
      </c>
      <c r="C65" s="30"/>
      <c r="D65" s="32"/>
      <c r="E65" s="25"/>
      <c r="G65" s="31"/>
      <c r="H65" s="31"/>
    </row>
    <row r="66" spans="2:8" ht="7.5" customHeight="1" thickBot="1" x14ac:dyDescent="0.25">
      <c r="B66" s="33"/>
      <c r="C66" s="30"/>
      <c r="D66" s="32"/>
      <c r="E66" s="25"/>
      <c r="G66" s="31"/>
      <c r="H66" s="31"/>
    </row>
    <row r="67" spans="2:8" ht="26.15" customHeight="1" thickBot="1" x14ac:dyDescent="0.25">
      <c r="B67" s="87" t="s">
        <v>28</v>
      </c>
      <c r="C67" s="87" t="str">
        <f>IF(D63=0,"",IF(D63&lt;=D41,"○","×"))</f>
        <v>○</v>
      </c>
      <c r="D67" t="s">
        <v>37</v>
      </c>
      <c r="G67"/>
      <c r="H67"/>
    </row>
    <row r="68" spans="2:8" ht="5.25" customHeight="1" x14ac:dyDescent="0.2">
      <c r="B68"/>
      <c r="G68"/>
      <c r="H68"/>
    </row>
    <row r="71" spans="2:8" ht="16.5" customHeight="1" x14ac:dyDescent="0.2">
      <c r="C71" s="71"/>
    </row>
    <row r="72" spans="2:8" ht="16.5" customHeight="1" x14ac:dyDescent="0.2">
      <c r="C72" s="3"/>
    </row>
    <row r="73" spans="2:8" ht="16.5" customHeight="1" x14ac:dyDescent="0.2">
      <c r="C73" s="3"/>
    </row>
    <row r="74" spans="2:8" ht="16.5" customHeight="1" x14ac:dyDescent="0.2">
      <c r="C74" s="3"/>
    </row>
    <row r="75" spans="2:8" ht="16.5" customHeight="1" x14ac:dyDescent="0.2">
      <c r="C75" s="3"/>
    </row>
  </sheetData>
  <sheetProtection algorithmName="SHA-512" hashValue="h6WagyY32wQwpg/eMHhqQ+RMrgSx248/E8Ob7AA+I6d8nYmFMQ6KTmslAtRuH7N7Ig4CYzOlKrlZqR/KyU7BpA==" saltValue="7qqxjNuynRk3n9To5xJf2g==" spinCount="100000" sheet="1" selectLockedCells="1" selectUnlockedCells="1"/>
  <mergeCells count="43">
    <mergeCell ref="G49:H49"/>
    <mergeCell ref="E58:H58"/>
    <mergeCell ref="G50:H50"/>
    <mergeCell ref="E59:H59"/>
    <mergeCell ref="G51:H51"/>
    <mergeCell ref="G52:H52"/>
    <mergeCell ref="G53:H53"/>
    <mergeCell ref="E55:H55"/>
    <mergeCell ref="E56:H56"/>
    <mergeCell ref="E57:H57"/>
    <mergeCell ref="K7:L7"/>
    <mergeCell ref="B43:H43"/>
    <mergeCell ref="G46:H46"/>
    <mergeCell ref="H32:I32"/>
    <mergeCell ref="B9:B17"/>
    <mergeCell ref="B19:C19"/>
    <mergeCell ref="B20:C20"/>
    <mergeCell ref="B21:C21"/>
    <mergeCell ref="B24:B32"/>
    <mergeCell ref="H24:I24"/>
    <mergeCell ref="E25:H25"/>
    <mergeCell ref="E26:H26"/>
    <mergeCell ref="E27:H27"/>
    <mergeCell ref="H28:I28"/>
    <mergeCell ref="H29:I29"/>
    <mergeCell ref="B34:B36"/>
    <mergeCell ref="B1:I1"/>
    <mergeCell ref="B2:D4"/>
    <mergeCell ref="G3:I3"/>
    <mergeCell ref="E4:I4"/>
    <mergeCell ref="B6:H6"/>
    <mergeCell ref="K48:L48"/>
    <mergeCell ref="N48:O48"/>
    <mergeCell ref="K35:L35"/>
    <mergeCell ref="K21:S21"/>
    <mergeCell ref="H31:I31"/>
    <mergeCell ref="H30:I30"/>
    <mergeCell ref="E33:H33"/>
    <mergeCell ref="G48:H48"/>
    <mergeCell ref="H34:I34"/>
    <mergeCell ref="H35:I35"/>
    <mergeCell ref="E37:H37"/>
    <mergeCell ref="G47:H47"/>
  </mergeCells>
  <phoneticPr fontId="2"/>
  <dataValidations count="17">
    <dataValidation type="list" allowBlank="1" showInputMessage="1" showErrorMessage="1" sqref="D27" xr:uid="{58030047-6945-4279-AF5C-E1B5BF61073C}">
      <formula1>$U$27:$U$29</formula1>
    </dataValidation>
    <dataValidation type="list" imeMode="off" allowBlank="1" showInputMessage="1" showErrorMessage="1" sqref="D25" xr:uid="{9CCF0DBE-62C4-4964-8E42-AABFD7A6B18A}">
      <formula1>$U$32:$U$33</formula1>
    </dataValidation>
    <dataValidation type="list" imeMode="off" allowBlank="1" showInputMessage="1" showErrorMessage="1" sqref="G28:G31" xr:uid="{76C1BC97-BCCA-40F8-9BEF-84DAB3381E2A}">
      <formula1>$P$48:$P$54</formula1>
    </dataValidation>
    <dataValidation type="list" imeMode="off" allowBlank="1" showInputMessage="1" showErrorMessage="1" sqref="G34:G36" xr:uid="{8A3ADA85-1707-46B4-95D8-8FF9C9428EFF}">
      <formula1>$P$49:$P$54</formula1>
    </dataValidation>
    <dataValidation type="list" imeMode="off" allowBlank="1" showInputMessage="1" showErrorMessage="1" sqref="G32" xr:uid="{54B6AD90-EBF2-4E9A-B61C-33CE8E006B2A}">
      <formula1>$P$46:$P$47</formula1>
    </dataValidation>
    <dataValidation imeMode="off" allowBlank="1" showInputMessage="1" showErrorMessage="1" promptTitle="医療費加算" prompt="医療費の実費_x000a_入院日用品費の_x000a_上限282,320円" sqref="D37" xr:uid="{E63AACAF-9AEF-4782-8295-ABAD50BBBC69}"/>
    <dataValidation type="list" imeMode="off" allowBlank="1" showInputMessage="1" showErrorMessage="1" sqref="D26" xr:uid="{03BA70EE-DC36-4ED3-8A16-330C2947249F}">
      <formula1>$U$24:$U$25</formula1>
    </dataValidation>
    <dataValidation imeMode="off" allowBlank="1" showErrorMessage="1" promptTitle="１８歳未満" prompt="1人→ 225,600円_x000a_2人→ 283,200円_x000a_3人以上→ 加算　34,800円/人" sqref="D24" xr:uid="{9C712799-63FC-4739-9BDB-55E3E186C4F3}"/>
    <dataValidation imeMode="off" allowBlank="1" showInputMessage="1" showErrorMessage="1" promptTitle="住宅扶助" prompt="賃貸契約諸等で賃貸料確認_x000a_年額にして実費を記入_x000a_上限888,000円" sqref="D33" xr:uid="{2684235F-F830-4F25-A5F4-D2264DBC7E7A}"/>
    <dataValidation type="list" allowBlank="1" showInputMessage="1" showErrorMessage="1" sqref="F3" xr:uid="{08EB85A4-86AC-46FE-815E-E92C9744CD19}">
      <formula1>"普通科,理数科,国際教養科"</formula1>
    </dataValidation>
    <dataValidation imeMode="hiragana" allowBlank="1" showInputMessage="1" showErrorMessage="1" sqref="C46:C49 H60:H61 H28:H32 G45 E45 C44 B6 H54 C69:C70 E37 C76:C65542 C22:C42 F8:F16 H17:H18 E4 G2:G3 C7:C18 B19:B21 F38:F42 H22:H24 E55:E59 H34:H35 F60:F65542 F44:F54 F28:F32 F18:F22 E20:E27 F24 E32:E33" xr:uid="{58CEA314-8FD6-4AB9-96EB-8F8DF931DEE6}"/>
    <dataValidation imeMode="off" allowBlank="1" showInputMessage="1" showErrorMessage="1" sqref="D44:E44 E62:E65542 G44 N31 G64:G65542 G54 D55:D59 D38:E42 D7:E7 E9:E19 E34:E36 D9:D21 G8:G19 B67 D46:D53 D61:D65542 G38:G42 G22:G23 G60:G62 I9:I16" xr:uid="{0C3114DB-7C49-4A27-B465-3467A97EFF32}"/>
    <dataValidation imeMode="off" allowBlank="1" showInputMessage="1" showErrorMessage="1" promptTitle="期末一時扶助" prompt="12月分を加算_x000a_人数に応じて" sqref="D23" xr:uid="{0F770AB7-D6AC-48C7-9B6F-250D37A690F4}"/>
    <dataValidation imeMode="off" allowBlank="1" showErrorMessage="1" sqref="D22" xr:uid="{036CEC66-D745-4E2E-B8EB-84EE9285491E}"/>
    <dataValidation type="list" imeMode="off" allowBlank="1" showInputMessage="1" showErrorMessage="1" sqref="G24" xr:uid="{90D9EEBC-4D4C-4F6B-B129-62B37EB73D86}">
      <formula1>$Q$48:$Q$54</formula1>
    </dataValidation>
    <dataValidation type="list" allowBlank="1" showInputMessage="1" showErrorMessage="1" sqref="H10:H16" xr:uid="{C22CF562-E191-4BD3-9ADB-A077B3F5FC22}">
      <formula1>$N$5:$N$19</formula1>
    </dataValidation>
    <dataValidation type="list" imeMode="off" allowBlank="1" showInputMessage="1" showErrorMessage="1" sqref="E46:E53" xr:uid="{D23DC0CF-FEAD-4CD9-8B42-C98099D13808}">
      <formula1>$N$5:$N$19</formula1>
    </dataValidation>
  </dataValidations>
  <pageMargins left="1.0236220472440944" right="0.86614173228346458" top="0.47244094488188981" bottom="0.47244094488188981" header="0.31496062992125984" footer="0.31496062992125984"/>
  <pageSetup paperSize="8" scale="69" orientation="landscape" r:id="rId1"/>
  <rowBreaks count="1" manualBreakCount="1">
    <brk id="24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入力用</vt:lpstr>
      <vt:lpstr>【入力例】</vt:lpstr>
      <vt:lpstr>入力用!Print_Area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牧　伸裕</cp:lastModifiedBy>
  <cp:lastPrinted>2026-03-16T04:45:46Z</cp:lastPrinted>
  <dcterms:created xsi:type="dcterms:W3CDTF">2016-03-04T08:50:23Z</dcterms:created>
  <dcterms:modified xsi:type="dcterms:W3CDTF">2026-03-16T04:52:24Z</dcterms:modified>
</cp:coreProperties>
</file>