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670" yWindow="1905" windowWidth="12690" windowHeight="8580" tabRatio="848"/>
  </bookViews>
  <sheets>
    <sheet name="様式２５　収支予算書（総括）" sheetId="2" r:id="rId1"/>
    <sheet name="様式２６　収支予算書（管理業務単表）" sheetId="6" r:id="rId2"/>
    <sheet name="様式２７　収支予算書（自主事業単表）" sheetId="7" r:id="rId3"/>
  </sheets>
  <externalReferences>
    <externalReference r:id="rId4"/>
  </externalReferences>
  <definedNames>
    <definedName name="_xlnm.Print_Area" localSheetId="0">'様式２５　収支予算書（総括）'!$A$1:$L$43</definedName>
  </definedNames>
  <calcPr calcId="145621"/>
</workbook>
</file>

<file path=xl/calcChain.xml><?xml version="1.0" encoding="utf-8"?>
<calcChain xmlns="http://schemas.openxmlformats.org/spreadsheetml/2006/main">
  <c r="I829" i="7" l="1"/>
  <c r="I821" i="7"/>
  <c r="T845" i="7" s="1"/>
  <c r="I795" i="7"/>
  <c r="I789" i="7"/>
  <c r="I787" i="7" s="1"/>
  <c r="T811" i="7" s="1"/>
  <c r="I761" i="7"/>
  <c r="I756" i="7"/>
  <c r="I755" i="7"/>
  <c r="I754" i="7"/>
  <c r="I753" i="7"/>
  <c r="T777" i="7" s="1"/>
  <c r="I727" i="7"/>
  <c r="I724" i="7"/>
  <c r="I723" i="7"/>
  <c r="I722" i="7"/>
  <c r="I721" i="7"/>
  <c r="I720" i="7"/>
  <c r="I719" i="7" s="1"/>
  <c r="T743" i="7" s="1"/>
  <c r="I693" i="7"/>
  <c r="I685" i="7"/>
  <c r="I659" i="7"/>
  <c r="I651" i="7"/>
  <c r="I625" i="7"/>
  <c r="T641" i="7" s="1"/>
  <c r="I619" i="7"/>
  <c r="I617" i="7"/>
  <c r="I591" i="7"/>
  <c r="I586" i="7"/>
  <c r="I585" i="7"/>
  <c r="I584" i="7"/>
  <c r="I583" i="7" s="1"/>
  <c r="T607" i="7" s="1"/>
  <c r="I557" i="7"/>
  <c r="I554" i="7"/>
  <c r="I553" i="7"/>
  <c r="I552" i="7"/>
  <c r="I551" i="7"/>
  <c r="I549" i="7" s="1"/>
  <c r="T573" i="7" s="1"/>
  <c r="I550" i="7"/>
  <c r="I523" i="7"/>
  <c r="T539" i="7" s="1"/>
  <c r="I515" i="7"/>
  <c r="I489" i="7"/>
  <c r="I481" i="7"/>
  <c r="I455" i="7"/>
  <c r="I449" i="7"/>
  <c r="I447" i="7" s="1"/>
  <c r="I421" i="7"/>
  <c r="I416" i="7"/>
  <c r="I415" i="7"/>
  <c r="I413" i="7" s="1"/>
  <c r="T437" i="7" s="1"/>
  <c r="I414" i="7"/>
  <c r="I387" i="7"/>
  <c r="I384" i="7"/>
  <c r="I383" i="7"/>
  <c r="I382" i="7"/>
  <c r="I381" i="7"/>
  <c r="I380" i="7"/>
  <c r="I379" i="7" s="1"/>
  <c r="T403" i="7" s="1"/>
  <c r="T471" i="7" l="1"/>
  <c r="T709" i="7"/>
  <c r="T505" i="7"/>
  <c r="T675" i="7"/>
  <c r="T369" i="7"/>
  <c r="I353" i="7"/>
  <c r="I345" i="7"/>
  <c r="I319" i="7"/>
  <c r="I311" i="7"/>
  <c r="T335" i="7" s="1"/>
  <c r="I285" i="7" l="1"/>
  <c r="I279" i="7"/>
  <c r="I277" i="7"/>
  <c r="I251" i="7"/>
  <c r="I246" i="7"/>
  <c r="I243" i="7" s="1"/>
  <c r="T267" i="7" s="1"/>
  <c r="I245" i="7"/>
  <c r="I244" i="7"/>
  <c r="I217" i="7"/>
  <c r="I214" i="7"/>
  <c r="I213" i="7"/>
  <c r="I212" i="7"/>
  <c r="I211" i="7"/>
  <c r="I210" i="7"/>
  <c r="T301" i="7" l="1"/>
  <c r="I209" i="7"/>
  <c r="T233" i="7" s="1"/>
  <c r="I183" i="7"/>
  <c r="I175" i="7"/>
  <c r="T199" i="7" s="1"/>
  <c r="I149" i="7"/>
  <c r="I141" i="7"/>
  <c r="I115" i="7"/>
  <c r="I109" i="7"/>
  <c r="I107" i="7" s="1"/>
  <c r="T131" i="7" s="1"/>
  <c r="I81" i="7"/>
  <c r="I76" i="7"/>
  <c r="I75" i="7"/>
  <c r="I74" i="7"/>
  <c r="I73" i="7" s="1"/>
  <c r="T97" i="7" s="1"/>
  <c r="I40" i="7"/>
  <c r="I41" i="7"/>
  <c r="I42" i="7"/>
  <c r="I43" i="7"/>
  <c r="I44" i="7"/>
  <c r="I47" i="7"/>
  <c r="U186" i="6"/>
  <c r="U185" i="6" s="1"/>
  <c r="U184" i="6"/>
  <c r="J176" i="6"/>
  <c r="U165" i="6"/>
  <c r="U180" i="6" s="1"/>
  <c r="J184" i="6" s="1"/>
  <c r="J162" i="6"/>
  <c r="J160" i="6" s="1"/>
  <c r="U147" i="6"/>
  <c r="U146" i="6" s="1"/>
  <c r="U145" i="6"/>
  <c r="U141" i="6"/>
  <c r="J145" i="6" s="1"/>
  <c r="J137" i="6"/>
  <c r="J123" i="6" s="1"/>
  <c r="J121" i="6" s="1"/>
  <c r="U126" i="6"/>
  <c r="U108" i="6"/>
  <c r="U107" i="6"/>
  <c r="U106" i="6"/>
  <c r="J98" i="6"/>
  <c r="J84" i="6" s="1"/>
  <c r="J82" i="6" s="1"/>
  <c r="U87" i="6"/>
  <c r="U102" i="6" s="1"/>
  <c r="J106" i="6" s="1"/>
  <c r="J105" i="6" s="1"/>
  <c r="U69" i="6"/>
  <c r="U68" i="6" s="1"/>
  <c r="U67" i="6"/>
  <c r="J59" i="6"/>
  <c r="U48" i="6"/>
  <c r="J45" i="6"/>
  <c r="J43" i="6" s="1"/>
  <c r="U44" i="6"/>
  <c r="J183" i="6" l="1"/>
  <c r="U63" i="6"/>
  <c r="J67" i="6" s="1"/>
  <c r="I39" i="7"/>
  <c r="T63" i="7" s="1"/>
  <c r="T165" i="7"/>
  <c r="J144" i="6"/>
  <c r="J66" i="6"/>
  <c r="I13" i="7" l="1"/>
  <c r="I5" i="7"/>
  <c r="T29" i="7" l="1"/>
  <c r="U29" i="6"/>
  <c r="U28" i="6"/>
  <c r="U24" i="6"/>
  <c r="J28" i="6" s="1"/>
  <c r="J27" i="6" s="1"/>
  <c r="J20" i="6"/>
  <c r="J6" i="6" s="1"/>
  <c r="J4" i="6" s="1"/>
  <c r="J35" i="2" l="1"/>
  <c r="I35" i="2"/>
  <c r="H35" i="2"/>
  <c r="G35" i="2"/>
  <c r="F35" i="2"/>
  <c r="K34" i="2"/>
  <c r="K33" i="2"/>
  <c r="K32" i="2"/>
  <c r="K31" i="2"/>
  <c r="K30" i="2"/>
  <c r="I27" i="2"/>
  <c r="I28" i="2" s="1"/>
  <c r="I36" i="2" s="1"/>
  <c r="H27" i="2"/>
  <c r="K26" i="2"/>
  <c r="K25" i="2"/>
  <c r="K24" i="2"/>
  <c r="J23" i="2"/>
  <c r="I23" i="2"/>
  <c r="H23" i="2"/>
  <c r="H28" i="2" s="1"/>
  <c r="H36" i="2" s="1"/>
  <c r="G23" i="2"/>
  <c r="G28" i="2" s="1"/>
  <c r="G36" i="2" s="1"/>
  <c r="F23" i="2"/>
  <c r="F28" i="2" s="1"/>
  <c r="J14" i="2"/>
  <c r="I14" i="2"/>
  <c r="H14" i="2"/>
  <c r="H15" i="2" s="1"/>
  <c r="G14" i="2"/>
  <c r="F14" i="2"/>
  <c r="K13" i="2"/>
  <c r="K12" i="2"/>
  <c r="K11" i="2"/>
  <c r="K10" i="2"/>
  <c r="K9" i="2"/>
  <c r="J7" i="2"/>
  <c r="I7" i="2"/>
  <c r="H7" i="2"/>
  <c r="G7" i="2"/>
  <c r="G15" i="2" s="1"/>
  <c r="F7" i="2"/>
  <c r="K6" i="2"/>
  <c r="K5" i="2"/>
  <c r="K7" i="2" l="1"/>
  <c r="I15" i="2"/>
  <c r="K14" i="2"/>
  <c r="J15" i="2"/>
  <c r="K35" i="2"/>
  <c r="F36" i="2"/>
  <c r="F15" i="2"/>
  <c r="K23" i="2"/>
  <c r="J27" i="2"/>
  <c r="J28" i="2" s="1"/>
  <c r="K15" i="2" l="1"/>
  <c r="J36" i="2"/>
  <c r="K36" i="2" s="1"/>
  <c r="K28" i="2"/>
  <c r="K27" i="2"/>
</calcChain>
</file>

<file path=xl/sharedStrings.xml><?xml version="1.0" encoding="utf-8"?>
<sst xmlns="http://schemas.openxmlformats.org/spreadsheetml/2006/main" count="1369" uniqueCount="246">
  <si>
    <t>人件費</t>
    <rPh sb="0" eb="3">
      <t>ジンケンヒ</t>
    </rPh>
    <phoneticPr fontId="1"/>
  </si>
  <si>
    <t>合計</t>
    <rPh sb="0" eb="2">
      <t>ゴウケイ</t>
    </rPh>
    <phoneticPr fontId="1"/>
  </si>
  <si>
    <t>１　総括表</t>
    <rPh sb="2" eb="4">
      <t>ソウカツ</t>
    </rPh>
    <rPh sb="4" eb="5">
      <t>ヒョウ</t>
    </rPh>
    <phoneticPr fontId="1"/>
  </si>
  <si>
    <t>(1) 収入</t>
    <rPh sb="4" eb="6">
      <t>シュウニュウ</t>
    </rPh>
    <phoneticPr fontId="1"/>
  </si>
  <si>
    <t>(2) 支出</t>
    <rPh sb="4" eb="6">
      <t>シシュツ</t>
    </rPh>
    <phoneticPr fontId="1"/>
  </si>
  <si>
    <t>項　　　　目</t>
    <rPh sb="0" eb="1">
      <t>コウ</t>
    </rPh>
    <rPh sb="5" eb="6">
      <t>メ</t>
    </rPh>
    <phoneticPr fontId="1"/>
  </si>
  <si>
    <t>項　目</t>
    <rPh sb="0" eb="1">
      <t>コウ</t>
    </rPh>
    <rPh sb="2" eb="3">
      <t>メ</t>
    </rPh>
    <phoneticPr fontId="1"/>
  </si>
  <si>
    <t>内　　　　　　　　　訳</t>
    <rPh sb="0" eb="1">
      <t>ウチ</t>
    </rPh>
    <rPh sb="10" eb="11">
      <t>ヤク</t>
    </rPh>
    <phoneticPr fontId="1"/>
  </si>
  <si>
    <t>備考</t>
    <rPh sb="0" eb="2">
      <t>ビコウ</t>
    </rPh>
    <phoneticPr fontId="1"/>
  </si>
  <si>
    <t>③ 自主事業による収入</t>
    <rPh sb="2" eb="4">
      <t>ジシュ</t>
    </rPh>
    <rPh sb="4" eb="6">
      <t>ジギョウ</t>
    </rPh>
    <rPh sb="9" eb="11">
      <t>シュウニュウ</t>
    </rPh>
    <phoneticPr fontId="1"/>
  </si>
  <si>
    <t>事業費</t>
    <rPh sb="0" eb="3">
      <t>ジギョウヒ</t>
    </rPh>
    <phoneticPr fontId="1"/>
  </si>
  <si>
    <t>① 管理運営費</t>
    <rPh sb="2" eb="4">
      <t>カンリ</t>
    </rPh>
    <rPh sb="4" eb="6">
      <t>ウンエイ</t>
    </rPh>
    <rPh sb="6" eb="7">
      <t>ヒ</t>
    </rPh>
    <phoneticPr fontId="1"/>
  </si>
  <si>
    <t>項　　　　　目</t>
    <rPh sb="0" eb="1">
      <t>コウ</t>
    </rPh>
    <rPh sb="6" eb="7">
      <t>メ</t>
    </rPh>
    <phoneticPr fontId="1"/>
  </si>
  <si>
    <t>(A) 収入合計</t>
    <rPh sb="4" eb="6">
      <t>シュウニュウ</t>
    </rPh>
    <rPh sb="6" eb="8">
      <t>ゴウケイ</t>
    </rPh>
    <phoneticPr fontId="1"/>
  </si>
  <si>
    <t>③ 自主事業費</t>
    <rPh sb="2" eb="4">
      <t>ジシュ</t>
    </rPh>
    <rPh sb="4" eb="6">
      <t>ジギョウ</t>
    </rPh>
    <rPh sb="6" eb="7">
      <t>ヒ</t>
    </rPh>
    <phoneticPr fontId="1"/>
  </si>
  <si>
    <t>項目</t>
    <rPh sb="0" eb="2">
      <t>コウモク</t>
    </rPh>
    <phoneticPr fontId="1"/>
  </si>
  <si>
    <t>使用料</t>
    <rPh sb="0" eb="2">
      <t>シヨウ</t>
    </rPh>
    <rPh sb="2" eb="3">
      <t>リョウ</t>
    </rPh>
    <phoneticPr fontId="1"/>
  </si>
  <si>
    <t>利用料金</t>
    <rPh sb="0" eb="2">
      <t>リヨウ</t>
    </rPh>
    <rPh sb="2" eb="4">
      <t>リョウキン</t>
    </rPh>
    <phoneticPr fontId="1"/>
  </si>
  <si>
    <t>旅費</t>
    <rPh sb="0" eb="2">
      <t>リョヒ</t>
    </rPh>
    <phoneticPr fontId="1"/>
  </si>
  <si>
    <t>保険料</t>
    <rPh sb="0" eb="3">
      <t>ホケンリョウ</t>
    </rPh>
    <phoneticPr fontId="1"/>
  </si>
  <si>
    <t>修繕費</t>
    <rPh sb="0" eb="3">
      <t>シュウゼンヒ</t>
    </rPh>
    <phoneticPr fontId="1"/>
  </si>
  <si>
    <t>区　　分</t>
    <rPh sb="0" eb="1">
      <t>ク</t>
    </rPh>
    <rPh sb="3" eb="4">
      <t>ブン</t>
    </rPh>
    <phoneticPr fontId="1"/>
  </si>
  <si>
    <t>小計</t>
    <rPh sb="0" eb="2">
      <t>ショウケイ</t>
    </rPh>
    <phoneticPr fontId="1"/>
  </si>
  <si>
    <t>小計</t>
    <rPh sb="0" eb="1">
      <t>ショウ</t>
    </rPh>
    <rPh sb="1" eb="2">
      <t>ケイ</t>
    </rPh>
    <phoneticPr fontId="1"/>
  </si>
  <si>
    <t>事業名</t>
    <rPh sb="0" eb="2">
      <t>ジギョウ</t>
    </rPh>
    <rPh sb="2" eb="3">
      <t>メイ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</si>
  <si>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</si>
  <si>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委託費</t>
    <rPh sb="0" eb="2">
      <t>イタク</t>
    </rPh>
    <rPh sb="2" eb="3">
      <t>ヒ</t>
    </rPh>
    <phoneticPr fontId="1"/>
  </si>
  <si>
    <t>事務費・管理費</t>
    <rPh sb="0" eb="3">
      <t>ジムヒ</t>
    </rPh>
    <rPh sb="4" eb="7">
      <t>カンリヒ</t>
    </rPh>
    <phoneticPr fontId="1"/>
  </si>
  <si>
    <t>提案書様式第２７号（収支予算書）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</si>
  <si>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※３　指定管理料（Ａ）＝管理運営経費（Ｃ）－利用料金収入（Ｂ）　となるように記載してください。</t>
    <rPh sb="3" eb="5">
      <t>シテイ</t>
    </rPh>
    <rPh sb="5" eb="7">
      <t>カンリ</t>
    </rPh>
    <rPh sb="7" eb="8">
      <t>リョウ</t>
    </rPh>
    <rPh sb="12" eb="14">
      <t>カンリ</t>
    </rPh>
    <rPh sb="14" eb="16">
      <t>ウンエイ</t>
    </rPh>
    <rPh sb="16" eb="18">
      <t>ケイヒ</t>
    </rPh>
    <rPh sb="22" eb="24">
      <t>リヨウ</t>
    </rPh>
    <rPh sb="24" eb="26">
      <t>リョウキン</t>
    </rPh>
    <rPh sb="26" eb="28">
      <t>シュウニュウ</t>
    </rPh>
    <rPh sb="38" eb="40">
      <t>キサイ</t>
    </rPh>
    <phoneticPr fontId="1"/>
  </si>
  <si>
    <t>① 指定管理料　　（Ａ）</t>
    <rPh sb="2" eb="4">
      <t>シテイ</t>
    </rPh>
    <rPh sb="4" eb="6">
      <t>カンリ</t>
    </rPh>
    <rPh sb="6" eb="7">
      <t>リョウ</t>
    </rPh>
    <phoneticPr fontId="1"/>
  </si>
  <si>
    <t>提案書様式第２６号（収支予算書）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</si>
  <si>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提案書様式第２５号（収支予算書）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</si>
  <si>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② 利用料金収入　（Ｂ）</t>
    <rPh sb="2" eb="4">
      <t>リヨウ</t>
    </rPh>
    <rPh sb="4" eb="6">
      <t>リョウキン</t>
    </rPh>
    <rPh sb="6" eb="8">
      <t>シュウニュウ</t>
    </rPh>
    <phoneticPr fontId="1"/>
  </si>
  <si>
    <t>管理運営経費①+②　（Ｃ）</t>
    <rPh sb="0" eb="2">
      <t>カンリ</t>
    </rPh>
    <rPh sb="2" eb="4">
      <t>ウンエイ</t>
    </rPh>
    <rPh sb="4" eb="6">
      <t>ケイヒ</t>
    </rPh>
    <phoneticPr fontId="1"/>
  </si>
  <si>
    <t>② 管理に係る備品経費</t>
    <rPh sb="2" eb="4">
      <t>カンリ</t>
    </rPh>
    <rPh sb="5" eb="6">
      <t>カカ</t>
    </rPh>
    <rPh sb="7" eb="9">
      <t>ビヒン</t>
    </rPh>
    <rPh sb="9" eb="11">
      <t>ケイヒ</t>
    </rPh>
    <phoneticPr fontId="1"/>
  </si>
  <si>
    <t>（単位：千円）</t>
    <rPh sb="1" eb="3">
      <t>タンイ</t>
    </rPh>
    <rPh sb="4" eb="6">
      <t>センエン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</si>
  <si>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</si>
  <si>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</si>
  <si>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</si>
  <si>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</si>
  <si>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平成32年度</t>
    <rPh sb="0" eb="2">
      <t>ヘイセイ</t>
    </rPh>
    <rPh sb="4" eb="6">
      <t>ネンド</t>
    </rPh>
    <phoneticPr fontId="1"/>
  </si>
  <si>
    <t>内　　　訳</t>
    <rPh sb="0" eb="1">
      <t>ウチ</t>
    </rPh>
    <rPh sb="4" eb="5">
      <t>ヤク</t>
    </rPh>
    <phoneticPr fontId="1"/>
  </si>
  <si>
    <t>金額（千円）</t>
    <rPh sb="0" eb="2">
      <t>キンガク</t>
    </rPh>
    <rPh sb="1" eb="2">
      <t>ゴウキン</t>
    </rPh>
    <rPh sb="3" eb="4">
      <t>セン</t>
    </rPh>
    <phoneticPr fontId="1"/>
  </si>
  <si>
    <t>事務費・
管理費</t>
    <rPh sb="0" eb="3">
      <t>ジムヒ</t>
    </rPh>
    <rPh sb="5" eb="7">
      <t>カンリ</t>
    </rPh>
    <rPh sb="7" eb="8">
      <t>ヒ</t>
    </rPh>
    <phoneticPr fontId="1"/>
  </si>
  <si>
    <t>②  利用料金収入</t>
    <rPh sb="3" eb="5">
      <t>リヨウ</t>
    </rPh>
    <rPh sb="5" eb="7">
      <t>リョウキン</t>
    </rPh>
    <rPh sb="7" eb="9">
      <t>シュウニュウ</t>
    </rPh>
    <phoneticPr fontId="1"/>
  </si>
  <si>
    <t>諸　　室</t>
    <rPh sb="0" eb="1">
      <t>ショ</t>
    </rPh>
    <rPh sb="3" eb="4">
      <t>シツ</t>
    </rPh>
    <phoneticPr fontId="1"/>
  </si>
  <si>
    <t>事務費・管理費　計・・・（２）</t>
    <rPh sb="0" eb="3">
      <t>ジムヒ</t>
    </rPh>
    <rPh sb="4" eb="7">
      <t>カンリヒ</t>
    </rPh>
    <rPh sb="8" eb="9">
      <t>ケイ</t>
    </rPh>
    <phoneticPr fontId="1"/>
  </si>
  <si>
    <t>　金額（千円）</t>
    <rPh sb="1" eb="3">
      <t>キンガク</t>
    </rPh>
    <rPh sb="2" eb="3">
      <t>ゴウキン</t>
    </rPh>
    <rPh sb="4" eb="5">
      <t>セン</t>
    </rPh>
    <phoneticPr fontId="1"/>
  </si>
  <si>
    <t>①  管理運営費</t>
    <rPh sb="3" eb="5">
      <t>カンリ</t>
    </rPh>
    <rPh sb="5" eb="7">
      <t>ウンエイ</t>
    </rPh>
    <rPh sb="7" eb="8">
      <t>ヒ</t>
    </rPh>
    <phoneticPr fontId="1"/>
  </si>
  <si>
    <t>委託費　計・・・（３）</t>
    <rPh sb="0" eb="2">
      <t>イタク</t>
    </rPh>
    <rPh sb="2" eb="3">
      <t>ヒ</t>
    </rPh>
    <rPh sb="4" eb="5">
      <t>ケイ</t>
    </rPh>
    <phoneticPr fontId="1"/>
  </si>
  <si>
    <t>人件費・・・（１）</t>
    <phoneticPr fontId="1"/>
  </si>
  <si>
    <t>事務費・管理費</t>
    <rPh sb="0" eb="3">
      <t>ジムヒ</t>
    </rPh>
    <rPh sb="4" eb="6">
      <t>カンリ</t>
    </rPh>
    <rPh sb="6" eb="7">
      <t>ヒ</t>
    </rPh>
    <phoneticPr fontId="1"/>
  </si>
  <si>
    <t>（１）＋（２）＋（３）　の計</t>
    <rPh sb="13" eb="14">
      <t>ケイ</t>
    </rPh>
    <phoneticPr fontId="1"/>
  </si>
  <si>
    <t>②の計</t>
    <rPh sb="2" eb="3">
      <t>ケイ</t>
    </rPh>
    <phoneticPr fontId="1"/>
  </si>
  <si>
    <t>①＋②の計</t>
    <rPh sb="4" eb="5">
      <t>ケイ</t>
    </rPh>
    <phoneticPr fontId="1"/>
  </si>
  <si>
    <t>諸室　計</t>
    <rPh sb="0" eb="1">
      <t>ショ</t>
    </rPh>
    <rPh sb="1" eb="2">
      <t>シツ</t>
    </rPh>
    <rPh sb="3" eb="4">
      <t>ケイ</t>
    </rPh>
    <phoneticPr fontId="1"/>
  </si>
  <si>
    <t>①  市からの指定管理料</t>
    <rPh sb="3" eb="4">
      <t>シ</t>
    </rPh>
    <rPh sb="7" eb="9">
      <t>シテイ</t>
    </rPh>
    <rPh sb="9" eb="11">
      <t>カンリ</t>
    </rPh>
    <rPh sb="11" eb="12">
      <t>リョウ</t>
    </rPh>
    <phoneticPr fontId="1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</si>
  <si>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1"/>
  </si>
  <si>
    <t>② 管理に係る備品購入費</t>
    <rPh sb="2" eb="4">
      <t>カンリ</t>
    </rPh>
    <rPh sb="5" eb="6">
      <t>カカ</t>
    </rPh>
    <rPh sb="7" eb="9">
      <t>ビヒン</t>
    </rPh>
    <rPh sb="9" eb="12">
      <t>コウニュウヒ</t>
    </rPh>
    <phoneticPr fontId="1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</si>
  <si>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1"/>
  </si>
  <si>
    <t>※１　自主事業は、収入は項目、支出は事業名ごとに記載してください。
　　　自主事業の内訳は、様式第２７号により事業ごとに記載してください。</t>
    <rPh sb="3" eb="5">
      <t>ジシュ</t>
    </rPh>
    <rPh sb="5" eb="7">
      <t>ジギョウ</t>
    </rPh>
    <rPh sb="9" eb="11">
      <t>シュウニュウ</t>
    </rPh>
    <rPh sb="12" eb="14">
      <t>コウモク</t>
    </rPh>
    <rPh sb="15" eb="17">
      <t>シシュツ</t>
    </rPh>
    <rPh sb="18" eb="20">
      <t>ジギョウ</t>
    </rPh>
    <rPh sb="20" eb="21">
      <t>メイ</t>
    </rPh>
    <rPh sb="24" eb="26">
      <t>キサイ</t>
    </rPh>
    <rPh sb="46" eb="48">
      <t>ヨウシキ</t>
    </rPh>
    <rPh sb="48" eb="49">
      <t>ダイ</t>
    </rPh>
    <rPh sb="51" eb="52">
      <t>ゴウ</t>
    </rPh>
    <rPh sb="55" eb="57">
      <t>ジギョウ</t>
    </rPh>
    <phoneticPr fontId="1"/>
  </si>
  <si>
    <t>(B) 支出合計</t>
    <rPh sb="4" eb="6">
      <t>シシュツ</t>
    </rPh>
    <rPh sb="6" eb="8">
      <t>ゴウケイ</t>
    </rPh>
    <phoneticPr fontId="1"/>
  </si>
  <si>
    <t>項　　　　　目</t>
    <rPh sb="0" eb="1">
      <t>コウ</t>
    </rPh>
    <rPh sb="6" eb="7">
      <t>モク</t>
    </rPh>
    <phoneticPr fontId="1"/>
  </si>
  <si>
    <t>収支(A)-(B)</t>
    <rPh sb="0" eb="2">
      <t>シュウシ</t>
    </rPh>
    <phoneticPr fontId="1"/>
  </si>
  <si>
    <t>目標</t>
    <rPh sb="0" eb="2">
      <t>モクヒョウ</t>
    </rPh>
    <phoneticPr fontId="1"/>
  </si>
  <si>
    <t>施設稼働率（諸室）(％)</t>
    <rPh sb="0" eb="2">
      <t>シセツ</t>
    </rPh>
    <rPh sb="2" eb="4">
      <t>カドウ</t>
    </rPh>
    <rPh sb="4" eb="5">
      <t>リツ</t>
    </rPh>
    <rPh sb="6" eb="7">
      <t>ショ</t>
    </rPh>
    <rPh sb="7" eb="8">
      <t>シツ</t>
    </rPh>
    <phoneticPr fontId="1"/>
  </si>
  <si>
    <t>施設利用者数（諸室）(人)</t>
    <rPh sb="0" eb="2">
      <t>シセツ</t>
    </rPh>
    <rPh sb="2" eb="4">
      <t>リヨウ</t>
    </rPh>
    <rPh sb="4" eb="5">
      <t>シャ</t>
    </rPh>
    <rPh sb="5" eb="6">
      <t>スウ</t>
    </rPh>
    <rPh sb="7" eb="8">
      <t>ショ</t>
    </rPh>
    <rPh sb="8" eb="9">
      <t>シツ</t>
    </rPh>
    <rPh sb="11" eb="12">
      <t>ニン</t>
    </rPh>
    <phoneticPr fontId="1"/>
  </si>
  <si>
    <t>※４　目標は、提案書様式第１７号と整合を取って記載してください。市が設定した成果指標に加え、
　　　その他の指標を設定した場合は、行を追加して、その指標と各年度の目標を記載してください。</t>
    <rPh sb="3" eb="5">
      <t>モクヒョウ</t>
    </rPh>
    <rPh sb="7" eb="10">
      <t>テイアンショ</t>
    </rPh>
    <rPh sb="10" eb="12">
      <t>ヨウシキ</t>
    </rPh>
    <rPh sb="12" eb="13">
      <t>ダイ</t>
    </rPh>
    <rPh sb="15" eb="16">
      <t>ゴウ</t>
    </rPh>
    <rPh sb="17" eb="19">
      <t>セイゴウ</t>
    </rPh>
    <rPh sb="20" eb="21">
      <t>ト</t>
    </rPh>
    <rPh sb="23" eb="25">
      <t>キサイ</t>
    </rPh>
    <rPh sb="65" eb="66">
      <t>ギョウ</t>
    </rPh>
    <rPh sb="67" eb="69">
      <t>ツイカ</t>
    </rPh>
    <rPh sb="77" eb="80">
      <t>カクネンド</t>
    </rPh>
    <rPh sb="84" eb="86">
      <t>キサイ</t>
    </rPh>
    <phoneticPr fontId="1"/>
  </si>
  <si>
    <t>※２　管理に係る備品経費は指定管理者が用意する備品に係る経費です。
　　　経費として認められるものは、管理に係る備品経費＝備品購入費－平成３２年度末残存簿価</t>
    <rPh sb="3" eb="5">
      <t>カンリ</t>
    </rPh>
    <rPh sb="6" eb="7">
      <t>カカ</t>
    </rPh>
    <rPh sb="8" eb="10">
      <t>ビヒン</t>
    </rPh>
    <rPh sb="10" eb="12">
      <t>ケイヒ</t>
    </rPh>
    <rPh sb="13" eb="15">
      <t>シテイ</t>
    </rPh>
    <rPh sb="15" eb="18">
      <t>カンリシャ</t>
    </rPh>
    <rPh sb="19" eb="21">
      <t>ヨウイ</t>
    </rPh>
    <rPh sb="23" eb="25">
      <t>ビヒン</t>
    </rPh>
    <rPh sb="26" eb="27">
      <t>カカ</t>
    </rPh>
    <rPh sb="28" eb="30">
      <t>ケイヒ</t>
    </rPh>
    <rPh sb="37" eb="39">
      <t>ケイヒ</t>
    </rPh>
    <rPh sb="42" eb="43">
      <t>ミト</t>
    </rPh>
    <rPh sb="51" eb="53">
      <t>カンリ</t>
    </rPh>
    <rPh sb="54" eb="55">
      <t>カカ</t>
    </rPh>
    <rPh sb="56" eb="58">
      <t>ビヒン</t>
    </rPh>
    <rPh sb="58" eb="60">
      <t>ケイヒ</t>
    </rPh>
    <rPh sb="61" eb="63">
      <t>ビヒン</t>
    </rPh>
    <rPh sb="63" eb="66">
      <t>コウニュウヒ</t>
    </rPh>
    <rPh sb="67" eb="69">
      <t>ヘイセイ</t>
    </rPh>
    <rPh sb="71" eb="73">
      <t>ネンド</t>
    </rPh>
    <rPh sb="73" eb="74">
      <t>マツ</t>
    </rPh>
    <rPh sb="74" eb="76">
      <t>ザンゾン</t>
    </rPh>
    <rPh sb="76" eb="78">
      <t>ボカ</t>
    </rPh>
    <phoneticPr fontId="1"/>
  </si>
  <si>
    <t>※１　人件費には、報酬、賃金、手当のほか、社会保険料、福利厚生費などを含みます。
※２　本社経費や間接費などを経費に含める場合は、その算定根拠、配賦基準を提案書様式
　　　第１９－２号に明記してください。
※３　委託費には、再委託に要する費用を記述してください。
※４　管理に係る備品経費＝備品購入費－平成３２年度末残存簿価
※５　必要に応じて小区分を設定しても構いません。
※６　経費の見積に当たって、平成２９年４月以降の消費税及び地方消費税の税率は１０％
　　　としてください。
※７　利用料金収入の見積に当たって、利用料金の額は現行の条例を前提としてください。</t>
    <rPh sb="160" eb="162">
      <t>ボカ</t>
    </rPh>
    <phoneticPr fontId="1"/>
  </si>
  <si>
    <t>高洲コミュニティセンター</t>
    <rPh sb="0" eb="2">
      <t>タカス</t>
    </rPh>
    <phoneticPr fontId="1"/>
  </si>
  <si>
    <t>文化事業（７事業）</t>
    <rPh sb="0" eb="2">
      <t>ブンカ</t>
    </rPh>
    <rPh sb="2" eb="4">
      <t>ジギョウ</t>
    </rPh>
    <rPh sb="6" eb="8">
      <t>ジギョウ</t>
    </rPh>
    <phoneticPr fontId="1"/>
  </si>
  <si>
    <t>体育事業（４事業）</t>
    <rPh sb="0" eb="2">
      <t>タイイク</t>
    </rPh>
    <rPh sb="2" eb="4">
      <t>ジギョウ</t>
    </rPh>
    <phoneticPr fontId="1"/>
  </si>
  <si>
    <t>学習事業（４事業）</t>
    <rPh sb="0" eb="2">
      <t>ガクシュウ</t>
    </rPh>
    <rPh sb="2" eb="4">
      <t>ジギョウ</t>
    </rPh>
    <phoneticPr fontId="1"/>
  </si>
  <si>
    <t>啓発事業（３事業）</t>
    <rPh sb="0" eb="2">
      <t>ケイハツ</t>
    </rPh>
    <rPh sb="2" eb="4">
      <t>ジギョウ</t>
    </rPh>
    <phoneticPr fontId="1"/>
  </si>
  <si>
    <t>利便事業（１事業）</t>
    <rPh sb="0" eb="2">
      <t>リベン</t>
    </rPh>
    <rPh sb="2" eb="4">
      <t>ジギョウ</t>
    </rPh>
    <phoneticPr fontId="1"/>
  </si>
  <si>
    <t>施設稼働率（諸室・夜間）(％)</t>
    <rPh sb="0" eb="2">
      <t>シセツ</t>
    </rPh>
    <rPh sb="2" eb="4">
      <t>カドウ</t>
    </rPh>
    <rPh sb="4" eb="5">
      <t>リツ</t>
    </rPh>
    <rPh sb="6" eb="7">
      <t>ショ</t>
    </rPh>
    <rPh sb="7" eb="8">
      <t>シツ</t>
    </rPh>
    <rPh sb="9" eb="11">
      <t>ヤカン</t>
    </rPh>
    <phoneticPr fontId="1"/>
  </si>
  <si>
    <t>２　管理運営業務の収支内訳書（平成２８年度）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</si>
  <si>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業務連絡時使用交通費</t>
    <phoneticPr fontId="1"/>
  </si>
  <si>
    <t>消耗品費</t>
    <phoneticPr fontId="1"/>
  </si>
  <si>
    <t>施設運営に係る消耗品</t>
    <phoneticPr fontId="1"/>
  </si>
  <si>
    <t>食糧費</t>
    <phoneticPr fontId="1"/>
  </si>
  <si>
    <t>事業委員会、CCまつり実行委員会</t>
    <phoneticPr fontId="1"/>
  </si>
  <si>
    <t>１階</t>
    <rPh sb="1" eb="2">
      <t>カイ</t>
    </rPh>
    <phoneticPr fontId="1"/>
  </si>
  <si>
    <t>ホール２</t>
    <phoneticPr fontId="1"/>
  </si>
  <si>
    <t>印刷製本費</t>
    <phoneticPr fontId="1"/>
  </si>
  <si>
    <t>パンフレット等作製費</t>
    <rPh sb="6" eb="7">
      <t>トウ</t>
    </rPh>
    <rPh sb="9" eb="10">
      <t>ヒ</t>
    </rPh>
    <phoneticPr fontId="1"/>
  </si>
  <si>
    <t>大広間１</t>
    <rPh sb="0" eb="3">
      <t>オオヒロマ</t>
    </rPh>
    <phoneticPr fontId="1"/>
  </si>
  <si>
    <t>広告宣伝費</t>
    <rPh sb="0" eb="2">
      <t>コウコク</t>
    </rPh>
    <rPh sb="2" eb="5">
      <t>センデンヒ</t>
    </rPh>
    <phoneticPr fontId="1"/>
  </si>
  <si>
    <t>広告掲載料、ホームページ更新料</t>
    <rPh sb="12" eb="14">
      <t>コウシン</t>
    </rPh>
    <rPh sb="14" eb="15">
      <t>リョウ</t>
    </rPh>
    <phoneticPr fontId="1"/>
  </si>
  <si>
    <t>大広間２</t>
    <rPh sb="0" eb="3">
      <t>オオヒロマ</t>
    </rPh>
    <phoneticPr fontId="1"/>
  </si>
  <si>
    <t>光熱水費</t>
    <rPh sb="0" eb="4">
      <t>コウネツスイヒ</t>
    </rPh>
    <phoneticPr fontId="1"/>
  </si>
  <si>
    <t>電気・ガス・上下水道</t>
    <phoneticPr fontId="1"/>
  </si>
  <si>
    <t>２階</t>
    <rPh sb="1" eb="2">
      <t>カイ</t>
    </rPh>
    <phoneticPr fontId="1"/>
  </si>
  <si>
    <t>講習室１</t>
    <rPh sb="0" eb="2">
      <t>コウシュウ</t>
    </rPh>
    <rPh sb="2" eb="3">
      <t>シツ</t>
    </rPh>
    <phoneticPr fontId="1"/>
  </si>
  <si>
    <t>通信運搬費</t>
    <phoneticPr fontId="1"/>
  </si>
  <si>
    <t>電話、ＦＡＸ、データ通信関連</t>
    <rPh sb="10" eb="12">
      <t>ツウシン</t>
    </rPh>
    <phoneticPr fontId="1"/>
  </si>
  <si>
    <t>サークル室１</t>
    <rPh sb="4" eb="5">
      <t>シツ</t>
    </rPh>
    <phoneticPr fontId="1"/>
  </si>
  <si>
    <t>賃借料</t>
    <rPh sb="0" eb="2">
      <t>チンシャク</t>
    </rPh>
    <rPh sb="2" eb="3">
      <t>リョウ</t>
    </rPh>
    <phoneticPr fontId="1"/>
  </si>
  <si>
    <t>複写機、印刷機、ルーター、メールサーバー</t>
    <phoneticPr fontId="1"/>
  </si>
  <si>
    <t>講習室２</t>
    <rPh sb="0" eb="2">
      <t>コウシュウ</t>
    </rPh>
    <rPh sb="2" eb="3">
      <t>シツ</t>
    </rPh>
    <phoneticPr fontId="1"/>
  </si>
  <si>
    <t>新聞図書費</t>
    <rPh sb="0" eb="2">
      <t>シンブン</t>
    </rPh>
    <rPh sb="2" eb="5">
      <t>トショヒ</t>
    </rPh>
    <phoneticPr fontId="1"/>
  </si>
  <si>
    <t>ロビー用新聞代、参考文献代等</t>
    <rPh sb="8" eb="10">
      <t>サンコウ</t>
    </rPh>
    <rPh sb="10" eb="12">
      <t>ブンケン</t>
    </rPh>
    <rPh sb="12" eb="13">
      <t>ダイ</t>
    </rPh>
    <rPh sb="13" eb="14">
      <t>トウ</t>
    </rPh>
    <phoneticPr fontId="1"/>
  </si>
  <si>
    <t>サークル室２</t>
    <rPh sb="4" eb="5">
      <t>シツ</t>
    </rPh>
    <phoneticPr fontId="1"/>
  </si>
  <si>
    <t>施設賠償保険</t>
    <phoneticPr fontId="1"/>
  </si>
  <si>
    <t>集会室</t>
    <rPh sb="0" eb="3">
      <t>シュウカイシツ</t>
    </rPh>
    <phoneticPr fontId="1"/>
  </si>
  <si>
    <t>公課費</t>
    <rPh sb="0" eb="3">
      <t>コウカヒ</t>
    </rPh>
    <phoneticPr fontId="1"/>
  </si>
  <si>
    <t>租税公課</t>
    <rPh sb="0" eb="2">
      <t>ソゼイ</t>
    </rPh>
    <rPh sb="2" eb="4">
      <t>コウカ</t>
    </rPh>
    <phoneticPr fontId="1"/>
  </si>
  <si>
    <t>創作室</t>
    <rPh sb="0" eb="2">
      <t>ソウサク</t>
    </rPh>
    <rPh sb="2" eb="3">
      <t>シツ</t>
    </rPh>
    <phoneticPr fontId="1"/>
  </si>
  <si>
    <t>研修費</t>
    <rPh sb="0" eb="3">
      <t>ケンシュウヒ</t>
    </rPh>
    <phoneticPr fontId="1"/>
  </si>
  <si>
    <t>ホームページ編集、接遇、安全等研修</t>
    <rPh sb="6" eb="8">
      <t>ヘンシュウ</t>
    </rPh>
    <rPh sb="9" eb="11">
      <t>セツグウ</t>
    </rPh>
    <rPh sb="12" eb="14">
      <t>アンゼン</t>
    </rPh>
    <rPh sb="14" eb="15">
      <t>トウ</t>
    </rPh>
    <rPh sb="15" eb="17">
      <t>ケンシュウ</t>
    </rPh>
    <phoneticPr fontId="1"/>
  </si>
  <si>
    <t>和室</t>
    <rPh sb="0" eb="2">
      <t>ワシツ</t>
    </rPh>
    <phoneticPr fontId="1"/>
  </si>
  <si>
    <t>会議費</t>
    <rPh sb="0" eb="3">
      <t>カイギヒ</t>
    </rPh>
    <phoneticPr fontId="1"/>
  </si>
  <si>
    <t>会議用、来客用飲料等</t>
    <rPh sb="0" eb="2">
      <t>カイギ</t>
    </rPh>
    <rPh sb="2" eb="3">
      <t>ヨウ</t>
    </rPh>
    <phoneticPr fontId="1"/>
  </si>
  <si>
    <t>３階</t>
    <rPh sb="1" eb="2">
      <t>カイ</t>
    </rPh>
    <phoneticPr fontId="1"/>
  </si>
  <si>
    <t>料理実習室</t>
    <rPh sb="0" eb="2">
      <t>リョウリ</t>
    </rPh>
    <rPh sb="2" eb="5">
      <t>ジッシュウシツ</t>
    </rPh>
    <phoneticPr fontId="1"/>
  </si>
  <si>
    <t>活動費</t>
    <rPh sb="0" eb="2">
      <t>カツドウ</t>
    </rPh>
    <rPh sb="2" eb="3">
      <t>ヒ</t>
    </rPh>
    <phoneticPr fontId="1"/>
  </si>
  <si>
    <t>コミュニティまつり、子ども読書活動推進事業</t>
    <rPh sb="10" eb="11">
      <t>コ</t>
    </rPh>
    <rPh sb="13" eb="15">
      <t>ドクショ</t>
    </rPh>
    <rPh sb="15" eb="17">
      <t>カツドウ</t>
    </rPh>
    <rPh sb="17" eb="19">
      <t>スイシン</t>
    </rPh>
    <rPh sb="19" eb="21">
      <t>ジギョウ</t>
    </rPh>
    <phoneticPr fontId="1"/>
  </si>
  <si>
    <t>音楽室</t>
    <rPh sb="0" eb="3">
      <t>オンガクシツ</t>
    </rPh>
    <phoneticPr fontId="1"/>
  </si>
  <si>
    <t>保安警備費</t>
    <phoneticPr fontId="1"/>
  </si>
  <si>
    <t>機械警備</t>
    <phoneticPr fontId="1"/>
  </si>
  <si>
    <t>ホール１</t>
    <phoneticPr fontId="1"/>
  </si>
  <si>
    <t>日常的に発生する小破修繕</t>
    <rPh sb="0" eb="3">
      <t>ニチジョウテキ</t>
    </rPh>
    <rPh sb="4" eb="6">
      <t>ハッセイ</t>
    </rPh>
    <rPh sb="8" eb="9">
      <t>チイ</t>
    </rPh>
    <rPh sb="9" eb="10">
      <t>ヤブ</t>
    </rPh>
    <rPh sb="10" eb="12">
      <t>シュウゼン</t>
    </rPh>
    <phoneticPr fontId="1"/>
  </si>
  <si>
    <t>一般管理費</t>
    <rPh sb="0" eb="2">
      <t>イッパン</t>
    </rPh>
    <rPh sb="2" eb="5">
      <t>カンリヒ</t>
    </rPh>
    <phoneticPr fontId="1"/>
  </si>
  <si>
    <t>本社経費、間接費</t>
    <rPh sb="0" eb="2">
      <t>ホンシャ</t>
    </rPh>
    <rPh sb="2" eb="4">
      <t>ケイヒ</t>
    </rPh>
    <rPh sb="5" eb="7">
      <t>カンセツ</t>
    </rPh>
    <rPh sb="7" eb="8">
      <t>ヒ</t>
    </rPh>
    <phoneticPr fontId="1"/>
  </si>
  <si>
    <t>駐車場警備</t>
    <rPh sb="0" eb="3">
      <t>チュウシャジョウ</t>
    </rPh>
    <rPh sb="3" eb="5">
      <t>ケイビ</t>
    </rPh>
    <phoneticPr fontId="1"/>
  </si>
  <si>
    <t>清掃費</t>
    <phoneticPr fontId="1"/>
  </si>
  <si>
    <t>日常清掃、定期清掃、特別清掃</t>
    <rPh sb="10" eb="12">
      <t>トクベツ</t>
    </rPh>
    <rPh sb="12" eb="14">
      <t>セイソウ</t>
    </rPh>
    <phoneticPr fontId="1"/>
  </si>
  <si>
    <t>設備機器管理費</t>
    <phoneticPr fontId="1"/>
  </si>
  <si>
    <t>電気設備、空調設備、自動ドア、昇降機等</t>
    <phoneticPr fontId="1"/>
  </si>
  <si>
    <t>利用者用貸出備品</t>
    <rPh sb="0" eb="3">
      <t>リヨウシャ</t>
    </rPh>
    <rPh sb="3" eb="4">
      <t>ヨウ</t>
    </rPh>
    <rPh sb="4" eb="6">
      <t>カシダシ</t>
    </rPh>
    <rPh sb="6" eb="8">
      <t>ビヒン</t>
    </rPh>
    <phoneticPr fontId="1"/>
  </si>
  <si>
    <t>音響機器等</t>
    <phoneticPr fontId="1"/>
  </si>
  <si>
    <t>２　管理運営業務の収支内訳書（平成２９年度）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</si>
  <si>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消耗品費</t>
    <phoneticPr fontId="1"/>
  </si>
  <si>
    <t>施設運営に係る消耗品</t>
    <phoneticPr fontId="1"/>
  </si>
  <si>
    <t>食糧費</t>
    <phoneticPr fontId="1"/>
  </si>
  <si>
    <t>事業委員会、CCまつり実行委員会</t>
    <phoneticPr fontId="1"/>
  </si>
  <si>
    <t>ホール２</t>
    <phoneticPr fontId="1"/>
  </si>
  <si>
    <t>印刷製本費</t>
    <phoneticPr fontId="1"/>
  </si>
  <si>
    <t>電気・ガス・上下水道</t>
    <phoneticPr fontId="1"/>
  </si>
  <si>
    <t>通信運搬費</t>
    <phoneticPr fontId="1"/>
  </si>
  <si>
    <t>複写機、印刷機、ルーター、メールサーバー</t>
    <phoneticPr fontId="1"/>
  </si>
  <si>
    <t>施設賠償保険</t>
    <phoneticPr fontId="1"/>
  </si>
  <si>
    <t>保安警備費</t>
    <phoneticPr fontId="1"/>
  </si>
  <si>
    <t>機械警備</t>
    <phoneticPr fontId="1"/>
  </si>
  <si>
    <t>ホール１</t>
    <phoneticPr fontId="1"/>
  </si>
  <si>
    <t>清掃費</t>
    <phoneticPr fontId="1"/>
  </si>
  <si>
    <t>設備機器管理費</t>
    <phoneticPr fontId="1"/>
  </si>
  <si>
    <t>電気設備、空調設備、自動ドア、昇降機等</t>
    <phoneticPr fontId="1"/>
  </si>
  <si>
    <t>人件費・・・（１）</t>
    <phoneticPr fontId="1"/>
  </si>
  <si>
    <t>音響機器等</t>
    <phoneticPr fontId="1"/>
  </si>
  <si>
    <t>２　管理運営業務の収支内訳書（平成３０年度）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</si>
  <si>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２　管理運営業務の収支内訳書（平成３１年度）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</si>
  <si>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２　管理運営業務の収支内訳書（平成３２年度）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</si>
  <si>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３　自主事業の収支内訳書（平成２８年度）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</si>
  <si>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【自主事業名】文化事業（名画、邦楽、七夕、夏映画、ｸﾘｽﾏｽ、春まつり、５５まつり）</t>
    <rPh sb="1" eb="3">
      <t>ジシュ</t>
    </rPh>
    <rPh sb="3" eb="5">
      <t>ジギョウ</t>
    </rPh>
    <rPh sb="5" eb="6">
      <t>メイ</t>
    </rPh>
    <rPh sb="7" eb="9">
      <t>ブンカ</t>
    </rPh>
    <rPh sb="9" eb="11">
      <t>ジギョウ</t>
    </rPh>
    <rPh sb="18" eb="20">
      <t>タナバタ</t>
    </rPh>
    <rPh sb="31" eb="32">
      <t>ハル</t>
    </rPh>
    <phoneticPr fontId="1"/>
  </si>
  <si>
    <t>全事業参加費</t>
    <rPh sb="0" eb="1">
      <t>ゼン</t>
    </rPh>
    <rPh sb="1" eb="3">
      <t>ジギョウ</t>
    </rPh>
    <rPh sb="3" eb="5">
      <t>サンカ</t>
    </rPh>
    <rPh sb="5" eb="6">
      <t>ヒ</t>
    </rPh>
    <phoneticPr fontId="1"/>
  </si>
  <si>
    <t>無料</t>
    <rPh sb="0" eb="2">
      <t>ムリョウ</t>
    </rPh>
    <phoneticPr fontId="1"/>
  </si>
  <si>
    <t>夏休み映画会販売</t>
    <rPh sb="6" eb="8">
      <t>ハンバイ</t>
    </rPh>
    <phoneticPr fontId="1"/>
  </si>
  <si>
    <t>かき氷　100円×50個</t>
    <rPh sb="2" eb="3">
      <t>ゴオリ</t>
    </rPh>
    <rPh sb="7" eb="8">
      <t>エン</t>
    </rPh>
    <rPh sb="11" eb="12">
      <t>コ</t>
    </rPh>
    <phoneticPr fontId="1"/>
  </si>
  <si>
    <t>4時間×@850×8日×12カ月×学習事業開催比率（交通費・法定福利費含む）</t>
    <rPh sb="1" eb="3">
      <t>ジカン</t>
    </rPh>
    <rPh sb="10" eb="11">
      <t>ヒ</t>
    </rPh>
    <rPh sb="15" eb="16">
      <t>ゲツ</t>
    </rPh>
    <rPh sb="17" eb="19">
      <t>ガクシュウ</t>
    </rPh>
    <rPh sb="19" eb="21">
      <t>ジギョウ</t>
    </rPh>
    <rPh sb="21" eb="23">
      <t>カイサイ</t>
    </rPh>
    <rPh sb="23" eb="25">
      <t>ヒリツ</t>
    </rPh>
    <rPh sb="26" eb="29">
      <t>コウツウヒ</t>
    </rPh>
    <rPh sb="30" eb="32">
      <t>ホウテイ</t>
    </rPh>
    <rPh sb="32" eb="34">
      <t>フクリ</t>
    </rPh>
    <rPh sb="34" eb="35">
      <t>ヒ</t>
    </rPh>
    <rPh sb="35" eb="36">
      <t>フク</t>
    </rPh>
    <phoneticPr fontId="1"/>
  </si>
  <si>
    <t>（邦楽）楽器音響機器運搬交通費10,000円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（夏映画）かき氷材料費3,000円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（ｸﾘｽﾏｽ）楽器音響機器運搬交通費10,000円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（子ども）音響機器運搬交通費10,000円</t>
    <rPh sb="1" eb="3">
      <t>ホウガク</t>
    </rPh>
    <rPh sb="4" eb="6">
      <t>ガッキ</t>
    </rPh>
    <rPh sb="6" eb="8">
      <t>オンキョウ</t>
    </rPh>
    <rPh sb="8" eb="10">
      <t>キキ</t>
    </rPh>
    <rPh sb="10" eb="12">
      <t>ウンパン</t>
    </rPh>
    <rPh sb="12" eb="15">
      <t>コウツウヒ</t>
    </rPh>
    <rPh sb="399" eb="400">
      <t>コ</t>
    </rPh>
    <phoneticPr fontId="1"/>
  </si>
  <si>
    <t>（名画）ホール１＠1,280円×2コマ×12回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（邦楽）ホール１＠1,280円×8コマ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和室＠170円×4コマ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音楽室＠360円×4コマ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（夏映画）ホール１＠1,280円×2コマ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料理実習室＠360円×2コマ　　　　　　　　　　　　　　　　　　　　　　　　　　　　　　　　　　　　　　　　　　　　　　　　　　　　　　　　　　　　　　　　　　　　　　　　　　　　　　　　　　　　　　　　　　（ｸﾘｽﾏｽ）ホール１＠1,280円×8コマ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サークル室2＠170円×2コマ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集会室＠360円×1コマ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音楽室＠360円×13コマ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ホール2＠610円×4コマ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大広間１+２＠700円×4コマ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（子ども）ホール１＠1,280円×3コマ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音楽室＠360円×2コマ　　　　　　　　　　　　　　　　　　　　　　　　　　　　　　　　　　　　　　　　　　　　　　　　　　　　　　　　　　　　　　　　　　　　　　　　　　　　　　　　　　　　　　　　　　　（55まつり）全諸室×2日 42,080円</t>
    <rPh sb="1" eb="3">
      <t>メイガ</t>
    </rPh>
    <rPh sb="776" eb="778">
      <t>リョウリ</t>
    </rPh>
    <rPh sb="778" eb="781">
      <t>ジッシュウシツ</t>
    </rPh>
    <rPh sb="1710" eb="1711">
      <t>コ</t>
    </rPh>
    <rPh sb="1962" eb="1963">
      <t>ヒ</t>
    </rPh>
    <rPh sb="1970" eb="1971">
      <t>エン</t>
    </rPh>
    <phoneticPr fontId="1"/>
  </si>
  <si>
    <t>・チラシ、ポスター印刷費
・プログラム製作費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・看板作製費</t>
    <phoneticPr fontId="1"/>
  </si>
  <si>
    <t>【自主事業名】体育事業（ﾉﾙﾃﾞｨｯｸｳｫｰｷﾝｸﾞ、道具で運動、畳で運動、６歳までのカラダ塾）</t>
    <rPh sb="1" eb="3">
      <t>ジシュ</t>
    </rPh>
    <rPh sb="3" eb="5">
      <t>ジギョウ</t>
    </rPh>
    <rPh sb="5" eb="6">
      <t>メイ</t>
    </rPh>
    <rPh sb="7" eb="9">
      <t>タイイク</t>
    </rPh>
    <rPh sb="9" eb="11">
      <t>ジギョウ</t>
    </rPh>
    <rPh sb="27" eb="29">
      <t>ドウグ</t>
    </rPh>
    <rPh sb="39" eb="40">
      <t>サイ</t>
    </rPh>
    <phoneticPr fontId="1"/>
  </si>
  <si>
    <t>ノルディック参加費</t>
    <rPh sb="6" eb="8">
      <t>サンカ</t>
    </rPh>
    <rPh sb="8" eb="9">
      <t>ヒ</t>
    </rPh>
    <phoneticPr fontId="1"/>
  </si>
  <si>
    <t>600円×20人×4回</t>
    <rPh sb="3" eb="4">
      <t>エン</t>
    </rPh>
    <rPh sb="7" eb="8">
      <t>ニン</t>
    </rPh>
    <rPh sb="10" eb="11">
      <t>カイ</t>
    </rPh>
    <phoneticPr fontId="1"/>
  </si>
  <si>
    <t>ノルディック用具代</t>
    <rPh sb="6" eb="8">
      <t>ヨウグ</t>
    </rPh>
    <rPh sb="8" eb="9">
      <t>ダイ</t>
    </rPh>
    <phoneticPr fontId="1"/>
  </si>
  <si>
    <t>200円×10人×4回</t>
    <phoneticPr fontId="1"/>
  </si>
  <si>
    <t>道具で運動教室参加費</t>
    <rPh sb="0" eb="2">
      <t>ドウグ</t>
    </rPh>
    <rPh sb="3" eb="5">
      <t>ウンドウ</t>
    </rPh>
    <rPh sb="5" eb="7">
      <t>キョウシツ</t>
    </rPh>
    <rPh sb="7" eb="9">
      <t>サンカ</t>
    </rPh>
    <rPh sb="9" eb="10">
      <t>ヒ</t>
    </rPh>
    <phoneticPr fontId="1"/>
  </si>
  <si>
    <t>500円×30人×40回</t>
    <rPh sb="3" eb="4">
      <t>エン</t>
    </rPh>
    <rPh sb="7" eb="8">
      <t>ニン</t>
    </rPh>
    <rPh sb="11" eb="12">
      <t>カイ</t>
    </rPh>
    <phoneticPr fontId="1"/>
  </si>
  <si>
    <t>畳で運動教室参加費</t>
    <rPh sb="0" eb="1">
      <t>タタミ</t>
    </rPh>
    <rPh sb="2" eb="4">
      <t>ウンドウ</t>
    </rPh>
    <rPh sb="6" eb="8">
      <t>サンカ</t>
    </rPh>
    <rPh sb="8" eb="9">
      <t>ヒ</t>
    </rPh>
    <phoneticPr fontId="1"/>
  </si>
  <si>
    <t>500円×20人×40回×2種目</t>
    <rPh sb="3" eb="4">
      <t>エン</t>
    </rPh>
    <rPh sb="7" eb="8">
      <t>ニン</t>
    </rPh>
    <rPh sb="11" eb="12">
      <t>カイ</t>
    </rPh>
    <rPh sb="14" eb="16">
      <t>シュモク</t>
    </rPh>
    <phoneticPr fontId="1"/>
  </si>
  <si>
    <t>カラダﾞ塾参加費</t>
    <rPh sb="4" eb="5">
      <t>ジュク</t>
    </rPh>
    <rPh sb="5" eb="7">
      <t>サンカ</t>
    </rPh>
    <rPh sb="7" eb="8">
      <t>ヒ</t>
    </rPh>
    <phoneticPr fontId="1"/>
  </si>
  <si>
    <t>500円×親子12組×24回</t>
    <rPh sb="3" eb="4">
      <t>エン</t>
    </rPh>
    <rPh sb="5" eb="7">
      <t>オヤコ</t>
    </rPh>
    <rPh sb="9" eb="10">
      <t>クミ</t>
    </rPh>
    <rPh sb="13" eb="14">
      <t>カイ</t>
    </rPh>
    <phoneticPr fontId="1"/>
  </si>
  <si>
    <t>（ﾉﾙﾃﾞｨｯｸ）講師謝礼8,000円×4回　　　　　　　　　　　　　　　　　　　保険料50円×20人×4回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（道具運動）講師謝礼7,000円×40回　　　　　　　　　　　　　　　　　　保険料50円×30人×40回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（畳運動）講師謝礼5,000円×40回×2講座　　　　　　　　　　　　　　保険料50円×20人×40回×2講座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（カラダ塾）講師謝礼5,000円×24回　　　　　　　　　　　　　　　　　　　保険料50円×24人×24回</t>
    <rPh sb="526" eb="527">
      <t>ジュク</t>
    </rPh>
    <phoneticPr fontId="1"/>
  </si>
  <si>
    <t>・チラシ、ポスター印刷費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・テキスト印刷費</t>
    <phoneticPr fontId="1"/>
  </si>
  <si>
    <t>（ﾉﾙﾃﾞｨｯｸ）講習室１＠360円×2コマ×2回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（道具運動）ホール１＠1,280円×1コマ　　　　　　　　　　　　×40回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（畳運動）大広間１+２＠700円×1コマ　　　　　　　　　　　　　×40回×2講座</t>
    <rPh sb="9" eb="11">
      <t>コウシュウ</t>
    </rPh>
    <rPh sb="11" eb="12">
      <t>シツ</t>
    </rPh>
    <rPh sb="17" eb="18">
      <t>エン</t>
    </rPh>
    <rPh sb="24" eb="25">
      <t>カイ</t>
    </rPh>
    <rPh sb="131" eb="133">
      <t>ドウグ</t>
    </rPh>
    <rPh sb="133" eb="135">
      <t>ウンドウ</t>
    </rPh>
    <rPh sb="290" eb="291">
      <t>タタミ</t>
    </rPh>
    <rPh sb="291" eb="293">
      <t>ウンドウ</t>
    </rPh>
    <phoneticPr fontId="1"/>
  </si>
  <si>
    <t>【自主事業名】学習事業（料理、ＩＴ、脳トレ、夏期学習室）</t>
    <rPh sb="1" eb="3">
      <t>ジシュ</t>
    </rPh>
    <rPh sb="3" eb="5">
      <t>ジギョウ</t>
    </rPh>
    <rPh sb="5" eb="6">
      <t>メイ</t>
    </rPh>
    <rPh sb="7" eb="9">
      <t>ガクシュウ</t>
    </rPh>
    <rPh sb="9" eb="11">
      <t>ジギョウ</t>
    </rPh>
    <rPh sb="22" eb="24">
      <t>カキ</t>
    </rPh>
    <rPh sb="24" eb="27">
      <t>ガクシュウシツ</t>
    </rPh>
    <phoneticPr fontId="1"/>
  </si>
  <si>
    <t>料理教室参加費</t>
    <rPh sb="0" eb="2">
      <t>リョウリ</t>
    </rPh>
    <rPh sb="2" eb="4">
      <t>キョウシツ</t>
    </rPh>
    <rPh sb="4" eb="6">
      <t>サンカ</t>
    </rPh>
    <rPh sb="6" eb="7">
      <t>ヒ</t>
    </rPh>
    <phoneticPr fontId="1"/>
  </si>
  <si>
    <t>1,500円×16人×6回</t>
    <rPh sb="5" eb="6">
      <t>エン</t>
    </rPh>
    <rPh sb="9" eb="10">
      <t>ニン</t>
    </rPh>
    <rPh sb="12" eb="13">
      <t>カイ</t>
    </rPh>
    <phoneticPr fontId="1"/>
  </si>
  <si>
    <t>ＩＴ教室参加費</t>
    <rPh sb="2" eb="4">
      <t>キョウシツ</t>
    </rPh>
    <rPh sb="4" eb="6">
      <t>サンカ</t>
    </rPh>
    <rPh sb="6" eb="7">
      <t>ヒ</t>
    </rPh>
    <phoneticPr fontId="1"/>
  </si>
  <si>
    <t>1,500円×10人×4回</t>
    <rPh sb="5" eb="6">
      <t>エン</t>
    </rPh>
    <rPh sb="9" eb="10">
      <t>ニン</t>
    </rPh>
    <rPh sb="12" eb="13">
      <t>カイ</t>
    </rPh>
    <phoneticPr fontId="1"/>
  </si>
  <si>
    <t>脳トレ参加費</t>
    <rPh sb="0" eb="1">
      <t>ノウ</t>
    </rPh>
    <rPh sb="3" eb="5">
      <t>サンカ</t>
    </rPh>
    <rPh sb="5" eb="6">
      <t>ヒ</t>
    </rPh>
    <phoneticPr fontId="1"/>
  </si>
  <si>
    <t>500円×20人×4回</t>
    <rPh sb="3" eb="4">
      <t>エン</t>
    </rPh>
    <rPh sb="7" eb="8">
      <t>ニン</t>
    </rPh>
    <rPh sb="10" eb="11">
      <t>カイ</t>
    </rPh>
    <phoneticPr fontId="1"/>
  </si>
  <si>
    <t>夏期学習室参加費</t>
    <rPh sb="0" eb="2">
      <t>カキ</t>
    </rPh>
    <rPh sb="2" eb="4">
      <t>ガクシュウ</t>
    </rPh>
    <rPh sb="4" eb="5">
      <t>シツ</t>
    </rPh>
    <rPh sb="5" eb="7">
      <t>サンカ</t>
    </rPh>
    <rPh sb="7" eb="8">
      <t>ヒ</t>
    </rPh>
    <phoneticPr fontId="1"/>
  </si>
  <si>
    <t>（料理）講師謝礼8,000円×6回　　　　　　　　　　　　　　　　　　　　　　　　　　保険料50円×16人×6回　　　　　　　　　　　　　　　　　　　　　　　　　　　　　　　　　　　　　　　　　　　　　　　　　　消耗品費4,000円×6回 　　　　　　　　　　　　　　　　　　　　　　　　　　　　　　食材費800円×16人×6回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（ＩＴ）講師謝礼5,000円×4回　　　　　　　　　　　　　　　　　　　　　　　　　　　　保険料50円×10人×4回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（脳トレ）講師謝礼5,000円×4回　　　　　　　　　　　　　　　　　　　　　　　　　保険料50円×20人×4回</t>
    <rPh sb="1" eb="3">
      <t>リョウリ</t>
    </rPh>
    <rPh sb="425" eb="426">
      <t>ノウ</t>
    </rPh>
    <phoneticPr fontId="1"/>
  </si>
  <si>
    <t>・チラシ、ポスター印刷費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・テキスト印刷費</t>
    <phoneticPr fontId="1"/>
  </si>
  <si>
    <t>（料理）料理実習室＠360円×３コマ×6回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（ＩＴ）講習室１＠360円×2コマ×4回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（脳トレ）講習室２+サークル室２＠530円　　　　　　　　　　　　　　　　　　　　　　　×1コマ×4回　　　　　　　　　　　　　　　　　　　　　　　　　　　　　　　　　　　　　　　　　　　　　　　　　　　　　　　</t>
    <rPh sb="1" eb="3">
      <t>リョウリ</t>
    </rPh>
    <rPh sb="4" eb="6">
      <t>リョウリ</t>
    </rPh>
    <rPh sb="6" eb="8">
      <t>ジッシュウ</t>
    </rPh>
    <rPh sb="8" eb="9">
      <t>シツ</t>
    </rPh>
    <rPh sb="20" eb="21">
      <t>カイ</t>
    </rPh>
    <rPh sb="236" eb="237">
      <t>ノウ</t>
    </rPh>
    <phoneticPr fontId="1"/>
  </si>
  <si>
    <t>【自主事業名】啓発事業（救命講習会、護身術教室、防災講習会）</t>
    <rPh sb="1" eb="3">
      <t>ジシュ</t>
    </rPh>
    <rPh sb="3" eb="5">
      <t>ジギョウ</t>
    </rPh>
    <rPh sb="5" eb="6">
      <t>メイ</t>
    </rPh>
    <rPh sb="7" eb="9">
      <t>ケイハツ</t>
    </rPh>
    <rPh sb="9" eb="11">
      <t>ジギョウ</t>
    </rPh>
    <rPh sb="14" eb="16">
      <t>コウシュウ</t>
    </rPh>
    <rPh sb="16" eb="17">
      <t>カイ</t>
    </rPh>
    <rPh sb="21" eb="23">
      <t>キョウシツ</t>
    </rPh>
    <rPh sb="24" eb="26">
      <t>ボウサイ</t>
    </rPh>
    <rPh sb="26" eb="28">
      <t>コウシュウ</t>
    </rPh>
    <rPh sb="28" eb="29">
      <t>カイ</t>
    </rPh>
    <phoneticPr fontId="1"/>
  </si>
  <si>
    <t>救命講習会参加費</t>
    <rPh sb="0" eb="2">
      <t>キュウメイ</t>
    </rPh>
    <rPh sb="2" eb="4">
      <t>コウシュウ</t>
    </rPh>
    <rPh sb="4" eb="5">
      <t>カイ</t>
    </rPh>
    <rPh sb="5" eb="7">
      <t>サンカ</t>
    </rPh>
    <rPh sb="7" eb="8">
      <t>ヒ</t>
    </rPh>
    <phoneticPr fontId="1"/>
  </si>
  <si>
    <t>護身術教室参加費</t>
    <phoneticPr fontId="1"/>
  </si>
  <si>
    <t>護身術教室参加費</t>
    <phoneticPr fontId="1"/>
  </si>
  <si>
    <t>200円×20人×4回</t>
    <rPh sb="7" eb="8">
      <t>ニン</t>
    </rPh>
    <phoneticPr fontId="1"/>
  </si>
  <si>
    <t>（救命）保険料50円×20人×1回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（護身術）保険料50円×20人×4回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（護身術）講師謝礼1,000円×4回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47" eb="249">
      <t>ゴシン</t>
    </rPh>
    <rPh sb="249" eb="250">
      <t>ジュツ</t>
    </rPh>
    <phoneticPr fontId="1"/>
  </si>
  <si>
    <t>チラシ、ポスター印刷費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テキスト印刷費</t>
    <phoneticPr fontId="1"/>
  </si>
  <si>
    <t>チラシ、ポスター印刷費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テキスト印刷費</t>
    <phoneticPr fontId="1"/>
  </si>
  <si>
    <t>（救命）大広間１+２＠700円×2コマ×1回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（護身）大広間１+２＠700円×1コマ×4回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（防災）講習室２+サークル室２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＠530円×1コマ×1回</t>
    <rPh sb="1" eb="3">
      <t>キュウメイ</t>
    </rPh>
    <rPh sb="4" eb="7">
      <t>オオヒロマ</t>
    </rPh>
    <rPh sb="14" eb="15">
      <t>エン</t>
    </rPh>
    <rPh sb="21" eb="22">
      <t>カイ</t>
    </rPh>
    <rPh sb="266" eb="268">
      <t>ボウサイ</t>
    </rPh>
    <rPh sb="269" eb="271">
      <t>コウシュウ</t>
    </rPh>
    <rPh sb="271" eb="272">
      <t>シツ</t>
    </rPh>
    <phoneticPr fontId="1"/>
  </si>
  <si>
    <t>【自主事業名】利便事業（コピーサービス）</t>
    <rPh sb="1" eb="3">
      <t>ジシュ</t>
    </rPh>
    <rPh sb="3" eb="5">
      <t>ジギョウ</t>
    </rPh>
    <rPh sb="5" eb="6">
      <t>メイ</t>
    </rPh>
    <rPh sb="7" eb="9">
      <t>リベン</t>
    </rPh>
    <rPh sb="9" eb="11">
      <t>ジギョウ</t>
    </rPh>
    <phoneticPr fontId="1"/>
  </si>
  <si>
    <t>白黒コピー利用料</t>
    <rPh sb="0" eb="2">
      <t>シロクロ</t>
    </rPh>
    <rPh sb="5" eb="8">
      <t>リヨウリョウ</t>
    </rPh>
    <phoneticPr fontId="1"/>
  </si>
  <si>
    <t>10円（紙代含む）×100枚/月×12ヶ月</t>
    <rPh sb="2" eb="3">
      <t>エン</t>
    </rPh>
    <rPh sb="4" eb="5">
      <t>カミ</t>
    </rPh>
    <rPh sb="5" eb="6">
      <t>ダイ</t>
    </rPh>
    <rPh sb="6" eb="7">
      <t>フク</t>
    </rPh>
    <rPh sb="13" eb="14">
      <t>マイ</t>
    </rPh>
    <rPh sb="15" eb="16">
      <t>ツキ</t>
    </rPh>
    <rPh sb="20" eb="21">
      <t>ゲツ</t>
    </rPh>
    <phoneticPr fontId="1"/>
  </si>
  <si>
    <t>カラーコピー利用料</t>
    <rPh sb="6" eb="9">
      <t>リヨウリョウ</t>
    </rPh>
    <phoneticPr fontId="1"/>
  </si>
  <si>
    <t>50円（紙代含む）×10枚/月×12ヶ月</t>
    <phoneticPr fontId="1"/>
  </si>
  <si>
    <t>50円（紙代含む）×10枚/月×12ヶ月</t>
    <phoneticPr fontId="1"/>
  </si>
  <si>
    <t>・消耗品費</t>
    <rPh sb="1" eb="3">
      <t>ショウモウ</t>
    </rPh>
    <rPh sb="3" eb="4">
      <t>ヒン</t>
    </rPh>
    <phoneticPr fontId="1"/>
  </si>
  <si>
    <t>※１　人件費、事務費・管理費、委託費は、提案書様式第２６号と同様に記述してください。
※２　使用料には、自主事業により市に支払う占用料などを記述してください。
※３　事業費には、自主事業による出演料などを記述してください。
※４　利用料金には、自主事業により支払う当該施設の利用料金を記述してください。
※５　必要に応じて小区分を設定しても構いません。</t>
    <phoneticPr fontId="1"/>
  </si>
  <si>
    <t>３　自主事業の収支内訳書（平成２９年度）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</si>
  <si>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4時間×@870×8日×12カ月×文化事業開催比率（交通費・法定福利費含む）</t>
    <rPh sb="1" eb="3">
      <t>ジカン</t>
    </rPh>
    <rPh sb="10" eb="11">
      <t>ヒ</t>
    </rPh>
    <rPh sb="15" eb="16">
      <t>ゲツ</t>
    </rPh>
    <rPh sb="17" eb="19">
      <t>ブンカ</t>
    </rPh>
    <rPh sb="19" eb="21">
      <t>ジギョウ</t>
    </rPh>
    <rPh sb="21" eb="23">
      <t>カイサイ</t>
    </rPh>
    <rPh sb="23" eb="25">
      <t>ヒリツ</t>
    </rPh>
    <rPh sb="26" eb="29">
      <t>コウツウヒ</t>
    </rPh>
    <rPh sb="30" eb="32">
      <t>ホウテイ</t>
    </rPh>
    <rPh sb="32" eb="34">
      <t>フクリ</t>
    </rPh>
    <rPh sb="34" eb="35">
      <t>ヒ</t>
    </rPh>
    <rPh sb="35" eb="36">
      <t>フク</t>
    </rPh>
    <phoneticPr fontId="1"/>
  </si>
  <si>
    <t>600円×20人×6回</t>
    <rPh sb="3" eb="4">
      <t>エン</t>
    </rPh>
    <rPh sb="7" eb="8">
      <t>ニン</t>
    </rPh>
    <rPh sb="10" eb="11">
      <t>カイ</t>
    </rPh>
    <phoneticPr fontId="1"/>
  </si>
  <si>
    <t>200円×10人×6回</t>
    <phoneticPr fontId="1"/>
  </si>
  <si>
    <t>（ﾉﾙﾃﾞｨｯｸ）講師謝礼8,000円×6回　　　　　　　　　　　　　　　　　　　保険料50円×20人×6回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（道具運動）講師謝礼7,000円×40回　　　　　　　　　　　　　　　　　　保険料50円×30人×40回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（畳運動）講師謝礼5,000円×40回×2講座　　　　　　　　　　　　　　保険料50円×20人×40回×2講座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（カラダ塾）講師謝礼5,000円×24回　　　　　　　　　　　　　　　　　　　保険料50円×24人×24回</t>
    <rPh sb="526" eb="527">
      <t>ジュク</t>
    </rPh>
    <phoneticPr fontId="1"/>
  </si>
  <si>
    <t>1,500円×16人×9回</t>
    <rPh sb="5" eb="6">
      <t>エン</t>
    </rPh>
    <rPh sb="9" eb="10">
      <t>ニン</t>
    </rPh>
    <rPh sb="12" eb="13">
      <t>カイ</t>
    </rPh>
    <phoneticPr fontId="1"/>
  </si>
  <si>
    <t>500円×20人×8回</t>
    <rPh sb="3" eb="4">
      <t>エン</t>
    </rPh>
    <rPh sb="7" eb="8">
      <t>ニン</t>
    </rPh>
    <rPh sb="10" eb="11">
      <t>カイ</t>
    </rPh>
    <phoneticPr fontId="1"/>
  </si>
  <si>
    <t>（料理）講師謝礼8,000円×9回　　　　　　　　　　　　　　　　　　　　　　　　　　保険料50円×16人×9回　　　　　　　　　　　　　　　　　　　　　　　　　　　　　　　　　　　　　　　　　　　　　　　　　　消耗品費4,000円×9回 　　　　　　　　　　　　　　　　　　　　　　　　　　　　　　食材費800円×16人×9回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（ＩＴ）講師謝礼5,000円×4回　　　　　　　　　　　　　　　　　　　　　　　　　　　　保険料50円×10人×4回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（脳トレ）講師謝礼5,000円×8回　　　　　　　　　　　　　　　　　　　　　　　　　保険料50円×20人×8回</t>
    <rPh sb="1" eb="3">
      <t>リョウリ</t>
    </rPh>
    <rPh sb="425" eb="426">
      <t>ノウ</t>
    </rPh>
    <phoneticPr fontId="1"/>
  </si>
  <si>
    <t>（料理）料理実習室＠360円×３コマ×9回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（ＩＴ）講習室１＠360円×2コマ×4回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（脳トレ）講習室２+サークル室２＠530円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×1コマ×8回　　　　　　　　　　　　　　　　　　　　　　　　　　　　　　　　　　　　　　　　　　　　　　　　　　　　　　　</t>
    <rPh sb="1" eb="3">
      <t>リョウリ</t>
    </rPh>
    <rPh sb="4" eb="6">
      <t>リョウリ</t>
    </rPh>
    <rPh sb="6" eb="8">
      <t>ジッシュウ</t>
    </rPh>
    <rPh sb="8" eb="9">
      <t>シツ</t>
    </rPh>
    <rPh sb="20" eb="21">
      <t>カイ</t>
    </rPh>
    <rPh sb="236" eb="237">
      <t>ノウ</t>
    </rPh>
    <phoneticPr fontId="1"/>
  </si>
  <si>
    <t>200円×20人×8回</t>
    <rPh sb="7" eb="8">
      <t>ニン</t>
    </rPh>
    <phoneticPr fontId="1"/>
  </si>
  <si>
    <t>（救命）保険料50円×20人×1回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（護身術）保険料50円×20人×8回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（護身術）講師謝礼1,000円×8回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47" eb="249">
      <t>ゴシン</t>
    </rPh>
    <rPh sb="249" eb="250">
      <t>ジュツ</t>
    </rPh>
    <phoneticPr fontId="1"/>
  </si>
  <si>
    <t>（救命）大広間１+２＠700円×2コマ×1回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（護身）大広間１+２＠700円×1コマ×8回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（防災）講習室２+サークル室２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＠530円×1コマ×1回</t>
    <rPh sb="1" eb="3">
      <t>キュウメイ</t>
    </rPh>
    <rPh sb="4" eb="7">
      <t>オオヒロマ</t>
    </rPh>
    <rPh sb="14" eb="15">
      <t>エン</t>
    </rPh>
    <rPh sb="21" eb="22">
      <t>カイ</t>
    </rPh>
    <rPh sb="266" eb="268">
      <t>ボウサイ</t>
    </rPh>
    <rPh sb="269" eb="271">
      <t>コウシュウ</t>
    </rPh>
    <rPh sb="271" eb="272">
      <t>シツ</t>
    </rPh>
    <phoneticPr fontId="1"/>
  </si>
  <si>
    <t>３　自主事業の収支内訳書（平成３０年度）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</si>
  <si>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4時間×@900×9日×12カ月×文化事業開催比率（交通費・法定福利費含む）</t>
    <rPh sb="1" eb="3">
      <t>ジカン</t>
    </rPh>
    <rPh sb="10" eb="11">
      <t>ヒ</t>
    </rPh>
    <rPh sb="15" eb="16">
      <t>ゲツ</t>
    </rPh>
    <rPh sb="17" eb="19">
      <t>ブンカ</t>
    </rPh>
    <rPh sb="19" eb="21">
      <t>ジギョウ</t>
    </rPh>
    <rPh sb="21" eb="23">
      <t>カイサイ</t>
    </rPh>
    <rPh sb="23" eb="25">
      <t>ヒリツ</t>
    </rPh>
    <rPh sb="26" eb="29">
      <t>コウツウヒ</t>
    </rPh>
    <rPh sb="30" eb="32">
      <t>ホウテイ</t>
    </rPh>
    <rPh sb="32" eb="34">
      <t>フクリ</t>
    </rPh>
    <rPh sb="34" eb="35">
      <t>ヒ</t>
    </rPh>
    <rPh sb="35" eb="36">
      <t>フク</t>
    </rPh>
    <phoneticPr fontId="1"/>
  </si>
  <si>
    <t>500円×20人×40回×3種目</t>
    <rPh sb="3" eb="4">
      <t>エン</t>
    </rPh>
    <rPh sb="7" eb="8">
      <t>ニン</t>
    </rPh>
    <rPh sb="11" eb="12">
      <t>カイ</t>
    </rPh>
    <rPh sb="14" eb="16">
      <t>シュモク</t>
    </rPh>
    <phoneticPr fontId="1"/>
  </si>
  <si>
    <t>（ﾉﾙﾃﾞｨｯｸ）講師謝礼8,000円×6回　　　　　　　　　　　　　　　　　　　保険料50円×20人×6回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（道具運動）講師謝礼7,000円×40回　　　　　　　　　　　　　　　　　　保険料50円×30人×40回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（畳運動）講師謝礼5,500円×40回×3講座　　　　　　　　　　　　　　保険料50円×20人×40回×3講座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（カラダ塾）講師謝礼5,000円×24回　　　　　　　　　　　　　　　　　　　保険料50円×24人×24回</t>
    <rPh sb="526" eb="527">
      <t>ジュク</t>
    </rPh>
    <phoneticPr fontId="1"/>
  </si>
  <si>
    <t>（ﾉﾙﾃﾞｨｯｸ）講習室１＠360円×2コマ×2回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（道具運動）ホール１＠1,280円×1コマ　　　　　　　　　　　　×40回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（畳運動）大広間１+２＠700円×1コマ　　　　　　　　　　　　　×40回×3講座</t>
    <rPh sb="9" eb="11">
      <t>コウシュウ</t>
    </rPh>
    <rPh sb="11" eb="12">
      <t>シツ</t>
    </rPh>
    <rPh sb="17" eb="18">
      <t>エン</t>
    </rPh>
    <rPh sb="24" eb="25">
      <t>カイ</t>
    </rPh>
    <rPh sb="131" eb="133">
      <t>ドウグ</t>
    </rPh>
    <rPh sb="133" eb="135">
      <t>ウンドウ</t>
    </rPh>
    <rPh sb="290" eb="291">
      <t>タタミ</t>
    </rPh>
    <rPh sb="291" eb="293">
      <t>ウンドウ</t>
    </rPh>
    <phoneticPr fontId="1"/>
  </si>
  <si>
    <t>３　自主事業の収支内訳書（平成３１年度）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</si>
  <si>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4時間×@920×9日×12カ月×文化事業開催比率（交通費・法定福利費含む）</t>
    <rPh sb="1" eb="3">
      <t>ジカン</t>
    </rPh>
    <rPh sb="10" eb="11">
      <t>ヒ</t>
    </rPh>
    <rPh sb="15" eb="16">
      <t>ゲツ</t>
    </rPh>
    <rPh sb="17" eb="19">
      <t>ブンカ</t>
    </rPh>
    <rPh sb="19" eb="21">
      <t>ジギョウ</t>
    </rPh>
    <rPh sb="21" eb="23">
      <t>カイサイ</t>
    </rPh>
    <rPh sb="23" eb="25">
      <t>ヒリツ</t>
    </rPh>
    <rPh sb="26" eb="29">
      <t>コウツウヒ</t>
    </rPh>
    <rPh sb="30" eb="32">
      <t>ホウテイ</t>
    </rPh>
    <rPh sb="32" eb="34">
      <t>フクリ</t>
    </rPh>
    <rPh sb="34" eb="35">
      <t>ヒ</t>
    </rPh>
    <rPh sb="35" eb="36">
      <t>フク</t>
    </rPh>
    <phoneticPr fontId="1"/>
  </si>
  <si>
    <t>200円×10人×6回</t>
    <phoneticPr fontId="1"/>
  </si>
  <si>
    <t>・チラシ、ポスター印刷費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・テキスト印刷費</t>
    <phoneticPr fontId="1"/>
  </si>
  <si>
    <t>1,500円×16人×12回</t>
    <rPh sb="5" eb="6">
      <t>エン</t>
    </rPh>
    <rPh sb="9" eb="10">
      <t>ニン</t>
    </rPh>
    <rPh sb="13" eb="14">
      <t>カイ</t>
    </rPh>
    <phoneticPr fontId="1"/>
  </si>
  <si>
    <t>（料理）講師謝礼8,000円×12回　　　　　　　　　　　　　　　　　　　　　　　　　　保険料50円×16人×12回　　　　　　　　　　　　　　　　　　　　　　　　　　　　　　　　　　　　　　　　　　　　　　　　　　消耗品費4,000円×12回 　　　　　　　　　　　　　　　　　　　　　　　　　　　　　　食材費800円×16人×12回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（ＩＴ）講師謝礼5,000円×4回　　　　　　　　　　　　　　　　　　　　　　　　　　　　保険料50円×10人×4回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（脳トレ）講師謝礼5,000円×8回　　　　　　　　　　　　　　　　　　　　　　　　　保険料50円×20人×8回</t>
    <rPh sb="1" eb="3">
      <t>リョウリ</t>
    </rPh>
    <rPh sb="429" eb="430">
      <t>ノウ</t>
    </rPh>
    <phoneticPr fontId="1"/>
  </si>
  <si>
    <t>（料理）料理実習室＠360円×３コマ×12回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（ＩＴ）講習室１＠360円×2コマ×4回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（脳トレ）講習室２+サークル室２＠530円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×1コマ×8回　　　　　　　　　　　　　　　　　　　　　　　　　　　　　　　　　　　　　　　　　　　　　　　　　　　　　　　</t>
    <rPh sb="1" eb="3">
      <t>リョウリ</t>
    </rPh>
    <rPh sb="4" eb="6">
      <t>リョウリ</t>
    </rPh>
    <rPh sb="6" eb="8">
      <t>ジッシュウ</t>
    </rPh>
    <rPh sb="8" eb="9">
      <t>シツ</t>
    </rPh>
    <rPh sb="21" eb="22">
      <t>カイ</t>
    </rPh>
    <rPh sb="237" eb="238">
      <t>ノウ</t>
    </rPh>
    <phoneticPr fontId="1"/>
  </si>
  <si>
    <t>50円（紙代含む）×10枚/月×12ヶ月</t>
    <phoneticPr fontId="1"/>
  </si>
  <si>
    <t>３　自主事業の収支内訳書（平成３２年度）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</si>
  <si>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4時間×@950×9日×12カ月×文化事業開催比率（交通費・法定福利費含む）</t>
    <rPh sb="1" eb="3">
      <t>ジカン</t>
    </rPh>
    <rPh sb="10" eb="11">
      <t>ヒ</t>
    </rPh>
    <rPh sb="15" eb="16">
      <t>ゲツ</t>
    </rPh>
    <rPh sb="17" eb="19">
      <t>ブンカ</t>
    </rPh>
    <rPh sb="19" eb="21">
      <t>ジギョウ</t>
    </rPh>
    <rPh sb="21" eb="23">
      <t>カイサイ</t>
    </rPh>
    <rPh sb="23" eb="25">
      <t>ヒリツ</t>
    </rPh>
    <rPh sb="26" eb="29">
      <t>コウツウヒ</t>
    </rPh>
    <rPh sb="30" eb="32">
      <t>ホウテイ</t>
    </rPh>
    <rPh sb="32" eb="34">
      <t>フクリ</t>
    </rPh>
    <rPh sb="34" eb="35">
      <t>ヒ</t>
    </rPh>
    <rPh sb="35" eb="36">
      <t>フク</t>
    </rPh>
    <phoneticPr fontId="1"/>
  </si>
  <si>
    <t>【自主事業名】体育事業（ﾉﾙﾃﾞｨｯｸ、道具で運動、畳で運動、カラダ塾）</t>
    <rPh sb="1" eb="3">
      <t>ジシュ</t>
    </rPh>
    <rPh sb="3" eb="5">
      <t>ジギョウ</t>
    </rPh>
    <rPh sb="5" eb="6">
      <t>メイ</t>
    </rPh>
    <rPh sb="7" eb="9">
      <t>タイイク</t>
    </rPh>
    <rPh sb="9" eb="11">
      <t>ジギョウ</t>
    </rPh>
    <rPh sb="20" eb="22">
      <t>ドウグ</t>
    </rPh>
    <phoneticPr fontId="1"/>
  </si>
  <si>
    <t>1,500円×10人×8回</t>
    <rPh sb="5" eb="6">
      <t>エン</t>
    </rPh>
    <rPh sb="9" eb="10">
      <t>ニン</t>
    </rPh>
    <rPh sb="12" eb="13">
      <t>カイ</t>
    </rPh>
    <phoneticPr fontId="1"/>
  </si>
  <si>
    <t>500円×20人×12回</t>
    <rPh sb="3" eb="4">
      <t>エン</t>
    </rPh>
    <rPh sb="7" eb="8">
      <t>ニン</t>
    </rPh>
    <rPh sb="11" eb="12">
      <t>カイ</t>
    </rPh>
    <phoneticPr fontId="1"/>
  </si>
  <si>
    <t>（料理）講師謝礼8,000円×12回　　　　　　　　　　　　　　　　　　　　　　　　　　保険料50円×16人×12回　　　　　　　　　　　　　　　　　　　　　　　　　　　　　　　　　　　　　　　　　　　　　　　　　　消耗品費4,000円×12回 　　　　　　　　　　　　　　　　　　　　　　　　　　　　　　食材費800円×16人×12回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（ＩＴ）講師謝礼5,000円×8回　　　　　　　　　　　　　　　　　　　　　　　　　　　　保険料50円×10人×8回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（脳トレ）講師謝礼5,000円×12回　　　　　　　　　　　　　　　　　　　　　　　　　保険料50円×20人×12回</t>
    <rPh sb="1" eb="3">
      <t>リョウリ</t>
    </rPh>
    <rPh sb="429" eb="430">
      <t>ノウ</t>
    </rPh>
    <phoneticPr fontId="1"/>
  </si>
  <si>
    <t>（料理）料理実習室＠360円×３コマ×12回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（ＩＴ）講習室１＠360円×2コマ×8回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（脳トレ）講習室２+サークル室２＠530円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×1コマ×12回　　　　　　　　　　　　　　　　　　　　　　　　　　　　　　　　　　　　　　　　　　　　　　　　　　　　　　　</t>
    <rPh sb="1" eb="3">
      <t>リョウリ</t>
    </rPh>
    <rPh sb="4" eb="6">
      <t>リョウリ</t>
    </rPh>
    <rPh sb="6" eb="8">
      <t>ジッシュウ</t>
    </rPh>
    <rPh sb="8" eb="9">
      <t>シツ</t>
    </rPh>
    <rPh sb="21" eb="22">
      <t>カイ</t>
    </rPh>
    <rPh sb="237" eb="238">
      <t>ノウ</t>
    </rPh>
    <phoneticPr fontId="1"/>
  </si>
  <si>
    <t>護身術教室参加費</t>
    <phoneticPr fontId="1"/>
  </si>
  <si>
    <t>（救命）保険料50円×20人×2回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（護身術）保険料50円×20人×8回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（護身術）講師謝礼1,000円×8回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47" eb="249">
      <t>ゴシン</t>
    </rPh>
    <rPh sb="249" eb="250">
      <t>ジュツ</t>
    </rPh>
    <phoneticPr fontId="1"/>
  </si>
  <si>
    <t>チラシ、ポスター印刷費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テキスト印刷費</t>
    <phoneticPr fontId="1"/>
  </si>
  <si>
    <t>（救命）大広間１+２＠700円×2コマ×2回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（護身）大広間１+２＠700円×1コマ×8回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（防災）講習室２+サークル室２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＠530円×1コマ×1回</t>
    <rPh sb="1" eb="3">
      <t>キュウメイ</t>
    </rPh>
    <rPh sb="4" eb="7">
      <t>オオヒロマ</t>
    </rPh>
    <rPh sb="14" eb="15">
      <t>エン</t>
    </rPh>
    <rPh sb="21" eb="22">
      <t>カイ</t>
    </rPh>
    <rPh sb="266" eb="268">
      <t>ボウサイ</t>
    </rPh>
    <rPh sb="269" eb="271">
      <t>コウシュウ</t>
    </rPh>
    <rPh sb="271" eb="272">
      <t>シツ</t>
    </rPh>
    <phoneticPr fontId="1"/>
  </si>
  <si>
    <t>50円（紙代含む）×10枚/月×12ヶ月</t>
    <phoneticPr fontId="1"/>
  </si>
  <si>
    <t>※１　人件費、事務費・管理費、委託費は、提案書様式第２６号と同様に記述してください。
※２　使用料には、自主事業により市に支払う占用料などを記述してください。
※３　事業費には、自主事業による出演料などを記述してください。
※４　利用料金には、自主事業により支払う当該施設の利用料金を記述してください。
※５　必要に応じて小区分を設定しても構いません。</t>
    <phoneticPr fontId="1"/>
  </si>
  <si>
    <t>防災講習会参加費</t>
    <rPh sb="0" eb="2">
      <t>ボウサイ</t>
    </rPh>
    <rPh sb="2" eb="5">
      <t>コウシュウカイ</t>
    </rPh>
    <rPh sb="5" eb="7">
      <t>サンカ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</si>
</sst>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_);[Red]\(#,##0\)"/>
    <numFmt numFmtId="178" formatCode="0.0%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450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4" borderId="59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54" xfId="0" applyFont="1" applyFill="1" applyBorder="1" applyAlignment="1">
      <alignment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shrinkToFit="1"/>
    </xf>
    <xf numFmtId="178" fontId="2" fillId="0" borderId="57" xfId="0" applyNumberFormat="1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38" fontId="2" fillId="0" borderId="4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2" fillId="0" borderId="3" xfId="1" applyFont="1" applyBorder="1" applyAlignment="1">
      <alignment vertical="center" wrapText="1"/>
    </xf>
    <xf numFmtId="38" fontId="2" fillId="0" borderId="3" xfId="1" applyFont="1" applyFill="1" applyBorder="1" applyAlignment="1">
      <alignment vertical="center" wrapText="1"/>
    </xf>
    <xf numFmtId="38" fontId="2" fillId="0" borderId="3" xfId="1" applyFont="1" applyBorder="1" applyAlignment="1">
      <alignment vertical="center" shrinkToFit="1"/>
    </xf>
    <xf numFmtId="38" fontId="2" fillId="0" borderId="4" xfId="1" applyFont="1" applyFill="1" applyBorder="1" applyAlignment="1">
      <alignment vertical="center" wrapText="1"/>
    </xf>
    <xf numFmtId="38" fontId="2" fillId="0" borderId="4" xfId="1" applyFont="1" applyBorder="1" applyAlignment="1">
      <alignment vertical="center" shrinkToFit="1"/>
    </xf>
    <xf numFmtId="38" fontId="2" fillId="0" borderId="5" xfId="1" applyFont="1" applyFill="1" applyBorder="1" applyAlignment="1">
      <alignment vertical="center" wrapText="1"/>
    </xf>
    <xf numFmtId="38" fontId="2" fillId="0" borderId="5" xfId="1" applyFont="1" applyBorder="1" applyAlignment="1">
      <alignment vertical="center" shrinkToFit="1"/>
    </xf>
    <xf numFmtId="38" fontId="2" fillId="0" borderId="5" xfId="1" applyFont="1" applyBorder="1" applyAlignment="1">
      <alignment vertical="center" wrapText="1"/>
    </xf>
    <xf numFmtId="38" fontId="2" fillId="4" borderId="1" xfId="1" applyFont="1" applyFill="1" applyBorder="1" applyAlignment="1">
      <alignment vertical="center" wrapText="1"/>
    </xf>
    <xf numFmtId="38" fontId="2" fillId="4" borderId="1" xfId="1" applyFont="1" applyFill="1" applyBorder="1" applyAlignment="1">
      <alignment vertical="center" shrinkToFit="1"/>
    </xf>
    <xf numFmtId="178" fontId="2" fillId="0" borderId="4" xfId="0" applyNumberFormat="1" applyFont="1" applyBorder="1" applyAlignment="1">
      <alignment vertical="center" wrapText="1"/>
    </xf>
    <xf numFmtId="38" fontId="2" fillId="0" borderId="5" xfId="1" applyFont="1" applyFill="1" applyBorder="1" applyAlignment="1">
      <alignment vertical="center" shrinkToFit="1"/>
    </xf>
    <xf numFmtId="0" fontId="2" fillId="0" borderId="57" xfId="0" applyFont="1" applyBorder="1" applyAlignment="1">
      <alignment vertical="center" textRotation="255" wrapText="1"/>
    </xf>
    <xf numFmtId="0" fontId="2" fillId="0" borderId="20" xfId="0" applyFont="1" applyBorder="1" applyAlignment="1">
      <alignment vertical="center" textRotation="255" wrapText="1"/>
    </xf>
    <xf numFmtId="0" fontId="2" fillId="0" borderId="54" xfId="0" applyFont="1" applyBorder="1" applyAlignment="1">
      <alignment vertical="center" textRotation="255" wrapText="1"/>
    </xf>
    <xf numFmtId="0" fontId="3" fillId="0" borderId="0" xfId="0" applyFont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textRotation="255" wrapText="1"/>
    </xf>
    <xf numFmtId="0" fontId="2" fillId="0" borderId="34" xfId="0" applyFont="1" applyBorder="1" applyAlignment="1">
      <alignment horizontal="center" vertical="center" textRotation="255" wrapText="1"/>
    </xf>
    <xf numFmtId="0" fontId="2" fillId="4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textRotation="255" wrapText="1"/>
    </xf>
    <xf numFmtId="0" fontId="2" fillId="0" borderId="5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177" fontId="2" fillId="0" borderId="53" xfId="0" applyNumberFormat="1" applyFont="1" applyFill="1" applyBorder="1" applyAlignment="1">
      <alignment vertical="center"/>
    </xf>
    <xf numFmtId="177" fontId="2" fillId="0" borderId="52" xfId="0" applyNumberFormat="1" applyFont="1" applyFill="1" applyBorder="1" applyAlignment="1">
      <alignment vertical="center"/>
    </xf>
    <xf numFmtId="177" fontId="2" fillId="0" borderId="20" xfId="0" applyNumberFormat="1" applyFont="1" applyFill="1" applyBorder="1" applyAlignment="1">
      <alignment vertical="center"/>
    </xf>
    <xf numFmtId="177" fontId="2" fillId="0" borderId="40" xfId="0" applyNumberFormat="1" applyFont="1" applyFill="1" applyBorder="1" applyAlignment="1">
      <alignment vertical="center"/>
    </xf>
    <xf numFmtId="177" fontId="2" fillId="0" borderId="54" xfId="0" applyNumberFormat="1" applyFont="1" applyFill="1" applyBorder="1" applyAlignment="1">
      <alignment vertical="center"/>
    </xf>
    <xf numFmtId="177" fontId="2" fillId="0" borderId="41" xfId="0" applyNumberFormat="1" applyFont="1" applyFill="1" applyBorder="1" applyAlignment="1">
      <alignment vertical="center"/>
    </xf>
    <xf numFmtId="0" fontId="2" fillId="4" borderId="5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right" vertical="center"/>
    </xf>
    <xf numFmtId="0" fontId="2" fillId="4" borderId="24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176" fontId="2" fillId="4" borderId="30" xfId="0" applyNumberFormat="1" applyFont="1" applyFill="1" applyBorder="1" applyAlignment="1">
      <alignment vertical="center"/>
    </xf>
    <xf numFmtId="176" fontId="2" fillId="4" borderId="23" xfId="0" applyNumberFormat="1" applyFont="1" applyFill="1" applyBorder="1" applyAlignment="1">
      <alignment vertical="center"/>
    </xf>
    <xf numFmtId="0" fontId="2" fillId="4" borderId="59" xfId="0" applyFont="1" applyFill="1" applyBorder="1" applyAlignment="1">
      <alignment horizontal="center" vertical="center" textRotation="255"/>
    </xf>
    <xf numFmtId="0" fontId="2" fillId="4" borderId="63" xfId="0" applyFont="1" applyFill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8" fillId="0" borderId="6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textRotation="255" wrapText="1" indent="2"/>
    </xf>
    <xf numFmtId="0" fontId="8" fillId="0" borderId="5" xfId="0" applyFont="1" applyFill="1" applyBorder="1" applyAlignment="1">
      <alignment horizontal="left" vertical="center" wrapText="1"/>
    </xf>
    <xf numFmtId="176" fontId="2" fillId="0" borderId="41" xfId="0" applyNumberFormat="1" applyFont="1" applyFill="1" applyBorder="1" applyAlignment="1">
      <alignment horizontal="right" vertical="center"/>
    </xf>
    <xf numFmtId="176" fontId="2" fillId="0" borderId="63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176" fontId="2" fillId="0" borderId="25" xfId="0" applyNumberFormat="1" applyFont="1" applyFill="1" applyBorder="1" applyAlignment="1">
      <alignment vertical="center"/>
    </xf>
    <xf numFmtId="176" fontId="2" fillId="0" borderId="29" xfId="0" applyNumberFormat="1" applyFont="1" applyFill="1" applyBorder="1" applyAlignment="1">
      <alignment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0" fontId="2" fillId="2" borderId="6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 wrapText="1"/>
    </xf>
    <xf numFmtId="0" fontId="2" fillId="3" borderId="30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2" fillId="3" borderId="23" xfId="0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2" fillId="4" borderId="5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4" borderId="23" xfId="0" applyFont="1" applyFill="1" applyBorder="1" applyAlignment="1">
      <alignment horizontal="right" vertical="center" wrapText="1"/>
    </xf>
    <xf numFmtId="177" fontId="2" fillId="4" borderId="53" xfId="0" applyNumberFormat="1" applyFont="1" applyFill="1" applyBorder="1" applyAlignment="1">
      <alignment vertical="center" wrapText="1"/>
    </xf>
    <xf numFmtId="177" fontId="2" fillId="4" borderId="52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2" fillId="0" borderId="8" xfId="0" applyNumberFormat="1" applyFont="1" applyFill="1" applyBorder="1" applyAlignment="1">
      <alignment vertical="center"/>
    </xf>
    <xf numFmtId="0" fontId="2" fillId="0" borderId="6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30" xfId="0" applyFont="1" applyFill="1" applyBorder="1" applyAlignment="1">
      <alignment horizontal="right" vertical="center" wrapText="1"/>
    </xf>
    <xf numFmtId="0" fontId="8" fillId="0" borderId="24" xfId="0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horizontal="right" vertical="center" wrapText="1"/>
    </xf>
    <xf numFmtId="176" fontId="2" fillId="0" borderId="30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51" xfId="0" applyNumberFormat="1" applyFont="1" applyFill="1" applyBorder="1" applyAlignment="1">
      <alignment vertical="center"/>
    </xf>
    <xf numFmtId="176" fontId="2" fillId="0" borderId="49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 indent="2"/>
    </xf>
    <xf numFmtId="0" fontId="8" fillId="0" borderId="3" xfId="0" applyFont="1" applyBorder="1" applyAlignment="1">
      <alignment horizontal="left" vertical="center" wrapText="1"/>
    </xf>
    <xf numFmtId="176" fontId="2" fillId="0" borderId="51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3" fillId="3" borderId="3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176" fontId="2" fillId="3" borderId="24" xfId="0" applyNumberFormat="1" applyFont="1" applyFill="1" applyBorder="1" applyAlignment="1">
      <alignment horizontal="right" vertical="center"/>
    </xf>
    <xf numFmtId="176" fontId="0" fillId="3" borderId="23" xfId="0" applyNumberFormat="1" applyFill="1" applyBorder="1" applyAlignment="1">
      <alignment horizontal="right"/>
    </xf>
    <xf numFmtId="0" fontId="2" fillId="4" borderId="53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52" xfId="0" applyNumberFormat="1" applyFont="1" applyFill="1" applyBorder="1" applyAlignment="1">
      <alignment vertical="center"/>
    </xf>
    <xf numFmtId="0" fontId="2" fillId="4" borderId="30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176" fontId="2" fillId="4" borderId="25" xfId="0" applyNumberFormat="1" applyFont="1" applyFill="1" applyBorder="1" applyAlignment="1">
      <alignment horizontal="right" vertical="center"/>
    </xf>
    <xf numFmtId="176" fontId="2" fillId="4" borderId="29" xfId="0" applyNumberFormat="1" applyFont="1" applyFill="1" applyBorder="1" applyAlignment="1">
      <alignment horizontal="right" vertical="center"/>
    </xf>
    <xf numFmtId="0" fontId="8" fillId="4" borderId="30" xfId="0" applyFont="1" applyFill="1" applyBorder="1" applyAlignment="1">
      <alignment horizontal="right" vertical="center"/>
    </xf>
    <xf numFmtId="0" fontId="8" fillId="4" borderId="24" xfId="0" applyFont="1" applyFill="1" applyBorder="1" applyAlignment="1">
      <alignment horizontal="right" vertical="center"/>
    </xf>
    <xf numFmtId="0" fontId="8" fillId="4" borderId="23" xfId="0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46" xfId="0" applyNumberFormat="1" applyFont="1" applyFill="1" applyBorder="1" applyAlignment="1">
      <alignment horizontal="right" vertical="center"/>
    </xf>
    <xf numFmtId="0" fontId="2" fillId="0" borderId="57" xfId="0" applyFont="1" applyBorder="1" applyAlignment="1">
      <alignment horizontal="center" vertical="center" textRotation="255" wrapText="1"/>
    </xf>
    <xf numFmtId="0" fontId="2" fillId="0" borderId="59" xfId="0" applyFont="1" applyBorder="1" applyAlignment="1">
      <alignment horizontal="center" vertical="center" textRotation="255" wrapText="1"/>
    </xf>
    <xf numFmtId="0" fontId="2" fillId="0" borderId="53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6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7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>
      <alignment vertical="center"/>
    </xf>
    <xf numFmtId="176" fontId="2" fillId="0" borderId="45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176" fontId="2" fillId="0" borderId="46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76" fontId="2" fillId="0" borderId="37" xfId="0" applyNumberFormat="1" applyFont="1" applyFill="1" applyBorder="1" applyAlignment="1">
      <alignment vertical="center"/>
    </xf>
    <xf numFmtId="176" fontId="2" fillId="0" borderId="39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176" fontId="10" fillId="0" borderId="31" xfId="0" applyNumberFormat="1" applyFont="1" applyBorder="1" applyAlignment="1">
      <alignment vertical="center"/>
    </xf>
    <xf numFmtId="176" fontId="10" fillId="0" borderId="29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/>
    </xf>
    <xf numFmtId="176" fontId="2" fillId="0" borderId="57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76" fontId="2" fillId="3" borderId="25" xfId="0" applyNumberFormat="1" applyFont="1" applyFill="1" applyBorder="1" applyAlignment="1">
      <alignment vertical="center"/>
    </xf>
    <xf numFmtId="176" fontId="2" fillId="3" borderId="29" xfId="0" applyNumberFormat="1" applyFont="1" applyFill="1" applyBorder="1" applyAlignment="1">
      <alignment vertical="center"/>
    </xf>
    <xf numFmtId="0" fontId="2" fillId="3" borderId="5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textRotation="255"/>
    </xf>
    <xf numFmtId="0" fontId="2" fillId="3" borderId="54" xfId="0" applyFont="1" applyFill="1" applyBorder="1" applyAlignment="1">
      <alignment horizontal="center" vertical="center" textRotation="255"/>
    </xf>
    <xf numFmtId="0" fontId="2" fillId="0" borderId="5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176" fontId="2" fillId="0" borderId="55" xfId="0" applyNumberFormat="1" applyFont="1" applyBorder="1" applyAlignment="1">
      <alignment vertical="center"/>
    </xf>
    <xf numFmtId="176" fontId="2" fillId="0" borderId="50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0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48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76" fontId="2" fillId="0" borderId="63" xfId="0" applyNumberFormat="1" applyFont="1" applyBorder="1" applyAlignment="1">
      <alignment horizontal="right" vertical="center"/>
    </xf>
    <xf numFmtId="0" fontId="2" fillId="3" borderId="20" xfId="0" applyFont="1" applyFill="1" applyBorder="1" applyAlignment="1">
      <alignment vertical="center" textRotation="255"/>
    </xf>
    <xf numFmtId="0" fontId="2" fillId="3" borderId="54" xfId="0" applyFont="1" applyFill="1" applyBorder="1" applyAlignment="1">
      <alignment vertical="center" textRotation="255"/>
    </xf>
    <xf numFmtId="0" fontId="2" fillId="0" borderId="58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3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176" fontId="2" fillId="0" borderId="38" xfId="0" applyNumberFormat="1" applyFont="1" applyBorder="1" applyAlignment="1">
      <alignment vertical="center"/>
    </xf>
    <xf numFmtId="176" fontId="2" fillId="0" borderId="4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7" fillId="0" borderId="0" xfId="0" applyFont="1" applyAlignment="1">
      <alignment vertical="center" shrinkToFit="1"/>
    </xf>
    <xf numFmtId="0" fontId="2" fillId="0" borderId="13" xfId="0" applyFont="1" applyBorder="1" applyAlignment="1">
      <alignment horizontal="left" vertical="center" indent="1"/>
    </xf>
    <xf numFmtId="0" fontId="2" fillId="0" borderId="62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58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76" fontId="2" fillId="0" borderId="62" xfId="0" applyNumberFormat="1" applyFont="1" applyBorder="1" applyAlignment="1">
      <alignment horizontal="right" vertical="center"/>
    </xf>
    <xf numFmtId="176" fontId="2" fillId="0" borderId="3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176" fontId="2" fillId="0" borderId="54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176" fontId="2" fillId="0" borderId="53" xfId="0" applyNumberFormat="1" applyFont="1" applyBorder="1" applyAlignment="1">
      <alignment horizontal="right" vertical="center"/>
    </xf>
    <xf numFmtId="176" fontId="2" fillId="0" borderId="52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0" fontId="2" fillId="0" borderId="68" xfId="0" applyFont="1" applyBorder="1" applyAlignment="1">
      <alignment vertical="center" wrapText="1"/>
    </xf>
    <xf numFmtId="0" fontId="2" fillId="0" borderId="69" xfId="0" applyFont="1" applyBorder="1" applyAlignment="1">
      <alignment vertical="center" wrapText="1"/>
    </xf>
    <xf numFmtId="0" fontId="2" fillId="0" borderId="70" xfId="0" applyFont="1" applyBorder="1" applyAlignment="1">
      <alignment vertical="center" wrapText="1"/>
    </xf>
    <xf numFmtId="0" fontId="2" fillId="0" borderId="71" xfId="0" applyFont="1" applyBorder="1" applyAlignment="1">
      <alignment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65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176" fontId="2" fillId="0" borderId="65" xfId="0" applyNumberFormat="1" applyFont="1" applyBorder="1" applyAlignment="1">
      <alignment vertical="center"/>
    </xf>
    <xf numFmtId="0" fontId="2" fillId="0" borderId="60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66" xfId="0" applyFont="1" applyBorder="1" applyAlignment="1">
      <alignment vertical="center" shrinkToFit="1"/>
    </xf>
    <xf numFmtId="0" fontId="2" fillId="0" borderId="67" xfId="0" applyFont="1" applyBorder="1" applyAlignment="1">
      <alignment vertical="center"/>
    </xf>
    <xf numFmtId="38" fontId="2" fillId="0" borderId="58" xfId="1" applyFont="1" applyBorder="1" applyAlignment="1">
      <alignment vertical="center"/>
    </xf>
    <xf numFmtId="38" fontId="2" fillId="0" borderId="50" xfId="1" applyFont="1" applyBorder="1" applyAlignment="1">
      <alignment vertical="center"/>
    </xf>
    <xf numFmtId="176" fontId="2" fillId="0" borderId="53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176" fontId="2" fillId="0" borderId="61" xfId="0" applyNumberFormat="1" applyFont="1" applyBorder="1" applyAlignment="1">
      <alignment vertical="center"/>
    </xf>
    <xf numFmtId="176" fontId="2" fillId="0" borderId="49" xfId="0" applyNumberFormat="1" applyFont="1" applyBorder="1" applyAlignment="1">
      <alignment vertical="center"/>
    </xf>
    <xf numFmtId="0" fontId="2" fillId="6" borderId="53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2" fillId="6" borderId="52" xfId="0" applyFont="1" applyFill="1" applyBorder="1" applyAlignment="1">
      <alignment horizontal="right" vertical="center" wrapText="1"/>
    </xf>
    <xf numFmtId="0" fontId="2" fillId="6" borderId="20" xfId="0" applyFont="1" applyFill="1" applyBorder="1" applyAlignment="1">
      <alignment horizontal="right" vertical="center" wrapText="1"/>
    </xf>
    <xf numFmtId="0" fontId="2" fillId="6" borderId="0" xfId="0" applyFont="1" applyFill="1" applyBorder="1" applyAlignment="1">
      <alignment horizontal="right" vertical="center" wrapText="1"/>
    </xf>
    <xf numFmtId="0" fontId="2" fillId="6" borderId="40" xfId="0" applyFont="1" applyFill="1" applyBorder="1" applyAlignment="1">
      <alignment horizontal="right" vertical="center" wrapText="1"/>
    </xf>
    <xf numFmtId="0" fontId="2" fillId="6" borderId="54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0" fontId="2" fillId="6" borderId="41" xfId="0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&#12467;&#12511;&#12517;&#12491;&#12486;&#12451;&#20107;&#26989;&#20849;&#36890;/&#65298;&#65296;&#65297;&#65301;&#65315;&#65315;&#24540;&#21215;&#28310;&#20633;/&#39640;&#27954;&#65315;&#65315;/2015&#39640;&#27954;&#25552;&#26696;&#26360;&#35330;&#27491;&#31295;&#65288;0901&#65374;0902&#65289;/2015&#39640;&#27954;&#25552;&#26696;&#26360;&#12288;26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６　収支予算書（管理業務単表）H28"/>
      <sheetName val="様式２６　収支予算書（管理業務単表）H29"/>
      <sheetName val="様式２６　収支予算書（管理業務単表）H30"/>
      <sheetName val="様式２６　収支予算書（管理業務単表）H31"/>
      <sheetName val="様式２６　収支予算書（管理業務単表）H32"/>
      <sheetName val="Sheet1"/>
    </sheetNames>
    <sheetDataSet>
      <sheetData sheetId="0">
        <row r="30">
          <cell r="U30">
            <v>54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L43"/>
  <sheetViews>
    <sheetView tabSelected="1" zoomScale="85" zoomScaleNormal="85" zoomScaleSheetLayoutView="70" workbookViewId="0">
      <selection activeCell="G24" sqref="G24"/>
    </sheetView>
  </sheetViews>
  <sheetFormatPr defaultRowHeight="21" customHeight="1" x14ac:dyDescent="0.15"/>
  <cols>
    <col min="1" max="1" width="2.375" style="2" customWidth="1"/>
    <col min="2" max="2" width="3.125" style="2" customWidth="1"/>
    <col min="3" max="3" width="6.375" style="2" customWidth="1"/>
    <col min="4" max="4" width="9" style="2"/>
    <col min="5" max="5" width="12.875" style="2" customWidth="1"/>
    <col min="6" max="10" width="10.5" style="2" customWidth="1"/>
    <col min="11" max="12" width="9" style="2" customWidth="1"/>
    <col min="13" max="16384" width="9" style="2"/>
  </cols>
  <sheetData>
    <row r="1" spans="1:12" ht="21" customHeight="1" x14ac:dyDescent="0.15">
      <c r="A1" s="76" t="s">
        <v>32</v>
      </c>
      <c r="B1" s="76"/>
      <c r="C1" s="76"/>
      <c r="D1" s="76"/>
      <c r="E1" s="76"/>
      <c r="F1" s="76"/>
      <c r="G1" s="76"/>
      <c r="H1" s="76"/>
      <c r="I1" s="76"/>
      <c r="J1" s="75" t="s">
        <v>71</v>
      </c>
      <c r="K1" s="75"/>
      <c r="L1" s="75"/>
    </row>
    <row r="2" spans="1:12" ht="21" customHeight="1" x14ac:dyDescent="0.1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19"/>
    </row>
    <row r="3" spans="1:12" ht="21" customHeight="1" x14ac:dyDescent="0.15">
      <c r="B3" s="74" t="s">
        <v>3</v>
      </c>
      <c r="C3" s="74"/>
      <c r="D3" s="74"/>
      <c r="E3" s="74"/>
      <c r="F3" s="74"/>
      <c r="G3" s="74"/>
      <c r="H3" s="74"/>
      <c r="L3" s="6" t="s">
        <v>36</v>
      </c>
    </row>
    <row r="4" spans="1:12" ht="21" customHeight="1" x14ac:dyDescent="0.15">
      <c r="B4" s="69" t="s">
        <v>5</v>
      </c>
      <c r="C4" s="69"/>
      <c r="D4" s="69"/>
      <c r="E4" s="69"/>
      <c r="F4" s="15" t="s">
        <v>37</v>
      </c>
      <c r="G4" s="15" t="s">
        <v>38</v>
      </c>
      <c r="H4" s="15" t="s">
        <v>39</v>
      </c>
      <c r="I4" s="15" t="s">
        <v>40</v>
      </c>
      <c r="J4" s="15" t="s">
        <v>41</v>
      </c>
      <c r="K4" s="20" t="s">
        <v>1</v>
      </c>
      <c r="L4" s="20" t="s">
        <v>8</v>
      </c>
    </row>
    <row r="5" spans="1:12" ht="21" customHeight="1" x14ac:dyDescent="0.15">
      <c r="B5" s="71" t="s">
        <v>30</v>
      </c>
      <c r="C5" s="72"/>
      <c r="D5" s="72"/>
      <c r="E5" s="73"/>
      <c r="F5" s="25">
        <v>49134</v>
      </c>
      <c r="G5" s="26">
        <v>49917</v>
      </c>
      <c r="H5" s="26">
        <v>50088</v>
      </c>
      <c r="I5" s="26">
        <v>50160</v>
      </c>
      <c r="J5" s="26">
        <v>50230</v>
      </c>
      <c r="K5" s="27">
        <f>SUM(F5:J5)</f>
        <v>249529</v>
      </c>
      <c r="L5" s="25"/>
    </row>
    <row r="6" spans="1:12" ht="21" customHeight="1" x14ac:dyDescent="0.15">
      <c r="B6" s="54" t="s">
        <v>33</v>
      </c>
      <c r="C6" s="55"/>
      <c r="D6" s="55"/>
      <c r="E6" s="56"/>
      <c r="F6" s="28">
        <v>6152</v>
      </c>
      <c r="G6" s="28">
        <v>6269</v>
      </c>
      <c r="H6" s="28">
        <v>6441</v>
      </c>
      <c r="I6" s="28">
        <v>6557</v>
      </c>
      <c r="J6" s="28">
        <v>6671</v>
      </c>
      <c r="K6" s="29">
        <f>SUM(F6:J6)</f>
        <v>32090</v>
      </c>
      <c r="L6" s="18"/>
    </row>
    <row r="7" spans="1:12" ht="21" customHeight="1" x14ac:dyDescent="0.15">
      <c r="B7" s="50" t="s">
        <v>22</v>
      </c>
      <c r="C7" s="51"/>
      <c r="D7" s="51"/>
      <c r="E7" s="52"/>
      <c r="F7" s="30">
        <f>SUM(F5:F6)</f>
        <v>55286</v>
      </c>
      <c r="G7" s="30">
        <f>SUM(G5:G6)</f>
        <v>56186</v>
      </c>
      <c r="H7" s="30">
        <f>SUM(H5:H6)</f>
        <v>56529</v>
      </c>
      <c r="I7" s="30">
        <f>SUM(I5:I6)</f>
        <v>56717</v>
      </c>
      <c r="J7" s="30">
        <f>SUM(J5:J6)</f>
        <v>56901</v>
      </c>
      <c r="K7" s="31">
        <f>SUM(F7:J7)</f>
        <v>281619</v>
      </c>
      <c r="L7" s="32"/>
    </row>
    <row r="8" spans="1:12" ht="21" customHeight="1" x14ac:dyDescent="0.15">
      <c r="B8" s="71" t="s">
        <v>9</v>
      </c>
      <c r="C8" s="72"/>
      <c r="D8" s="72"/>
      <c r="E8" s="73"/>
      <c r="F8" s="26"/>
      <c r="G8" s="26"/>
      <c r="H8" s="26"/>
      <c r="I8" s="26"/>
      <c r="J8" s="26"/>
      <c r="K8" s="29"/>
      <c r="L8" s="25"/>
    </row>
    <row r="9" spans="1:12" ht="21" customHeight="1" x14ac:dyDescent="0.15">
      <c r="B9" s="53" t="s">
        <v>6</v>
      </c>
      <c r="C9" s="58" t="s">
        <v>72</v>
      </c>
      <c r="D9" s="59"/>
      <c r="E9" s="59"/>
      <c r="F9" s="28">
        <v>5</v>
      </c>
      <c r="G9" s="28">
        <v>5</v>
      </c>
      <c r="H9" s="28">
        <v>5</v>
      </c>
      <c r="I9" s="28">
        <v>5</v>
      </c>
      <c r="J9" s="28">
        <v>5</v>
      </c>
      <c r="K9" s="29">
        <f>SUM(F9:J9)</f>
        <v>25</v>
      </c>
      <c r="L9" s="18"/>
    </row>
    <row r="10" spans="1:12" ht="21" customHeight="1" x14ac:dyDescent="0.15">
      <c r="B10" s="53"/>
      <c r="C10" s="58" t="s">
        <v>73</v>
      </c>
      <c r="D10" s="59"/>
      <c r="E10" s="59"/>
      <c r="F10" s="28">
        <v>1600</v>
      </c>
      <c r="G10" s="28">
        <v>1628</v>
      </c>
      <c r="H10" s="28">
        <v>2028</v>
      </c>
      <c r="I10" s="28">
        <v>2028</v>
      </c>
      <c r="J10" s="28">
        <v>2028</v>
      </c>
      <c r="K10" s="29">
        <f t="shared" ref="K10:K13" si="0">SUM(F10:J10)</f>
        <v>9312</v>
      </c>
      <c r="L10" s="18"/>
    </row>
    <row r="11" spans="1:12" ht="21" customHeight="1" x14ac:dyDescent="0.15">
      <c r="B11" s="53"/>
      <c r="C11" s="58" t="s">
        <v>74</v>
      </c>
      <c r="D11" s="59"/>
      <c r="E11" s="59"/>
      <c r="F11" s="28">
        <v>244</v>
      </c>
      <c r="G11" s="28">
        <v>356</v>
      </c>
      <c r="H11" s="28">
        <v>356</v>
      </c>
      <c r="I11" s="28">
        <v>428</v>
      </c>
      <c r="J11" s="28">
        <v>528</v>
      </c>
      <c r="K11" s="29">
        <f t="shared" si="0"/>
        <v>1912</v>
      </c>
      <c r="L11" s="18"/>
    </row>
    <row r="12" spans="1:12" ht="21" customHeight="1" x14ac:dyDescent="0.15">
      <c r="B12" s="53"/>
      <c r="C12" s="58" t="s">
        <v>75</v>
      </c>
      <c r="D12" s="59"/>
      <c r="E12" s="59"/>
      <c r="F12" s="28">
        <v>16</v>
      </c>
      <c r="G12" s="28">
        <v>32</v>
      </c>
      <c r="H12" s="28">
        <v>32</v>
      </c>
      <c r="I12" s="28">
        <v>32</v>
      </c>
      <c r="J12" s="28">
        <v>32</v>
      </c>
      <c r="K12" s="29">
        <f t="shared" si="0"/>
        <v>144</v>
      </c>
      <c r="L12" s="18"/>
    </row>
    <row r="13" spans="1:12" ht="21" customHeight="1" x14ac:dyDescent="0.15">
      <c r="B13" s="53"/>
      <c r="C13" s="58" t="s">
        <v>76</v>
      </c>
      <c r="D13" s="59"/>
      <c r="E13" s="59"/>
      <c r="F13" s="28">
        <v>18</v>
      </c>
      <c r="G13" s="28">
        <v>18</v>
      </c>
      <c r="H13" s="28">
        <v>18</v>
      </c>
      <c r="I13" s="28">
        <v>18</v>
      </c>
      <c r="J13" s="28">
        <v>18</v>
      </c>
      <c r="K13" s="29">
        <f t="shared" si="0"/>
        <v>90</v>
      </c>
      <c r="L13" s="18"/>
    </row>
    <row r="14" spans="1:12" ht="21" customHeight="1" x14ac:dyDescent="0.15">
      <c r="B14" s="49" t="s">
        <v>23</v>
      </c>
      <c r="C14" s="49"/>
      <c r="D14" s="49"/>
      <c r="E14" s="49"/>
      <c r="F14" s="30">
        <f>SUM(F9:F13)</f>
        <v>1883</v>
      </c>
      <c r="G14" s="30">
        <f t="shared" ref="G14:J14" si="1">SUM(G9:G13)</f>
        <v>2039</v>
      </c>
      <c r="H14" s="30">
        <f t="shared" si="1"/>
        <v>2439</v>
      </c>
      <c r="I14" s="30">
        <f t="shared" si="1"/>
        <v>2511</v>
      </c>
      <c r="J14" s="30">
        <f t="shared" si="1"/>
        <v>2611</v>
      </c>
      <c r="K14" s="31">
        <f>SUM(F14:J14)</f>
        <v>11483</v>
      </c>
      <c r="L14" s="32"/>
    </row>
    <row r="15" spans="1:12" ht="21" customHeight="1" x14ac:dyDescent="0.15">
      <c r="B15" s="62" t="s">
        <v>1</v>
      </c>
      <c r="C15" s="62"/>
      <c r="D15" s="62"/>
      <c r="E15" s="62"/>
      <c r="F15" s="33">
        <f>+F7+F14</f>
        <v>57169</v>
      </c>
      <c r="G15" s="33">
        <f>+G7+G14</f>
        <v>58225</v>
      </c>
      <c r="H15" s="33">
        <f>+H7+H14</f>
        <v>58968</v>
      </c>
      <c r="I15" s="33">
        <f>+I7+I14</f>
        <v>59228</v>
      </c>
      <c r="J15" s="33">
        <f>+J7+J14</f>
        <v>59512</v>
      </c>
      <c r="K15" s="34">
        <f>SUM(F15:J15)</f>
        <v>293102</v>
      </c>
      <c r="L15" s="33"/>
    </row>
    <row r="16" spans="1:12" ht="11.25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2" ht="21" customHeight="1" x14ac:dyDescent="0.15">
      <c r="B17" s="78" t="s">
        <v>65</v>
      </c>
      <c r="C17" s="79" t="s">
        <v>66</v>
      </c>
      <c r="D17" s="79"/>
      <c r="E17" s="79"/>
      <c r="F17" s="16">
        <v>0.505</v>
      </c>
      <c r="G17" s="16">
        <v>0.51500000000000001</v>
      </c>
      <c r="H17" s="16">
        <v>0.53</v>
      </c>
      <c r="I17" s="16">
        <v>0.54</v>
      </c>
      <c r="J17" s="16">
        <v>0.55000000000000004</v>
      </c>
      <c r="K17" s="17"/>
      <c r="L17" s="1"/>
    </row>
    <row r="18" spans="2:12" ht="21" customHeight="1" x14ac:dyDescent="0.15">
      <c r="B18" s="78"/>
      <c r="C18" s="80" t="s">
        <v>77</v>
      </c>
      <c r="D18" s="80"/>
      <c r="E18" s="80"/>
      <c r="F18" s="35">
        <v>0.38900000000000001</v>
      </c>
      <c r="G18" s="35">
        <v>0.39700000000000002</v>
      </c>
      <c r="H18" s="35">
        <v>0.40799999999999997</v>
      </c>
      <c r="I18" s="35">
        <v>0.42199999999999999</v>
      </c>
      <c r="J18" s="35">
        <v>0.42799999999999999</v>
      </c>
      <c r="K18" s="17"/>
      <c r="L18" s="1"/>
    </row>
    <row r="19" spans="2:12" ht="21" customHeight="1" x14ac:dyDescent="0.15">
      <c r="B19" s="78"/>
      <c r="C19" s="81" t="s">
        <v>67</v>
      </c>
      <c r="D19" s="81"/>
      <c r="E19" s="81"/>
      <c r="F19" s="31">
        <v>128382</v>
      </c>
      <c r="G19" s="31">
        <v>130782</v>
      </c>
      <c r="H19" s="31">
        <v>134382</v>
      </c>
      <c r="I19" s="31">
        <v>136781</v>
      </c>
      <c r="J19" s="31">
        <v>139181</v>
      </c>
      <c r="K19" s="17"/>
      <c r="L19" s="1"/>
    </row>
    <row r="20" spans="2:12" ht="11.25" customHeight="1" x14ac:dyDescent="0.15">
      <c r="B20" s="1"/>
      <c r="C20" s="1"/>
      <c r="D20" s="1"/>
      <c r="E20" s="1"/>
      <c r="F20" s="1"/>
      <c r="G20" s="1"/>
      <c r="H20" s="1"/>
      <c r="I20" s="1"/>
      <c r="J20" s="1"/>
    </row>
    <row r="21" spans="2:12" ht="21" customHeight="1" x14ac:dyDescent="0.15">
      <c r="B21" s="74" t="s">
        <v>4</v>
      </c>
      <c r="C21" s="74"/>
      <c r="D21" s="74"/>
      <c r="E21" s="74"/>
      <c r="F21" s="74"/>
      <c r="G21" s="74"/>
      <c r="H21" s="74"/>
      <c r="L21" s="6" t="s">
        <v>36</v>
      </c>
    </row>
    <row r="22" spans="2:12" ht="21" customHeight="1" x14ac:dyDescent="0.15">
      <c r="B22" s="69" t="s">
        <v>5</v>
      </c>
      <c r="C22" s="69"/>
      <c r="D22" s="69"/>
      <c r="E22" s="69"/>
      <c r="F22" s="15" t="s">
        <v>37</v>
      </c>
      <c r="G22" s="15" t="s">
        <v>38</v>
      </c>
      <c r="H22" s="15" t="s">
        <v>39</v>
      </c>
      <c r="I22" s="15" t="s">
        <v>40</v>
      </c>
      <c r="J22" s="15" t="s">
        <v>41</v>
      </c>
      <c r="K22" s="20" t="s">
        <v>1</v>
      </c>
      <c r="L22" s="20" t="s">
        <v>8</v>
      </c>
    </row>
    <row r="23" spans="2:12" ht="21" customHeight="1" x14ac:dyDescent="0.15">
      <c r="B23" s="71" t="s">
        <v>11</v>
      </c>
      <c r="C23" s="72"/>
      <c r="D23" s="72"/>
      <c r="E23" s="73"/>
      <c r="F23" s="25">
        <f t="shared" ref="F23:J23" si="2">SUM(F24:F26)</f>
        <v>55232</v>
      </c>
      <c r="G23" s="25">
        <f t="shared" si="2"/>
        <v>56131</v>
      </c>
      <c r="H23" s="25">
        <f t="shared" si="2"/>
        <v>56474</v>
      </c>
      <c r="I23" s="25">
        <f t="shared" si="2"/>
        <v>56662</v>
      </c>
      <c r="J23" s="25">
        <f t="shared" si="2"/>
        <v>56846</v>
      </c>
      <c r="K23" s="27">
        <f t="shared" ref="K23:K28" si="3">SUM(F23:J23)</f>
        <v>281345</v>
      </c>
      <c r="L23" s="25"/>
    </row>
    <row r="24" spans="2:12" ht="21" customHeight="1" x14ac:dyDescent="0.15">
      <c r="B24" s="53" t="s">
        <v>6</v>
      </c>
      <c r="C24" s="70" t="s">
        <v>0</v>
      </c>
      <c r="D24" s="55"/>
      <c r="E24" s="56"/>
      <c r="F24" s="28">
        <v>22506</v>
      </c>
      <c r="G24" s="28">
        <v>22681</v>
      </c>
      <c r="H24" s="28">
        <v>22907</v>
      </c>
      <c r="I24" s="28">
        <v>23058</v>
      </c>
      <c r="J24" s="28">
        <v>23284</v>
      </c>
      <c r="K24" s="29">
        <f t="shared" si="3"/>
        <v>114436</v>
      </c>
      <c r="L24" s="18"/>
    </row>
    <row r="25" spans="2:12" ht="21" customHeight="1" x14ac:dyDescent="0.15">
      <c r="B25" s="53"/>
      <c r="C25" s="66" t="s">
        <v>27</v>
      </c>
      <c r="D25" s="67"/>
      <c r="E25" s="68"/>
      <c r="F25" s="28">
        <v>18214</v>
      </c>
      <c r="G25" s="28">
        <v>18670</v>
      </c>
      <c r="H25" s="28">
        <v>18787</v>
      </c>
      <c r="I25" s="28">
        <v>18824</v>
      </c>
      <c r="J25" s="28">
        <v>18782</v>
      </c>
      <c r="K25" s="29">
        <f t="shared" si="3"/>
        <v>93277</v>
      </c>
      <c r="L25" s="18"/>
    </row>
    <row r="26" spans="2:12" ht="21" customHeight="1" x14ac:dyDescent="0.15">
      <c r="B26" s="53"/>
      <c r="C26" s="64" t="s">
        <v>26</v>
      </c>
      <c r="D26" s="65"/>
      <c r="E26" s="65"/>
      <c r="F26" s="28">
        <v>14512</v>
      </c>
      <c r="G26" s="28">
        <v>14780</v>
      </c>
      <c r="H26" s="28">
        <v>14780</v>
      </c>
      <c r="I26" s="28">
        <v>14780</v>
      </c>
      <c r="J26" s="28">
        <v>14780</v>
      </c>
      <c r="K26" s="29">
        <f t="shared" si="3"/>
        <v>73632</v>
      </c>
      <c r="L26" s="18"/>
    </row>
    <row r="27" spans="2:12" ht="21" customHeight="1" x14ac:dyDescent="0.15">
      <c r="B27" s="54" t="s">
        <v>35</v>
      </c>
      <c r="C27" s="55"/>
      <c r="D27" s="55"/>
      <c r="E27" s="56"/>
      <c r="F27" s="28">
        <v>54</v>
      </c>
      <c r="G27" s="28">
        <v>55</v>
      </c>
      <c r="H27" s="28">
        <f t="shared" ref="H27:J27" si="4">G27</f>
        <v>55</v>
      </c>
      <c r="I27" s="28">
        <f t="shared" si="4"/>
        <v>55</v>
      </c>
      <c r="J27" s="28">
        <f t="shared" si="4"/>
        <v>55</v>
      </c>
      <c r="K27" s="29">
        <f t="shared" si="3"/>
        <v>274</v>
      </c>
      <c r="L27" s="18"/>
    </row>
    <row r="28" spans="2:12" ht="21" customHeight="1" x14ac:dyDescent="0.15">
      <c r="B28" s="50" t="s">
        <v>34</v>
      </c>
      <c r="C28" s="51"/>
      <c r="D28" s="51"/>
      <c r="E28" s="52"/>
      <c r="F28" s="30">
        <f>+F23+F27</f>
        <v>55286</v>
      </c>
      <c r="G28" s="30">
        <f t="shared" ref="G28:J28" si="5">+G23+G27</f>
        <v>56186</v>
      </c>
      <c r="H28" s="30">
        <f t="shared" si="5"/>
        <v>56529</v>
      </c>
      <c r="I28" s="30">
        <f t="shared" si="5"/>
        <v>56717</v>
      </c>
      <c r="J28" s="30">
        <f t="shared" si="5"/>
        <v>56901</v>
      </c>
      <c r="K28" s="31">
        <f t="shared" si="3"/>
        <v>281619</v>
      </c>
      <c r="L28" s="32"/>
    </row>
    <row r="29" spans="2:12" ht="21" customHeight="1" x14ac:dyDescent="0.15">
      <c r="B29" s="63" t="s">
        <v>14</v>
      </c>
      <c r="C29" s="63"/>
      <c r="D29" s="63"/>
      <c r="E29" s="63"/>
      <c r="F29" s="26"/>
      <c r="G29" s="26"/>
      <c r="H29" s="26"/>
      <c r="I29" s="26"/>
      <c r="J29" s="26"/>
      <c r="K29" s="27"/>
      <c r="L29" s="25"/>
    </row>
    <row r="30" spans="2:12" ht="21" customHeight="1" x14ac:dyDescent="0.15">
      <c r="B30" s="60" t="s">
        <v>24</v>
      </c>
      <c r="C30" s="58" t="s">
        <v>72</v>
      </c>
      <c r="D30" s="59"/>
      <c r="E30" s="59"/>
      <c r="F30" s="28">
        <v>170</v>
      </c>
      <c r="G30" s="28">
        <v>170</v>
      </c>
      <c r="H30" s="28">
        <v>170</v>
      </c>
      <c r="I30" s="28">
        <v>170</v>
      </c>
      <c r="J30" s="28">
        <v>170</v>
      </c>
      <c r="K30" s="29">
        <f t="shared" ref="K30:K34" si="6">SUM(F30:J30)</f>
        <v>850</v>
      </c>
      <c r="L30" s="18"/>
    </row>
    <row r="31" spans="2:12" ht="21" customHeight="1" x14ac:dyDescent="0.15">
      <c r="B31" s="61"/>
      <c r="C31" s="58" t="s">
        <v>73</v>
      </c>
      <c r="D31" s="59"/>
      <c r="E31" s="59"/>
      <c r="F31" s="28">
        <v>1384</v>
      </c>
      <c r="G31" s="28">
        <v>1393</v>
      </c>
      <c r="H31" s="28">
        <v>1779</v>
      </c>
      <c r="I31" s="28">
        <v>1779</v>
      </c>
      <c r="J31" s="28">
        <v>1779</v>
      </c>
      <c r="K31" s="29">
        <f t="shared" si="6"/>
        <v>8114</v>
      </c>
      <c r="L31" s="18"/>
    </row>
    <row r="32" spans="2:12" ht="21" customHeight="1" x14ac:dyDescent="0.15">
      <c r="B32" s="61"/>
      <c r="C32" s="58" t="s">
        <v>74</v>
      </c>
      <c r="D32" s="59"/>
      <c r="E32" s="59"/>
      <c r="F32" s="28">
        <v>253</v>
      </c>
      <c r="G32" s="28">
        <v>369</v>
      </c>
      <c r="H32" s="28">
        <v>369</v>
      </c>
      <c r="I32" s="28">
        <v>456</v>
      </c>
      <c r="J32" s="28">
        <v>519</v>
      </c>
      <c r="K32" s="29">
        <f t="shared" si="6"/>
        <v>1966</v>
      </c>
      <c r="L32" s="18"/>
    </row>
    <row r="33" spans="2:12" ht="21" customHeight="1" x14ac:dyDescent="0.15">
      <c r="B33" s="61"/>
      <c r="C33" s="58" t="s">
        <v>75</v>
      </c>
      <c r="D33" s="59"/>
      <c r="E33" s="59"/>
      <c r="F33" s="28">
        <v>54</v>
      </c>
      <c r="G33" s="28">
        <v>69</v>
      </c>
      <c r="H33" s="28">
        <v>69</v>
      </c>
      <c r="I33" s="28">
        <v>69</v>
      </c>
      <c r="J33" s="28">
        <v>69</v>
      </c>
      <c r="K33" s="29">
        <f t="shared" si="6"/>
        <v>330</v>
      </c>
      <c r="L33" s="18"/>
    </row>
    <row r="34" spans="2:12" ht="21" customHeight="1" x14ac:dyDescent="0.15">
      <c r="B34" s="61"/>
      <c r="C34" s="58" t="s">
        <v>76</v>
      </c>
      <c r="D34" s="59"/>
      <c r="E34" s="59"/>
      <c r="F34" s="28">
        <v>11</v>
      </c>
      <c r="G34" s="28">
        <v>11</v>
      </c>
      <c r="H34" s="28">
        <v>11</v>
      </c>
      <c r="I34" s="28">
        <v>11</v>
      </c>
      <c r="J34" s="28">
        <v>11</v>
      </c>
      <c r="K34" s="29">
        <f t="shared" si="6"/>
        <v>55</v>
      </c>
      <c r="L34" s="18"/>
    </row>
    <row r="35" spans="2:12" ht="21" customHeight="1" x14ac:dyDescent="0.15">
      <c r="B35" s="49" t="s">
        <v>22</v>
      </c>
      <c r="C35" s="49"/>
      <c r="D35" s="49"/>
      <c r="E35" s="49"/>
      <c r="F35" s="36">
        <f>SUM(F30:F34)</f>
        <v>1872</v>
      </c>
      <c r="G35" s="36">
        <f t="shared" ref="G35:J35" si="7">SUM(G30:G34)</f>
        <v>2012</v>
      </c>
      <c r="H35" s="36">
        <f t="shared" si="7"/>
        <v>2398</v>
      </c>
      <c r="I35" s="36">
        <f t="shared" si="7"/>
        <v>2485</v>
      </c>
      <c r="J35" s="36">
        <f t="shared" si="7"/>
        <v>2548</v>
      </c>
      <c r="K35" s="31">
        <f>SUM(F35:J35)</f>
        <v>11315</v>
      </c>
      <c r="L35" s="32"/>
    </row>
    <row r="36" spans="2:12" ht="21" customHeight="1" x14ac:dyDescent="0.15">
      <c r="B36" s="62" t="s">
        <v>1</v>
      </c>
      <c r="C36" s="62"/>
      <c r="D36" s="62"/>
      <c r="E36" s="62"/>
      <c r="F36" s="34">
        <f>+F28+F35</f>
        <v>57158</v>
      </c>
      <c r="G36" s="34">
        <f>+G28+G35</f>
        <v>58198</v>
      </c>
      <c r="H36" s="34">
        <f>+H28+H35</f>
        <v>58927</v>
      </c>
      <c r="I36" s="34">
        <f>+I28+I35</f>
        <v>59202</v>
      </c>
      <c r="J36" s="34">
        <f>+J28+J35</f>
        <v>59449</v>
      </c>
      <c r="K36" s="34">
        <f>SUM(F36:J36)</f>
        <v>292934</v>
      </c>
      <c r="L36" s="33"/>
    </row>
    <row r="37" spans="2:12" ht="12" customHeight="1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12" ht="21" customHeight="1" x14ac:dyDescent="0.15">
      <c r="B38" s="57" t="s">
        <v>61</v>
      </c>
      <c r="C38" s="57"/>
      <c r="D38" s="57"/>
      <c r="E38" s="57"/>
      <c r="F38" s="57"/>
      <c r="G38" s="57"/>
      <c r="H38" s="57"/>
      <c r="I38" s="57"/>
      <c r="J38" s="57"/>
      <c r="K38" s="57"/>
    </row>
    <row r="39" spans="2:12" ht="21" customHeight="1" x14ac:dyDescent="0.15"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2:12" ht="21" customHeight="1" x14ac:dyDescent="0.15">
      <c r="B40" s="82" t="s">
        <v>69</v>
      </c>
      <c r="C40" s="82"/>
      <c r="D40" s="82"/>
      <c r="E40" s="82"/>
      <c r="F40" s="82"/>
      <c r="G40" s="82"/>
      <c r="H40" s="82"/>
      <c r="I40" s="82"/>
      <c r="J40" s="82"/>
      <c r="K40" s="82"/>
    </row>
    <row r="41" spans="2:12" ht="21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2:12" ht="30.75" customHeight="1" x14ac:dyDescent="0.15">
      <c r="B42" s="48" t="s">
        <v>29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2:12" ht="40.5" customHeight="1" x14ac:dyDescent="0.15">
      <c r="B43" s="48" t="s">
        <v>68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</row>
  </sheetData>
  <mergeCells count="43">
    <mergeCell ref="B43:L43"/>
    <mergeCell ref="B21:H21"/>
    <mergeCell ref="B14:E14"/>
    <mergeCell ref="J1:L1"/>
    <mergeCell ref="A1:I1"/>
    <mergeCell ref="A2:I2"/>
    <mergeCell ref="B3:H3"/>
    <mergeCell ref="B4:E4"/>
    <mergeCell ref="B17:B19"/>
    <mergeCell ref="C17:E17"/>
    <mergeCell ref="C18:E18"/>
    <mergeCell ref="C19:E19"/>
    <mergeCell ref="B40:K41"/>
    <mergeCell ref="B7:E7"/>
    <mergeCell ref="B5:E5"/>
    <mergeCell ref="B6:E6"/>
    <mergeCell ref="B8:E8"/>
    <mergeCell ref="C9:E9"/>
    <mergeCell ref="C10:E10"/>
    <mergeCell ref="C11:E11"/>
    <mergeCell ref="B15:E15"/>
    <mergeCell ref="B22:E22"/>
    <mergeCell ref="B9:B13"/>
    <mergeCell ref="C24:E24"/>
    <mergeCell ref="C12:E12"/>
    <mergeCell ref="C13:E13"/>
    <mergeCell ref="B23:E23"/>
    <mergeCell ref="B42:L42"/>
    <mergeCell ref="B35:E35"/>
    <mergeCell ref="B28:E28"/>
    <mergeCell ref="B24:B26"/>
    <mergeCell ref="B27:E27"/>
    <mergeCell ref="B38:K39"/>
    <mergeCell ref="C31:E31"/>
    <mergeCell ref="C30:E30"/>
    <mergeCell ref="B30:B34"/>
    <mergeCell ref="C34:E34"/>
    <mergeCell ref="C32:E32"/>
    <mergeCell ref="B36:E36"/>
    <mergeCell ref="B29:E29"/>
    <mergeCell ref="C26:E26"/>
    <mergeCell ref="C33:E33"/>
    <mergeCell ref="C25:E25"/>
  </mergeCells>
  <phoneticPr fontId="1"/>
  <printOptions horizontalCentered="1"/>
  <pageMargins left="0.74803149606299213" right="0.6692913385826772" top="0.98425196850393704" bottom="0.59055118110236227" header="0.51181102362204722" footer="0.51181102362204722"/>
  <pageSetup paperSize="9" scale="85" firstPageNumber="55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V195"/>
  <sheetViews>
    <sheetView zoomScaleNormal="100" zoomScaleSheetLayoutView="80" workbookViewId="0">
      <selection activeCell="L192" sqref="L192"/>
    </sheetView>
  </sheetViews>
  <sheetFormatPr defaultRowHeight="21" customHeight="1" x14ac:dyDescent="0.15"/>
  <cols>
    <col min="1" max="1" width="3.25" style="7" customWidth="1"/>
    <col min="2" max="2" width="3.375" style="7" customWidth="1"/>
    <col min="3" max="3" width="9" style="7"/>
    <col min="4" max="4" width="20.125" style="7" customWidth="1"/>
    <col min="5" max="12" width="9" style="7"/>
    <col min="13" max="13" width="3.375" style="7" customWidth="1"/>
    <col min="14" max="14" width="10.5" style="7" customWidth="1"/>
    <col min="15" max="15" width="10.25" style="7" customWidth="1"/>
    <col min="16" max="19" width="9" style="7"/>
    <col min="20" max="20" width="10" style="7" customWidth="1"/>
    <col min="21" max="16384" width="9" style="7"/>
  </cols>
  <sheetData>
    <row r="1" spans="1:22" ht="21" customHeight="1" x14ac:dyDescent="0.15">
      <c r="A1" s="253" t="s">
        <v>31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T1" s="254" t="s">
        <v>71</v>
      </c>
      <c r="U1" s="254"/>
      <c r="V1" s="254"/>
    </row>
    <row r="2" spans="1:22" ht="21" customHeight="1" x14ac:dyDescent="0.15">
      <c r="A2" s="255" t="s">
        <v>78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22" ht="21" customHeight="1" x14ac:dyDescent="0.15">
      <c r="A3" s="256"/>
      <c r="B3" s="257"/>
      <c r="C3" s="257"/>
      <c r="D3" s="258"/>
      <c r="E3" s="259" t="s">
        <v>42</v>
      </c>
      <c r="F3" s="260"/>
      <c r="G3" s="260"/>
      <c r="H3" s="260"/>
      <c r="I3" s="261"/>
      <c r="J3" s="260" t="s">
        <v>43</v>
      </c>
      <c r="K3" s="261"/>
      <c r="M3" s="262"/>
      <c r="N3" s="263"/>
      <c r="O3" s="264" t="s">
        <v>21</v>
      </c>
      <c r="P3" s="264"/>
      <c r="Q3" s="264" t="s">
        <v>58</v>
      </c>
      <c r="R3" s="264"/>
      <c r="S3" s="264"/>
      <c r="T3" s="264"/>
      <c r="U3" s="264" t="s">
        <v>43</v>
      </c>
      <c r="V3" s="265"/>
    </row>
    <row r="4" spans="1:22" ht="21" customHeight="1" x14ac:dyDescent="0.15">
      <c r="A4" s="217" t="s">
        <v>13</v>
      </c>
      <c r="B4" s="218"/>
      <c r="C4" s="218"/>
      <c r="D4" s="218"/>
      <c r="E4" s="157"/>
      <c r="F4" s="219"/>
      <c r="G4" s="219"/>
      <c r="H4" s="219"/>
      <c r="I4" s="220"/>
      <c r="J4" s="221">
        <f>SUM(J5:K6)</f>
        <v>55286</v>
      </c>
      <c r="K4" s="222"/>
      <c r="M4" s="223"/>
      <c r="N4" s="226" t="s">
        <v>44</v>
      </c>
      <c r="O4" s="229" t="s">
        <v>18</v>
      </c>
      <c r="P4" s="230"/>
      <c r="Q4" s="148" t="s">
        <v>79</v>
      </c>
      <c r="R4" s="149"/>
      <c r="S4" s="149"/>
      <c r="T4" s="150"/>
      <c r="U4" s="270">
        <v>290</v>
      </c>
      <c r="V4" s="267"/>
    </row>
    <row r="5" spans="1:22" ht="21" customHeight="1" x14ac:dyDescent="0.15">
      <c r="A5" s="233" t="s">
        <v>57</v>
      </c>
      <c r="B5" s="234"/>
      <c r="C5" s="234"/>
      <c r="D5" s="234"/>
      <c r="E5" s="235"/>
      <c r="F5" s="236"/>
      <c r="G5" s="236"/>
      <c r="H5" s="236"/>
      <c r="I5" s="237"/>
      <c r="J5" s="238">
        <v>49134</v>
      </c>
      <c r="K5" s="239"/>
      <c r="M5" s="224"/>
      <c r="N5" s="227"/>
      <c r="O5" s="175" t="s">
        <v>80</v>
      </c>
      <c r="P5" s="176"/>
      <c r="Q5" s="177" t="s">
        <v>81</v>
      </c>
      <c r="R5" s="178"/>
      <c r="S5" s="178"/>
      <c r="T5" s="179"/>
      <c r="U5" s="124">
        <v>534</v>
      </c>
      <c r="V5" s="125"/>
    </row>
    <row r="6" spans="1:22" ht="21" customHeight="1" x14ac:dyDescent="0.15">
      <c r="A6" s="163" t="s">
        <v>45</v>
      </c>
      <c r="B6" s="234"/>
      <c r="C6" s="234"/>
      <c r="D6" s="234"/>
      <c r="E6" s="240" t="s">
        <v>54</v>
      </c>
      <c r="F6" s="241"/>
      <c r="G6" s="241"/>
      <c r="H6" s="241"/>
      <c r="I6" s="242"/>
      <c r="J6" s="243">
        <f>+J20</f>
        <v>6152</v>
      </c>
      <c r="K6" s="244"/>
      <c r="M6" s="224"/>
      <c r="N6" s="227"/>
      <c r="O6" s="175" t="s">
        <v>82</v>
      </c>
      <c r="P6" s="176"/>
      <c r="Q6" s="177" t="s">
        <v>83</v>
      </c>
      <c r="R6" s="178"/>
      <c r="S6" s="178"/>
      <c r="T6" s="179"/>
      <c r="U6" s="124">
        <v>134</v>
      </c>
      <c r="V6" s="125"/>
    </row>
    <row r="7" spans="1:22" ht="21" customHeight="1" x14ac:dyDescent="0.15">
      <c r="A7" s="8"/>
      <c r="B7" s="245" t="s">
        <v>46</v>
      </c>
      <c r="C7" s="247" t="s">
        <v>84</v>
      </c>
      <c r="D7" s="248"/>
      <c r="E7" s="249" t="s">
        <v>85</v>
      </c>
      <c r="F7" s="250"/>
      <c r="G7" s="250"/>
      <c r="H7" s="250"/>
      <c r="I7" s="250"/>
      <c r="J7" s="251">
        <v>1116</v>
      </c>
      <c r="K7" s="252"/>
      <c r="M7" s="224"/>
      <c r="N7" s="227"/>
      <c r="O7" s="175" t="s">
        <v>86</v>
      </c>
      <c r="P7" s="176"/>
      <c r="Q7" s="177" t="s">
        <v>87</v>
      </c>
      <c r="R7" s="178"/>
      <c r="S7" s="178"/>
      <c r="T7" s="179"/>
      <c r="U7" s="124">
        <v>146</v>
      </c>
      <c r="V7" s="125"/>
    </row>
    <row r="8" spans="1:22" ht="21" customHeight="1" x14ac:dyDescent="0.15">
      <c r="A8" s="9"/>
      <c r="B8" s="246"/>
      <c r="C8" s="196"/>
      <c r="D8" s="197"/>
      <c r="E8" s="200" t="s">
        <v>88</v>
      </c>
      <c r="F8" s="201"/>
      <c r="G8" s="201"/>
      <c r="H8" s="201"/>
      <c r="I8" s="201"/>
      <c r="J8" s="202">
        <v>774</v>
      </c>
      <c r="K8" s="203"/>
      <c r="M8" s="224"/>
      <c r="N8" s="227"/>
      <c r="O8" s="175" t="s">
        <v>89</v>
      </c>
      <c r="P8" s="176"/>
      <c r="Q8" s="177" t="s">
        <v>90</v>
      </c>
      <c r="R8" s="178"/>
      <c r="S8" s="178"/>
      <c r="T8" s="179"/>
      <c r="U8" s="124">
        <v>62</v>
      </c>
      <c r="V8" s="125"/>
    </row>
    <row r="9" spans="1:22" ht="21" customHeight="1" x14ac:dyDescent="0.15">
      <c r="A9" s="9"/>
      <c r="B9" s="246"/>
      <c r="C9" s="198"/>
      <c r="D9" s="199"/>
      <c r="E9" s="200" t="s">
        <v>91</v>
      </c>
      <c r="F9" s="201"/>
      <c r="G9" s="201"/>
      <c r="H9" s="201"/>
      <c r="I9" s="201"/>
      <c r="J9" s="202">
        <v>150</v>
      </c>
      <c r="K9" s="203"/>
      <c r="M9" s="224"/>
      <c r="N9" s="227"/>
      <c r="O9" s="175" t="s">
        <v>92</v>
      </c>
      <c r="P9" s="176"/>
      <c r="Q9" s="177" t="s">
        <v>93</v>
      </c>
      <c r="R9" s="178"/>
      <c r="S9" s="178"/>
      <c r="T9" s="179"/>
      <c r="U9" s="180">
        <v>12113</v>
      </c>
      <c r="V9" s="152"/>
    </row>
    <row r="10" spans="1:22" ht="21" customHeight="1" x14ac:dyDescent="0.15">
      <c r="A10" s="9"/>
      <c r="B10" s="246"/>
      <c r="C10" s="194" t="s">
        <v>94</v>
      </c>
      <c r="D10" s="195"/>
      <c r="E10" s="200" t="s">
        <v>95</v>
      </c>
      <c r="F10" s="201"/>
      <c r="G10" s="201"/>
      <c r="H10" s="201"/>
      <c r="I10" s="201"/>
      <c r="J10" s="202">
        <v>386</v>
      </c>
      <c r="K10" s="203"/>
      <c r="M10" s="224"/>
      <c r="N10" s="227"/>
      <c r="O10" s="175" t="s">
        <v>96</v>
      </c>
      <c r="P10" s="176"/>
      <c r="Q10" s="177" t="s">
        <v>97</v>
      </c>
      <c r="R10" s="178"/>
      <c r="S10" s="178"/>
      <c r="T10" s="179"/>
      <c r="U10" s="124">
        <v>250</v>
      </c>
      <c r="V10" s="125"/>
    </row>
    <row r="11" spans="1:22" ht="21" customHeight="1" x14ac:dyDescent="0.15">
      <c r="A11" s="9"/>
      <c r="B11" s="246"/>
      <c r="C11" s="196"/>
      <c r="D11" s="197"/>
      <c r="E11" s="200" t="s">
        <v>98</v>
      </c>
      <c r="F11" s="201"/>
      <c r="G11" s="201"/>
      <c r="H11" s="201"/>
      <c r="I11" s="201"/>
      <c r="J11" s="202">
        <v>208</v>
      </c>
      <c r="K11" s="203"/>
      <c r="M11" s="224"/>
      <c r="N11" s="227"/>
      <c r="O11" s="175" t="s">
        <v>99</v>
      </c>
      <c r="P11" s="176"/>
      <c r="Q11" s="177" t="s">
        <v>100</v>
      </c>
      <c r="R11" s="178"/>
      <c r="S11" s="178"/>
      <c r="T11" s="179"/>
      <c r="U11" s="180">
        <v>400</v>
      </c>
      <c r="V11" s="152"/>
    </row>
    <row r="12" spans="1:22" ht="21" customHeight="1" x14ac:dyDescent="0.15">
      <c r="A12" s="9"/>
      <c r="B12" s="246"/>
      <c r="C12" s="196"/>
      <c r="D12" s="197"/>
      <c r="E12" s="200" t="s">
        <v>101</v>
      </c>
      <c r="F12" s="201"/>
      <c r="G12" s="201"/>
      <c r="H12" s="201"/>
      <c r="I12" s="201"/>
      <c r="J12" s="202">
        <v>269</v>
      </c>
      <c r="K12" s="203"/>
      <c r="M12" s="224"/>
      <c r="N12" s="227"/>
      <c r="O12" s="175" t="s">
        <v>102</v>
      </c>
      <c r="P12" s="176"/>
      <c r="Q12" s="177" t="s">
        <v>103</v>
      </c>
      <c r="R12" s="178"/>
      <c r="S12" s="178"/>
      <c r="T12" s="179"/>
      <c r="U12" s="180">
        <v>117</v>
      </c>
      <c r="V12" s="152"/>
    </row>
    <row r="13" spans="1:22" ht="21" customHeight="1" x14ac:dyDescent="0.15">
      <c r="A13" s="9"/>
      <c r="B13" s="246"/>
      <c r="C13" s="196"/>
      <c r="D13" s="197"/>
      <c r="E13" s="200" t="s">
        <v>104</v>
      </c>
      <c r="F13" s="201"/>
      <c r="G13" s="201"/>
      <c r="H13" s="201"/>
      <c r="I13" s="201"/>
      <c r="J13" s="202">
        <v>161</v>
      </c>
      <c r="K13" s="203"/>
      <c r="M13" s="224"/>
      <c r="N13" s="227"/>
      <c r="O13" s="175" t="s">
        <v>19</v>
      </c>
      <c r="P13" s="176"/>
      <c r="Q13" s="177" t="s">
        <v>105</v>
      </c>
      <c r="R13" s="178"/>
      <c r="S13" s="178"/>
      <c r="T13" s="179"/>
      <c r="U13" s="180">
        <v>52</v>
      </c>
      <c r="V13" s="152"/>
    </row>
    <row r="14" spans="1:22" ht="21" customHeight="1" x14ac:dyDescent="0.15">
      <c r="A14" s="9"/>
      <c r="B14" s="246"/>
      <c r="C14" s="196"/>
      <c r="D14" s="197"/>
      <c r="E14" s="200" t="s">
        <v>106</v>
      </c>
      <c r="F14" s="201"/>
      <c r="G14" s="201"/>
      <c r="H14" s="201"/>
      <c r="I14" s="201"/>
      <c r="J14" s="202">
        <v>257</v>
      </c>
      <c r="K14" s="203"/>
      <c r="M14" s="224"/>
      <c r="N14" s="227"/>
      <c r="O14" s="175" t="s">
        <v>107</v>
      </c>
      <c r="P14" s="176"/>
      <c r="Q14" s="209" t="s">
        <v>108</v>
      </c>
      <c r="R14" s="210"/>
      <c r="S14" s="210"/>
      <c r="T14" s="211"/>
      <c r="U14" s="282">
        <v>52</v>
      </c>
      <c r="V14" s="283"/>
    </row>
    <row r="15" spans="1:22" ht="21" customHeight="1" x14ac:dyDescent="0.15">
      <c r="A15" s="9"/>
      <c r="B15" s="246"/>
      <c r="C15" s="196"/>
      <c r="D15" s="197"/>
      <c r="E15" s="200" t="s">
        <v>109</v>
      </c>
      <c r="F15" s="201"/>
      <c r="G15" s="201"/>
      <c r="H15" s="201"/>
      <c r="I15" s="201"/>
      <c r="J15" s="202">
        <v>311</v>
      </c>
      <c r="K15" s="203"/>
      <c r="M15" s="224"/>
      <c r="N15" s="227"/>
      <c r="O15" s="181" t="s">
        <v>110</v>
      </c>
      <c r="P15" s="182"/>
      <c r="Q15" s="212" t="s">
        <v>111</v>
      </c>
      <c r="R15" s="213"/>
      <c r="S15" s="213"/>
      <c r="T15" s="214"/>
      <c r="U15" s="280">
        <v>60</v>
      </c>
      <c r="V15" s="281"/>
    </row>
    <row r="16" spans="1:22" ht="21" customHeight="1" x14ac:dyDescent="0.15">
      <c r="A16" s="9"/>
      <c r="B16" s="246"/>
      <c r="C16" s="198"/>
      <c r="D16" s="199"/>
      <c r="E16" s="200" t="s">
        <v>112</v>
      </c>
      <c r="F16" s="201"/>
      <c r="G16" s="201"/>
      <c r="H16" s="201"/>
      <c r="I16" s="201"/>
      <c r="J16" s="202">
        <v>121</v>
      </c>
      <c r="K16" s="203"/>
      <c r="M16" s="224"/>
      <c r="N16" s="227"/>
      <c r="O16" s="215" t="s">
        <v>113</v>
      </c>
      <c r="P16" s="216"/>
      <c r="Q16" s="209" t="s">
        <v>114</v>
      </c>
      <c r="R16" s="210"/>
      <c r="S16" s="210"/>
      <c r="T16" s="211"/>
      <c r="U16" s="271">
        <v>48</v>
      </c>
      <c r="V16" s="272"/>
    </row>
    <row r="17" spans="1:22" ht="21" customHeight="1" x14ac:dyDescent="0.15">
      <c r="A17" s="9"/>
      <c r="B17" s="246"/>
      <c r="C17" s="194" t="s">
        <v>115</v>
      </c>
      <c r="D17" s="195"/>
      <c r="E17" s="200" t="s">
        <v>116</v>
      </c>
      <c r="F17" s="201"/>
      <c r="G17" s="201"/>
      <c r="H17" s="201"/>
      <c r="I17" s="201"/>
      <c r="J17" s="202">
        <v>86</v>
      </c>
      <c r="K17" s="203"/>
      <c r="M17" s="224"/>
      <c r="N17" s="227"/>
      <c r="O17" s="175" t="s">
        <v>117</v>
      </c>
      <c r="P17" s="176"/>
      <c r="Q17" s="177" t="s">
        <v>118</v>
      </c>
      <c r="R17" s="178"/>
      <c r="S17" s="178"/>
      <c r="T17" s="179"/>
      <c r="U17" s="180">
        <v>216</v>
      </c>
      <c r="V17" s="152"/>
    </row>
    <row r="18" spans="1:22" ht="21" customHeight="1" x14ac:dyDescent="0.15">
      <c r="A18" s="9"/>
      <c r="B18" s="246"/>
      <c r="C18" s="196"/>
      <c r="D18" s="197"/>
      <c r="E18" s="200" t="s">
        <v>119</v>
      </c>
      <c r="F18" s="201"/>
      <c r="G18" s="201"/>
      <c r="H18" s="201"/>
      <c r="I18" s="201"/>
      <c r="J18" s="202">
        <v>619</v>
      </c>
      <c r="K18" s="203"/>
      <c r="M18" s="224"/>
      <c r="N18" s="227"/>
      <c r="O18" s="204" t="s">
        <v>120</v>
      </c>
      <c r="P18" s="205"/>
      <c r="Q18" s="177" t="s">
        <v>121</v>
      </c>
      <c r="R18" s="178"/>
      <c r="S18" s="178"/>
      <c r="T18" s="179"/>
      <c r="U18" s="271">
        <v>177</v>
      </c>
      <c r="V18" s="272"/>
    </row>
    <row r="19" spans="1:22" ht="21" customHeight="1" x14ac:dyDescent="0.15">
      <c r="A19" s="9"/>
      <c r="B19" s="246"/>
      <c r="C19" s="198"/>
      <c r="D19" s="199"/>
      <c r="E19" s="200" t="s">
        <v>122</v>
      </c>
      <c r="F19" s="201"/>
      <c r="G19" s="201"/>
      <c r="H19" s="201"/>
      <c r="I19" s="201"/>
      <c r="J19" s="202">
        <v>1694</v>
      </c>
      <c r="K19" s="203"/>
      <c r="M19" s="224"/>
      <c r="N19" s="227"/>
      <c r="O19" s="204" t="s">
        <v>20</v>
      </c>
      <c r="P19" s="205"/>
      <c r="Q19" s="206" t="s">
        <v>123</v>
      </c>
      <c r="R19" s="207"/>
      <c r="S19" s="207"/>
      <c r="T19" s="208"/>
      <c r="U19" s="180">
        <v>613</v>
      </c>
      <c r="V19" s="152"/>
    </row>
    <row r="20" spans="1:22" ht="21" customHeight="1" x14ac:dyDescent="0.15">
      <c r="A20" s="9"/>
      <c r="B20" s="246"/>
      <c r="C20" s="183" t="s">
        <v>56</v>
      </c>
      <c r="D20" s="184"/>
      <c r="E20" s="184"/>
      <c r="F20" s="184"/>
      <c r="G20" s="184"/>
      <c r="H20" s="184"/>
      <c r="I20" s="185"/>
      <c r="J20" s="186">
        <f>SUM(J7:K19)</f>
        <v>6152</v>
      </c>
      <c r="K20" s="187"/>
      <c r="M20" s="224"/>
      <c r="N20" s="227"/>
      <c r="O20" s="181" t="s">
        <v>124</v>
      </c>
      <c r="P20" s="182"/>
      <c r="Q20" s="177" t="s">
        <v>125</v>
      </c>
      <c r="R20" s="178"/>
      <c r="S20" s="178"/>
      <c r="T20" s="179"/>
      <c r="U20" s="180">
        <v>2950</v>
      </c>
      <c r="V20" s="152"/>
    </row>
    <row r="21" spans="1:22" ht="21" customHeight="1" x14ac:dyDescent="0.15">
      <c r="A21" s="9"/>
      <c r="B21" s="37"/>
      <c r="C21" s="190"/>
      <c r="D21" s="190"/>
      <c r="E21" s="191"/>
      <c r="F21" s="191"/>
      <c r="G21" s="191"/>
      <c r="H21" s="191"/>
      <c r="I21" s="191"/>
      <c r="J21" s="192"/>
      <c r="K21" s="193"/>
      <c r="M21" s="224"/>
      <c r="N21" s="227"/>
      <c r="O21" s="181"/>
      <c r="P21" s="182"/>
      <c r="Q21" s="177"/>
      <c r="R21" s="178"/>
      <c r="S21" s="178"/>
      <c r="T21" s="179"/>
      <c r="U21" s="180"/>
      <c r="V21" s="152"/>
    </row>
    <row r="22" spans="1:22" ht="21" customHeight="1" x14ac:dyDescent="0.15">
      <c r="A22" s="8"/>
      <c r="B22" s="38"/>
      <c r="C22" s="171"/>
      <c r="D22" s="171"/>
      <c r="E22" s="172"/>
      <c r="F22" s="172"/>
      <c r="G22" s="172"/>
      <c r="H22" s="172"/>
      <c r="I22" s="172"/>
      <c r="J22" s="173"/>
      <c r="K22" s="174"/>
      <c r="M22" s="224"/>
      <c r="N22" s="227"/>
      <c r="O22" s="175"/>
      <c r="P22" s="176"/>
      <c r="Q22" s="177"/>
      <c r="R22" s="178"/>
      <c r="S22" s="178"/>
      <c r="T22" s="179"/>
      <c r="U22" s="180"/>
      <c r="V22" s="152"/>
    </row>
    <row r="23" spans="1:22" ht="21" customHeight="1" x14ac:dyDescent="0.15">
      <c r="A23" s="9"/>
      <c r="B23" s="38"/>
      <c r="C23" s="171"/>
      <c r="D23" s="171"/>
      <c r="E23" s="172"/>
      <c r="F23" s="172"/>
      <c r="G23" s="172"/>
      <c r="H23" s="172"/>
      <c r="I23" s="172"/>
      <c r="J23" s="173"/>
      <c r="K23" s="174"/>
      <c r="M23" s="224"/>
      <c r="N23" s="227"/>
      <c r="O23" s="181"/>
      <c r="P23" s="182"/>
      <c r="Q23" s="177"/>
      <c r="R23" s="178"/>
      <c r="S23" s="178"/>
      <c r="T23" s="179"/>
      <c r="U23" s="180"/>
      <c r="V23" s="152"/>
    </row>
    <row r="24" spans="1:22" ht="21" customHeight="1" x14ac:dyDescent="0.15">
      <c r="A24" s="10"/>
      <c r="B24" s="39"/>
      <c r="C24" s="135"/>
      <c r="D24" s="135"/>
      <c r="E24" s="136"/>
      <c r="F24" s="136"/>
      <c r="G24" s="136"/>
      <c r="H24" s="136"/>
      <c r="I24" s="136"/>
      <c r="J24" s="137"/>
      <c r="K24" s="138"/>
      <c r="M24" s="224"/>
      <c r="N24" s="228"/>
      <c r="O24" s="139" t="s">
        <v>47</v>
      </c>
      <c r="P24" s="140"/>
      <c r="Q24" s="140"/>
      <c r="R24" s="140"/>
      <c r="S24" s="140"/>
      <c r="T24" s="141"/>
      <c r="U24" s="142">
        <f>SUM(U4:V23)</f>
        <v>18214</v>
      </c>
      <c r="V24" s="143"/>
    </row>
    <row r="25" spans="1:22" ht="21" customHeight="1" x14ac:dyDescent="0.15">
      <c r="L25" s="1"/>
      <c r="M25" s="224"/>
      <c r="N25" s="144" t="s">
        <v>26</v>
      </c>
      <c r="O25" s="146" t="s">
        <v>25</v>
      </c>
      <c r="P25" s="147"/>
      <c r="Q25" s="148" t="s">
        <v>126</v>
      </c>
      <c r="R25" s="149"/>
      <c r="S25" s="149"/>
      <c r="T25" s="150"/>
      <c r="U25" s="270">
        <v>926</v>
      </c>
      <c r="V25" s="267"/>
    </row>
    <row r="26" spans="1:22" ht="21" customHeight="1" x14ac:dyDescent="0.15">
      <c r="A26" s="153"/>
      <c r="B26" s="153"/>
      <c r="C26" s="153"/>
      <c r="D26" s="153"/>
      <c r="E26" s="154" t="s">
        <v>58</v>
      </c>
      <c r="F26" s="154"/>
      <c r="G26" s="154"/>
      <c r="H26" s="154"/>
      <c r="I26" s="154"/>
      <c r="J26" s="154" t="s">
        <v>48</v>
      </c>
      <c r="K26" s="154"/>
      <c r="M26" s="224"/>
      <c r="N26" s="144"/>
      <c r="O26" s="155" t="s">
        <v>127</v>
      </c>
      <c r="P26" s="155"/>
      <c r="Q26" s="156" t="s">
        <v>128</v>
      </c>
      <c r="R26" s="156"/>
      <c r="S26" s="156"/>
      <c r="T26" s="156"/>
      <c r="U26" s="278">
        <v>10282</v>
      </c>
      <c r="V26" s="279"/>
    </row>
    <row r="27" spans="1:22" ht="23.25" customHeight="1" x14ac:dyDescent="0.15">
      <c r="A27" s="22" t="s">
        <v>62</v>
      </c>
      <c r="B27" s="23"/>
      <c r="C27" s="23"/>
      <c r="D27" s="23"/>
      <c r="E27" s="157" t="s">
        <v>55</v>
      </c>
      <c r="F27" s="158"/>
      <c r="G27" s="158"/>
      <c r="H27" s="158"/>
      <c r="I27" s="159"/>
      <c r="J27" s="160">
        <f>+J28+U29</f>
        <v>55286</v>
      </c>
      <c r="K27" s="160"/>
      <c r="L27" s="1"/>
      <c r="M27" s="224"/>
      <c r="N27" s="144"/>
      <c r="O27" s="161" t="s">
        <v>129</v>
      </c>
      <c r="P27" s="161"/>
      <c r="Q27" s="162" t="s">
        <v>130</v>
      </c>
      <c r="R27" s="162"/>
      <c r="S27" s="162"/>
      <c r="T27" s="162"/>
      <c r="U27" s="271">
        <v>3304</v>
      </c>
      <c r="V27" s="272"/>
    </row>
    <row r="28" spans="1:22" ht="23.25" customHeight="1" x14ac:dyDescent="0.15">
      <c r="A28" s="163" t="s">
        <v>49</v>
      </c>
      <c r="B28" s="164"/>
      <c r="C28" s="164"/>
      <c r="D28" s="165"/>
      <c r="E28" s="166" t="s">
        <v>53</v>
      </c>
      <c r="F28" s="167"/>
      <c r="G28" s="167"/>
      <c r="H28" s="167"/>
      <c r="I28" s="168"/>
      <c r="J28" s="169">
        <f>+J29+U24+U28</f>
        <v>55232</v>
      </c>
      <c r="K28" s="170"/>
      <c r="L28" s="1"/>
      <c r="M28" s="225"/>
      <c r="N28" s="145"/>
      <c r="O28" s="139" t="s">
        <v>50</v>
      </c>
      <c r="P28" s="140"/>
      <c r="Q28" s="140"/>
      <c r="R28" s="140"/>
      <c r="S28" s="140"/>
      <c r="T28" s="141"/>
      <c r="U28" s="277">
        <f>SUM(U25:V27)</f>
        <v>14512</v>
      </c>
      <c r="V28" s="143"/>
    </row>
    <row r="29" spans="1:22" ht="23.25" customHeight="1" x14ac:dyDescent="0.15">
      <c r="A29" s="11"/>
      <c r="B29" s="84" t="s">
        <v>51</v>
      </c>
      <c r="C29" s="85"/>
      <c r="D29" s="86"/>
      <c r="E29" s="441"/>
      <c r="F29" s="442"/>
      <c r="G29" s="442"/>
      <c r="H29" s="442"/>
      <c r="I29" s="443"/>
      <c r="J29" s="93">
        <v>22506</v>
      </c>
      <c r="K29" s="94"/>
      <c r="L29" s="1"/>
      <c r="M29" s="99" t="s">
        <v>59</v>
      </c>
      <c r="N29" s="100"/>
      <c r="O29" s="100"/>
      <c r="P29" s="101"/>
      <c r="Q29" s="102" t="s">
        <v>54</v>
      </c>
      <c r="R29" s="103"/>
      <c r="S29" s="103"/>
      <c r="T29" s="104"/>
      <c r="U29" s="105">
        <f>SUM(U30:V32)</f>
        <v>54</v>
      </c>
      <c r="V29" s="106"/>
    </row>
    <row r="30" spans="1:22" ht="23.25" customHeight="1" x14ac:dyDescent="0.15">
      <c r="A30" s="11"/>
      <c r="B30" s="87"/>
      <c r="C30" s="88"/>
      <c r="D30" s="89"/>
      <c r="E30" s="444"/>
      <c r="F30" s="445"/>
      <c r="G30" s="445"/>
      <c r="H30" s="445"/>
      <c r="I30" s="446"/>
      <c r="J30" s="95"/>
      <c r="K30" s="96"/>
      <c r="M30" s="107"/>
      <c r="N30" s="109" t="s">
        <v>15</v>
      </c>
      <c r="O30" s="112" t="s">
        <v>131</v>
      </c>
      <c r="P30" s="113"/>
      <c r="Q30" s="114" t="s">
        <v>132</v>
      </c>
      <c r="R30" s="115"/>
      <c r="S30" s="115"/>
      <c r="T30" s="116"/>
      <c r="U30" s="117">
        <v>54</v>
      </c>
      <c r="V30" s="118"/>
    </row>
    <row r="31" spans="1:22" ht="23.25" customHeight="1" x14ac:dyDescent="0.15">
      <c r="A31" s="11"/>
      <c r="B31" s="87"/>
      <c r="C31" s="88"/>
      <c r="D31" s="89"/>
      <c r="E31" s="444"/>
      <c r="F31" s="445"/>
      <c r="G31" s="445"/>
      <c r="H31" s="445"/>
      <c r="I31" s="446"/>
      <c r="J31" s="95"/>
      <c r="K31" s="96"/>
      <c r="M31" s="107"/>
      <c r="N31" s="110"/>
      <c r="O31" s="273"/>
      <c r="P31" s="274"/>
      <c r="Q31" s="121"/>
      <c r="R31" s="122"/>
      <c r="S31" s="122"/>
      <c r="T31" s="123"/>
      <c r="U31" s="124"/>
      <c r="V31" s="125"/>
    </row>
    <row r="32" spans="1:22" ht="23.25" customHeight="1" x14ac:dyDescent="0.15">
      <c r="A32" s="11"/>
      <c r="B32" s="87"/>
      <c r="C32" s="88"/>
      <c r="D32" s="89"/>
      <c r="E32" s="444"/>
      <c r="F32" s="445"/>
      <c r="G32" s="445"/>
      <c r="H32" s="445"/>
      <c r="I32" s="446"/>
      <c r="J32" s="95"/>
      <c r="K32" s="96"/>
      <c r="M32" s="108"/>
      <c r="N32" s="111"/>
      <c r="O32" s="275"/>
      <c r="P32" s="276"/>
      <c r="Q32" s="128"/>
      <c r="R32" s="129"/>
      <c r="S32" s="129"/>
      <c r="T32" s="130"/>
      <c r="U32" s="131"/>
      <c r="V32" s="132"/>
    </row>
    <row r="33" spans="1:22" ht="23.25" customHeight="1" x14ac:dyDescent="0.15">
      <c r="A33" s="11"/>
      <c r="B33" s="87"/>
      <c r="C33" s="88"/>
      <c r="D33" s="89"/>
      <c r="E33" s="444"/>
      <c r="F33" s="445"/>
      <c r="G33" s="445"/>
      <c r="H33" s="445"/>
      <c r="I33" s="446"/>
      <c r="J33" s="95"/>
      <c r="K33" s="96"/>
      <c r="M33" s="133" t="s">
        <v>70</v>
      </c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3.25" customHeight="1" x14ac:dyDescent="0.15">
      <c r="A34" s="11"/>
      <c r="B34" s="87"/>
      <c r="C34" s="88"/>
      <c r="D34" s="89"/>
      <c r="E34" s="444"/>
      <c r="F34" s="445"/>
      <c r="G34" s="445"/>
      <c r="H34" s="445"/>
      <c r="I34" s="446"/>
      <c r="J34" s="95"/>
      <c r="K34" s="96"/>
      <c r="M34" s="134"/>
      <c r="N34" s="134"/>
      <c r="O34" s="134"/>
      <c r="P34" s="134"/>
      <c r="Q34" s="134"/>
      <c r="R34" s="134"/>
      <c r="S34" s="134"/>
      <c r="T34" s="134"/>
      <c r="U34" s="134"/>
      <c r="V34" s="134"/>
    </row>
    <row r="35" spans="1:22" ht="23.25" customHeight="1" x14ac:dyDescent="0.15">
      <c r="A35" s="12"/>
      <c r="B35" s="90"/>
      <c r="C35" s="91"/>
      <c r="D35" s="92"/>
      <c r="E35" s="447"/>
      <c r="F35" s="448"/>
      <c r="G35" s="448"/>
      <c r="H35" s="448"/>
      <c r="I35" s="449"/>
      <c r="J35" s="97"/>
      <c r="K35" s="98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ht="23.25" customHeight="1" x14ac:dyDescent="0.15">
      <c r="E36" s="47"/>
      <c r="F36" s="47"/>
      <c r="G36" s="47"/>
      <c r="H36" s="47"/>
      <c r="I36" s="47"/>
      <c r="M36" s="134"/>
      <c r="N36" s="134"/>
      <c r="O36" s="134"/>
      <c r="P36" s="134"/>
      <c r="Q36" s="134"/>
      <c r="R36" s="134"/>
      <c r="S36" s="134"/>
      <c r="T36" s="134"/>
      <c r="U36" s="134"/>
      <c r="V36" s="134"/>
    </row>
    <row r="37" spans="1:22" ht="23.25" customHeight="1" x14ac:dyDescent="0.15">
      <c r="E37" s="47"/>
      <c r="F37" s="47"/>
      <c r="G37" s="47"/>
      <c r="H37" s="47"/>
      <c r="I37" s="47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ht="23.25" customHeight="1" x14ac:dyDescent="0.15">
      <c r="M38" s="134"/>
      <c r="N38" s="134"/>
      <c r="O38" s="134"/>
      <c r="P38" s="134"/>
      <c r="Q38" s="134"/>
      <c r="R38" s="134"/>
      <c r="S38" s="134"/>
      <c r="T38" s="134"/>
      <c r="U38" s="134"/>
      <c r="V38" s="134"/>
    </row>
    <row r="39" spans="1:22" ht="23.25" customHeight="1" x14ac:dyDescent="0.15"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ht="21" customHeight="1" x14ac:dyDescent="0.15">
      <c r="A40" s="253" t="s">
        <v>31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T40" s="254" t="s">
        <v>71</v>
      </c>
      <c r="U40" s="254"/>
      <c r="V40" s="254"/>
    </row>
    <row r="41" spans="1:22" ht="21" customHeight="1" x14ac:dyDescent="0.15">
      <c r="A41" s="255" t="s">
        <v>133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</row>
    <row r="42" spans="1:22" ht="21" customHeight="1" x14ac:dyDescent="0.15">
      <c r="A42" s="256"/>
      <c r="B42" s="257"/>
      <c r="C42" s="257"/>
      <c r="D42" s="258"/>
      <c r="E42" s="259" t="s">
        <v>42</v>
      </c>
      <c r="F42" s="260"/>
      <c r="G42" s="260"/>
      <c r="H42" s="260"/>
      <c r="I42" s="261"/>
      <c r="J42" s="260" t="s">
        <v>43</v>
      </c>
      <c r="K42" s="261"/>
      <c r="M42" s="262"/>
      <c r="N42" s="263"/>
      <c r="O42" s="264" t="s">
        <v>21</v>
      </c>
      <c r="P42" s="264"/>
      <c r="Q42" s="264" t="s">
        <v>58</v>
      </c>
      <c r="R42" s="264"/>
      <c r="S42" s="264"/>
      <c r="T42" s="264"/>
      <c r="U42" s="264" t="s">
        <v>43</v>
      </c>
      <c r="V42" s="265"/>
    </row>
    <row r="43" spans="1:22" ht="21" customHeight="1" x14ac:dyDescent="0.15">
      <c r="A43" s="217" t="s">
        <v>13</v>
      </c>
      <c r="B43" s="218"/>
      <c r="C43" s="218"/>
      <c r="D43" s="218"/>
      <c r="E43" s="157"/>
      <c r="F43" s="219"/>
      <c r="G43" s="219"/>
      <c r="H43" s="219"/>
      <c r="I43" s="220"/>
      <c r="J43" s="221">
        <f>SUM(J44:K45)</f>
        <v>56186</v>
      </c>
      <c r="K43" s="222"/>
      <c r="M43" s="223"/>
      <c r="N43" s="226" t="s">
        <v>44</v>
      </c>
      <c r="O43" s="229" t="s">
        <v>18</v>
      </c>
      <c r="P43" s="230"/>
      <c r="Q43" s="148" t="s">
        <v>79</v>
      </c>
      <c r="R43" s="149"/>
      <c r="S43" s="149"/>
      <c r="T43" s="150"/>
      <c r="U43" s="231">
        <v>295</v>
      </c>
      <c r="V43" s="232"/>
    </row>
    <row r="44" spans="1:22" ht="21" customHeight="1" x14ac:dyDescent="0.15">
      <c r="A44" s="233" t="s">
        <v>57</v>
      </c>
      <c r="B44" s="234"/>
      <c r="C44" s="234"/>
      <c r="D44" s="234"/>
      <c r="E44" s="235"/>
      <c r="F44" s="236"/>
      <c r="G44" s="236"/>
      <c r="H44" s="236"/>
      <c r="I44" s="237"/>
      <c r="J44" s="238">
        <v>49917</v>
      </c>
      <c r="K44" s="239"/>
      <c r="M44" s="224"/>
      <c r="N44" s="227"/>
      <c r="O44" s="175" t="s">
        <v>134</v>
      </c>
      <c r="P44" s="176"/>
      <c r="Q44" s="177" t="s">
        <v>135</v>
      </c>
      <c r="R44" s="178"/>
      <c r="S44" s="178"/>
      <c r="T44" s="179"/>
      <c r="U44" s="151">
        <f>451+100</f>
        <v>551</v>
      </c>
      <c r="V44" s="152"/>
    </row>
    <row r="45" spans="1:22" ht="21" customHeight="1" x14ac:dyDescent="0.15">
      <c r="A45" s="163" t="s">
        <v>45</v>
      </c>
      <c r="B45" s="234"/>
      <c r="C45" s="234"/>
      <c r="D45" s="234"/>
      <c r="E45" s="240" t="s">
        <v>54</v>
      </c>
      <c r="F45" s="241"/>
      <c r="G45" s="241"/>
      <c r="H45" s="241"/>
      <c r="I45" s="242"/>
      <c r="J45" s="243">
        <f>+J59</f>
        <v>6269</v>
      </c>
      <c r="K45" s="244"/>
      <c r="M45" s="224"/>
      <c r="N45" s="227"/>
      <c r="O45" s="175" t="s">
        <v>136</v>
      </c>
      <c r="P45" s="176"/>
      <c r="Q45" s="177" t="s">
        <v>137</v>
      </c>
      <c r="R45" s="178"/>
      <c r="S45" s="178"/>
      <c r="T45" s="179"/>
      <c r="U45" s="151">
        <v>136</v>
      </c>
      <c r="V45" s="152"/>
    </row>
    <row r="46" spans="1:22" ht="21" customHeight="1" x14ac:dyDescent="0.15">
      <c r="A46" s="8"/>
      <c r="B46" s="245" t="s">
        <v>46</v>
      </c>
      <c r="C46" s="247" t="s">
        <v>84</v>
      </c>
      <c r="D46" s="248"/>
      <c r="E46" s="249" t="s">
        <v>138</v>
      </c>
      <c r="F46" s="250"/>
      <c r="G46" s="250"/>
      <c r="H46" s="250"/>
      <c r="I46" s="250"/>
      <c r="J46" s="251">
        <v>1136</v>
      </c>
      <c r="K46" s="252"/>
      <c r="M46" s="224"/>
      <c r="N46" s="227"/>
      <c r="O46" s="175" t="s">
        <v>139</v>
      </c>
      <c r="P46" s="176"/>
      <c r="Q46" s="177" t="s">
        <v>87</v>
      </c>
      <c r="R46" s="178"/>
      <c r="S46" s="178"/>
      <c r="T46" s="179"/>
      <c r="U46" s="151">
        <v>149</v>
      </c>
      <c r="V46" s="152"/>
    </row>
    <row r="47" spans="1:22" ht="21" customHeight="1" x14ac:dyDescent="0.15">
      <c r="A47" s="9"/>
      <c r="B47" s="246"/>
      <c r="C47" s="196"/>
      <c r="D47" s="197"/>
      <c r="E47" s="200" t="s">
        <v>88</v>
      </c>
      <c r="F47" s="201"/>
      <c r="G47" s="201"/>
      <c r="H47" s="201"/>
      <c r="I47" s="201"/>
      <c r="J47" s="202">
        <v>789</v>
      </c>
      <c r="K47" s="203"/>
      <c r="M47" s="224"/>
      <c r="N47" s="227"/>
      <c r="O47" s="175" t="s">
        <v>89</v>
      </c>
      <c r="P47" s="176"/>
      <c r="Q47" s="177" t="s">
        <v>90</v>
      </c>
      <c r="R47" s="178"/>
      <c r="S47" s="178"/>
      <c r="T47" s="179"/>
      <c r="U47" s="151">
        <v>63</v>
      </c>
      <c r="V47" s="152"/>
    </row>
    <row r="48" spans="1:22" ht="21" customHeight="1" x14ac:dyDescent="0.15">
      <c r="A48" s="9"/>
      <c r="B48" s="246"/>
      <c r="C48" s="198"/>
      <c r="D48" s="199"/>
      <c r="E48" s="200" t="s">
        <v>91</v>
      </c>
      <c r="F48" s="201"/>
      <c r="G48" s="201"/>
      <c r="H48" s="201"/>
      <c r="I48" s="201"/>
      <c r="J48" s="202">
        <v>153</v>
      </c>
      <c r="K48" s="203"/>
      <c r="M48" s="224"/>
      <c r="N48" s="227"/>
      <c r="O48" s="175" t="s">
        <v>92</v>
      </c>
      <c r="P48" s="176"/>
      <c r="Q48" s="177" t="s">
        <v>140</v>
      </c>
      <c r="R48" s="178"/>
      <c r="S48" s="178"/>
      <c r="T48" s="179"/>
      <c r="U48" s="151">
        <f>12337*1.01</f>
        <v>12460.37</v>
      </c>
      <c r="V48" s="152"/>
    </row>
    <row r="49" spans="1:22" ht="21" customHeight="1" x14ac:dyDescent="0.15">
      <c r="A49" s="9"/>
      <c r="B49" s="246"/>
      <c r="C49" s="194" t="s">
        <v>94</v>
      </c>
      <c r="D49" s="195"/>
      <c r="E49" s="200" t="s">
        <v>95</v>
      </c>
      <c r="F49" s="201"/>
      <c r="G49" s="201"/>
      <c r="H49" s="201"/>
      <c r="I49" s="201"/>
      <c r="J49" s="202">
        <v>393</v>
      </c>
      <c r="K49" s="203"/>
      <c r="M49" s="224"/>
      <c r="N49" s="227"/>
      <c r="O49" s="175" t="s">
        <v>141</v>
      </c>
      <c r="P49" s="176"/>
      <c r="Q49" s="177" t="s">
        <v>97</v>
      </c>
      <c r="R49" s="178"/>
      <c r="S49" s="178"/>
      <c r="T49" s="179"/>
      <c r="U49" s="151">
        <v>255</v>
      </c>
      <c r="V49" s="152"/>
    </row>
    <row r="50" spans="1:22" ht="21" customHeight="1" x14ac:dyDescent="0.15">
      <c r="A50" s="9"/>
      <c r="B50" s="246"/>
      <c r="C50" s="196"/>
      <c r="D50" s="197"/>
      <c r="E50" s="200" t="s">
        <v>98</v>
      </c>
      <c r="F50" s="201"/>
      <c r="G50" s="201"/>
      <c r="H50" s="201"/>
      <c r="I50" s="201"/>
      <c r="J50" s="202">
        <v>212</v>
      </c>
      <c r="K50" s="203"/>
      <c r="M50" s="224"/>
      <c r="N50" s="227"/>
      <c r="O50" s="175" t="s">
        <v>99</v>
      </c>
      <c r="P50" s="176"/>
      <c r="Q50" s="177" t="s">
        <v>142</v>
      </c>
      <c r="R50" s="178"/>
      <c r="S50" s="178"/>
      <c r="T50" s="179"/>
      <c r="U50" s="151">
        <v>408</v>
      </c>
      <c r="V50" s="152"/>
    </row>
    <row r="51" spans="1:22" ht="21" customHeight="1" x14ac:dyDescent="0.15">
      <c r="A51" s="9"/>
      <c r="B51" s="246"/>
      <c r="C51" s="196"/>
      <c r="D51" s="197"/>
      <c r="E51" s="200" t="s">
        <v>101</v>
      </c>
      <c r="F51" s="201"/>
      <c r="G51" s="201"/>
      <c r="H51" s="201"/>
      <c r="I51" s="201"/>
      <c r="J51" s="202">
        <v>274</v>
      </c>
      <c r="K51" s="203"/>
      <c r="M51" s="224"/>
      <c r="N51" s="227"/>
      <c r="O51" s="175" t="s">
        <v>102</v>
      </c>
      <c r="P51" s="176"/>
      <c r="Q51" s="177" t="s">
        <v>103</v>
      </c>
      <c r="R51" s="178"/>
      <c r="S51" s="178"/>
      <c r="T51" s="179"/>
      <c r="U51" s="151">
        <v>119</v>
      </c>
      <c r="V51" s="152"/>
    </row>
    <row r="52" spans="1:22" ht="21" customHeight="1" x14ac:dyDescent="0.15">
      <c r="A52" s="9"/>
      <c r="B52" s="246"/>
      <c r="C52" s="196"/>
      <c r="D52" s="197"/>
      <c r="E52" s="200" t="s">
        <v>104</v>
      </c>
      <c r="F52" s="201"/>
      <c r="G52" s="201"/>
      <c r="H52" s="201"/>
      <c r="I52" s="201"/>
      <c r="J52" s="202">
        <v>164</v>
      </c>
      <c r="K52" s="203"/>
      <c r="M52" s="224"/>
      <c r="N52" s="227"/>
      <c r="O52" s="175" t="s">
        <v>19</v>
      </c>
      <c r="P52" s="176"/>
      <c r="Q52" s="177" t="s">
        <v>143</v>
      </c>
      <c r="R52" s="178"/>
      <c r="S52" s="178"/>
      <c r="T52" s="179"/>
      <c r="U52" s="151">
        <v>53</v>
      </c>
      <c r="V52" s="152"/>
    </row>
    <row r="53" spans="1:22" ht="21" customHeight="1" x14ac:dyDescent="0.15">
      <c r="A53" s="9"/>
      <c r="B53" s="246"/>
      <c r="C53" s="196"/>
      <c r="D53" s="197"/>
      <c r="E53" s="200" t="s">
        <v>106</v>
      </c>
      <c r="F53" s="201"/>
      <c r="G53" s="201"/>
      <c r="H53" s="201"/>
      <c r="I53" s="201"/>
      <c r="J53" s="202">
        <v>262</v>
      </c>
      <c r="K53" s="203"/>
      <c r="M53" s="224"/>
      <c r="N53" s="227"/>
      <c r="O53" s="175" t="s">
        <v>107</v>
      </c>
      <c r="P53" s="176"/>
      <c r="Q53" s="209" t="s">
        <v>108</v>
      </c>
      <c r="R53" s="210"/>
      <c r="S53" s="210"/>
      <c r="T53" s="211"/>
      <c r="U53" s="151">
        <v>53</v>
      </c>
      <c r="V53" s="152"/>
    </row>
    <row r="54" spans="1:22" ht="21" customHeight="1" x14ac:dyDescent="0.15">
      <c r="A54" s="9"/>
      <c r="B54" s="246"/>
      <c r="C54" s="196"/>
      <c r="D54" s="197"/>
      <c r="E54" s="200" t="s">
        <v>109</v>
      </c>
      <c r="F54" s="201"/>
      <c r="G54" s="201"/>
      <c r="H54" s="201"/>
      <c r="I54" s="201"/>
      <c r="J54" s="202">
        <v>317</v>
      </c>
      <c r="K54" s="203"/>
      <c r="M54" s="224"/>
      <c r="N54" s="227"/>
      <c r="O54" s="181" t="s">
        <v>110</v>
      </c>
      <c r="P54" s="182"/>
      <c r="Q54" s="212" t="s">
        <v>111</v>
      </c>
      <c r="R54" s="213"/>
      <c r="S54" s="213"/>
      <c r="T54" s="214"/>
      <c r="U54" s="151">
        <v>61</v>
      </c>
      <c r="V54" s="152"/>
    </row>
    <row r="55" spans="1:22" ht="21" customHeight="1" x14ac:dyDescent="0.15">
      <c r="A55" s="9"/>
      <c r="B55" s="246"/>
      <c r="C55" s="198"/>
      <c r="D55" s="199"/>
      <c r="E55" s="200" t="s">
        <v>112</v>
      </c>
      <c r="F55" s="201"/>
      <c r="G55" s="201"/>
      <c r="H55" s="201"/>
      <c r="I55" s="201"/>
      <c r="J55" s="202">
        <v>124</v>
      </c>
      <c r="K55" s="203"/>
      <c r="M55" s="224"/>
      <c r="N55" s="227"/>
      <c r="O55" s="215" t="s">
        <v>113</v>
      </c>
      <c r="P55" s="216"/>
      <c r="Q55" s="209" t="s">
        <v>114</v>
      </c>
      <c r="R55" s="210"/>
      <c r="S55" s="210"/>
      <c r="T55" s="211"/>
      <c r="U55" s="151">
        <v>49</v>
      </c>
      <c r="V55" s="152"/>
    </row>
    <row r="56" spans="1:22" ht="21" customHeight="1" x14ac:dyDescent="0.15">
      <c r="A56" s="9"/>
      <c r="B56" s="246"/>
      <c r="C56" s="194" t="s">
        <v>115</v>
      </c>
      <c r="D56" s="195"/>
      <c r="E56" s="200" t="s">
        <v>116</v>
      </c>
      <c r="F56" s="201"/>
      <c r="G56" s="201"/>
      <c r="H56" s="201"/>
      <c r="I56" s="201"/>
      <c r="J56" s="202">
        <v>88</v>
      </c>
      <c r="K56" s="203"/>
      <c r="M56" s="224"/>
      <c r="N56" s="227"/>
      <c r="O56" s="175" t="s">
        <v>117</v>
      </c>
      <c r="P56" s="176"/>
      <c r="Q56" s="177" t="s">
        <v>118</v>
      </c>
      <c r="R56" s="178"/>
      <c r="S56" s="178"/>
      <c r="T56" s="179"/>
      <c r="U56" s="151">
        <v>220</v>
      </c>
      <c r="V56" s="152"/>
    </row>
    <row r="57" spans="1:22" ht="21" customHeight="1" x14ac:dyDescent="0.15">
      <c r="A57" s="9"/>
      <c r="B57" s="246"/>
      <c r="C57" s="196"/>
      <c r="D57" s="197"/>
      <c r="E57" s="200" t="s">
        <v>119</v>
      </c>
      <c r="F57" s="201"/>
      <c r="G57" s="201"/>
      <c r="H57" s="201"/>
      <c r="I57" s="201"/>
      <c r="J57" s="202">
        <v>631</v>
      </c>
      <c r="K57" s="203"/>
      <c r="M57" s="224"/>
      <c r="N57" s="227"/>
      <c r="O57" s="204" t="s">
        <v>144</v>
      </c>
      <c r="P57" s="205"/>
      <c r="Q57" s="177" t="s">
        <v>145</v>
      </c>
      <c r="R57" s="178"/>
      <c r="S57" s="178"/>
      <c r="T57" s="179"/>
      <c r="U57" s="151">
        <v>180</v>
      </c>
      <c r="V57" s="152"/>
    </row>
    <row r="58" spans="1:22" ht="21" customHeight="1" x14ac:dyDescent="0.15">
      <c r="A58" s="9"/>
      <c r="B58" s="246"/>
      <c r="C58" s="198"/>
      <c r="D58" s="199"/>
      <c r="E58" s="200" t="s">
        <v>146</v>
      </c>
      <c r="F58" s="201"/>
      <c r="G58" s="201"/>
      <c r="H58" s="201"/>
      <c r="I58" s="201"/>
      <c r="J58" s="202">
        <v>1726</v>
      </c>
      <c r="K58" s="203"/>
      <c r="M58" s="224"/>
      <c r="N58" s="227"/>
      <c r="O58" s="204" t="s">
        <v>20</v>
      </c>
      <c r="P58" s="205"/>
      <c r="Q58" s="206" t="s">
        <v>123</v>
      </c>
      <c r="R58" s="207"/>
      <c r="S58" s="207"/>
      <c r="T58" s="208"/>
      <c r="U58" s="151">
        <v>618</v>
      </c>
      <c r="V58" s="152"/>
    </row>
    <row r="59" spans="1:22" ht="21" customHeight="1" x14ac:dyDescent="0.15">
      <c r="A59" s="9"/>
      <c r="B59" s="246"/>
      <c r="C59" s="183" t="s">
        <v>56</v>
      </c>
      <c r="D59" s="184"/>
      <c r="E59" s="184"/>
      <c r="F59" s="184"/>
      <c r="G59" s="184"/>
      <c r="H59" s="184"/>
      <c r="I59" s="185"/>
      <c r="J59" s="186">
        <f>SUM(J46:K58)</f>
        <v>6269</v>
      </c>
      <c r="K59" s="187"/>
      <c r="M59" s="224"/>
      <c r="N59" s="227"/>
      <c r="O59" s="181" t="s">
        <v>124</v>
      </c>
      <c r="P59" s="182"/>
      <c r="Q59" s="177" t="s">
        <v>125</v>
      </c>
      <c r="R59" s="178"/>
      <c r="S59" s="178"/>
      <c r="T59" s="179"/>
      <c r="U59" s="188">
        <v>3000</v>
      </c>
      <c r="V59" s="189"/>
    </row>
    <row r="60" spans="1:22" ht="21" customHeight="1" x14ac:dyDescent="0.15">
      <c r="A60" s="9"/>
      <c r="B60" s="37"/>
      <c r="C60" s="190"/>
      <c r="D60" s="190"/>
      <c r="E60" s="191"/>
      <c r="F60" s="191"/>
      <c r="G60" s="191"/>
      <c r="H60" s="191"/>
      <c r="I60" s="191"/>
      <c r="J60" s="192"/>
      <c r="K60" s="193"/>
      <c r="M60" s="224"/>
      <c r="N60" s="227"/>
      <c r="O60" s="181"/>
      <c r="P60" s="182"/>
      <c r="Q60" s="177"/>
      <c r="R60" s="178"/>
      <c r="S60" s="178"/>
      <c r="T60" s="179"/>
      <c r="U60" s="180"/>
      <c r="V60" s="152"/>
    </row>
    <row r="61" spans="1:22" ht="21" customHeight="1" x14ac:dyDescent="0.15">
      <c r="A61" s="8"/>
      <c r="B61" s="38"/>
      <c r="C61" s="171"/>
      <c r="D61" s="171"/>
      <c r="E61" s="172"/>
      <c r="F61" s="172"/>
      <c r="G61" s="172"/>
      <c r="H61" s="172"/>
      <c r="I61" s="172"/>
      <c r="J61" s="173"/>
      <c r="K61" s="174"/>
      <c r="M61" s="224"/>
      <c r="N61" s="227"/>
      <c r="O61" s="175"/>
      <c r="P61" s="176"/>
      <c r="Q61" s="177"/>
      <c r="R61" s="178"/>
      <c r="S61" s="178"/>
      <c r="T61" s="179"/>
      <c r="U61" s="180"/>
      <c r="V61" s="152"/>
    </row>
    <row r="62" spans="1:22" ht="21" customHeight="1" x14ac:dyDescent="0.15">
      <c r="A62" s="9"/>
      <c r="B62" s="38"/>
      <c r="C62" s="171"/>
      <c r="D62" s="171"/>
      <c r="E62" s="172"/>
      <c r="F62" s="172"/>
      <c r="G62" s="172"/>
      <c r="H62" s="172"/>
      <c r="I62" s="172"/>
      <c r="J62" s="173"/>
      <c r="K62" s="174"/>
      <c r="M62" s="224"/>
      <c r="N62" s="227"/>
      <c r="O62" s="181"/>
      <c r="P62" s="182"/>
      <c r="Q62" s="177"/>
      <c r="R62" s="178"/>
      <c r="S62" s="178"/>
      <c r="T62" s="179"/>
      <c r="U62" s="180"/>
      <c r="V62" s="152"/>
    </row>
    <row r="63" spans="1:22" ht="21" customHeight="1" x14ac:dyDescent="0.15">
      <c r="A63" s="10"/>
      <c r="B63" s="39"/>
      <c r="C63" s="135"/>
      <c r="D63" s="135"/>
      <c r="E63" s="136"/>
      <c r="F63" s="136"/>
      <c r="G63" s="136"/>
      <c r="H63" s="136"/>
      <c r="I63" s="136"/>
      <c r="J63" s="137"/>
      <c r="K63" s="138"/>
      <c r="M63" s="224"/>
      <c r="N63" s="228"/>
      <c r="O63" s="139" t="s">
        <v>47</v>
      </c>
      <c r="P63" s="140"/>
      <c r="Q63" s="140"/>
      <c r="R63" s="140"/>
      <c r="S63" s="140"/>
      <c r="T63" s="141"/>
      <c r="U63" s="142">
        <f>SUM(U43:V62)</f>
        <v>18670.370000000003</v>
      </c>
      <c r="V63" s="143"/>
    </row>
    <row r="64" spans="1:22" ht="21" customHeight="1" x14ac:dyDescent="0.15">
      <c r="L64" s="45"/>
      <c r="M64" s="224"/>
      <c r="N64" s="144" t="s">
        <v>26</v>
      </c>
      <c r="O64" s="146" t="s">
        <v>25</v>
      </c>
      <c r="P64" s="147"/>
      <c r="Q64" s="148" t="s">
        <v>126</v>
      </c>
      <c r="R64" s="149"/>
      <c r="S64" s="149"/>
      <c r="T64" s="150"/>
      <c r="U64" s="151">
        <v>943</v>
      </c>
      <c r="V64" s="152"/>
    </row>
    <row r="65" spans="1:22" ht="21" customHeight="1" x14ac:dyDescent="0.15">
      <c r="A65" s="153"/>
      <c r="B65" s="153"/>
      <c r="C65" s="153"/>
      <c r="D65" s="153"/>
      <c r="E65" s="154" t="s">
        <v>58</v>
      </c>
      <c r="F65" s="154"/>
      <c r="G65" s="154"/>
      <c r="H65" s="154"/>
      <c r="I65" s="154"/>
      <c r="J65" s="154" t="s">
        <v>48</v>
      </c>
      <c r="K65" s="154"/>
      <c r="M65" s="224"/>
      <c r="N65" s="144"/>
      <c r="O65" s="155" t="s">
        <v>147</v>
      </c>
      <c r="P65" s="155"/>
      <c r="Q65" s="156" t="s">
        <v>128</v>
      </c>
      <c r="R65" s="156"/>
      <c r="S65" s="156"/>
      <c r="T65" s="156"/>
      <c r="U65" s="151">
        <v>10472</v>
      </c>
      <c r="V65" s="152"/>
    </row>
    <row r="66" spans="1:22" ht="23.25" customHeight="1" x14ac:dyDescent="0.15">
      <c r="A66" s="41" t="s">
        <v>62</v>
      </c>
      <c r="B66" s="42"/>
      <c r="C66" s="42"/>
      <c r="D66" s="42"/>
      <c r="E66" s="157" t="s">
        <v>55</v>
      </c>
      <c r="F66" s="158"/>
      <c r="G66" s="158"/>
      <c r="H66" s="158"/>
      <c r="I66" s="159"/>
      <c r="J66" s="160">
        <f>+J67+U68</f>
        <v>56131.37</v>
      </c>
      <c r="K66" s="160"/>
      <c r="L66" s="45"/>
      <c r="M66" s="224"/>
      <c r="N66" s="144"/>
      <c r="O66" s="161" t="s">
        <v>148</v>
      </c>
      <c r="P66" s="161"/>
      <c r="Q66" s="162" t="s">
        <v>149</v>
      </c>
      <c r="R66" s="162"/>
      <c r="S66" s="162"/>
      <c r="T66" s="162"/>
      <c r="U66" s="151">
        <v>3365</v>
      </c>
      <c r="V66" s="152"/>
    </row>
    <row r="67" spans="1:22" ht="23.25" customHeight="1" x14ac:dyDescent="0.15">
      <c r="A67" s="163" t="s">
        <v>49</v>
      </c>
      <c r="B67" s="164"/>
      <c r="C67" s="164"/>
      <c r="D67" s="165"/>
      <c r="E67" s="166" t="s">
        <v>53</v>
      </c>
      <c r="F67" s="167"/>
      <c r="G67" s="167"/>
      <c r="H67" s="167"/>
      <c r="I67" s="168"/>
      <c r="J67" s="169">
        <f>+J68+U63+U67</f>
        <v>56131.37</v>
      </c>
      <c r="K67" s="170"/>
      <c r="L67" s="45"/>
      <c r="M67" s="225"/>
      <c r="N67" s="145"/>
      <c r="O67" s="139" t="s">
        <v>50</v>
      </c>
      <c r="P67" s="140"/>
      <c r="Q67" s="140"/>
      <c r="R67" s="140"/>
      <c r="S67" s="140"/>
      <c r="T67" s="141"/>
      <c r="U67" s="83">
        <f>SUM(U64:V66)</f>
        <v>14780</v>
      </c>
      <c r="V67" s="83"/>
    </row>
    <row r="68" spans="1:22" ht="23.25" customHeight="1" x14ac:dyDescent="0.15">
      <c r="A68" s="11"/>
      <c r="B68" s="84" t="s">
        <v>150</v>
      </c>
      <c r="C68" s="85"/>
      <c r="D68" s="86"/>
      <c r="E68" s="441"/>
      <c r="F68" s="442"/>
      <c r="G68" s="442"/>
      <c r="H68" s="442"/>
      <c r="I68" s="443"/>
      <c r="J68" s="93">
        <v>22681</v>
      </c>
      <c r="K68" s="94"/>
      <c r="L68" s="45"/>
      <c r="M68" s="99" t="s">
        <v>59</v>
      </c>
      <c r="N68" s="100"/>
      <c r="O68" s="100"/>
      <c r="P68" s="101"/>
      <c r="Q68" s="102" t="s">
        <v>54</v>
      </c>
      <c r="R68" s="103"/>
      <c r="S68" s="103"/>
      <c r="T68" s="104"/>
      <c r="U68" s="105">
        <f>SUM(U69:V71)</f>
        <v>0</v>
      </c>
      <c r="V68" s="106"/>
    </row>
    <row r="69" spans="1:22" ht="23.25" customHeight="1" x14ac:dyDescent="0.15">
      <c r="A69" s="11"/>
      <c r="B69" s="87"/>
      <c r="C69" s="88"/>
      <c r="D69" s="89"/>
      <c r="E69" s="444"/>
      <c r="F69" s="445"/>
      <c r="G69" s="445"/>
      <c r="H69" s="445"/>
      <c r="I69" s="446"/>
      <c r="J69" s="95"/>
      <c r="K69" s="96"/>
      <c r="M69" s="107"/>
      <c r="N69" s="109" t="s">
        <v>15</v>
      </c>
      <c r="O69" s="112" t="s">
        <v>131</v>
      </c>
      <c r="P69" s="113"/>
      <c r="Q69" s="114" t="s">
        <v>151</v>
      </c>
      <c r="R69" s="115"/>
      <c r="S69" s="115"/>
      <c r="T69" s="116"/>
      <c r="U69" s="117">
        <f>+'[1]様式２６　収支予算書（管理業務単表）H28'!U69:V69/108*110</f>
        <v>0</v>
      </c>
      <c r="V69" s="118"/>
    </row>
    <row r="70" spans="1:22" ht="23.25" customHeight="1" x14ac:dyDescent="0.15">
      <c r="A70" s="11"/>
      <c r="B70" s="87"/>
      <c r="C70" s="88"/>
      <c r="D70" s="89"/>
      <c r="E70" s="444"/>
      <c r="F70" s="445"/>
      <c r="G70" s="445"/>
      <c r="H70" s="445"/>
      <c r="I70" s="446"/>
      <c r="J70" s="95"/>
      <c r="K70" s="96"/>
      <c r="M70" s="107"/>
      <c r="N70" s="110"/>
      <c r="O70" s="119"/>
      <c r="P70" s="120"/>
      <c r="Q70" s="121"/>
      <c r="R70" s="122"/>
      <c r="S70" s="122"/>
      <c r="T70" s="123"/>
      <c r="U70" s="124"/>
      <c r="V70" s="125"/>
    </row>
    <row r="71" spans="1:22" ht="23.25" customHeight="1" x14ac:dyDescent="0.15">
      <c r="A71" s="11"/>
      <c r="B71" s="87"/>
      <c r="C71" s="88"/>
      <c r="D71" s="89"/>
      <c r="E71" s="444"/>
      <c r="F71" s="445"/>
      <c r="G71" s="445"/>
      <c r="H71" s="445"/>
      <c r="I71" s="446"/>
      <c r="J71" s="95"/>
      <c r="K71" s="96"/>
      <c r="M71" s="108"/>
      <c r="N71" s="111"/>
      <c r="O71" s="126"/>
      <c r="P71" s="127"/>
      <c r="Q71" s="128"/>
      <c r="R71" s="129"/>
      <c r="S71" s="129"/>
      <c r="T71" s="130"/>
      <c r="U71" s="131"/>
      <c r="V71" s="132"/>
    </row>
    <row r="72" spans="1:22" ht="23.25" customHeight="1" x14ac:dyDescent="0.15">
      <c r="A72" s="11"/>
      <c r="B72" s="87"/>
      <c r="C72" s="88"/>
      <c r="D72" s="89"/>
      <c r="E72" s="444"/>
      <c r="F72" s="445"/>
      <c r="G72" s="445"/>
      <c r="H72" s="445"/>
      <c r="I72" s="446"/>
      <c r="J72" s="95"/>
      <c r="K72" s="96"/>
      <c r="M72" s="133" t="s">
        <v>70</v>
      </c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3.25" customHeight="1" x14ac:dyDescent="0.15">
      <c r="A73" s="11"/>
      <c r="B73" s="87"/>
      <c r="C73" s="88"/>
      <c r="D73" s="89"/>
      <c r="E73" s="444"/>
      <c r="F73" s="445"/>
      <c r="G73" s="445"/>
      <c r="H73" s="445"/>
      <c r="I73" s="446"/>
      <c r="J73" s="95"/>
      <c r="K73" s="96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  <row r="74" spans="1:22" ht="23.25" customHeight="1" x14ac:dyDescent="0.15">
      <c r="A74" s="12"/>
      <c r="B74" s="90"/>
      <c r="C74" s="91"/>
      <c r="D74" s="92"/>
      <c r="E74" s="447"/>
      <c r="F74" s="448"/>
      <c r="G74" s="448"/>
      <c r="H74" s="448"/>
      <c r="I74" s="449"/>
      <c r="J74" s="97"/>
      <c r="K74" s="98"/>
      <c r="M74" s="134"/>
      <c r="N74" s="134"/>
      <c r="O74" s="134"/>
      <c r="P74" s="134"/>
      <c r="Q74" s="134"/>
      <c r="R74" s="134"/>
      <c r="S74" s="134"/>
      <c r="T74" s="134"/>
      <c r="U74" s="134"/>
      <c r="V74" s="134"/>
    </row>
    <row r="75" spans="1:22" ht="23.25" customHeight="1" x14ac:dyDescent="0.15">
      <c r="M75" s="134"/>
      <c r="N75" s="134"/>
      <c r="O75" s="134"/>
      <c r="P75" s="134"/>
      <c r="Q75" s="134"/>
      <c r="R75" s="134"/>
      <c r="S75" s="134"/>
      <c r="T75" s="134"/>
      <c r="U75" s="134"/>
      <c r="V75" s="134"/>
    </row>
    <row r="76" spans="1:22" ht="23.25" customHeight="1" x14ac:dyDescent="0.15">
      <c r="M76" s="134"/>
      <c r="N76" s="134"/>
      <c r="O76" s="134"/>
      <c r="P76" s="134"/>
      <c r="Q76" s="134"/>
      <c r="R76" s="134"/>
      <c r="S76" s="134"/>
      <c r="T76" s="134"/>
      <c r="U76" s="134"/>
      <c r="V76" s="134"/>
    </row>
    <row r="77" spans="1:22" ht="23.25" customHeight="1" x14ac:dyDescent="0.15">
      <c r="M77" s="134"/>
      <c r="N77" s="134"/>
      <c r="O77" s="134"/>
      <c r="P77" s="134"/>
      <c r="Q77" s="134"/>
      <c r="R77" s="134"/>
      <c r="S77" s="134"/>
      <c r="T77" s="134"/>
      <c r="U77" s="134"/>
      <c r="V77" s="134"/>
    </row>
    <row r="78" spans="1:22" ht="23.25" customHeight="1" x14ac:dyDescent="0.15">
      <c r="M78" s="134"/>
      <c r="N78" s="134"/>
      <c r="O78" s="134"/>
      <c r="P78" s="134"/>
      <c r="Q78" s="134"/>
      <c r="R78" s="134"/>
      <c r="S78" s="134"/>
      <c r="T78" s="134"/>
      <c r="U78" s="134"/>
      <c r="V78" s="134"/>
    </row>
    <row r="79" spans="1:22" ht="21" customHeight="1" x14ac:dyDescent="0.15">
      <c r="A79" s="253" t="s">
        <v>31</v>
      </c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T79" s="254" t="s">
        <v>71</v>
      </c>
      <c r="U79" s="254"/>
      <c r="V79" s="254"/>
    </row>
    <row r="80" spans="1:22" ht="21" customHeight="1" x14ac:dyDescent="0.15">
      <c r="A80" s="255" t="s">
        <v>152</v>
      </c>
      <c r="B80" s="255"/>
      <c r="C80" s="255"/>
      <c r="D80" s="255"/>
      <c r="E80" s="255"/>
      <c r="F80" s="255"/>
      <c r="G80" s="255"/>
      <c r="H80" s="255"/>
      <c r="I80" s="255"/>
      <c r="J80" s="255"/>
      <c r="K80" s="255"/>
    </row>
    <row r="81" spans="1:22" ht="21" customHeight="1" x14ac:dyDescent="0.15">
      <c r="A81" s="256"/>
      <c r="B81" s="257"/>
      <c r="C81" s="257"/>
      <c r="D81" s="258"/>
      <c r="E81" s="259" t="s">
        <v>42</v>
      </c>
      <c r="F81" s="260"/>
      <c r="G81" s="260"/>
      <c r="H81" s="260"/>
      <c r="I81" s="261"/>
      <c r="J81" s="260" t="s">
        <v>43</v>
      </c>
      <c r="K81" s="261"/>
      <c r="M81" s="262"/>
      <c r="N81" s="263"/>
      <c r="O81" s="264" t="s">
        <v>21</v>
      </c>
      <c r="P81" s="264"/>
      <c r="Q81" s="264" t="s">
        <v>58</v>
      </c>
      <c r="R81" s="264"/>
      <c r="S81" s="264"/>
      <c r="T81" s="264"/>
      <c r="U81" s="264" t="s">
        <v>43</v>
      </c>
      <c r="V81" s="265"/>
    </row>
    <row r="82" spans="1:22" ht="21" customHeight="1" x14ac:dyDescent="0.15">
      <c r="A82" s="217" t="s">
        <v>13</v>
      </c>
      <c r="B82" s="218"/>
      <c r="C82" s="218"/>
      <c r="D82" s="218"/>
      <c r="E82" s="157"/>
      <c r="F82" s="219"/>
      <c r="G82" s="219"/>
      <c r="H82" s="219"/>
      <c r="I82" s="220"/>
      <c r="J82" s="221">
        <f>SUM(J83:K84)</f>
        <v>56529</v>
      </c>
      <c r="K82" s="222"/>
      <c r="M82" s="223"/>
      <c r="N82" s="226" t="s">
        <v>44</v>
      </c>
      <c r="O82" s="229" t="s">
        <v>18</v>
      </c>
      <c r="P82" s="230"/>
      <c r="Q82" s="148" t="s">
        <v>79</v>
      </c>
      <c r="R82" s="149"/>
      <c r="S82" s="149"/>
      <c r="T82" s="150"/>
      <c r="U82" s="231">
        <v>295</v>
      </c>
      <c r="V82" s="232"/>
    </row>
    <row r="83" spans="1:22" ht="21" customHeight="1" x14ac:dyDescent="0.15">
      <c r="A83" s="233" t="s">
        <v>57</v>
      </c>
      <c r="B83" s="234"/>
      <c r="C83" s="234"/>
      <c r="D83" s="234"/>
      <c r="E83" s="235"/>
      <c r="F83" s="236"/>
      <c r="G83" s="236"/>
      <c r="H83" s="236"/>
      <c r="I83" s="237"/>
      <c r="J83" s="238">
        <v>50088</v>
      </c>
      <c r="K83" s="239"/>
      <c r="M83" s="224"/>
      <c r="N83" s="227"/>
      <c r="O83" s="175" t="s">
        <v>80</v>
      </c>
      <c r="P83" s="176"/>
      <c r="Q83" s="177" t="s">
        <v>81</v>
      </c>
      <c r="R83" s="178"/>
      <c r="S83" s="178"/>
      <c r="T83" s="179"/>
      <c r="U83" s="151">
        <v>571</v>
      </c>
      <c r="V83" s="152"/>
    </row>
    <row r="84" spans="1:22" ht="21" customHeight="1" x14ac:dyDescent="0.15">
      <c r="A84" s="163" t="s">
        <v>45</v>
      </c>
      <c r="B84" s="234"/>
      <c r="C84" s="234"/>
      <c r="D84" s="234"/>
      <c r="E84" s="240" t="s">
        <v>54</v>
      </c>
      <c r="F84" s="241"/>
      <c r="G84" s="241"/>
      <c r="H84" s="241"/>
      <c r="I84" s="242"/>
      <c r="J84" s="243">
        <f>+J98</f>
        <v>6441</v>
      </c>
      <c r="K84" s="244"/>
      <c r="M84" s="224"/>
      <c r="N84" s="227"/>
      <c r="O84" s="175" t="s">
        <v>82</v>
      </c>
      <c r="P84" s="176"/>
      <c r="Q84" s="177" t="s">
        <v>83</v>
      </c>
      <c r="R84" s="178"/>
      <c r="S84" s="178"/>
      <c r="T84" s="179"/>
      <c r="U84" s="151">
        <v>136</v>
      </c>
      <c r="V84" s="152"/>
    </row>
    <row r="85" spans="1:22" ht="21" customHeight="1" x14ac:dyDescent="0.15">
      <c r="A85" s="8"/>
      <c r="B85" s="245" t="s">
        <v>46</v>
      </c>
      <c r="C85" s="247" t="s">
        <v>84</v>
      </c>
      <c r="D85" s="248"/>
      <c r="E85" s="249" t="s">
        <v>85</v>
      </c>
      <c r="F85" s="250"/>
      <c r="G85" s="250"/>
      <c r="H85" s="250"/>
      <c r="I85" s="250"/>
      <c r="J85" s="251">
        <v>1168</v>
      </c>
      <c r="K85" s="252"/>
      <c r="M85" s="224"/>
      <c r="N85" s="227"/>
      <c r="O85" s="175" t="s">
        <v>86</v>
      </c>
      <c r="P85" s="176"/>
      <c r="Q85" s="177" t="s">
        <v>87</v>
      </c>
      <c r="R85" s="178"/>
      <c r="S85" s="178"/>
      <c r="T85" s="179"/>
      <c r="U85" s="151">
        <v>149</v>
      </c>
      <c r="V85" s="152"/>
    </row>
    <row r="86" spans="1:22" ht="21" customHeight="1" x14ac:dyDescent="0.15">
      <c r="A86" s="9"/>
      <c r="B86" s="246"/>
      <c r="C86" s="196"/>
      <c r="D86" s="197"/>
      <c r="E86" s="200" t="s">
        <v>88</v>
      </c>
      <c r="F86" s="201"/>
      <c r="G86" s="201"/>
      <c r="H86" s="201"/>
      <c r="I86" s="201"/>
      <c r="J86" s="202">
        <v>810</v>
      </c>
      <c r="K86" s="203"/>
      <c r="M86" s="224"/>
      <c r="N86" s="227"/>
      <c r="O86" s="175" t="s">
        <v>89</v>
      </c>
      <c r="P86" s="176"/>
      <c r="Q86" s="177" t="s">
        <v>90</v>
      </c>
      <c r="R86" s="178"/>
      <c r="S86" s="178"/>
      <c r="T86" s="179"/>
      <c r="U86" s="151">
        <v>63</v>
      </c>
      <c r="V86" s="152"/>
    </row>
    <row r="87" spans="1:22" ht="21" customHeight="1" x14ac:dyDescent="0.15">
      <c r="A87" s="9"/>
      <c r="B87" s="246"/>
      <c r="C87" s="198"/>
      <c r="D87" s="199"/>
      <c r="E87" s="200" t="s">
        <v>91</v>
      </c>
      <c r="F87" s="201"/>
      <c r="G87" s="201"/>
      <c r="H87" s="201"/>
      <c r="I87" s="201"/>
      <c r="J87" s="202">
        <v>157</v>
      </c>
      <c r="K87" s="203"/>
      <c r="M87" s="224"/>
      <c r="N87" s="227"/>
      <c r="O87" s="175" t="s">
        <v>92</v>
      </c>
      <c r="P87" s="176"/>
      <c r="Q87" s="177" t="s">
        <v>93</v>
      </c>
      <c r="R87" s="178"/>
      <c r="S87" s="178"/>
      <c r="T87" s="179"/>
      <c r="U87" s="151">
        <f>12337*1.02</f>
        <v>12583.74</v>
      </c>
      <c r="V87" s="152"/>
    </row>
    <row r="88" spans="1:22" ht="21" customHeight="1" x14ac:dyDescent="0.15">
      <c r="A88" s="9"/>
      <c r="B88" s="246"/>
      <c r="C88" s="194" t="s">
        <v>94</v>
      </c>
      <c r="D88" s="195"/>
      <c r="E88" s="200" t="s">
        <v>95</v>
      </c>
      <c r="F88" s="201"/>
      <c r="G88" s="201"/>
      <c r="H88" s="201"/>
      <c r="I88" s="201"/>
      <c r="J88" s="202">
        <v>404</v>
      </c>
      <c r="K88" s="203"/>
      <c r="M88" s="224"/>
      <c r="N88" s="227"/>
      <c r="O88" s="175" t="s">
        <v>96</v>
      </c>
      <c r="P88" s="176"/>
      <c r="Q88" s="177" t="s">
        <v>97</v>
      </c>
      <c r="R88" s="178"/>
      <c r="S88" s="178"/>
      <c r="T88" s="179"/>
      <c r="U88" s="151">
        <v>255</v>
      </c>
      <c r="V88" s="152"/>
    </row>
    <row r="89" spans="1:22" ht="21" customHeight="1" x14ac:dyDescent="0.15">
      <c r="A89" s="9"/>
      <c r="B89" s="246"/>
      <c r="C89" s="196"/>
      <c r="D89" s="197"/>
      <c r="E89" s="200" t="s">
        <v>98</v>
      </c>
      <c r="F89" s="201"/>
      <c r="G89" s="201"/>
      <c r="H89" s="201"/>
      <c r="I89" s="201"/>
      <c r="J89" s="202">
        <v>218</v>
      </c>
      <c r="K89" s="203"/>
      <c r="M89" s="224"/>
      <c r="N89" s="227"/>
      <c r="O89" s="175" t="s">
        <v>99</v>
      </c>
      <c r="P89" s="176"/>
      <c r="Q89" s="177" t="s">
        <v>100</v>
      </c>
      <c r="R89" s="178"/>
      <c r="S89" s="178"/>
      <c r="T89" s="179"/>
      <c r="U89" s="151">
        <v>408</v>
      </c>
      <c r="V89" s="152"/>
    </row>
    <row r="90" spans="1:22" ht="21" customHeight="1" x14ac:dyDescent="0.15">
      <c r="A90" s="9"/>
      <c r="B90" s="246"/>
      <c r="C90" s="196"/>
      <c r="D90" s="197"/>
      <c r="E90" s="200" t="s">
        <v>101</v>
      </c>
      <c r="F90" s="201"/>
      <c r="G90" s="201"/>
      <c r="H90" s="201"/>
      <c r="I90" s="201"/>
      <c r="J90" s="202">
        <v>282</v>
      </c>
      <c r="K90" s="203"/>
      <c r="M90" s="224"/>
      <c r="N90" s="227"/>
      <c r="O90" s="175" t="s">
        <v>102</v>
      </c>
      <c r="P90" s="176"/>
      <c r="Q90" s="177" t="s">
        <v>103</v>
      </c>
      <c r="R90" s="178"/>
      <c r="S90" s="178"/>
      <c r="T90" s="179"/>
      <c r="U90" s="151">
        <v>119</v>
      </c>
      <c r="V90" s="152"/>
    </row>
    <row r="91" spans="1:22" ht="21" customHeight="1" x14ac:dyDescent="0.15">
      <c r="A91" s="9"/>
      <c r="B91" s="246"/>
      <c r="C91" s="196"/>
      <c r="D91" s="197"/>
      <c r="E91" s="200" t="s">
        <v>104</v>
      </c>
      <c r="F91" s="201"/>
      <c r="G91" s="201"/>
      <c r="H91" s="201"/>
      <c r="I91" s="201"/>
      <c r="J91" s="202">
        <v>169</v>
      </c>
      <c r="K91" s="203"/>
      <c r="M91" s="224"/>
      <c r="N91" s="227"/>
      <c r="O91" s="175" t="s">
        <v>19</v>
      </c>
      <c r="P91" s="176"/>
      <c r="Q91" s="177" t="s">
        <v>105</v>
      </c>
      <c r="R91" s="178"/>
      <c r="S91" s="178"/>
      <c r="T91" s="179"/>
      <c r="U91" s="151">
        <v>53</v>
      </c>
      <c r="V91" s="152"/>
    </row>
    <row r="92" spans="1:22" ht="21" customHeight="1" x14ac:dyDescent="0.15">
      <c r="A92" s="9"/>
      <c r="B92" s="246"/>
      <c r="C92" s="196"/>
      <c r="D92" s="197"/>
      <c r="E92" s="200" t="s">
        <v>106</v>
      </c>
      <c r="F92" s="201"/>
      <c r="G92" s="201"/>
      <c r="H92" s="201"/>
      <c r="I92" s="201"/>
      <c r="J92" s="202">
        <v>269</v>
      </c>
      <c r="K92" s="203"/>
      <c r="M92" s="224"/>
      <c r="N92" s="227"/>
      <c r="O92" s="175" t="s">
        <v>107</v>
      </c>
      <c r="P92" s="176"/>
      <c r="Q92" s="209" t="s">
        <v>108</v>
      </c>
      <c r="R92" s="210"/>
      <c r="S92" s="210"/>
      <c r="T92" s="211"/>
      <c r="U92" s="151">
        <v>53</v>
      </c>
      <c r="V92" s="152"/>
    </row>
    <row r="93" spans="1:22" ht="21" customHeight="1" x14ac:dyDescent="0.15">
      <c r="A93" s="9"/>
      <c r="B93" s="246"/>
      <c r="C93" s="196"/>
      <c r="D93" s="197"/>
      <c r="E93" s="200" t="s">
        <v>109</v>
      </c>
      <c r="F93" s="201"/>
      <c r="G93" s="201"/>
      <c r="H93" s="201"/>
      <c r="I93" s="201"/>
      <c r="J93" s="202">
        <v>325</v>
      </c>
      <c r="K93" s="203"/>
      <c r="M93" s="224"/>
      <c r="N93" s="227"/>
      <c r="O93" s="181" t="s">
        <v>110</v>
      </c>
      <c r="P93" s="182"/>
      <c r="Q93" s="212" t="s">
        <v>111</v>
      </c>
      <c r="R93" s="213"/>
      <c r="S93" s="213"/>
      <c r="T93" s="214"/>
      <c r="U93" s="151">
        <v>61</v>
      </c>
      <c r="V93" s="152"/>
    </row>
    <row r="94" spans="1:22" ht="21" customHeight="1" x14ac:dyDescent="0.15">
      <c r="A94" s="9"/>
      <c r="B94" s="246"/>
      <c r="C94" s="198"/>
      <c r="D94" s="199"/>
      <c r="E94" s="200" t="s">
        <v>112</v>
      </c>
      <c r="F94" s="201"/>
      <c r="G94" s="201"/>
      <c r="H94" s="201"/>
      <c r="I94" s="201"/>
      <c r="J94" s="202">
        <v>127</v>
      </c>
      <c r="K94" s="203"/>
      <c r="M94" s="224"/>
      <c r="N94" s="227"/>
      <c r="O94" s="215" t="s">
        <v>113</v>
      </c>
      <c r="P94" s="216"/>
      <c r="Q94" s="209" t="s">
        <v>114</v>
      </c>
      <c r="R94" s="210"/>
      <c r="S94" s="210"/>
      <c r="T94" s="211"/>
      <c r="U94" s="151">
        <v>49</v>
      </c>
      <c r="V94" s="152"/>
    </row>
    <row r="95" spans="1:22" ht="21" customHeight="1" x14ac:dyDescent="0.15">
      <c r="A95" s="9"/>
      <c r="B95" s="246"/>
      <c r="C95" s="194" t="s">
        <v>115</v>
      </c>
      <c r="D95" s="195"/>
      <c r="E95" s="200" t="s">
        <v>116</v>
      </c>
      <c r="F95" s="201"/>
      <c r="G95" s="201"/>
      <c r="H95" s="201"/>
      <c r="I95" s="201"/>
      <c r="J95" s="202">
        <v>90</v>
      </c>
      <c r="K95" s="203"/>
      <c r="M95" s="224"/>
      <c r="N95" s="227"/>
      <c r="O95" s="175" t="s">
        <v>117</v>
      </c>
      <c r="P95" s="176"/>
      <c r="Q95" s="177" t="s">
        <v>118</v>
      </c>
      <c r="R95" s="178"/>
      <c r="S95" s="178"/>
      <c r="T95" s="179"/>
      <c r="U95" s="151">
        <v>220</v>
      </c>
      <c r="V95" s="152"/>
    </row>
    <row r="96" spans="1:22" ht="21" customHeight="1" x14ac:dyDescent="0.15">
      <c r="A96" s="9"/>
      <c r="B96" s="246"/>
      <c r="C96" s="196"/>
      <c r="D96" s="197"/>
      <c r="E96" s="200" t="s">
        <v>119</v>
      </c>
      <c r="F96" s="201"/>
      <c r="G96" s="201"/>
      <c r="H96" s="201"/>
      <c r="I96" s="201"/>
      <c r="J96" s="202">
        <v>648</v>
      </c>
      <c r="K96" s="203"/>
      <c r="M96" s="224"/>
      <c r="N96" s="227"/>
      <c r="O96" s="204" t="s">
        <v>120</v>
      </c>
      <c r="P96" s="205"/>
      <c r="Q96" s="177" t="s">
        <v>121</v>
      </c>
      <c r="R96" s="178"/>
      <c r="S96" s="178"/>
      <c r="T96" s="179"/>
      <c r="U96" s="151">
        <v>180</v>
      </c>
      <c r="V96" s="152"/>
    </row>
    <row r="97" spans="1:22" ht="21" customHeight="1" x14ac:dyDescent="0.15">
      <c r="A97" s="9"/>
      <c r="B97" s="246"/>
      <c r="C97" s="198"/>
      <c r="D97" s="199"/>
      <c r="E97" s="200" t="s">
        <v>122</v>
      </c>
      <c r="F97" s="201"/>
      <c r="G97" s="201"/>
      <c r="H97" s="201"/>
      <c r="I97" s="201"/>
      <c r="J97" s="202">
        <v>1774</v>
      </c>
      <c r="K97" s="203"/>
      <c r="M97" s="224"/>
      <c r="N97" s="227"/>
      <c r="O97" s="204" t="s">
        <v>20</v>
      </c>
      <c r="P97" s="205"/>
      <c r="Q97" s="206" t="s">
        <v>123</v>
      </c>
      <c r="R97" s="207"/>
      <c r="S97" s="207"/>
      <c r="T97" s="208"/>
      <c r="U97" s="151">
        <v>591</v>
      </c>
      <c r="V97" s="152"/>
    </row>
    <row r="98" spans="1:22" ht="21" customHeight="1" x14ac:dyDescent="0.15">
      <c r="A98" s="9"/>
      <c r="B98" s="246"/>
      <c r="C98" s="183" t="s">
        <v>56</v>
      </c>
      <c r="D98" s="184"/>
      <c r="E98" s="184"/>
      <c r="F98" s="184"/>
      <c r="G98" s="184"/>
      <c r="H98" s="184"/>
      <c r="I98" s="185"/>
      <c r="J98" s="186">
        <f>SUM(J85:K97)</f>
        <v>6441</v>
      </c>
      <c r="K98" s="187"/>
      <c r="M98" s="224"/>
      <c r="N98" s="227"/>
      <c r="O98" s="181" t="s">
        <v>124</v>
      </c>
      <c r="P98" s="182"/>
      <c r="Q98" s="177" t="s">
        <v>125</v>
      </c>
      <c r="R98" s="178"/>
      <c r="S98" s="178"/>
      <c r="T98" s="179"/>
      <c r="U98" s="188">
        <v>3000</v>
      </c>
      <c r="V98" s="189"/>
    </row>
    <row r="99" spans="1:22" ht="21" customHeight="1" x14ac:dyDescent="0.15">
      <c r="A99" s="9"/>
      <c r="B99" s="37"/>
      <c r="C99" s="190"/>
      <c r="D99" s="190"/>
      <c r="E99" s="191"/>
      <c r="F99" s="191"/>
      <c r="G99" s="191"/>
      <c r="H99" s="191"/>
      <c r="I99" s="191"/>
      <c r="J99" s="192"/>
      <c r="K99" s="193"/>
      <c r="M99" s="224"/>
      <c r="N99" s="227"/>
      <c r="O99" s="181"/>
      <c r="P99" s="182"/>
      <c r="Q99" s="177"/>
      <c r="R99" s="178"/>
      <c r="S99" s="178"/>
      <c r="T99" s="179"/>
      <c r="U99" s="180"/>
      <c r="V99" s="152"/>
    </row>
    <row r="100" spans="1:22" ht="21" customHeight="1" x14ac:dyDescent="0.15">
      <c r="A100" s="8"/>
      <c r="B100" s="38"/>
      <c r="C100" s="171"/>
      <c r="D100" s="171"/>
      <c r="E100" s="172"/>
      <c r="F100" s="172"/>
      <c r="G100" s="172"/>
      <c r="H100" s="172"/>
      <c r="I100" s="172"/>
      <c r="J100" s="173"/>
      <c r="K100" s="174"/>
      <c r="M100" s="224"/>
      <c r="N100" s="227"/>
      <c r="O100" s="175"/>
      <c r="P100" s="176"/>
      <c r="Q100" s="177"/>
      <c r="R100" s="178"/>
      <c r="S100" s="178"/>
      <c r="T100" s="179"/>
      <c r="U100" s="180"/>
      <c r="V100" s="152"/>
    </row>
    <row r="101" spans="1:22" ht="21" customHeight="1" x14ac:dyDescent="0.15">
      <c r="A101" s="9"/>
      <c r="B101" s="38"/>
      <c r="C101" s="171"/>
      <c r="D101" s="171"/>
      <c r="E101" s="172"/>
      <c r="F101" s="172"/>
      <c r="G101" s="172"/>
      <c r="H101" s="172"/>
      <c r="I101" s="172"/>
      <c r="J101" s="173"/>
      <c r="K101" s="174"/>
      <c r="M101" s="224"/>
      <c r="N101" s="227"/>
      <c r="O101" s="181"/>
      <c r="P101" s="182"/>
      <c r="Q101" s="177"/>
      <c r="R101" s="178"/>
      <c r="S101" s="178"/>
      <c r="T101" s="179"/>
      <c r="U101" s="180"/>
      <c r="V101" s="152"/>
    </row>
    <row r="102" spans="1:22" ht="21" customHeight="1" x14ac:dyDescent="0.15">
      <c r="A102" s="10"/>
      <c r="B102" s="39"/>
      <c r="C102" s="135"/>
      <c r="D102" s="135"/>
      <c r="E102" s="136"/>
      <c r="F102" s="136"/>
      <c r="G102" s="136"/>
      <c r="H102" s="136"/>
      <c r="I102" s="136"/>
      <c r="J102" s="137"/>
      <c r="K102" s="138"/>
      <c r="M102" s="224"/>
      <c r="N102" s="228"/>
      <c r="O102" s="139" t="s">
        <v>47</v>
      </c>
      <c r="P102" s="140"/>
      <c r="Q102" s="140"/>
      <c r="R102" s="140"/>
      <c r="S102" s="140"/>
      <c r="T102" s="141"/>
      <c r="U102" s="142">
        <f>SUM(U82:V101)</f>
        <v>18786.739999999998</v>
      </c>
      <c r="V102" s="143"/>
    </row>
    <row r="103" spans="1:22" ht="21" customHeight="1" x14ac:dyDescent="0.15">
      <c r="L103" s="45"/>
      <c r="M103" s="224"/>
      <c r="N103" s="144" t="s">
        <v>26</v>
      </c>
      <c r="O103" s="146" t="s">
        <v>25</v>
      </c>
      <c r="P103" s="147"/>
      <c r="Q103" s="148" t="s">
        <v>126</v>
      </c>
      <c r="R103" s="149"/>
      <c r="S103" s="149"/>
      <c r="T103" s="150"/>
      <c r="U103" s="266">
        <v>943</v>
      </c>
      <c r="V103" s="267"/>
    </row>
    <row r="104" spans="1:22" ht="21" customHeight="1" x14ac:dyDescent="0.15">
      <c r="A104" s="153"/>
      <c r="B104" s="153"/>
      <c r="C104" s="153"/>
      <c r="D104" s="153"/>
      <c r="E104" s="154" t="s">
        <v>58</v>
      </c>
      <c r="F104" s="154"/>
      <c r="G104" s="154"/>
      <c r="H104" s="154"/>
      <c r="I104" s="154"/>
      <c r="J104" s="154" t="s">
        <v>48</v>
      </c>
      <c r="K104" s="154"/>
      <c r="M104" s="224"/>
      <c r="N104" s="144"/>
      <c r="O104" s="155" t="s">
        <v>127</v>
      </c>
      <c r="P104" s="155"/>
      <c r="Q104" s="156" t="s">
        <v>128</v>
      </c>
      <c r="R104" s="156"/>
      <c r="S104" s="156"/>
      <c r="T104" s="156"/>
      <c r="U104" s="151">
        <v>10472</v>
      </c>
      <c r="V104" s="152"/>
    </row>
    <row r="105" spans="1:22" ht="23.25" customHeight="1" x14ac:dyDescent="0.15">
      <c r="A105" s="41" t="s">
        <v>62</v>
      </c>
      <c r="B105" s="42"/>
      <c r="C105" s="42"/>
      <c r="D105" s="42"/>
      <c r="E105" s="157" t="s">
        <v>55</v>
      </c>
      <c r="F105" s="158"/>
      <c r="G105" s="158"/>
      <c r="H105" s="158"/>
      <c r="I105" s="159"/>
      <c r="J105" s="160">
        <f>+J106+U107</f>
        <v>56473.74</v>
      </c>
      <c r="K105" s="160"/>
      <c r="L105" s="45"/>
      <c r="M105" s="224"/>
      <c r="N105" s="144"/>
      <c r="O105" s="161" t="s">
        <v>129</v>
      </c>
      <c r="P105" s="161"/>
      <c r="Q105" s="162" t="s">
        <v>130</v>
      </c>
      <c r="R105" s="162"/>
      <c r="S105" s="162"/>
      <c r="T105" s="162"/>
      <c r="U105" s="268">
        <v>3365</v>
      </c>
      <c r="V105" s="269"/>
    </row>
    <row r="106" spans="1:22" ht="23.25" customHeight="1" x14ac:dyDescent="0.15">
      <c r="A106" s="163" t="s">
        <v>49</v>
      </c>
      <c r="B106" s="164"/>
      <c r="C106" s="164"/>
      <c r="D106" s="165"/>
      <c r="E106" s="166" t="s">
        <v>53</v>
      </c>
      <c r="F106" s="167"/>
      <c r="G106" s="167"/>
      <c r="H106" s="167"/>
      <c r="I106" s="168"/>
      <c r="J106" s="169">
        <f>+J107+U102+U106</f>
        <v>56473.74</v>
      </c>
      <c r="K106" s="170"/>
      <c r="L106" s="45"/>
      <c r="M106" s="225"/>
      <c r="N106" s="145"/>
      <c r="O106" s="139" t="s">
        <v>50</v>
      </c>
      <c r="P106" s="140"/>
      <c r="Q106" s="140"/>
      <c r="R106" s="140"/>
      <c r="S106" s="140"/>
      <c r="T106" s="141"/>
      <c r="U106" s="83">
        <f>SUM(U103:V105)</f>
        <v>14780</v>
      </c>
      <c r="V106" s="83"/>
    </row>
    <row r="107" spans="1:22" ht="23.25" customHeight="1" x14ac:dyDescent="0.15">
      <c r="A107" s="11"/>
      <c r="B107" s="84" t="s">
        <v>51</v>
      </c>
      <c r="C107" s="85"/>
      <c r="D107" s="86"/>
      <c r="E107" s="441"/>
      <c r="F107" s="442"/>
      <c r="G107" s="442"/>
      <c r="H107" s="442"/>
      <c r="I107" s="443"/>
      <c r="J107" s="93">
        <v>22907</v>
      </c>
      <c r="K107" s="94"/>
      <c r="L107" s="45"/>
      <c r="M107" s="99" t="s">
        <v>59</v>
      </c>
      <c r="N107" s="100"/>
      <c r="O107" s="100"/>
      <c r="P107" s="101"/>
      <c r="Q107" s="102" t="s">
        <v>54</v>
      </c>
      <c r="R107" s="103"/>
      <c r="S107" s="103"/>
      <c r="T107" s="104"/>
      <c r="U107" s="105">
        <f>SUM(U108:V110)</f>
        <v>0</v>
      </c>
      <c r="V107" s="106"/>
    </row>
    <row r="108" spans="1:22" ht="23.25" customHeight="1" x14ac:dyDescent="0.15">
      <c r="A108" s="11"/>
      <c r="B108" s="87"/>
      <c r="C108" s="88"/>
      <c r="D108" s="89"/>
      <c r="E108" s="444"/>
      <c r="F108" s="445"/>
      <c r="G108" s="445"/>
      <c r="H108" s="445"/>
      <c r="I108" s="446"/>
      <c r="J108" s="95"/>
      <c r="K108" s="96"/>
      <c r="M108" s="107"/>
      <c r="N108" s="109" t="s">
        <v>15</v>
      </c>
      <c r="O108" s="112" t="s">
        <v>131</v>
      </c>
      <c r="P108" s="113"/>
      <c r="Q108" s="114" t="s">
        <v>132</v>
      </c>
      <c r="R108" s="115"/>
      <c r="S108" s="115"/>
      <c r="T108" s="116"/>
      <c r="U108" s="117">
        <f>+'[1]様式２６　収支予算書（管理業務単表）H28'!U108:V108/108*110</f>
        <v>0</v>
      </c>
      <c r="V108" s="118"/>
    </row>
    <row r="109" spans="1:22" ht="23.25" customHeight="1" x14ac:dyDescent="0.15">
      <c r="A109" s="11"/>
      <c r="B109" s="87"/>
      <c r="C109" s="88"/>
      <c r="D109" s="89"/>
      <c r="E109" s="444"/>
      <c r="F109" s="445"/>
      <c r="G109" s="445"/>
      <c r="H109" s="445"/>
      <c r="I109" s="446"/>
      <c r="J109" s="95"/>
      <c r="K109" s="96"/>
      <c r="M109" s="107"/>
      <c r="N109" s="110"/>
      <c r="O109" s="119"/>
      <c r="P109" s="120"/>
      <c r="Q109" s="121"/>
      <c r="R109" s="122"/>
      <c r="S109" s="122"/>
      <c r="T109" s="123"/>
      <c r="U109" s="124"/>
      <c r="V109" s="125"/>
    </row>
    <row r="110" spans="1:22" ht="23.25" customHeight="1" x14ac:dyDescent="0.15">
      <c r="A110" s="11"/>
      <c r="B110" s="87"/>
      <c r="C110" s="88"/>
      <c r="D110" s="89"/>
      <c r="E110" s="444"/>
      <c r="F110" s="445"/>
      <c r="G110" s="445"/>
      <c r="H110" s="445"/>
      <c r="I110" s="446"/>
      <c r="J110" s="95"/>
      <c r="K110" s="96"/>
      <c r="M110" s="108"/>
      <c r="N110" s="111"/>
      <c r="O110" s="126"/>
      <c r="P110" s="127"/>
      <c r="Q110" s="128"/>
      <c r="R110" s="129"/>
      <c r="S110" s="129"/>
      <c r="T110" s="130"/>
      <c r="U110" s="131"/>
      <c r="V110" s="132"/>
    </row>
    <row r="111" spans="1:22" ht="23.25" customHeight="1" x14ac:dyDescent="0.15">
      <c r="A111" s="11"/>
      <c r="B111" s="87"/>
      <c r="C111" s="88"/>
      <c r="D111" s="89"/>
      <c r="E111" s="444"/>
      <c r="F111" s="445"/>
      <c r="G111" s="445"/>
      <c r="H111" s="445"/>
      <c r="I111" s="446"/>
      <c r="J111" s="95"/>
      <c r="K111" s="96"/>
      <c r="M111" s="133" t="s">
        <v>70</v>
      </c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ht="23.25" customHeight="1" x14ac:dyDescent="0.15">
      <c r="A112" s="11"/>
      <c r="B112" s="87"/>
      <c r="C112" s="88"/>
      <c r="D112" s="89"/>
      <c r="E112" s="444"/>
      <c r="F112" s="445"/>
      <c r="G112" s="445"/>
      <c r="H112" s="445"/>
      <c r="I112" s="446"/>
      <c r="J112" s="95"/>
      <c r="K112" s="96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</row>
    <row r="113" spans="1:22" ht="23.25" customHeight="1" x14ac:dyDescent="0.15">
      <c r="A113" s="12"/>
      <c r="B113" s="90"/>
      <c r="C113" s="91"/>
      <c r="D113" s="92"/>
      <c r="E113" s="447"/>
      <c r="F113" s="448"/>
      <c r="G113" s="448"/>
      <c r="H113" s="448"/>
      <c r="I113" s="449"/>
      <c r="J113" s="97"/>
      <c r="K113" s="98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</row>
    <row r="114" spans="1:22" ht="23.25" customHeight="1" x14ac:dyDescent="0.15"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</row>
    <row r="115" spans="1:22" ht="23.25" customHeight="1" x14ac:dyDescent="0.15"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</row>
    <row r="116" spans="1:22" ht="23.25" customHeight="1" x14ac:dyDescent="0.15"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</row>
    <row r="117" spans="1:22" ht="23.25" customHeight="1" x14ac:dyDescent="0.15"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</row>
    <row r="118" spans="1:22" ht="21" customHeight="1" x14ac:dyDescent="0.15">
      <c r="A118" s="253" t="s">
        <v>31</v>
      </c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T118" s="254" t="s">
        <v>71</v>
      </c>
      <c r="U118" s="254"/>
      <c r="V118" s="254"/>
    </row>
    <row r="119" spans="1:22" ht="21" customHeight="1" x14ac:dyDescent="0.15">
      <c r="A119" s="255" t="s">
        <v>153</v>
      </c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</row>
    <row r="120" spans="1:22" ht="21" customHeight="1" x14ac:dyDescent="0.15">
      <c r="A120" s="256"/>
      <c r="B120" s="257"/>
      <c r="C120" s="257"/>
      <c r="D120" s="258"/>
      <c r="E120" s="259" t="s">
        <v>42</v>
      </c>
      <c r="F120" s="260"/>
      <c r="G120" s="260"/>
      <c r="H120" s="260"/>
      <c r="I120" s="261"/>
      <c r="J120" s="260" t="s">
        <v>43</v>
      </c>
      <c r="K120" s="261"/>
      <c r="M120" s="262"/>
      <c r="N120" s="263"/>
      <c r="O120" s="264" t="s">
        <v>21</v>
      </c>
      <c r="P120" s="264"/>
      <c r="Q120" s="264" t="s">
        <v>58</v>
      </c>
      <c r="R120" s="264"/>
      <c r="S120" s="264"/>
      <c r="T120" s="264"/>
      <c r="U120" s="264" t="s">
        <v>43</v>
      </c>
      <c r="V120" s="265"/>
    </row>
    <row r="121" spans="1:22" ht="21" customHeight="1" x14ac:dyDescent="0.15">
      <c r="A121" s="217" t="s">
        <v>13</v>
      </c>
      <c r="B121" s="218"/>
      <c r="C121" s="218"/>
      <c r="D121" s="218"/>
      <c r="E121" s="157"/>
      <c r="F121" s="219"/>
      <c r="G121" s="219"/>
      <c r="H121" s="219"/>
      <c r="I121" s="220"/>
      <c r="J121" s="221">
        <f>SUM(J122:K123)</f>
        <v>56717</v>
      </c>
      <c r="K121" s="222"/>
      <c r="M121" s="223"/>
      <c r="N121" s="226" t="s">
        <v>44</v>
      </c>
      <c r="O121" s="229" t="s">
        <v>18</v>
      </c>
      <c r="P121" s="230"/>
      <c r="Q121" s="148" t="s">
        <v>79</v>
      </c>
      <c r="R121" s="149"/>
      <c r="S121" s="149"/>
      <c r="T121" s="150"/>
      <c r="U121" s="231">
        <v>295</v>
      </c>
      <c r="V121" s="232"/>
    </row>
    <row r="122" spans="1:22" ht="21" customHeight="1" x14ac:dyDescent="0.15">
      <c r="A122" s="233" t="s">
        <v>57</v>
      </c>
      <c r="B122" s="234"/>
      <c r="C122" s="234"/>
      <c r="D122" s="234"/>
      <c r="E122" s="235"/>
      <c r="F122" s="236"/>
      <c r="G122" s="236"/>
      <c r="H122" s="236"/>
      <c r="I122" s="237"/>
      <c r="J122" s="238">
        <v>50160</v>
      </c>
      <c r="K122" s="239"/>
      <c r="M122" s="224"/>
      <c r="N122" s="227"/>
      <c r="O122" s="175" t="s">
        <v>80</v>
      </c>
      <c r="P122" s="176"/>
      <c r="Q122" s="177" t="s">
        <v>81</v>
      </c>
      <c r="R122" s="178"/>
      <c r="S122" s="178"/>
      <c r="T122" s="179"/>
      <c r="U122" s="151">
        <v>509</v>
      </c>
      <c r="V122" s="152"/>
    </row>
    <row r="123" spans="1:22" ht="21" customHeight="1" x14ac:dyDescent="0.15">
      <c r="A123" s="163" t="s">
        <v>45</v>
      </c>
      <c r="B123" s="234"/>
      <c r="C123" s="234"/>
      <c r="D123" s="234"/>
      <c r="E123" s="240" t="s">
        <v>54</v>
      </c>
      <c r="F123" s="241"/>
      <c r="G123" s="241"/>
      <c r="H123" s="241"/>
      <c r="I123" s="242"/>
      <c r="J123" s="243">
        <f>+J137</f>
        <v>6557</v>
      </c>
      <c r="K123" s="244"/>
      <c r="M123" s="224"/>
      <c r="N123" s="227"/>
      <c r="O123" s="175" t="s">
        <v>82</v>
      </c>
      <c r="P123" s="176"/>
      <c r="Q123" s="177" t="s">
        <v>83</v>
      </c>
      <c r="R123" s="178"/>
      <c r="S123" s="178"/>
      <c r="T123" s="179"/>
      <c r="U123" s="151">
        <v>136</v>
      </c>
      <c r="V123" s="152"/>
    </row>
    <row r="124" spans="1:22" ht="21" customHeight="1" x14ac:dyDescent="0.15">
      <c r="A124" s="8"/>
      <c r="B124" s="245" t="s">
        <v>46</v>
      </c>
      <c r="C124" s="247" t="s">
        <v>84</v>
      </c>
      <c r="D124" s="248"/>
      <c r="E124" s="249" t="s">
        <v>85</v>
      </c>
      <c r="F124" s="250"/>
      <c r="G124" s="250"/>
      <c r="H124" s="250"/>
      <c r="I124" s="250"/>
      <c r="J124" s="251">
        <v>1189</v>
      </c>
      <c r="K124" s="252"/>
      <c r="M124" s="224"/>
      <c r="N124" s="227"/>
      <c r="O124" s="175" t="s">
        <v>86</v>
      </c>
      <c r="P124" s="176"/>
      <c r="Q124" s="177" t="s">
        <v>87</v>
      </c>
      <c r="R124" s="178"/>
      <c r="S124" s="178"/>
      <c r="T124" s="179"/>
      <c r="U124" s="151">
        <v>149</v>
      </c>
      <c r="V124" s="152"/>
    </row>
    <row r="125" spans="1:22" ht="21" customHeight="1" x14ac:dyDescent="0.15">
      <c r="A125" s="9"/>
      <c r="B125" s="246"/>
      <c r="C125" s="196"/>
      <c r="D125" s="197"/>
      <c r="E125" s="200" t="s">
        <v>88</v>
      </c>
      <c r="F125" s="201"/>
      <c r="G125" s="201"/>
      <c r="H125" s="201"/>
      <c r="I125" s="201"/>
      <c r="J125" s="202">
        <v>825</v>
      </c>
      <c r="K125" s="203"/>
      <c r="M125" s="224"/>
      <c r="N125" s="227"/>
      <c r="O125" s="175" t="s">
        <v>89</v>
      </c>
      <c r="P125" s="176"/>
      <c r="Q125" s="177" t="s">
        <v>90</v>
      </c>
      <c r="R125" s="178"/>
      <c r="S125" s="178"/>
      <c r="T125" s="179"/>
      <c r="U125" s="151">
        <v>63</v>
      </c>
      <c r="V125" s="152"/>
    </row>
    <row r="126" spans="1:22" ht="21" customHeight="1" x14ac:dyDescent="0.15">
      <c r="A126" s="9"/>
      <c r="B126" s="246"/>
      <c r="C126" s="198"/>
      <c r="D126" s="199"/>
      <c r="E126" s="200" t="s">
        <v>91</v>
      </c>
      <c r="F126" s="201"/>
      <c r="G126" s="201"/>
      <c r="H126" s="201"/>
      <c r="I126" s="201"/>
      <c r="J126" s="202">
        <v>160</v>
      </c>
      <c r="K126" s="203"/>
      <c r="M126" s="224"/>
      <c r="N126" s="227"/>
      <c r="O126" s="175" t="s">
        <v>92</v>
      </c>
      <c r="P126" s="176"/>
      <c r="Q126" s="177" t="s">
        <v>93</v>
      </c>
      <c r="R126" s="178"/>
      <c r="S126" s="178"/>
      <c r="T126" s="179"/>
      <c r="U126" s="151">
        <f>12377*1.03</f>
        <v>12748.31</v>
      </c>
      <c r="V126" s="152"/>
    </row>
    <row r="127" spans="1:22" ht="21" customHeight="1" x14ac:dyDescent="0.15">
      <c r="A127" s="9"/>
      <c r="B127" s="246"/>
      <c r="C127" s="194" t="s">
        <v>94</v>
      </c>
      <c r="D127" s="195"/>
      <c r="E127" s="200" t="s">
        <v>95</v>
      </c>
      <c r="F127" s="201"/>
      <c r="G127" s="201"/>
      <c r="H127" s="201"/>
      <c r="I127" s="201"/>
      <c r="J127" s="202">
        <v>411</v>
      </c>
      <c r="K127" s="203"/>
      <c r="M127" s="224"/>
      <c r="N127" s="227"/>
      <c r="O127" s="175" t="s">
        <v>96</v>
      </c>
      <c r="P127" s="176"/>
      <c r="Q127" s="177" t="s">
        <v>97</v>
      </c>
      <c r="R127" s="178"/>
      <c r="S127" s="178"/>
      <c r="T127" s="179"/>
      <c r="U127" s="151">
        <v>255</v>
      </c>
      <c r="V127" s="152"/>
    </row>
    <row r="128" spans="1:22" ht="21" customHeight="1" x14ac:dyDescent="0.15">
      <c r="A128" s="9"/>
      <c r="B128" s="246"/>
      <c r="C128" s="196"/>
      <c r="D128" s="197"/>
      <c r="E128" s="200" t="s">
        <v>98</v>
      </c>
      <c r="F128" s="201"/>
      <c r="G128" s="201"/>
      <c r="H128" s="201"/>
      <c r="I128" s="201"/>
      <c r="J128" s="202">
        <v>222</v>
      </c>
      <c r="K128" s="203"/>
      <c r="M128" s="224"/>
      <c r="N128" s="227"/>
      <c r="O128" s="175" t="s">
        <v>99</v>
      </c>
      <c r="P128" s="176"/>
      <c r="Q128" s="177" t="s">
        <v>100</v>
      </c>
      <c r="R128" s="178"/>
      <c r="S128" s="178"/>
      <c r="T128" s="179"/>
      <c r="U128" s="151">
        <v>408</v>
      </c>
      <c r="V128" s="152"/>
    </row>
    <row r="129" spans="1:22" ht="21" customHeight="1" x14ac:dyDescent="0.15">
      <c r="A129" s="9"/>
      <c r="B129" s="246"/>
      <c r="C129" s="196"/>
      <c r="D129" s="197"/>
      <c r="E129" s="200" t="s">
        <v>101</v>
      </c>
      <c r="F129" s="201"/>
      <c r="G129" s="201"/>
      <c r="H129" s="201"/>
      <c r="I129" s="201"/>
      <c r="J129" s="202">
        <v>287</v>
      </c>
      <c r="K129" s="203"/>
      <c r="M129" s="224"/>
      <c r="N129" s="227"/>
      <c r="O129" s="175" t="s">
        <v>102</v>
      </c>
      <c r="P129" s="176"/>
      <c r="Q129" s="177" t="s">
        <v>103</v>
      </c>
      <c r="R129" s="178"/>
      <c r="S129" s="178"/>
      <c r="T129" s="179"/>
      <c r="U129" s="151">
        <v>119</v>
      </c>
      <c r="V129" s="152"/>
    </row>
    <row r="130" spans="1:22" ht="21" customHeight="1" x14ac:dyDescent="0.15">
      <c r="A130" s="9"/>
      <c r="B130" s="246"/>
      <c r="C130" s="196"/>
      <c r="D130" s="197"/>
      <c r="E130" s="200" t="s">
        <v>104</v>
      </c>
      <c r="F130" s="201"/>
      <c r="G130" s="201"/>
      <c r="H130" s="201"/>
      <c r="I130" s="201"/>
      <c r="J130" s="202">
        <v>172</v>
      </c>
      <c r="K130" s="203"/>
      <c r="M130" s="224"/>
      <c r="N130" s="227"/>
      <c r="O130" s="175" t="s">
        <v>19</v>
      </c>
      <c r="P130" s="176"/>
      <c r="Q130" s="177" t="s">
        <v>105</v>
      </c>
      <c r="R130" s="178"/>
      <c r="S130" s="178"/>
      <c r="T130" s="179"/>
      <c r="U130" s="151">
        <v>53</v>
      </c>
      <c r="V130" s="152"/>
    </row>
    <row r="131" spans="1:22" ht="21" customHeight="1" x14ac:dyDescent="0.15">
      <c r="A131" s="9"/>
      <c r="B131" s="246"/>
      <c r="C131" s="196"/>
      <c r="D131" s="197"/>
      <c r="E131" s="200" t="s">
        <v>106</v>
      </c>
      <c r="F131" s="201"/>
      <c r="G131" s="201"/>
      <c r="H131" s="201"/>
      <c r="I131" s="201"/>
      <c r="J131" s="202">
        <v>274</v>
      </c>
      <c r="K131" s="203"/>
      <c r="M131" s="224"/>
      <c r="N131" s="227"/>
      <c r="O131" s="175" t="s">
        <v>107</v>
      </c>
      <c r="P131" s="176"/>
      <c r="Q131" s="209" t="s">
        <v>108</v>
      </c>
      <c r="R131" s="210"/>
      <c r="S131" s="210"/>
      <c r="T131" s="211"/>
      <c r="U131" s="151">
        <v>53</v>
      </c>
      <c r="V131" s="152"/>
    </row>
    <row r="132" spans="1:22" ht="21" customHeight="1" x14ac:dyDescent="0.15">
      <c r="A132" s="9"/>
      <c r="B132" s="246"/>
      <c r="C132" s="196"/>
      <c r="D132" s="197"/>
      <c r="E132" s="200" t="s">
        <v>109</v>
      </c>
      <c r="F132" s="201"/>
      <c r="G132" s="201"/>
      <c r="H132" s="201"/>
      <c r="I132" s="201"/>
      <c r="J132" s="202">
        <v>331</v>
      </c>
      <c r="K132" s="203"/>
      <c r="M132" s="224"/>
      <c r="N132" s="227"/>
      <c r="O132" s="181" t="s">
        <v>110</v>
      </c>
      <c r="P132" s="182"/>
      <c r="Q132" s="212" t="s">
        <v>111</v>
      </c>
      <c r="R132" s="213"/>
      <c r="S132" s="213"/>
      <c r="T132" s="214"/>
      <c r="U132" s="151">
        <v>61</v>
      </c>
      <c r="V132" s="152"/>
    </row>
    <row r="133" spans="1:22" ht="21" customHeight="1" x14ac:dyDescent="0.15">
      <c r="A133" s="9"/>
      <c r="B133" s="246"/>
      <c r="C133" s="198"/>
      <c r="D133" s="199"/>
      <c r="E133" s="200" t="s">
        <v>112</v>
      </c>
      <c r="F133" s="201"/>
      <c r="G133" s="201"/>
      <c r="H133" s="201"/>
      <c r="I133" s="201"/>
      <c r="J133" s="202">
        <v>129</v>
      </c>
      <c r="K133" s="203"/>
      <c r="M133" s="224"/>
      <c r="N133" s="227"/>
      <c r="O133" s="215" t="s">
        <v>113</v>
      </c>
      <c r="P133" s="216"/>
      <c r="Q133" s="209" t="s">
        <v>114</v>
      </c>
      <c r="R133" s="210"/>
      <c r="S133" s="210"/>
      <c r="T133" s="211"/>
      <c r="U133" s="151">
        <v>49</v>
      </c>
      <c r="V133" s="152"/>
    </row>
    <row r="134" spans="1:22" ht="21" customHeight="1" x14ac:dyDescent="0.15">
      <c r="A134" s="9"/>
      <c r="B134" s="246"/>
      <c r="C134" s="194" t="s">
        <v>115</v>
      </c>
      <c r="D134" s="195"/>
      <c r="E134" s="200" t="s">
        <v>116</v>
      </c>
      <c r="F134" s="201"/>
      <c r="G134" s="201"/>
      <c r="H134" s="201"/>
      <c r="I134" s="201"/>
      <c r="J134" s="202">
        <v>92</v>
      </c>
      <c r="K134" s="203"/>
      <c r="M134" s="224"/>
      <c r="N134" s="227"/>
      <c r="O134" s="175" t="s">
        <v>117</v>
      </c>
      <c r="P134" s="176"/>
      <c r="Q134" s="177" t="s">
        <v>118</v>
      </c>
      <c r="R134" s="178"/>
      <c r="S134" s="178"/>
      <c r="T134" s="179"/>
      <c r="U134" s="151">
        <v>220</v>
      </c>
      <c r="V134" s="152"/>
    </row>
    <row r="135" spans="1:22" ht="21" customHeight="1" x14ac:dyDescent="0.15">
      <c r="A135" s="9"/>
      <c r="B135" s="246"/>
      <c r="C135" s="196"/>
      <c r="D135" s="197"/>
      <c r="E135" s="200" t="s">
        <v>119</v>
      </c>
      <c r="F135" s="201"/>
      <c r="G135" s="201"/>
      <c r="H135" s="201"/>
      <c r="I135" s="201"/>
      <c r="J135" s="202">
        <v>660</v>
      </c>
      <c r="K135" s="203"/>
      <c r="M135" s="224"/>
      <c r="N135" s="227"/>
      <c r="O135" s="204" t="s">
        <v>120</v>
      </c>
      <c r="P135" s="205"/>
      <c r="Q135" s="177" t="s">
        <v>121</v>
      </c>
      <c r="R135" s="178"/>
      <c r="S135" s="178"/>
      <c r="T135" s="179"/>
      <c r="U135" s="151">
        <v>180</v>
      </c>
      <c r="V135" s="152"/>
    </row>
    <row r="136" spans="1:22" ht="21" customHeight="1" x14ac:dyDescent="0.15">
      <c r="A136" s="9"/>
      <c r="B136" s="246"/>
      <c r="C136" s="198"/>
      <c r="D136" s="199"/>
      <c r="E136" s="200" t="s">
        <v>122</v>
      </c>
      <c r="F136" s="201"/>
      <c r="G136" s="201"/>
      <c r="H136" s="201"/>
      <c r="I136" s="201"/>
      <c r="J136" s="202">
        <v>1805</v>
      </c>
      <c r="K136" s="203"/>
      <c r="M136" s="224"/>
      <c r="N136" s="227"/>
      <c r="O136" s="204" t="s">
        <v>20</v>
      </c>
      <c r="P136" s="205"/>
      <c r="Q136" s="206" t="s">
        <v>123</v>
      </c>
      <c r="R136" s="207"/>
      <c r="S136" s="207"/>
      <c r="T136" s="208"/>
      <c r="U136" s="151">
        <v>526</v>
      </c>
      <c r="V136" s="152"/>
    </row>
    <row r="137" spans="1:22" ht="21" customHeight="1" x14ac:dyDescent="0.15">
      <c r="A137" s="9"/>
      <c r="B137" s="246"/>
      <c r="C137" s="183" t="s">
        <v>56</v>
      </c>
      <c r="D137" s="184"/>
      <c r="E137" s="184"/>
      <c r="F137" s="184"/>
      <c r="G137" s="184"/>
      <c r="H137" s="184"/>
      <c r="I137" s="185"/>
      <c r="J137" s="186">
        <f>SUM(J124:K136)</f>
        <v>6557</v>
      </c>
      <c r="K137" s="187"/>
      <c r="M137" s="224"/>
      <c r="N137" s="227"/>
      <c r="O137" s="181" t="s">
        <v>124</v>
      </c>
      <c r="P137" s="182"/>
      <c r="Q137" s="177" t="s">
        <v>125</v>
      </c>
      <c r="R137" s="178"/>
      <c r="S137" s="178"/>
      <c r="T137" s="179"/>
      <c r="U137" s="188">
        <v>3000</v>
      </c>
      <c r="V137" s="189"/>
    </row>
    <row r="138" spans="1:22" ht="21" customHeight="1" x14ac:dyDescent="0.15">
      <c r="A138" s="9"/>
      <c r="B138" s="37"/>
      <c r="C138" s="190"/>
      <c r="D138" s="190"/>
      <c r="E138" s="191"/>
      <c r="F138" s="191"/>
      <c r="G138" s="191"/>
      <c r="H138" s="191"/>
      <c r="I138" s="191"/>
      <c r="J138" s="192"/>
      <c r="K138" s="193"/>
      <c r="M138" s="224"/>
      <c r="N138" s="227"/>
      <c r="O138" s="181"/>
      <c r="P138" s="182"/>
      <c r="Q138" s="177"/>
      <c r="R138" s="178"/>
      <c r="S138" s="178"/>
      <c r="T138" s="179"/>
      <c r="U138" s="180"/>
      <c r="V138" s="152"/>
    </row>
    <row r="139" spans="1:22" ht="21" customHeight="1" x14ac:dyDescent="0.15">
      <c r="A139" s="8"/>
      <c r="B139" s="38"/>
      <c r="C139" s="171"/>
      <c r="D139" s="171"/>
      <c r="E139" s="172"/>
      <c r="F139" s="172"/>
      <c r="G139" s="172"/>
      <c r="H139" s="172"/>
      <c r="I139" s="172"/>
      <c r="J139" s="173"/>
      <c r="K139" s="174"/>
      <c r="M139" s="224"/>
      <c r="N139" s="227"/>
      <c r="O139" s="175"/>
      <c r="P139" s="176"/>
      <c r="Q139" s="177"/>
      <c r="R139" s="178"/>
      <c r="S139" s="178"/>
      <c r="T139" s="179"/>
      <c r="U139" s="180"/>
      <c r="V139" s="152"/>
    </row>
    <row r="140" spans="1:22" ht="21" customHeight="1" x14ac:dyDescent="0.15">
      <c r="A140" s="9"/>
      <c r="B140" s="38"/>
      <c r="C140" s="171"/>
      <c r="D140" s="171"/>
      <c r="E140" s="172"/>
      <c r="F140" s="172"/>
      <c r="G140" s="172"/>
      <c r="H140" s="172"/>
      <c r="I140" s="172"/>
      <c r="J140" s="173"/>
      <c r="K140" s="174"/>
      <c r="M140" s="224"/>
      <c r="N140" s="227"/>
      <c r="O140" s="181"/>
      <c r="P140" s="182"/>
      <c r="Q140" s="177"/>
      <c r="R140" s="178"/>
      <c r="S140" s="178"/>
      <c r="T140" s="179"/>
      <c r="U140" s="180"/>
      <c r="V140" s="152"/>
    </row>
    <row r="141" spans="1:22" ht="21" customHeight="1" x14ac:dyDescent="0.15">
      <c r="A141" s="10"/>
      <c r="B141" s="39"/>
      <c r="C141" s="135"/>
      <c r="D141" s="135"/>
      <c r="E141" s="136"/>
      <c r="F141" s="136"/>
      <c r="G141" s="136"/>
      <c r="H141" s="136"/>
      <c r="I141" s="136"/>
      <c r="J141" s="137"/>
      <c r="K141" s="138"/>
      <c r="M141" s="224"/>
      <c r="N141" s="228"/>
      <c r="O141" s="139" t="s">
        <v>47</v>
      </c>
      <c r="P141" s="140"/>
      <c r="Q141" s="140"/>
      <c r="R141" s="140"/>
      <c r="S141" s="140"/>
      <c r="T141" s="141"/>
      <c r="U141" s="83">
        <f>SUM(U121:V140)</f>
        <v>18824.309999999998</v>
      </c>
      <c r="V141" s="83"/>
    </row>
    <row r="142" spans="1:22" ht="21" customHeight="1" x14ac:dyDescent="0.15">
      <c r="L142" s="45"/>
      <c r="M142" s="224"/>
      <c r="N142" s="144" t="s">
        <v>26</v>
      </c>
      <c r="O142" s="146" t="s">
        <v>25</v>
      </c>
      <c r="P142" s="147"/>
      <c r="Q142" s="148" t="s">
        <v>126</v>
      </c>
      <c r="R142" s="149"/>
      <c r="S142" s="149"/>
      <c r="T142" s="150"/>
      <c r="U142" s="151">
        <v>943</v>
      </c>
      <c r="V142" s="152"/>
    </row>
    <row r="143" spans="1:22" ht="21" customHeight="1" x14ac:dyDescent="0.15">
      <c r="A143" s="153"/>
      <c r="B143" s="153"/>
      <c r="C143" s="153"/>
      <c r="D143" s="153"/>
      <c r="E143" s="154" t="s">
        <v>58</v>
      </c>
      <c r="F143" s="154"/>
      <c r="G143" s="154"/>
      <c r="H143" s="154"/>
      <c r="I143" s="154"/>
      <c r="J143" s="154" t="s">
        <v>48</v>
      </c>
      <c r="K143" s="154"/>
      <c r="M143" s="224"/>
      <c r="N143" s="144"/>
      <c r="O143" s="155" t="s">
        <v>127</v>
      </c>
      <c r="P143" s="155"/>
      <c r="Q143" s="156" t="s">
        <v>128</v>
      </c>
      <c r="R143" s="156"/>
      <c r="S143" s="156"/>
      <c r="T143" s="156"/>
      <c r="U143" s="151">
        <v>10472</v>
      </c>
      <c r="V143" s="152"/>
    </row>
    <row r="144" spans="1:22" ht="23.25" customHeight="1" x14ac:dyDescent="0.15">
      <c r="A144" s="41" t="s">
        <v>62</v>
      </c>
      <c r="B144" s="42"/>
      <c r="C144" s="42"/>
      <c r="D144" s="42"/>
      <c r="E144" s="157" t="s">
        <v>55</v>
      </c>
      <c r="F144" s="158"/>
      <c r="G144" s="158"/>
      <c r="H144" s="158"/>
      <c r="I144" s="159"/>
      <c r="J144" s="160">
        <f>+J145+U146</f>
        <v>56662.31</v>
      </c>
      <c r="K144" s="160"/>
      <c r="L144" s="45"/>
      <c r="M144" s="224"/>
      <c r="N144" s="144"/>
      <c r="O144" s="161" t="s">
        <v>129</v>
      </c>
      <c r="P144" s="161"/>
      <c r="Q144" s="162" t="s">
        <v>130</v>
      </c>
      <c r="R144" s="162"/>
      <c r="S144" s="162"/>
      <c r="T144" s="162"/>
      <c r="U144" s="151">
        <v>3365</v>
      </c>
      <c r="V144" s="152"/>
    </row>
    <row r="145" spans="1:22" ht="23.25" customHeight="1" x14ac:dyDescent="0.15">
      <c r="A145" s="163" t="s">
        <v>49</v>
      </c>
      <c r="B145" s="164"/>
      <c r="C145" s="164"/>
      <c r="D145" s="165"/>
      <c r="E145" s="166" t="s">
        <v>53</v>
      </c>
      <c r="F145" s="167"/>
      <c r="G145" s="167"/>
      <c r="H145" s="167"/>
      <c r="I145" s="168"/>
      <c r="J145" s="169">
        <f>+J146+U141+U145</f>
        <v>56662.31</v>
      </c>
      <c r="K145" s="170"/>
      <c r="L145" s="45"/>
      <c r="M145" s="225"/>
      <c r="N145" s="145"/>
      <c r="O145" s="139" t="s">
        <v>50</v>
      </c>
      <c r="P145" s="140"/>
      <c r="Q145" s="140"/>
      <c r="R145" s="140"/>
      <c r="S145" s="140"/>
      <c r="T145" s="141"/>
      <c r="U145" s="83">
        <f>SUM(U142:V144)</f>
        <v>14780</v>
      </c>
      <c r="V145" s="83"/>
    </row>
    <row r="146" spans="1:22" ht="23.25" customHeight="1" x14ac:dyDescent="0.15">
      <c r="A146" s="11"/>
      <c r="B146" s="84" t="s">
        <v>51</v>
      </c>
      <c r="C146" s="85"/>
      <c r="D146" s="86"/>
      <c r="E146" s="441"/>
      <c r="F146" s="442"/>
      <c r="G146" s="442"/>
      <c r="H146" s="442"/>
      <c r="I146" s="443"/>
      <c r="J146" s="93">
        <v>23058</v>
      </c>
      <c r="K146" s="94"/>
      <c r="L146" s="45"/>
      <c r="M146" s="99" t="s">
        <v>59</v>
      </c>
      <c r="N146" s="100"/>
      <c r="O146" s="100"/>
      <c r="P146" s="101"/>
      <c r="Q146" s="102" t="s">
        <v>54</v>
      </c>
      <c r="R146" s="103"/>
      <c r="S146" s="103"/>
      <c r="T146" s="104"/>
      <c r="U146" s="105">
        <f>SUM(U147:V149)</f>
        <v>0</v>
      </c>
      <c r="V146" s="106"/>
    </row>
    <row r="147" spans="1:22" ht="23.25" customHeight="1" x14ac:dyDescent="0.15">
      <c r="A147" s="11"/>
      <c r="B147" s="87"/>
      <c r="C147" s="88"/>
      <c r="D147" s="89"/>
      <c r="E147" s="444"/>
      <c r="F147" s="445"/>
      <c r="G147" s="445"/>
      <c r="H147" s="445"/>
      <c r="I147" s="446"/>
      <c r="J147" s="95"/>
      <c r="K147" s="96"/>
      <c r="M147" s="107"/>
      <c r="N147" s="109" t="s">
        <v>15</v>
      </c>
      <c r="O147" s="112" t="s">
        <v>131</v>
      </c>
      <c r="P147" s="113"/>
      <c r="Q147" s="114" t="s">
        <v>132</v>
      </c>
      <c r="R147" s="115"/>
      <c r="S147" s="115"/>
      <c r="T147" s="116"/>
      <c r="U147" s="117">
        <f>+'[1]様式２６　収支予算書（管理業務単表）H28'!U147:V147/108*110</f>
        <v>0</v>
      </c>
      <c r="V147" s="118"/>
    </row>
    <row r="148" spans="1:22" ht="23.25" customHeight="1" x14ac:dyDescent="0.15">
      <c r="A148" s="11"/>
      <c r="B148" s="87"/>
      <c r="C148" s="88"/>
      <c r="D148" s="89"/>
      <c r="E148" s="444"/>
      <c r="F148" s="445"/>
      <c r="G148" s="445"/>
      <c r="H148" s="445"/>
      <c r="I148" s="446"/>
      <c r="J148" s="95"/>
      <c r="K148" s="96"/>
      <c r="M148" s="107"/>
      <c r="N148" s="110"/>
      <c r="O148" s="119"/>
      <c r="P148" s="120"/>
      <c r="Q148" s="121"/>
      <c r="R148" s="122"/>
      <c r="S148" s="122"/>
      <c r="T148" s="123"/>
      <c r="U148" s="124"/>
      <c r="V148" s="125"/>
    </row>
    <row r="149" spans="1:22" ht="23.25" customHeight="1" x14ac:dyDescent="0.15">
      <c r="A149" s="11"/>
      <c r="B149" s="87"/>
      <c r="C149" s="88"/>
      <c r="D149" s="89"/>
      <c r="E149" s="444"/>
      <c r="F149" s="445"/>
      <c r="G149" s="445"/>
      <c r="H149" s="445"/>
      <c r="I149" s="446"/>
      <c r="J149" s="95"/>
      <c r="K149" s="96"/>
      <c r="M149" s="108"/>
      <c r="N149" s="111"/>
      <c r="O149" s="126"/>
      <c r="P149" s="127"/>
      <c r="Q149" s="128"/>
      <c r="R149" s="129"/>
      <c r="S149" s="129"/>
      <c r="T149" s="130"/>
      <c r="U149" s="131"/>
      <c r="V149" s="132"/>
    </row>
    <row r="150" spans="1:22" ht="23.25" customHeight="1" x14ac:dyDescent="0.15">
      <c r="A150" s="11"/>
      <c r="B150" s="87"/>
      <c r="C150" s="88"/>
      <c r="D150" s="89"/>
      <c r="E150" s="444"/>
      <c r="F150" s="445"/>
      <c r="G150" s="445"/>
      <c r="H150" s="445"/>
      <c r="I150" s="446"/>
      <c r="J150" s="95"/>
      <c r="K150" s="96"/>
      <c r="M150" s="133" t="s">
        <v>70</v>
      </c>
      <c r="N150" s="133"/>
      <c r="O150" s="133"/>
      <c r="P150" s="133"/>
      <c r="Q150" s="133"/>
      <c r="R150" s="133"/>
      <c r="S150" s="133"/>
      <c r="T150" s="133"/>
      <c r="U150" s="133"/>
      <c r="V150" s="133"/>
    </row>
    <row r="151" spans="1:22" ht="23.25" customHeight="1" x14ac:dyDescent="0.15">
      <c r="A151" s="11"/>
      <c r="B151" s="87"/>
      <c r="C151" s="88"/>
      <c r="D151" s="89"/>
      <c r="E151" s="444"/>
      <c r="F151" s="445"/>
      <c r="G151" s="445"/>
      <c r="H151" s="445"/>
      <c r="I151" s="446"/>
      <c r="J151" s="95"/>
      <c r="K151" s="96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</row>
    <row r="152" spans="1:22" ht="23.25" customHeight="1" x14ac:dyDescent="0.15">
      <c r="A152" s="12"/>
      <c r="B152" s="90"/>
      <c r="C152" s="91"/>
      <c r="D152" s="92"/>
      <c r="E152" s="447"/>
      <c r="F152" s="448"/>
      <c r="G152" s="448"/>
      <c r="H152" s="448"/>
      <c r="I152" s="449"/>
      <c r="J152" s="97"/>
      <c r="K152" s="98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</row>
    <row r="153" spans="1:22" ht="23.25" customHeight="1" x14ac:dyDescent="0.15"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</row>
    <row r="154" spans="1:22" ht="23.25" customHeight="1" x14ac:dyDescent="0.15"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</row>
    <row r="155" spans="1:22" ht="23.25" customHeight="1" x14ac:dyDescent="0.15"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</row>
    <row r="156" spans="1:22" ht="23.25" customHeight="1" x14ac:dyDescent="0.15"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</row>
    <row r="157" spans="1:22" ht="21" customHeight="1" x14ac:dyDescent="0.15">
      <c r="A157" s="253" t="s">
        <v>31</v>
      </c>
      <c r="B157" s="253"/>
      <c r="C157" s="253"/>
      <c r="D157" s="253"/>
      <c r="E157" s="253"/>
      <c r="F157" s="253"/>
      <c r="G157" s="253"/>
      <c r="H157" s="253"/>
      <c r="I157" s="253"/>
      <c r="J157" s="253"/>
      <c r="K157" s="253"/>
      <c r="T157" s="254" t="s">
        <v>71</v>
      </c>
      <c r="U157" s="254"/>
      <c r="V157" s="254"/>
    </row>
    <row r="158" spans="1:22" ht="21" customHeight="1" x14ac:dyDescent="0.15">
      <c r="A158" s="255" t="s">
        <v>154</v>
      </c>
      <c r="B158" s="255"/>
      <c r="C158" s="255"/>
      <c r="D158" s="255"/>
      <c r="E158" s="255"/>
      <c r="F158" s="255"/>
      <c r="G158" s="255"/>
      <c r="H158" s="255"/>
      <c r="I158" s="255"/>
      <c r="J158" s="255"/>
      <c r="K158" s="255"/>
    </row>
    <row r="159" spans="1:22" ht="21" customHeight="1" x14ac:dyDescent="0.15">
      <c r="A159" s="256"/>
      <c r="B159" s="257"/>
      <c r="C159" s="257"/>
      <c r="D159" s="258"/>
      <c r="E159" s="259" t="s">
        <v>42</v>
      </c>
      <c r="F159" s="260"/>
      <c r="G159" s="260"/>
      <c r="H159" s="260"/>
      <c r="I159" s="261"/>
      <c r="J159" s="260" t="s">
        <v>43</v>
      </c>
      <c r="K159" s="261"/>
      <c r="M159" s="262"/>
      <c r="N159" s="263"/>
      <c r="O159" s="264" t="s">
        <v>21</v>
      </c>
      <c r="P159" s="264"/>
      <c r="Q159" s="264" t="s">
        <v>58</v>
      </c>
      <c r="R159" s="264"/>
      <c r="S159" s="264"/>
      <c r="T159" s="264"/>
      <c r="U159" s="264" t="s">
        <v>43</v>
      </c>
      <c r="V159" s="265"/>
    </row>
    <row r="160" spans="1:22" ht="21" customHeight="1" x14ac:dyDescent="0.15">
      <c r="A160" s="217" t="s">
        <v>13</v>
      </c>
      <c r="B160" s="218"/>
      <c r="C160" s="218"/>
      <c r="D160" s="218"/>
      <c r="E160" s="157"/>
      <c r="F160" s="219"/>
      <c r="G160" s="219"/>
      <c r="H160" s="219"/>
      <c r="I160" s="220"/>
      <c r="J160" s="221">
        <f>SUM(J161:K162)</f>
        <v>56901</v>
      </c>
      <c r="K160" s="222"/>
      <c r="M160" s="223"/>
      <c r="N160" s="226" t="s">
        <v>44</v>
      </c>
      <c r="O160" s="229" t="s">
        <v>18</v>
      </c>
      <c r="P160" s="230"/>
      <c r="Q160" s="148" t="s">
        <v>79</v>
      </c>
      <c r="R160" s="149"/>
      <c r="S160" s="149"/>
      <c r="T160" s="150"/>
      <c r="U160" s="231">
        <v>295</v>
      </c>
      <c r="V160" s="232"/>
    </row>
    <row r="161" spans="1:22" ht="21" customHeight="1" x14ac:dyDescent="0.15">
      <c r="A161" s="233" t="s">
        <v>57</v>
      </c>
      <c r="B161" s="234"/>
      <c r="C161" s="234"/>
      <c r="D161" s="234"/>
      <c r="E161" s="235"/>
      <c r="F161" s="236"/>
      <c r="G161" s="236"/>
      <c r="H161" s="236"/>
      <c r="I161" s="237"/>
      <c r="J161" s="238">
        <v>50230</v>
      </c>
      <c r="K161" s="239"/>
      <c r="M161" s="224"/>
      <c r="N161" s="227"/>
      <c r="O161" s="175" t="s">
        <v>80</v>
      </c>
      <c r="P161" s="176"/>
      <c r="Q161" s="177" t="s">
        <v>81</v>
      </c>
      <c r="R161" s="178"/>
      <c r="S161" s="178"/>
      <c r="T161" s="179"/>
      <c r="U161" s="151">
        <v>440</v>
      </c>
      <c r="V161" s="152"/>
    </row>
    <row r="162" spans="1:22" ht="21" customHeight="1" x14ac:dyDescent="0.15">
      <c r="A162" s="163" t="s">
        <v>45</v>
      </c>
      <c r="B162" s="234"/>
      <c r="C162" s="234"/>
      <c r="D162" s="234"/>
      <c r="E162" s="240" t="s">
        <v>54</v>
      </c>
      <c r="F162" s="241"/>
      <c r="G162" s="241"/>
      <c r="H162" s="241"/>
      <c r="I162" s="242"/>
      <c r="J162" s="243">
        <f>+J176</f>
        <v>6671</v>
      </c>
      <c r="K162" s="244"/>
      <c r="M162" s="224"/>
      <c r="N162" s="227"/>
      <c r="O162" s="175" t="s">
        <v>82</v>
      </c>
      <c r="P162" s="176"/>
      <c r="Q162" s="177" t="s">
        <v>83</v>
      </c>
      <c r="R162" s="178"/>
      <c r="S162" s="178"/>
      <c r="T162" s="179"/>
      <c r="U162" s="151">
        <v>136</v>
      </c>
      <c r="V162" s="152"/>
    </row>
    <row r="163" spans="1:22" ht="21" customHeight="1" x14ac:dyDescent="0.15">
      <c r="A163" s="8"/>
      <c r="B163" s="245" t="s">
        <v>46</v>
      </c>
      <c r="C163" s="247" t="s">
        <v>84</v>
      </c>
      <c r="D163" s="248"/>
      <c r="E163" s="249" t="s">
        <v>85</v>
      </c>
      <c r="F163" s="250"/>
      <c r="G163" s="250"/>
      <c r="H163" s="250"/>
      <c r="I163" s="250"/>
      <c r="J163" s="251">
        <v>1209</v>
      </c>
      <c r="K163" s="252"/>
      <c r="M163" s="224"/>
      <c r="N163" s="227"/>
      <c r="O163" s="175" t="s">
        <v>86</v>
      </c>
      <c r="P163" s="176"/>
      <c r="Q163" s="177" t="s">
        <v>87</v>
      </c>
      <c r="R163" s="178"/>
      <c r="S163" s="178"/>
      <c r="T163" s="179"/>
      <c r="U163" s="151">
        <v>149</v>
      </c>
      <c r="V163" s="152"/>
    </row>
    <row r="164" spans="1:22" ht="21" customHeight="1" x14ac:dyDescent="0.15">
      <c r="A164" s="9"/>
      <c r="B164" s="246"/>
      <c r="C164" s="196"/>
      <c r="D164" s="197"/>
      <c r="E164" s="200" t="s">
        <v>88</v>
      </c>
      <c r="F164" s="201"/>
      <c r="G164" s="201"/>
      <c r="H164" s="201"/>
      <c r="I164" s="201"/>
      <c r="J164" s="202">
        <v>839</v>
      </c>
      <c r="K164" s="203"/>
      <c r="M164" s="224"/>
      <c r="N164" s="227"/>
      <c r="O164" s="175" t="s">
        <v>89</v>
      </c>
      <c r="P164" s="176"/>
      <c r="Q164" s="177" t="s">
        <v>90</v>
      </c>
      <c r="R164" s="178"/>
      <c r="S164" s="178"/>
      <c r="T164" s="179"/>
      <c r="U164" s="151">
        <v>63</v>
      </c>
      <c r="V164" s="152"/>
    </row>
    <row r="165" spans="1:22" ht="21" customHeight="1" x14ac:dyDescent="0.15">
      <c r="A165" s="9"/>
      <c r="B165" s="246"/>
      <c r="C165" s="198"/>
      <c r="D165" s="199"/>
      <c r="E165" s="200" t="s">
        <v>91</v>
      </c>
      <c r="F165" s="201"/>
      <c r="G165" s="201"/>
      <c r="H165" s="201"/>
      <c r="I165" s="201"/>
      <c r="J165" s="202">
        <v>163</v>
      </c>
      <c r="K165" s="203"/>
      <c r="M165" s="224"/>
      <c r="N165" s="227"/>
      <c r="O165" s="175" t="s">
        <v>92</v>
      </c>
      <c r="P165" s="176"/>
      <c r="Q165" s="177" t="s">
        <v>93</v>
      </c>
      <c r="R165" s="178"/>
      <c r="S165" s="178"/>
      <c r="T165" s="179"/>
      <c r="U165" s="151">
        <f>12377*1.04</f>
        <v>12872.08</v>
      </c>
      <c r="V165" s="152"/>
    </row>
    <row r="166" spans="1:22" ht="21" customHeight="1" x14ac:dyDescent="0.15">
      <c r="A166" s="9"/>
      <c r="B166" s="246"/>
      <c r="C166" s="194" t="s">
        <v>94</v>
      </c>
      <c r="D166" s="195"/>
      <c r="E166" s="200" t="s">
        <v>95</v>
      </c>
      <c r="F166" s="201"/>
      <c r="G166" s="201"/>
      <c r="H166" s="201"/>
      <c r="I166" s="201"/>
      <c r="J166" s="202">
        <v>418</v>
      </c>
      <c r="K166" s="203"/>
      <c r="M166" s="224"/>
      <c r="N166" s="227"/>
      <c r="O166" s="175" t="s">
        <v>96</v>
      </c>
      <c r="P166" s="176"/>
      <c r="Q166" s="177" t="s">
        <v>97</v>
      </c>
      <c r="R166" s="178"/>
      <c r="S166" s="178"/>
      <c r="T166" s="179"/>
      <c r="U166" s="151">
        <v>255</v>
      </c>
      <c r="V166" s="152"/>
    </row>
    <row r="167" spans="1:22" ht="21" customHeight="1" x14ac:dyDescent="0.15">
      <c r="A167" s="9"/>
      <c r="B167" s="246"/>
      <c r="C167" s="196"/>
      <c r="D167" s="197"/>
      <c r="E167" s="200" t="s">
        <v>98</v>
      </c>
      <c r="F167" s="201"/>
      <c r="G167" s="201"/>
      <c r="H167" s="201"/>
      <c r="I167" s="201"/>
      <c r="J167" s="202">
        <v>226</v>
      </c>
      <c r="K167" s="203"/>
      <c r="M167" s="224"/>
      <c r="N167" s="227"/>
      <c r="O167" s="175" t="s">
        <v>99</v>
      </c>
      <c r="P167" s="176"/>
      <c r="Q167" s="177" t="s">
        <v>100</v>
      </c>
      <c r="R167" s="178"/>
      <c r="S167" s="178"/>
      <c r="T167" s="179"/>
      <c r="U167" s="151">
        <v>408</v>
      </c>
      <c r="V167" s="152"/>
    </row>
    <row r="168" spans="1:22" ht="21" customHeight="1" x14ac:dyDescent="0.15">
      <c r="A168" s="9"/>
      <c r="B168" s="246"/>
      <c r="C168" s="196"/>
      <c r="D168" s="197"/>
      <c r="E168" s="200" t="s">
        <v>101</v>
      </c>
      <c r="F168" s="201"/>
      <c r="G168" s="201"/>
      <c r="H168" s="201"/>
      <c r="I168" s="201"/>
      <c r="J168" s="202">
        <v>292</v>
      </c>
      <c r="K168" s="203"/>
      <c r="M168" s="224"/>
      <c r="N168" s="227"/>
      <c r="O168" s="175" t="s">
        <v>102</v>
      </c>
      <c r="P168" s="176"/>
      <c r="Q168" s="177" t="s">
        <v>103</v>
      </c>
      <c r="R168" s="178"/>
      <c r="S168" s="178"/>
      <c r="T168" s="179"/>
      <c r="U168" s="151">
        <v>119</v>
      </c>
      <c r="V168" s="152"/>
    </row>
    <row r="169" spans="1:22" ht="21" customHeight="1" x14ac:dyDescent="0.15">
      <c r="A169" s="9"/>
      <c r="B169" s="246"/>
      <c r="C169" s="196"/>
      <c r="D169" s="197"/>
      <c r="E169" s="200" t="s">
        <v>104</v>
      </c>
      <c r="F169" s="201"/>
      <c r="G169" s="201"/>
      <c r="H169" s="201"/>
      <c r="I169" s="201"/>
      <c r="J169" s="202">
        <v>175</v>
      </c>
      <c r="K169" s="203"/>
      <c r="M169" s="224"/>
      <c r="N169" s="227"/>
      <c r="O169" s="175" t="s">
        <v>19</v>
      </c>
      <c r="P169" s="176"/>
      <c r="Q169" s="177" t="s">
        <v>105</v>
      </c>
      <c r="R169" s="178"/>
      <c r="S169" s="178"/>
      <c r="T169" s="179"/>
      <c r="U169" s="151">
        <v>53</v>
      </c>
      <c r="V169" s="152"/>
    </row>
    <row r="170" spans="1:22" ht="21" customHeight="1" x14ac:dyDescent="0.15">
      <c r="A170" s="9"/>
      <c r="B170" s="246"/>
      <c r="C170" s="196"/>
      <c r="D170" s="197"/>
      <c r="E170" s="200" t="s">
        <v>106</v>
      </c>
      <c r="F170" s="201"/>
      <c r="G170" s="201"/>
      <c r="H170" s="201"/>
      <c r="I170" s="201"/>
      <c r="J170" s="202">
        <v>279</v>
      </c>
      <c r="K170" s="203"/>
      <c r="M170" s="224"/>
      <c r="N170" s="227"/>
      <c r="O170" s="175" t="s">
        <v>107</v>
      </c>
      <c r="P170" s="176"/>
      <c r="Q170" s="209" t="s">
        <v>108</v>
      </c>
      <c r="R170" s="210"/>
      <c r="S170" s="210"/>
      <c r="T170" s="211"/>
      <c r="U170" s="151">
        <v>53</v>
      </c>
      <c r="V170" s="152"/>
    </row>
    <row r="171" spans="1:22" ht="21" customHeight="1" x14ac:dyDescent="0.15">
      <c r="A171" s="9"/>
      <c r="B171" s="246"/>
      <c r="C171" s="196"/>
      <c r="D171" s="197"/>
      <c r="E171" s="200" t="s">
        <v>109</v>
      </c>
      <c r="F171" s="201"/>
      <c r="G171" s="201"/>
      <c r="H171" s="201"/>
      <c r="I171" s="201"/>
      <c r="J171" s="202">
        <v>337</v>
      </c>
      <c r="K171" s="203"/>
      <c r="M171" s="224"/>
      <c r="N171" s="227"/>
      <c r="O171" s="181" t="s">
        <v>110</v>
      </c>
      <c r="P171" s="182"/>
      <c r="Q171" s="212" t="s">
        <v>111</v>
      </c>
      <c r="R171" s="213"/>
      <c r="S171" s="213"/>
      <c r="T171" s="214"/>
      <c r="U171" s="151">
        <v>61</v>
      </c>
      <c r="V171" s="152"/>
    </row>
    <row r="172" spans="1:22" ht="21" customHeight="1" x14ac:dyDescent="0.15">
      <c r="A172" s="9"/>
      <c r="B172" s="246"/>
      <c r="C172" s="198"/>
      <c r="D172" s="199"/>
      <c r="E172" s="200" t="s">
        <v>112</v>
      </c>
      <c r="F172" s="201"/>
      <c r="G172" s="201"/>
      <c r="H172" s="201"/>
      <c r="I172" s="201"/>
      <c r="J172" s="202">
        <v>132</v>
      </c>
      <c r="K172" s="203"/>
      <c r="M172" s="224"/>
      <c r="N172" s="227"/>
      <c r="O172" s="215" t="s">
        <v>113</v>
      </c>
      <c r="P172" s="216"/>
      <c r="Q172" s="209" t="s">
        <v>114</v>
      </c>
      <c r="R172" s="210"/>
      <c r="S172" s="210"/>
      <c r="T172" s="211"/>
      <c r="U172" s="151">
        <v>49</v>
      </c>
      <c r="V172" s="152"/>
    </row>
    <row r="173" spans="1:22" ht="21" customHeight="1" x14ac:dyDescent="0.15">
      <c r="A173" s="9"/>
      <c r="B173" s="246"/>
      <c r="C173" s="194" t="s">
        <v>115</v>
      </c>
      <c r="D173" s="195"/>
      <c r="E173" s="200" t="s">
        <v>116</v>
      </c>
      <c r="F173" s="201"/>
      <c r="G173" s="201"/>
      <c r="H173" s="201"/>
      <c r="I173" s="201"/>
      <c r="J173" s="202">
        <v>93</v>
      </c>
      <c r="K173" s="203"/>
      <c r="M173" s="224"/>
      <c r="N173" s="227"/>
      <c r="O173" s="175" t="s">
        <v>117</v>
      </c>
      <c r="P173" s="176"/>
      <c r="Q173" s="177" t="s">
        <v>118</v>
      </c>
      <c r="R173" s="178"/>
      <c r="S173" s="178"/>
      <c r="T173" s="179"/>
      <c r="U173" s="151">
        <v>220</v>
      </c>
      <c r="V173" s="152"/>
    </row>
    <row r="174" spans="1:22" ht="21" customHeight="1" x14ac:dyDescent="0.15">
      <c r="A174" s="9"/>
      <c r="B174" s="246"/>
      <c r="C174" s="196"/>
      <c r="D174" s="197"/>
      <c r="E174" s="200" t="s">
        <v>119</v>
      </c>
      <c r="F174" s="201"/>
      <c r="G174" s="201"/>
      <c r="H174" s="201"/>
      <c r="I174" s="201"/>
      <c r="J174" s="202">
        <v>671</v>
      </c>
      <c r="K174" s="203"/>
      <c r="M174" s="224"/>
      <c r="N174" s="227"/>
      <c r="O174" s="204" t="s">
        <v>120</v>
      </c>
      <c r="P174" s="205"/>
      <c r="Q174" s="177" t="s">
        <v>121</v>
      </c>
      <c r="R174" s="178"/>
      <c r="S174" s="178"/>
      <c r="T174" s="179"/>
      <c r="U174" s="151">
        <v>180</v>
      </c>
      <c r="V174" s="152"/>
    </row>
    <row r="175" spans="1:22" ht="21" customHeight="1" x14ac:dyDescent="0.15">
      <c r="A175" s="9"/>
      <c r="B175" s="246"/>
      <c r="C175" s="198"/>
      <c r="D175" s="199"/>
      <c r="E175" s="200" t="s">
        <v>122</v>
      </c>
      <c r="F175" s="201"/>
      <c r="G175" s="201"/>
      <c r="H175" s="201"/>
      <c r="I175" s="201"/>
      <c r="J175" s="202">
        <v>1837</v>
      </c>
      <c r="K175" s="203"/>
      <c r="M175" s="224"/>
      <c r="N175" s="227"/>
      <c r="O175" s="204" t="s">
        <v>20</v>
      </c>
      <c r="P175" s="205"/>
      <c r="Q175" s="206" t="s">
        <v>123</v>
      </c>
      <c r="R175" s="207"/>
      <c r="S175" s="207"/>
      <c r="T175" s="208"/>
      <c r="U175" s="151">
        <v>429</v>
      </c>
      <c r="V175" s="152"/>
    </row>
    <row r="176" spans="1:22" ht="21" customHeight="1" x14ac:dyDescent="0.15">
      <c r="A176" s="9"/>
      <c r="B176" s="246"/>
      <c r="C176" s="183" t="s">
        <v>56</v>
      </c>
      <c r="D176" s="184"/>
      <c r="E176" s="184"/>
      <c r="F176" s="184"/>
      <c r="G176" s="184"/>
      <c r="H176" s="184"/>
      <c r="I176" s="185"/>
      <c r="J176" s="186">
        <f>SUM(J163:K175)</f>
        <v>6671</v>
      </c>
      <c r="K176" s="187"/>
      <c r="M176" s="224"/>
      <c r="N176" s="227"/>
      <c r="O176" s="181" t="s">
        <v>124</v>
      </c>
      <c r="P176" s="182"/>
      <c r="Q176" s="177" t="s">
        <v>125</v>
      </c>
      <c r="R176" s="178"/>
      <c r="S176" s="178"/>
      <c r="T176" s="179"/>
      <c r="U176" s="188">
        <v>3000</v>
      </c>
      <c r="V176" s="189"/>
    </row>
    <row r="177" spans="1:22" ht="21" customHeight="1" x14ac:dyDescent="0.15">
      <c r="A177" s="9"/>
      <c r="B177" s="37"/>
      <c r="C177" s="190"/>
      <c r="D177" s="190"/>
      <c r="E177" s="191"/>
      <c r="F177" s="191"/>
      <c r="G177" s="191"/>
      <c r="H177" s="191"/>
      <c r="I177" s="191"/>
      <c r="J177" s="192"/>
      <c r="K177" s="193"/>
      <c r="M177" s="224"/>
      <c r="N177" s="227"/>
      <c r="O177" s="181"/>
      <c r="P177" s="182"/>
      <c r="Q177" s="177"/>
      <c r="R177" s="178"/>
      <c r="S177" s="178"/>
      <c r="T177" s="179"/>
      <c r="U177" s="180"/>
      <c r="V177" s="152"/>
    </row>
    <row r="178" spans="1:22" ht="21" customHeight="1" x14ac:dyDescent="0.15">
      <c r="A178" s="8"/>
      <c r="B178" s="38"/>
      <c r="C178" s="171"/>
      <c r="D178" s="171"/>
      <c r="E178" s="172"/>
      <c r="F178" s="172"/>
      <c r="G178" s="172"/>
      <c r="H178" s="172"/>
      <c r="I178" s="172"/>
      <c r="J178" s="173"/>
      <c r="K178" s="174"/>
      <c r="M178" s="224"/>
      <c r="N178" s="227"/>
      <c r="O178" s="175"/>
      <c r="P178" s="176"/>
      <c r="Q178" s="177"/>
      <c r="R178" s="178"/>
      <c r="S178" s="178"/>
      <c r="T178" s="179"/>
      <c r="U178" s="180"/>
      <c r="V178" s="152"/>
    </row>
    <row r="179" spans="1:22" ht="21" customHeight="1" x14ac:dyDescent="0.15">
      <c r="A179" s="9"/>
      <c r="B179" s="38"/>
      <c r="C179" s="171"/>
      <c r="D179" s="171"/>
      <c r="E179" s="172"/>
      <c r="F179" s="172"/>
      <c r="G179" s="172"/>
      <c r="H179" s="172"/>
      <c r="I179" s="172"/>
      <c r="J179" s="173"/>
      <c r="K179" s="174"/>
      <c r="M179" s="224"/>
      <c r="N179" s="227"/>
      <c r="O179" s="181"/>
      <c r="P179" s="182"/>
      <c r="Q179" s="177"/>
      <c r="R179" s="178"/>
      <c r="S179" s="178"/>
      <c r="T179" s="179"/>
      <c r="U179" s="180"/>
      <c r="V179" s="152"/>
    </row>
    <row r="180" spans="1:22" ht="21" customHeight="1" x14ac:dyDescent="0.15">
      <c r="A180" s="10"/>
      <c r="B180" s="39"/>
      <c r="C180" s="135"/>
      <c r="D180" s="135"/>
      <c r="E180" s="136"/>
      <c r="F180" s="136"/>
      <c r="G180" s="136"/>
      <c r="H180" s="136"/>
      <c r="I180" s="136"/>
      <c r="J180" s="137"/>
      <c r="K180" s="138"/>
      <c r="M180" s="224"/>
      <c r="N180" s="228"/>
      <c r="O180" s="139" t="s">
        <v>47</v>
      </c>
      <c r="P180" s="140"/>
      <c r="Q180" s="140"/>
      <c r="R180" s="140"/>
      <c r="S180" s="140"/>
      <c r="T180" s="141"/>
      <c r="U180" s="142">
        <f>SUM(U160:V179)</f>
        <v>18782.080000000002</v>
      </c>
      <c r="V180" s="143"/>
    </row>
    <row r="181" spans="1:22" ht="21" customHeight="1" x14ac:dyDescent="0.15">
      <c r="L181" s="45"/>
      <c r="M181" s="224"/>
      <c r="N181" s="144" t="s">
        <v>26</v>
      </c>
      <c r="O181" s="146" t="s">
        <v>25</v>
      </c>
      <c r="P181" s="147"/>
      <c r="Q181" s="148" t="s">
        <v>126</v>
      </c>
      <c r="R181" s="149"/>
      <c r="S181" s="149"/>
      <c r="T181" s="150"/>
      <c r="U181" s="151">
        <v>943</v>
      </c>
      <c r="V181" s="152"/>
    </row>
    <row r="182" spans="1:22" ht="21" customHeight="1" x14ac:dyDescent="0.15">
      <c r="A182" s="153"/>
      <c r="B182" s="153"/>
      <c r="C182" s="153"/>
      <c r="D182" s="153"/>
      <c r="E182" s="154" t="s">
        <v>58</v>
      </c>
      <c r="F182" s="154"/>
      <c r="G182" s="154"/>
      <c r="H182" s="154"/>
      <c r="I182" s="154"/>
      <c r="J182" s="154" t="s">
        <v>48</v>
      </c>
      <c r="K182" s="154"/>
      <c r="M182" s="224"/>
      <c r="N182" s="144"/>
      <c r="O182" s="155" t="s">
        <v>127</v>
      </c>
      <c r="P182" s="155"/>
      <c r="Q182" s="156" t="s">
        <v>128</v>
      </c>
      <c r="R182" s="156"/>
      <c r="S182" s="156"/>
      <c r="T182" s="156"/>
      <c r="U182" s="151">
        <v>10472</v>
      </c>
      <c r="V182" s="152"/>
    </row>
    <row r="183" spans="1:22" ht="23.25" customHeight="1" x14ac:dyDescent="0.15">
      <c r="A183" s="41" t="s">
        <v>62</v>
      </c>
      <c r="B183" s="42"/>
      <c r="C183" s="42"/>
      <c r="D183" s="42"/>
      <c r="E183" s="157" t="s">
        <v>55</v>
      </c>
      <c r="F183" s="158"/>
      <c r="G183" s="158"/>
      <c r="H183" s="158"/>
      <c r="I183" s="159"/>
      <c r="J183" s="160">
        <f>+J184+U185</f>
        <v>56846.080000000002</v>
      </c>
      <c r="K183" s="160"/>
      <c r="L183" s="45"/>
      <c r="M183" s="224"/>
      <c r="N183" s="144"/>
      <c r="O183" s="161" t="s">
        <v>129</v>
      </c>
      <c r="P183" s="161"/>
      <c r="Q183" s="162" t="s">
        <v>130</v>
      </c>
      <c r="R183" s="162"/>
      <c r="S183" s="162"/>
      <c r="T183" s="162"/>
      <c r="U183" s="151">
        <v>3365</v>
      </c>
      <c r="V183" s="152"/>
    </row>
    <row r="184" spans="1:22" ht="23.25" customHeight="1" x14ac:dyDescent="0.15">
      <c r="A184" s="163" t="s">
        <v>49</v>
      </c>
      <c r="B184" s="164"/>
      <c r="C184" s="164"/>
      <c r="D184" s="165"/>
      <c r="E184" s="166" t="s">
        <v>53</v>
      </c>
      <c r="F184" s="167"/>
      <c r="G184" s="167"/>
      <c r="H184" s="167"/>
      <c r="I184" s="168"/>
      <c r="J184" s="169">
        <f>+J185+U180+U184</f>
        <v>56846.080000000002</v>
      </c>
      <c r="K184" s="170"/>
      <c r="L184" s="45"/>
      <c r="M184" s="225"/>
      <c r="N184" s="145"/>
      <c r="O184" s="139" t="s">
        <v>50</v>
      </c>
      <c r="P184" s="140"/>
      <c r="Q184" s="140"/>
      <c r="R184" s="140"/>
      <c r="S184" s="140"/>
      <c r="T184" s="141"/>
      <c r="U184" s="83">
        <f>SUM(U181:V183)</f>
        <v>14780</v>
      </c>
      <c r="V184" s="83"/>
    </row>
    <row r="185" spans="1:22" ht="23.25" customHeight="1" x14ac:dyDescent="0.15">
      <c r="A185" s="11"/>
      <c r="B185" s="84" t="s">
        <v>51</v>
      </c>
      <c r="C185" s="85"/>
      <c r="D185" s="86"/>
      <c r="E185" s="441"/>
      <c r="F185" s="442"/>
      <c r="G185" s="442"/>
      <c r="H185" s="442"/>
      <c r="I185" s="443"/>
      <c r="J185" s="93">
        <v>23284</v>
      </c>
      <c r="K185" s="94"/>
      <c r="L185" s="45"/>
      <c r="M185" s="99" t="s">
        <v>59</v>
      </c>
      <c r="N185" s="100"/>
      <c r="O185" s="100"/>
      <c r="P185" s="101"/>
      <c r="Q185" s="102" t="s">
        <v>54</v>
      </c>
      <c r="R185" s="103"/>
      <c r="S185" s="103"/>
      <c r="T185" s="104"/>
      <c r="U185" s="105">
        <f>SUM(U186:V188)</f>
        <v>0</v>
      </c>
      <c r="V185" s="106"/>
    </row>
    <row r="186" spans="1:22" ht="23.25" customHeight="1" x14ac:dyDescent="0.15">
      <c r="A186" s="11"/>
      <c r="B186" s="87"/>
      <c r="C186" s="88"/>
      <c r="D186" s="89"/>
      <c r="E186" s="444"/>
      <c r="F186" s="445"/>
      <c r="G186" s="445"/>
      <c r="H186" s="445"/>
      <c r="I186" s="446"/>
      <c r="J186" s="95"/>
      <c r="K186" s="96"/>
      <c r="M186" s="107"/>
      <c r="N186" s="109" t="s">
        <v>15</v>
      </c>
      <c r="O186" s="112" t="s">
        <v>131</v>
      </c>
      <c r="P186" s="113"/>
      <c r="Q186" s="114" t="s">
        <v>132</v>
      </c>
      <c r="R186" s="115"/>
      <c r="S186" s="115"/>
      <c r="T186" s="116"/>
      <c r="U186" s="117">
        <f>+'[1]様式２６　収支予算書（管理業務単表）H28'!U186:V186/108*110</f>
        <v>0</v>
      </c>
      <c r="V186" s="118"/>
    </row>
    <row r="187" spans="1:22" ht="23.25" customHeight="1" x14ac:dyDescent="0.15">
      <c r="A187" s="11"/>
      <c r="B187" s="87"/>
      <c r="C187" s="88"/>
      <c r="D187" s="89"/>
      <c r="E187" s="444"/>
      <c r="F187" s="445"/>
      <c r="G187" s="445"/>
      <c r="H187" s="445"/>
      <c r="I187" s="446"/>
      <c r="J187" s="95"/>
      <c r="K187" s="96"/>
      <c r="M187" s="107"/>
      <c r="N187" s="110"/>
      <c r="O187" s="119"/>
      <c r="P187" s="120"/>
      <c r="Q187" s="121"/>
      <c r="R187" s="122"/>
      <c r="S187" s="122"/>
      <c r="T187" s="123"/>
      <c r="U187" s="124"/>
      <c r="V187" s="125"/>
    </row>
    <row r="188" spans="1:22" ht="23.25" customHeight="1" x14ac:dyDescent="0.15">
      <c r="A188" s="11"/>
      <c r="B188" s="87"/>
      <c r="C188" s="88"/>
      <c r="D188" s="89"/>
      <c r="E188" s="444"/>
      <c r="F188" s="445"/>
      <c r="G188" s="445"/>
      <c r="H188" s="445"/>
      <c r="I188" s="446"/>
      <c r="J188" s="95"/>
      <c r="K188" s="96"/>
      <c r="M188" s="108"/>
      <c r="N188" s="111"/>
      <c r="O188" s="126"/>
      <c r="P188" s="127"/>
      <c r="Q188" s="128"/>
      <c r="R188" s="129"/>
      <c r="S188" s="129"/>
      <c r="T188" s="130"/>
      <c r="U188" s="131"/>
      <c r="V188" s="132"/>
    </row>
    <row r="189" spans="1:22" ht="23.25" customHeight="1" x14ac:dyDescent="0.15">
      <c r="A189" s="11"/>
      <c r="B189" s="87"/>
      <c r="C189" s="88"/>
      <c r="D189" s="89"/>
      <c r="E189" s="444"/>
      <c r="F189" s="445"/>
      <c r="G189" s="445"/>
      <c r="H189" s="445"/>
      <c r="I189" s="446"/>
      <c r="J189" s="95"/>
      <c r="K189" s="96"/>
      <c r="M189" s="133" t="s">
        <v>70</v>
      </c>
      <c r="N189" s="133"/>
      <c r="O189" s="133"/>
      <c r="P189" s="133"/>
      <c r="Q189" s="133"/>
      <c r="R189" s="133"/>
      <c r="S189" s="133"/>
      <c r="T189" s="133"/>
      <c r="U189" s="133"/>
      <c r="V189" s="133"/>
    </row>
    <row r="190" spans="1:22" ht="23.25" customHeight="1" x14ac:dyDescent="0.15">
      <c r="A190" s="11"/>
      <c r="B190" s="87"/>
      <c r="C190" s="88"/>
      <c r="D190" s="89"/>
      <c r="E190" s="444"/>
      <c r="F190" s="445"/>
      <c r="G190" s="445"/>
      <c r="H190" s="445"/>
      <c r="I190" s="446"/>
      <c r="J190" s="95"/>
      <c r="K190" s="96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</row>
    <row r="191" spans="1:22" ht="23.25" customHeight="1" x14ac:dyDescent="0.15">
      <c r="A191" s="12"/>
      <c r="B191" s="90"/>
      <c r="C191" s="91"/>
      <c r="D191" s="92"/>
      <c r="E191" s="447"/>
      <c r="F191" s="448"/>
      <c r="G191" s="448"/>
      <c r="H191" s="448"/>
      <c r="I191" s="449"/>
      <c r="J191" s="97"/>
      <c r="K191" s="98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</row>
    <row r="192" spans="1:22" ht="23.25" customHeight="1" x14ac:dyDescent="0.15"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</row>
    <row r="193" spans="13:22" ht="23.25" customHeight="1" x14ac:dyDescent="0.15"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</row>
    <row r="194" spans="13:22" ht="23.25" customHeight="1" x14ac:dyDescent="0.15"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</row>
    <row r="195" spans="13:22" ht="23.25" customHeight="1" x14ac:dyDescent="0.15"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</row>
  </sheetData>
  <mergeCells count="825">
    <mergeCell ref="O11:P11"/>
    <mergeCell ref="Q11:T11"/>
    <mergeCell ref="U11:V11"/>
    <mergeCell ref="J12:K12"/>
    <mergeCell ref="O12:P12"/>
    <mergeCell ref="Q12:T12"/>
    <mergeCell ref="U15:V15"/>
    <mergeCell ref="J14:K14"/>
    <mergeCell ref="O14:P14"/>
    <mergeCell ref="Q14:T14"/>
    <mergeCell ref="U14:V14"/>
    <mergeCell ref="J24:K24"/>
    <mergeCell ref="E15:I15"/>
    <mergeCell ref="J15:K15"/>
    <mergeCell ref="O15:P15"/>
    <mergeCell ref="E12:I12"/>
    <mergeCell ref="U18:V18"/>
    <mergeCell ref="O19:P19"/>
    <mergeCell ref="Q19:T19"/>
    <mergeCell ref="U19:V19"/>
    <mergeCell ref="U21:V21"/>
    <mergeCell ref="T1:V1"/>
    <mergeCell ref="E11:I11"/>
    <mergeCell ref="U30:V30"/>
    <mergeCell ref="O31:P31"/>
    <mergeCell ref="Q31:T31"/>
    <mergeCell ref="U31:V31"/>
    <mergeCell ref="O32:P32"/>
    <mergeCell ref="Q32:T32"/>
    <mergeCell ref="U32:V32"/>
    <mergeCell ref="J27:K27"/>
    <mergeCell ref="O27:P27"/>
    <mergeCell ref="Q27:T27"/>
    <mergeCell ref="U27:V27"/>
    <mergeCell ref="U28:V28"/>
    <mergeCell ref="U25:V25"/>
    <mergeCell ref="E26:I26"/>
    <mergeCell ref="J26:K26"/>
    <mergeCell ref="O26:P26"/>
    <mergeCell ref="Q26:T26"/>
    <mergeCell ref="U26:V26"/>
    <mergeCell ref="E27:I27"/>
    <mergeCell ref="U22:V22"/>
    <mergeCell ref="U20:V20"/>
    <mergeCell ref="U17:V17"/>
    <mergeCell ref="U13:V13"/>
    <mergeCell ref="B29:D35"/>
    <mergeCell ref="E29:I35"/>
    <mergeCell ref="J29:K35"/>
    <mergeCell ref="M29:P29"/>
    <mergeCell ref="Q29:T29"/>
    <mergeCell ref="U29:V29"/>
    <mergeCell ref="M30:M32"/>
    <mergeCell ref="N30:N32"/>
    <mergeCell ref="O30:P30"/>
    <mergeCell ref="Q30:T30"/>
    <mergeCell ref="M33:V39"/>
    <mergeCell ref="C10:D16"/>
    <mergeCell ref="E13:I13"/>
    <mergeCell ref="C17:D19"/>
    <mergeCell ref="O17:P17"/>
    <mergeCell ref="E19:I19"/>
    <mergeCell ref="J19:K19"/>
    <mergeCell ref="U16:V16"/>
    <mergeCell ref="U24:V24"/>
    <mergeCell ref="E23:I23"/>
    <mergeCell ref="J11:K11"/>
    <mergeCell ref="U23:V23"/>
    <mergeCell ref="N4:N24"/>
    <mergeCell ref="U10:V10"/>
    <mergeCell ref="U7:V7"/>
    <mergeCell ref="E8:I8"/>
    <mergeCell ref="J8:K8"/>
    <mergeCell ref="O8:P8"/>
    <mergeCell ref="Q8:T8"/>
    <mergeCell ref="U8:V8"/>
    <mergeCell ref="E7:I7"/>
    <mergeCell ref="J7:K7"/>
    <mergeCell ref="O7:P7"/>
    <mergeCell ref="Q7:T7"/>
    <mergeCell ref="E9:I9"/>
    <mergeCell ref="J9:K9"/>
    <mergeCell ref="O9:P9"/>
    <mergeCell ref="E10:I10"/>
    <mergeCell ref="J10:K10"/>
    <mergeCell ref="O10:P10"/>
    <mergeCell ref="Q10:T10"/>
    <mergeCell ref="M4:M28"/>
    <mergeCell ref="O4:P4"/>
    <mergeCell ref="Q4:T4"/>
    <mergeCell ref="U12:V12"/>
    <mergeCell ref="J13:K13"/>
    <mergeCell ref="O13:P13"/>
    <mergeCell ref="A6:D6"/>
    <mergeCell ref="E6:I6"/>
    <mergeCell ref="J6:K6"/>
    <mergeCell ref="O6:P6"/>
    <mergeCell ref="Q6:T6"/>
    <mergeCell ref="E17:I17"/>
    <mergeCell ref="J17:K17"/>
    <mergeCell ref="E22:I22"/>
    <mergeCell ref="J22:K22"/>
    <mergeCell ref="O22:P22"/>
    <mergeCell ref="Q22:T22"/>
    <mergeCell ref="Q13:T13"/>
    <mergeCell ref="E14:I14"/>
    <mergeCell ref="E18:I18"/>
    <mergeCell ref="J18:K18"/>
    <mergeCell ref="E16:I16"/>
    <mergeCell ref="J16:K16"/>
    <mergeCell ref="O16:P16"/>
    <mergeCell ref="Q16:T16"/>
    <mergeCell ref="O20:P20"/>
    <mergeCell ref="Q20:T20"/>
    <mergeCell ref="B7:B20"/>
    <mergeCell ref="Q17:T17"/>
    <mergeCell ref="C7:D9"/>
    <mergeCell ref="A28:D28"/>
    <mergeCell ref="E28:I28"/>
    <mergeCell ref="J28:K28"/>
    <mergeCell ref="O28:T28"/>
    <mergeCell ref="O18:P18"/>
    <mergeCell ref="Q18:T18"/>
    <mergeCell ref="O24:T24"/>
    <mergeCell ref="N25:N28"/>
    <mergeCell ref="O25:P25"/>
    <mergeCell ref="Q25:T25"/>
    <mergeCell ref="A26:D26"/>
    <mergeCell ref="C23:D23"/>
    <mergeCell ref="C24:D24"/>
    <mergeCell ref="C20:I20"/>
    <mergeCell ref="C22:D22"/>
    <mergeCell ref="J21:K21"/>
    <mergeCell ref="O21:P21"/>
    <mergeCell ref="Q21:T21"/>
    <mergeCell ref="J23:K23"/>
    <mergeCell ref="O23:P23"/>
    <mergeCell ref="Q23:T23"/>
    <mergeCell ref="C21:D21"/>
    <mergeCell ref="E21:I21"/>
    <mergeCell ref="E24:I24"/>
    <mergeCell ref="U3:V3"/>
    <mergeCell ref="Q15:T15"/>
    <mergeCell ref="J20:K20"/>
    <mergeCell ref="A1:K1"/>
    <mergeCell ref="A2:K2"/>
    <mergeCell ref="A3:D3"/>
    <mergeCell ref="E3:I3"/>
    <mergeCell ref="J3:K3"/>
    <mergeCell ref="M3:N3"/>
    <mergeCell ref="O3:P3"/>
    <mergeCell ref="Q3:T3"/>
    <mergeCell ref="U6:V6"/>
    <mergeCell ref="U4:V4"/>
    <mergeCell ref="A5:D5"/>
    <mergeCell ref="E5:I5"/>
    <mergeCell ref="J5:K5"/>
    <mergeCell ref="O5:P5"/>
    <mergeCell ref="Q5:T5"/>
    <mergeCell ref="U5:V5"/>
    <mergeCell ref="Q9:T9"/>
    <mergeCell ref="U9:V9"/>
    <mergeCell ref="A4:D4"/>
    <mergeCell ref="E4:I4"/>
    <mergeCell ref="J4:K4"/>
    <mergeCell ref="A40:K40"/>
    <mergeCell ref="T40:V40"/>
    <mergeCell ref="A41:K41"/>
    <mergeCell ref="A42:D42"/>
    <mergeCell ref="E42:I42"/>
    <mergeCell ref="J42:K42"/>
    <mergeCell ref="M42:N42"/>
    <mergeCell ref="O42:P42"/>
    <mergeCell ref="Q42:T42"/>
    <mergeCell ref="U42:V42"/>
    <mergeCell ref="A43:D43"/>
    <mergeCell ref="E43:I43"/>
    <mergeCell ref="J43:K43"/>
    <mergeCell ref="M43:M67"/>
    <mergeCell ref="N43:N63"/>
    <mergeCell ref="O43:P43"/>
    <mergeCell ref="Q43:T43"/>
    <mergeCell ref="U43:V43"/>
    <mergeCell ref="A44:D44"/>
    <mergeCell ref="E44:I44"/>
    <mergeCell ref="J44:K44"/>
    <mergeCell ref="O44:P44"/>
    <mergeCell ref="Q44:T44"/>
    <mergeCell ref="U44:V44"/>
    <mergeCell ref="A45:D45"/>
    <mergeCell ref="E45:I45"/>
    <mergeCell ref="J45:K45"/>
    <mergeCell ref="O45:P45"/>
    <mergeCell ref="Q45:T45"/>
    <mergeCell ref="U45:V45"/>
    <mergeCell ref="B46:B59"/>
    <mergeCell ref="C46:D48"/>
    <mergeCell ref="E46:I46"/>
    <mergeCell ref="J46:K46"/>
    <mergeCell ref="O46:P46"/>
    <mergeCell ref="Q46:T46"/>
    <mergeCell ref="U46:V46"/>
    <mergeCell ref="E47:I47"/>
    <mergeCell ref="J47:K47"/>
    <mergeCell ref="O47:P47"/>
    <mergeCell ref="Q47:T47"/>
    <mergeCell ref="U47:V47"/>
    <mergeCell ref="E48:I48"/>
    <mergeCell ref="J48:K48"/>
    <mergeCell ref="O48:P48"/>
    <mergeCell ref="Q48:T48"/>
    <mergeCell ref="U48:V48"/>
    <mergeCell ref="C49:D55"/>
    <mergeCell ref="E49:I49"/>
    <mergeCell ref="J49:K49"/>
    <mergeCell ref="O49:P49"/>
    <mergeCell ref="Q49:T49"/>
    <mergeCell ref="U49:V49"/>
    <mergeCell ref="E50:I50"/>
    <mergeCell ref="J50:K50"/>
    <mergeCell ref="O50:P50"/>
    <mergeCell ref="Q50:T50"/>
    <mergeCell ref="U50:V50"/>
    <mergeCell ref="E51:I51"/>
    <mergeCell ref="J51:K51"/>
    <mergeCell ref="O51:P51"/>
    <mergeCell ref="Q51:T51"/>
    <mergeCell ref="U51:V51"/>
    <mergeCell ref="E52:I52"/>
    <mergeCell ref="J52:K52"/>
    <mergeCell ref="O52:P52"/>
    <mergeCell ref="Q52:T52"/>
    <mergeCell ref="U52:V52"/>
    <mergeCell ref="E53:I53"/>
    <mergeCell ref="J53:K53"/>
    <mergeCell ref="O53:P53"/>
    <mergeCell ref="Q53:T53"/>
    <mergeCell ref="U53:V53"/>
    <mergeCell ref="E54:I54"/>
    <mergeCell ref="J54:K54"/>
    <mergeCell ref="O54:P54"/>
    <mergeCell ref="Q54:T54"/>
    <mergeCell ref="U54:V54"/>
    <mergeCell ref="E55:I55"/>
    <mergeCell ref="J55:K55"/>
    <mergeCell ref="O55:P55"/>
    <mergeCell ref="Q55:T55"/>
    <mergeCell ref="U55:V55"/>
    <mergeCell ref="C56:D58"/>
    <mergeCell ref="E56:I56"/>
    <mergeCell ref="J56:K56"/>
    <mergeCell ref="O56:P56"/>
    <mergeCell ref="Q56:T56"/>
    <mergeCell ref="U56:V56"/>
    <mergeCell ref="E57:I57"/>
    <mergeCell ref="J57:K57"/>
    <mergeCell ref="O57:P57"/>
    <mergeCell ref="Q57:T57"/>
    <mergeCell ref="U57:V57"/>
    <mergeCell ref="E58:I58"/>
    <mergeCell ref="J58:K58"/>
    <mergeCell ref="O58:P58"/>
    <mergeCell ref="Q58:T58"/>
    <mergeCell ref="U58:V58"/>
    <mergeCell ref="C59:I59"/>
    <mergeCell ref="J59:K59"/>
    <mergeCell ref="O59:P59"/>
    <mergeCell ref="Q59:T59"/>
    <mergeCell ref="U59:V59"/>
    <mergeCell ref="C60:D60"/>
    <mergeCell ref="E60:I60"/>
    <mergeCell ref="J60:K60"/>
    <mergeCell ref="O60:P60"/>
    <mergeCell ref="Q60:T60"/>
    <mergeCell ref="U60:V60"/>
    <mergeCell ref="C61:D61"/>
    <mergeCell ref="E61:I61"/>
    <mergeCell ref="J61:K61"/>
    <mergeCell ref="O61:P61"/>
    <mergeCell ref="Q61:T61"/>
    <mergeCell ref="U61:V61"/>
    <mergeCell ref="C62:D62"/>
    <mergeCell ref="E62:I62"/>
    <mergeCell ref="J62:K62"/>
    <mergeCell ref="O62:P62"/>
    <mergeCell ref="Q62:T62"/>
    <mergeCell ref="U62:V62"/>
    <mergeCell ref="C63:D63"/>
    <mergeCell ref="E63:I63"/>
    <mergeCell ref="J63:K63"/>
    <mergeCell ref="O63:T63"/>
    <mergeCell ref="U63:V63"/>
    <mergeCell ref="N64:N67"/>
    <mergeCell ref="O64:P64"/>
    <mergeCell ref="Q64:T64"/>
    <mergeCell ref="U64:V64"/>
    <mergeCell ref="A65:D65"/>
    <mergeCell ref="E65:I65"/>
    <mergeCell ref="J65:K65"/>
    <mergeCell ref="O65:P65"/>
    <mergeCell ref="Q65:T65"/>
    <mergeCell ref="U65:V65"/>
    <mergeCell ref="E66:I66"/>
    <mergeCell ref="J66:K66"/>
    <mergeCell ref="O66:P66"/>
    <mergeCell ref="Q66:T66"/>
    <mergeCell ref="U66:V66"/>
    <mergeCell ref="A67:D67"/>
    <mergeCell ref="E67:I67"/>
    <mergeCell ref="J67:K67"/>
    <mergeCell ref="O67:T67"/>
    <mergeCell ref="U67:V67"/>
    <mergeCell ref="B68:D74"/>
    <mergeCell ref="E68:I74"/>
    <mergeCell ref="J68:K74"/>
    <mergeCell ref="M68:P68"/>
    <mergeCell ref="Q68:T68"/>
    <mergeCell ref="U68:V68"/>
    <mergeCell ref="M69:M71"/>
    <mergeCell ref="N69:N71"/>
    <mergeCell ref="O69:P69"/>
    <mergeCell ref="Q69:T69"/>
    <mergeCell ref="U69:V69"/>
    <mergeCell ref="O70:P70"/>
    <mergeCell ref="Q70:T70"/>
    <mergeCell ref="U70:V70"/>
    <mergeCell ref="O71:P71"/>
    <mergeCell ref="Q71:T71"/>
    <mergeCell ref="U71:V71"/>
    <mergeCell ref="M72:V78"/>
    <mergeCell ref="A79:K79"/>
    <mergeCell ref="T79:V79"/>
    <mergeCell ref="A80:K80"/>
    <mergeCell ref="A81:D81"/>
    <mergeCell ref="E81:I81"/>
    <mergeCell ref="J81:K81"/>
    <mergeCell ref="M81:N81"/>
    <mergeCell ref="O81:P81"/>
    <mergeCell ref="Q81:T81"/>
    <mergeCell ref="U81:V81"/>
    <mergeCell ref="A82:D82"/>
    <mergeCell ref="E82:I82"/>
    <mergeCell ref="J82:K82"/>
    <mergeCell ref="M82:M106"/>
    <mergeCell ref="N82:N102"/>
    <mergeCell ref="O82:P82"/>
    <mergeCell ref="Q82:T82"/>
    <mergeCell ref="U82:V82"/>
    <mergeCell ref="A83:D83"/>
    <mergeCell ref="E83:I83"/>
    <mergeCell ref="J83:K83"/>
    <mergeCell ref="O83:P83"/>
    <mergeCell ref="Q83:T83"/>
    <mergeCell ref="U83:V83"/>
    <mergeCell ref="A84:D84"/>
    <mergeCell ref="E84:I84"/>
    <mergeCell ref="J84:K84"/>
    <mergeCell ref="O84:P84"/>
    <mergeCell ref="Q84:T84"/>
    <mergeCell ref="U84:V84"/>
    <mergeCell ref="B85:B98"/>
    <mergeCell ref="C85:D87"/>
    <mergeCell ref="E85:I85"/>
    <mergeCell ref="J85:K85"/>
    <mergeCell ref="O85:P85"/>
    <mergeCell ref="Q85:T85"/>
    <mergeCell ref="U85:V85"/>
    <mergeCell ref="E86:I86"/>
    <mergeCell ref="J86:K86"/>
    <mergeCell ref="O86:P86"/>
    <mergeCell ref="Q86:T86"/>
    <mergeCell ref="U86:V86"/>
    <mergeCell ref="E87:I87"/>
    <mergeCell ref="J87:K87"/>
    <mergeCell ref="O87:P87"/>
    <mergeCell ref="Q87:T87"/>
    <mergeCell ref="U87:V87"/>
    <mergeCell ref="C88:D94"/>
    <mergeCell ref="E88:I88"/>
    <mergeCell ref="J88:K88"/>
    <mergeCell ref="O88:P88"/>
    <mergeCell ref="Q88:T88"/>
    <mergeCell ref="U88:V88"/>
    <mergeCell ref="E89:I89"/>
    <mergeCell ref="J89:K89"/>
    <mergeCell ref="O89:P89"/>
    <mergeCell ref="Q89:T89"/>
    <mergeCell ref="U89:V89"/>
    <mergeCell ref="E90:I90"/>
    <mergeCell ref="J90:K90"/>
    <mergeCell ref="O90:P90"/>
    <mergeCell ref="Q90:T90"/>
    <mergeCell ref="U90:V90"/>
    <mergeCell ref="E91:I91"/>
    <mergeCell ref="J91:K91"/>
    <mergeCell ref="O91:P91"/>
    <mergeCell ref="Q91:T91"/>
    <mergeCell ref="U91:V91"/>
    <mergeCell ref="E92:I92"/>
    <mergeCell ref="J92:K92"/>
    <mergeCell ref="O92:P92"/>
    <mergeCell ref="Q92:T92"/>
    <mergeCell ref="U92:V92"/>
    <mergeCell ref="E93:I93"/>
    <mergeCell ref="J93:K93"/>
    <mergeCell ref="O93:P93"/>
    <mergeCell ref="Q93:T93"/>
    <mergeCell ref="U93:V93"/>
    <mergeCell ref="E94:I94"/>
    <mergeCell ref="J94:K94"/>
    <mergeCell ref="O94:P94"/>
    <mergeCell ref="Q94:T94"/>
    <mergeCell ref="U94:V94"/>
    <mergeCell ref="C95:D97"/>
    <mergeCell ref="E95:I95"/>
    <mergeCell ref="J95:K95"/>
    <mergeCell ref="O95:P95"/>
    <mergeCell ref="Q95:T95"/>
    <mergeCell ref="U95:V95"/>
    <mergeCell ref="E96:I96"/>
    <mergeCell ref="J96:K96"/>
    <mergeCell ref="O96:P96"/>
    <mergeCell ref="Q96:T96"/>
    <mergeCell ref="U96:V96"/>
    <mergeCell ref="E97:I97"/>
    <mergeCell ref="J97:K97"/>
    <mergeCell ref="O97:P97"/>
    <mergeCell ref="Q97:T97"/>
    <mergeCell ref="U97:V97"/>
    <mergeCell ref="C98:I98"/>
    <mergeCell ref="J98:K98"/>
    <mergeCell ref="O98:P98"/>
    <mergeCell ref="Q98:T98"/>
    <mergeCell ref="U98:V98"/>
    <mergeCell ref="C99:D99"/>
    <mergeCell ref="E99:I99"/>
    <mergeCell ref="J99:K99"/>
    <mergeCell ref="O99:P99"/>
    <mergeCell ref="Q99:T99"/>
    <mergeCell ref="U99:V99"/>
    <mergeCell ref="C100:D100"/>
    <mergeCell ref="E100:I100"/>
    <mergeCell ref="J100:K100"/>
    <mergeCell ref="O100:P100"/>
    <mergeCell ref="Q100:T100"/>
    <mergeCell ref="U100:V100"/>
    <mergeCell ref="C101:D101"/>
    <mergeCell ref="E101:I101"/>
    <mergeCell ref="J101:K101"/>
    <mergeCell ref="O101:P101"/>
    <mergeCell ref="Q101:T101"/>
    <mergeCell ref="U101:V101"/>
    <mergeCell ref="C102:D102"/>
    <mergeCell ref="E102:I102"/>
    <mergeCell ref="J102:K102"/>
    <mergeCell ref="O102:T102"/>
    <mergeCell ref="U102:V102"/>
    <mergeCell ref="N103:N106"/>
    <mergeCell ref="O103:P103"/>
    <mergeCell ref="Q103:T103"/>
    <mergeCell ref="U103:V103"/>
    <mergeCell ref="A104:D104"/>
    <mergeCell ref="E104:I104"/>
    <mergeCell ref="J104:K104"/>
    <mergeCell ref="O104:P104"/>
    <mergeCell ref="Q104:T104"/>
    <mergeCell ref="U104:V104"/>
    <mergeCell ref="E105:I105"/>
    <mergeCell ref="J105:K105"/>
    <mergeCell ref="O105:P105"/>
    <mergeCell ref="Q105:T105"/>
    <mergeCell ref="U105:V105"/>
    <mergeCell ref="A106:D106"/>
    <mergeCell ref="E106:I106"/>
    <mergeCell ref="J106:K106"/>
    <mergeCell ref="O106:T106"/>
    <mergeCell ref="U106:V106"/>
    <mergeCell ref="B107:D113"/>
    <mergeCell ref="E107:I113"/>
    <mergeCell ref="J107:K113"/>
    <mergeCell ref="M107:P107"/>
    <mergeCell ref="Q107:T107"/>
    <mergeCell ref="U107:V107"/>
    <mergeCell ref="M108:M110"/>
    <mergeCell ref="N108:N110"/>
    <mergeCell ref="O108:P108"/>
    <mergeCell ref="Q108:T108"/>
    <mergeCell ref="U108:V108"/>
    <mergeCell ref="O109:P109"/>
    <mergeCell ref="Q109:T109"/>
    <mergeCell ref="U109:V109"/>
    <mergeCell ref="O110:P110"/>
    <mergeCell ref="Q110:T110"/>
    <mergeCell ref="U110:V110"/>
    <mergeCell ref="M111:V117"/>
    <mergeCell ref="A118:K118"/>
    <mergeCell ref="T118:V118"/>
    <mergeCell ref="A119:K119"/>
    <mergeCell ref="A120:D120"/>
    <mergeCell ref="E120:I120"/>
    <mergeCell ref="J120:K120"/>
    <mergeCell ref="M120:N120"/>
    <mergeCell ref="O120:P120"/>
    <mergeCell ref="Q120:T120"/>
    <mergeCell ref="U120:V120"/>
    <mergeCell ref="A121:D121"/>
    <mergeCell ref="E121:I121"/>
    <mergeCell ref="J121:K121"/>
    <mergeCell ref="M121:M145"/>
    <mergeCell ref="N121:N141"/>
    <mergeCell ref="O121:P121"/>
    <mergeCell ref="Q121:T121"/>
    <mergeCell ref="U121:V121"/>
    <mergeCell ref="A122:D122"/>
    <mergeCell ref="E122:I122"/>
    <mergeCell ref="J122:K122"/>
    <mergeCell ref="O122:P122"/>
    <mergeCell ref="Q122:T122"/>
    <mergeCell ref="U122:V122"/>
    <mergeCell ref="A123:D123"/>
    <mergeCell ref="E123:I123"/>
    <mergeCell ref="J123:K123"/>
    <mergeCell ref="O123:P123"/>
    <mergeCell ref="Q123:T123"/>
    <mergeCell ref="U123:V123"/>
    <mergeCell ref="B124:B137"/>
    <mergeCell ref="C124:D126"/>
    <mergeCell ref="E124:I124"/>
    <mergeCell ref="J124:K124"/>
    <mergeCell ref="O124:P124"/>
    <mergeCell ref="Q124:T124"/>
    <mergeCell ref="U124:V124"/>
    <mergeCell ref="E125:I125"/>
    <mergeCell ref="J125:K125"/>
    <mergeCell ref="O125:P125"/>
    <mergeCell ref="Q125:T125"/>
    <mergeCell ref="U125:V125"/>
    <mergeCell ref="E126:I126"/>
    <mergeCell ref="J126:K126"/>
    <mergeCell ref="O126:P126"/>
    <mergeCell ref="Q126:T126"/>
    <mergeCell ref="U126:V126"/>
    <mergeCell ref="C127:D133"/>
    <mergeCell ref="E127:I127"/>
    <mergeCell ref="J127:K127"/>
    <mergeCell ref="O127:P127"/>
    <mergeCell ref="Q127:T127"/>
    <mergeCell ref="U127:V127"/>
    <mergeCell ref="E128:I128"/>
    <mergeCell ref="J128:K128"/>
    <mergeCell ref="O128:P128"/>
    <mergeCell ref="Q128:T128"/>
    <mergeCell ref="U128:V128"/>
    <mergeCell ref="E129:I129"/>
    <mergeCell ref="J129:K129"/>
    <mergeCell ref="O129:P129"/>
    <mergeCell ref="Q129:T129"/>
    <mergeCell ref="U129:V129"/>
    <mergeCell ref="E130:I130"/>
    <mergeCell ref="J130:K130"/>
    <mergeCell ref="O130:P130"/>
    <mergeCell ref="Q130:T130"/>
    <mergeCell ref="U130:V130"/>
    <mergeCell ref="E131:I131"/>
    <mergeCell ref="J131:K131"/>
    <mergeCell ref="O131:P131"/>
    <mergeCell ref="Q131:T131"/>
    <mergeCell ref="U131:V131"/>
    <mergeCell ref="E132:I132"/>
    <mergeCell ref="J132:K132"/>
    <mergeCell ref="O132:P132"/>
    <mergeCell ref="Q132:T132"/>
    <mergeCell ref="U132:V132"/>
    <mergeCell ref="E133:I133"/>
    <mergeCell ref="J133:K133"/>
    <mergeCell ref="O133:P133"/>
    <mergeCell ref="Q133:T133"/>
    <mergeCell ref="U133:V133"/>
    <mergeCell ref="C134:D136"/>
    <mergeCell ref="E134:I134"/>
    <mergeCell ref="J134:K134"/>
    <mergeCell ref="O134:P134"/>
    <mergeCell ref="Q134:T134"/>
    <mergeCell ref="U134:V134"/>
    <mergeCell ref="E135:I135"/>
    <mergeCell ref="J135:K135"/>
    <mergeCell ref="O135:P135"/>
    <mergeCell ref="Q135:T135"/>
    <mergeCell ref="U135:V135"/>
    <mergeCell ref="E136:I136"/>
    <mergeCell ref="J136:K136"/>
    <mergeCell ref="O136:P136"/>
    <mergeCell ref="Q136:T136"/>
    <mergeCell ref="U136:V136"/>
    <mergeCell ref="C137:I137"/>
    <mergeCell ref="J137:K137"/>
    <mergeCell ref="O137:P137"/>
    <mergeCell ref="Q137:T137"/>
    <mergeCell ref="U137:V137"/>
    <mergeCell ref="C138:D138"/>
    <mergeCell ref="E138:I138"/>
    <mergeCell ref="J138:K138"/>
    <mergeCell ref="O138:P138"/>
    <mergeCell ref="Q138:T138"/>
    <mergeCell ref="U138:V138"/>
    <mergeCell ref="C139:D139"/>
    <mergeCell ref="E139:I139"/>
    <mergeCell ref="J139:K139"/>
    <mergeCell ref="O139:P139"/>
    <mergeCell ref="Q139:T139"/>
    <mergeCell ref="U139:V139"/>
    <mergeCell ref="C140:D140"/>
    <mergeCell ref="E140:I140"/>
    <mergeCell ref="J140:K140"/>
    <mergeCell ref="O140:P140"/>
    <mergeCell ref="Q140:T140"/>
    <mergeCell ref="U140:V140"/>
    <mergeCell ref="C141:D141"/>
    <mergeCell ref="E141:I141"/>
    <mergeCell ref="J141:K141"/>
    <mergeCell ref="O141:T141"/>
    <mergeCell ref="U141:V141"/>
    <mergeCell ref="N142:N145"/>
    <mergeCell ref="O142:P142"/>
    <mergeCell ref="Q142:T142"/>
    <mergeCell ref="U142:V142"/>
    <mergeCell ref="A143:D143"/>
    <mergeCell ref="E143:I143"/>
    <mergeCell ref="J143:K143"/>
    <mergeCell ref="O143:P143"/>
    <mergeCell ref="Q143:T143"/>
    <mergeCell ref="U143:V143"/>
    <mergeCell ref="E144:I144"/>
    <mergeCell ref="J144:K144"/>
    <mergeCell ref="O144:P144"/>
    <mergeCell ref="Q144:T144"/>
    <mergeCell ref="U144:V144"/>
    <mergeCell ref="A145:D145"/>
    <mergeCell ref="E145:I145"/>
    <mergeCell ref="J145:K145"/>
    <mergeCell ref="O145:T145"/>
    <mergeCell ref="U145:V145"/>
    <mergeCell ref="B146:D152"/>
    <mergeCell ref="E146:I152"/>
    <mergeCell ref="J146:K152"/>
    <mergeCell ref="M146:P146"/>
    <mergeCell ref="Q146:T146"/>
    <mergeCell ref="U146:V146"/>
    <mergeCell ref="M147:M149"/>
    <mergeCell ref="N147:N149"/>
    <mergeCell ref="O147:P147"/>
    <mergeCell ref="Q147:T147"/>
    <mergeCell ref="U147:V147"/>
    <mergeCell ref="O148:P148"/>
    <mergeCell ref="Q148:T148"/>
    <mergeCell ref="U148:V148"/>
    <mergeCell ref="O149:P149"/>
    <mergeCell ref="Q149:T149"/>
    <mergeCell ref="U149:V149"/>
    <mergeCell ref="M150:V156"/>
    <mergeCell ref="A157:K157"/>
    <mergeCell ref="T157:V157"/>
    <mergeCell ref="A158:K158"/>
    <mergeCell ref="A159:D159"/>
    <mergeCell ref="E159:I159"/>
    <mergeCell ref="J159:K159"/>
    <mergeCell ref="M159:N159"/>
    <mergeCell ref="O159:P159"/>
    <mergeCell ref="Q159:T159"/>
    <mergeCell ref="U159:V159"/>
    <mergeCell ref="A160:D160"/>
    <mergeCell ref="E160:I160"/>
    <mergeCell ref="J160:K160"/>
    <mergeCell ref="M160:M184"/>
    <mergeCell ref="N160:N180"/>
    <mergeCell ref="O160:P160"/>
    <mergeCell ref="Q160:T160"/>
    <mergeCell ref="U160:V160"/>
    <mergeCell ref="A161:D161"/>
    <mergeCell ref="E161:I161"/>
    <mergeCell ref="J161:K161"/>
    <mergeCell ref="O161:P161"/>
    <mergeCell ref="Q161:T161"/>
    <mergeCell ref="U161:V161"/>
    <mergeCell ref="A162:D162"/>
    <mergeCell ref="E162:I162"/>
    <mergeCell ref="J162:K162"/>
    <mergeCell ref="O162:P162"/>
    <mergeCell ref="Q162:T162"/>
    <mergeCell ref="U162:V162"/>
    <mergeCell ref="B163:B176"/>
    <mergeCell ref="C163:D165"/>
    <mergeCell ref="E163:I163"/>
    <mergeCell ref="J163:K163"/>
    <mergeCell ref="O163:P163"/>
    <mergeCell ref="Q163:T163"/>
    <mergeCell ref="U163:V163"/>
    <mergeCell ref="E164:I164"/>
    <mergeCell ref="J164:K164"/>
    <mergeCell ref="O164:P164"/>
    <mergeCell ref="Q164:T164"/>
    <mergeCell ref="U164:V164"/>
    <mergeCell ref="E165:I165"/>
    <mergeCell ref="J165:K165"/>
    <mergeCell ref="O165:P165"/>
    <mergeCell ref="Q165:T165"/>
    <mergeCell ref="U165:V165"/>
    <mergeCell ref="C166:D172"/>
    <mergeCell ref="E166:I166"/>
    <mergeCell ref="J166:K166"/>
    <mergeCell ref="O166:P166"/>
    <mergeCell ref="Q166:T166"/>
    <mergeCell ref="U166:V166"/>
    <mergeCell ref="E167:I167"/>
    <mergeCell ref="J167:K167"/>
    <mergeCell ref="O167:P167"/>
    <mergeCell ref="Q167:T167"/>
    <mergeCell ref="U167:V167"/>
    <mergeCell ref="E168:I168"/>
    <mergeCell ref="J168:K168"/>
    <mergeCell ref="O168:P168"/>
    <mergeCell ref="Q168:T168"/>
    <mergeCell ref="U168:V168"/>
    <mergeCell ref="E169:I169"/>
    <mergeCell ref="J169:K169"/>
    <mergeCell ref="O169:P169"/>
    <mergeCell ref="Q169:T169"/>
    <mergeCell ref="U169:V169"/>
    <mergeCell ref="E170:I170"/>
    <mergeCell ref="J170:K170"/>
    <mergeCell ref="O170:P170"/>
    <mergeCell ref="Q170:T170"/>
    <mergeCell ref="U170:V170"/>
    <mergeCell ref="E171:I171"/>
    <mergeCell ref="J171:K171"/>
    <mergeCell ref="O171:P171"/>
    <mergeCell ref="Q171:T171"/>
    <mergeCell ref="U171:V171"/>
    <mergeCell ref="E172:I172"/>
    <mergeCell ref="J172:K172"/>
    <mergeCell ref="O172:P172"/>
    <mergeCell ref="Q172:T172"/>
    <mergeCell ref="U172:V172"/>
    <mergeCell ref="C173:D175"/>
    <mergeCell ref="E173:I173"/>
    <mergeCell ref="J173:K173"/>
    <mergeCell ref="O173:P173"/>
    <mergeCell ref="Q173:T173"/>
    <mergeCell ref="U173:V173"/>
    <mergeCell ref="E174:I174"/>
    <mergeCell ref="J174:K174"/>
    <mergeCell ref="O174:P174"/>
    <mergeCell ref="Q174:T174"/>
    <mergeCell ref="U174:V174"/>
    <mergeCell ref="E175:I175"/>
    <mergeCell ref="J175:K175"/>
    <mergeCell ref="O175:P175"/>
    <mergeCell ref="Q175:T175"/>
    <mergeCell ref="U175:V175"/>
    <mergeCell ref="C176:I176"/>
    <mergeCell ref="J176:K176"/>
    <mergeCell ref="O176:P176"/>
    <mergeCell ref="Q176:T176"/>
    <mergeCell ref="U176:V176"/>
    <mergeCell ref="C177:D177"/>
    <mergeCell ref="E177:I177"/>
    <mergeCell ref="J177:K177"/>
    <mergeCell ref="O177:P177"/>
    <mergeCell ref="Q177:T177"/>
    <mergeCell ref="U177:V177"/>
    <mergeCell ref="C178:D178"/>
    <mergeCell ref="E178:I178"/>
    <mergeCell ref="J178:K178"/>
    <mergeCell ref="O178:P178"/>
    <mergeCell ref="Q178:T178"/>
    <mergeCell ref="U178:V178"/>
    <mergeCell ref="C179:D179"/>
    <mergeCell ref="E179:I179"/>
    <mergeCell ref="J179:K179"/>
    <mergeCell ref="O179:P179"/>
    <mergeCell ref="Q179:T179"/>
    <mergeCell ref="U179:V179"/>
    <mergeCell ref="C180:D180"/>
    <mergeCell ref="E180:I180"/>
    <mergeCell ref="J180:K180"/>
    <mergeCell ref="O180:T180"/>
    <mergeCell ref="U180:V180"/>
    <mergeCell ref="N181:N184"/>
    <mergeCell ref="O181:P181"/>
    <mergeCell ref="Q181:T181"/>
    <mergeCell ref="U181:V181"/>
    <mergeCell ref="A182:D182"/>
    <mergeCell ref="E182:I182"/>
    <mergeCell ref="J182:K182"/>
    <mergeCell ref="O182:P182"/>
    <mergeCell ref="Q182:T182"/>
    <mergeCell ref="U182:V182"/>
    <mergeCell ref="E183:I183"/>
    <mergeCell ref="J183:K183"/>
    <mergeCell ref="O183:P183"/>
    <mergeCell ref="Q183:T183"/>
    <mergeCell ref="U183:V183"/>
    <mergeCell ref="A184:D184"/>
    <mergeCell ref="E184:I184"/>
    <mergeCell ref="J184:K184"/>
    <mergeCell ref="O184:T184"/>
    <mergeCell ref="U184:V184"/>
    <mergeCell ref="B185:D191"/>
    <mergeCell ref="E185:I191"/>
    <mergeCell ref="J185:K191"/>
    <mergeCell ref="M185:P185"/>
    <mergeCell ref="Q185:T185"/>
    <mergeCell ref="U185:V185"/>
    <mergeCell ref="M186:M188"/>
    <mergeCell ref="N186:N188"/>
    <mergeCell ref="O186:P186"/>
    <mergeCell ref="Q186:T186"/>
    <mergeCell ref="U186:V186"/>
    <mergeCell ref="O187:P187"/>
    <mergeCell ref="Q187:T187"/>
    <mergeCell ref="U187:V187"/>
    <mergeCell ref="O188:P188"/>
    <mergeCell ref="Q188:T188"/>
    <mergeCell ref="U188:V188"/>
    <mergeCell ref="M189:V195"/>
  </mergeCells>
  <phoneticPr fontId="1"/>
  <printOptions horizontalCentered="1"/>
  <pageMargins left="0.78740157480314965" right="0.78740157480314965" top="0.82677165354330717" bottom="0.23622047244094491" header="0.51181102362204722" footer="0.15748031496062992"/>
  <pageSetup paperSize="9" scale="67" firstPageNumber="56" orientation="landscape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850"/>
  <sheetViews>
    <sheetView zoomScale="90" zoomScaleNormal="90" zoomScaleSheetLayoutView="80" workbookViewId="0">
      <selection activeCell="I2" sqref="I2"/>
    </sheetView>
  </sheetViews>
  <sheetFormatPr defaultRowHeight="21" customHeight="1" x14ac:dyDescent="0.15"/>
  <cols>
    <col min="1" max="1" width="3.375" style="7" customWidth="1"/>
    <col min="2" max="11" width="9" style="7"/>
    <col min="12" max="12" width="4.75" style="7" bestFit="1" customWidth="1"/>
    <col min="13" max="16384" width="9" style="7"/>
  </cols>
  <sheetData>
    <row r="1" spans="1:21" ht="21" customHeight="1" x14ac:dyDescent="0.15">
      <c r="A1" s="253" t="s">
        <v>28</v>
      </c>
      <c r="B1" s="253"/>
      <c r="C1" s="253"/>
      <c r="D1" s="253"/>
      <c r="E1" s="253"/>
      <c r="F1" s="253"/>
      <c r="G1" s="253"/>
      <c r="H1" s="253"/>
      <c r="I1" s="253"/>
      <c r="J1" s="253"/>
      <c r="S1" s="383" t="s">
        <v>71</v>
      </c>
      <c r="T1" s="383"/>
      <c r="U1" s="383"/>
    </row>
    <row r="2" spans="1:21" ht="21" customHeight="1" x14ac:dyDescent="0.15">
      <c r="A2" s="21" t="s">
        <v>155</v>
      </c>
      <c r="B2" s="21"/>
      <c r="C2" s="21"/>
      <c r="D2" s="21"/>
      <c r="E2" s="21"/>
      <c r="F2" s="21"/>
      <c r="G2" s="21"/>
      <c r="H2" s="21"/>
      <c r="I2" s="21"/>
      <c r="J2" s="21"/>
    </row>
    <row r="3" spans="1:21" ht="21" customHeight="1" x14ac:dyDescent="0.15">
      <c r="A3" s="13"/>
      <c r="B3" s="384" t="s">
        <v>156</v>
      </c>
      <c r="C3" s="384"/>
      <c r="D3" s="384"/>
      <c r="E3" s="384"/>
      <c r="F3" s="384"/>
      <c r="G3" s="384"/>
      <c r="H3" s="384"/>
      <c r="I3" s="384"/>
      <c r="J3" s="384"/>
    </row>
    <row r="4" spans="1:21" ht="21" customHeight="1" x14ac:dyDescent="0.15">
      <c r="A4" s="378"/>
      <c r="B4" s="379"/>
      <c r="C4" s="379"/>
      <c r="D4" s="259" t="s">
        <v>7</v>
      </c>
      <c r="E4" s="260"/>
      <c r="F4" s="260"/>
      <c r="G4" s="260"/>
      <c r="H4" s="261"/>
      <c r="I4" s="260" t="s">
        <v>43</v>
      </c>
      <c r="J4" s="261"/>
      <c r="L4" s="153"/>
      <c r="M4" s="153"/>
      <c r="N4" s="153"/>
      <c r="O4" s="154" t="s">
        <v>60</v>
      </c>
      <c r="P4" s="154"/>
      <c r="Q4" s="154"/>
      <c r="R4" s="154"/>
      <c r="S4" s="154"/>
      <c r="T4" s="154" t="s">
        <v>43</v>
      </c>
      <c r="U4" s="154"/>
    </row>
    <row r="5" spans="1:21" ht="21" customHeight="1" x14ac:dyDescent="0.15">
      <c r="A5" s="380" t="s">
        <v>13</v>
      </c>
      <c r="B5" s="381"/>
      <c r="C5" s="382"/>
      <c r="D5" s="157" t="s">
        <v>1</v>
      </c>
      <c r="E5" s="158"/>
      <c r="F5" s="158"/>
      <c r="G5" s="158"/>
      <c r="H5" s="159"/>
      <c r="I5" s="315">
        <f>SUM(I6:J9)</f>
        <v>5</v>
      </c>
      <c r="J5" s="316"/>
      <c r="L5" s="298" t="s">
        <v>12</v>
      </c>
      <c r="M5" s="299" t="s">
        <v>26</v>
      </c>
      <c r="N5" s="299"/>
      <c r="O5" s="295"/>
      <c r="P5" s="288"/>
      <c r="Q5" s="288"/>
      <c r="R5" s="288"/>
      <c r="S5" s="288"/>
      <c r="T5" s="291">
        <v>0</v>
      </c>
      <c r="U5" s="291"/>
    </row>
    <row r="6" spans="1:21" ht="21" customHeight="1" x14ac:dyDescent="0.15">
      <c r="A6" s="360" t="s">
        <v>6</v>
      </c>
      <c r="B6" s="362" t="s">
        <v>157</v>
      </c>
      <c r="C6" s="431"/>
      <c r="D6" s="229" t="s">
        <v>158</v>
      </c>
      <c r="E6" s="432"/>
      <c r="F6" s="432"/>
      <c r="G6" s="432"/>
      <c r="H6" s="230"/>
      <c r="I6" s="433">
        <v>0</v>
      </c>
      <c r="J6" s="434"/>
      <c r="L6" s="298"/>
      <c r="M6" s="299"/>
      <c r="N6" s="299"/>
      <c r="O6" s="288"/>
      <c r="P6" s="288"/>
      <c r="Q6" s="288"/>
      <c r="R6" s="288"/>
      <c r="S6" s="288"/>
      <c r="T6" s="291"/>
      <c r="U6" s="291"/>
    </row>
    <row r="7" spans="1:21" ht="21" customHeight="1" x14ac:dyDescent="0.15">
      <c r="A7" s="360"/>
      <c r="B7" s="364" t="s">
        <v>159</v>
      </c>
      <c r="C7" s="365"/>
      <c r="D7" s="366" t="s">
        <v>160</v>
      </c>
      <c r="E7" s="367"/>
      <c r="F7" s="367"/>
      <c r="G7" s="367"/>
      <c r="H7" s="368"/>
      <c r="I7" s="369">
        <v>5</v>
      </c>
      <c r="J7" s="370"/>
      <c r="K7" s="1"/>
      <c r="L7" s="298"/>
      <c r="M7" s="299"/>
      <c r="N7" s="299"/>
      <c r="O7" s="288"/>
      <c r="P7" s="288"/>
      <c r="Q7" s="288"/>
      <c r="R7" s="288"/>
      <c r="S7" s="288"/>
      <c r="T7" s="291"/>
      <c r="U7" s="291"/>
    </row>
    <row r="8" spans="1:21" ht="21" customHeight="1" x14ac:dyDescent="0.15">
      <c r="A8" s="360"/>
      <c r="B8" s="371"/>
      <c r="C8" s="372"/>
      <c r="D8" s="366"/>
      <c r="E8" s="367"/>
      <c r="F8" s="367"/>
      <c r="G8" s="367"/>
      <c r="H8" s="368"/>
      <c r="I8" s="369"/>
      <c r="J8" s="370"/>
      <c r="K8" s="1"/>
      <c r="L8" s="298"/>
      <c r="M8" s="299"/>
      <c r="N8" s="299"/>
      <c r="O8" s="288"/>
      <c r="P8" s="288"/>
      <c r="Q8" s="288"/>
      <c r="R8" s="288"/>
      <c r="S8" s="288"/>
      <c r="T8" s="291"/>
      <c r="U8" s="291"/>
    </row>
    <row r="9" spans="1:21" ht="21" customHeight="1" x14ac:dyDescent="0.15">
      <c r="A9" s="361"/>
      <c r="B9" s="373"/>
      <c r="C9" s="374"/>
      <c r="D9" s="375"/>
      <c r="E9" s="376"/>
      <c r="F9" s="376"/>
      <c r="G9" s="376"/>
      <c r="H9" s="377"/>
      <c r="I9" s="131"/>
      <c r="J9" s="132"/>
      <c r="K9" s="1"/>
      <c r="L9" s="298"/>
      <c r="M9" s="299"/>
      <c r="N9" s="299"/>
      <c r="O9" s="288"/>
      <c r="P9" s="288"/>
      <c r="Q9" s="288"/>
      <c r="R9" s="288"/>
      <c r="S9" s="288"/>
      <c r="T9" s="291"/>
      <c r="U9" s="291"/>
    </row>
    <row r="10" spans="1:21" ht="21" customHeight="1" x14ac:dyDescent="0.15">
      <c r="A10" s="5"/>
      <c r="B10" s="1"/>
      <c r="C10" s="1"/>
      <c r="D10" s="24"/>
      <c r="E10" s="24"/>
      <c r="F10" s="24"/>
      <c r="G10" s="24"/>
      <c r="H10" s="24"/>
      <c r="I10" s="24"/>
      <c r="J10" s="24"/>
      <c r="K10" s="1"/>
      <c r="L10" s="298"/>
      <c r="M10" s="299"/>
      <c r="N10" s="299"/>
      <c r="O10" s="288"/>
      <c r="P10" s="288"/>
      <c r="Q10" s="288"/>
      <c r="R10" s="288"/>
      <c r="S10" s="288"/>
      <c r="T10" s="291"/>
      <c r="U10" s="291"/>
    </row>
    <row r="11" spans="1:21" ht="23.25" customHeight="1" x14ac:dyDescent="0.15">
      <c r="K11" s="1"/>
      <c r="L11" s="298"/>
      <c r="M11" s="299"/>
      <c r="N11" s="299"/>
      <c r="O11" s="288"/>
      <c r="P11" s="288"/>
      <c r="Q11" s="288"/>
      <c r="R11" s="288"/>
      <c r="S11" s="288"/>
      <c r="T11" s="291"/>
      <c r="U11" s="291"/>
    </row>
    <row r="12" spans="1:21" ht="23.25" customHeight="1" x14ac:dyDescent="0.15">
      <c r="A12" s="378"/>
      <c r="B12" s="379"/>
      <c r="C12" s="379"/>
      <c r="D12" s="259" t="s">
        <v>60</v>
      </c>
      <c r="E12" s="260"/>
      <c r="F12" s="260"/>
      <c r="G12" s="260"/>
      <c r="H12" s="261"/>
      <c r="I12" s="260" t="s">
        <v>43</v>
      </c>
      <c r="J12" s="261"/>
      <c r="K12" s="1"/>
      <c r="L12" s="298"/>
      <c r="M12" s="109"/>
      <c r="N12" s="109"/>
      <c r="O12" s="296"/>
      <c r="P12" s="296"/>
      <c r="Q12" s="296"/>
      <c r="R12" s="296"/>
      <c r="S12" s="296"/>
      <c r="T12" s="297"/>
      <c r="U12" s="297"/>
    </row>
    <row r="13" spans="1:21" ht="23.25" customHeight="1" x14ac:dyDescent="0.15">
      <c r="A13" s="380" t="s">
        <v>62</v>
      </c>
      <c r="B13" s="381"/>
      <c r="C13" s="382"/>
      <c r="D13" s="157" t="s">
        <v>1</v>
      </c>
      <c r="E13" s="158"/>
      <c r="F13" s="158"/>
      <c r="G13" s="158"/>
      <c r="H13" s="159"/>
      <c r="I13" s="315">
        <f>+I14+I22+T5+T13+T16+T19</f>
        <v>170</v>
      </c>
      <c r="J13" s="316"/>
      <c r="K13" s="1"/>
      <c r="L13" s="298"/>
      <c r="M13" s="300" t="s">
        <v>16</v>
      </c>
      <c r="N13" s="301"/>
      <c r="O13" s="194"/>
      <c r="P13" s="422"/>
      <c r="Q13" s="422"/>
      <c r="R13" s="422"/>
      <c r="S13" s="195"/>
      <c r="T13" s="402">
        <v>0</v>
      </c>
      <c r="U13" s="403"/>
    </row>
    <row r="14" spans="1:21" ht="23.25" customHeight="1" x14ac:dyDescent="0.15">
      <c r="A14" s="317" t="s">
        <v>63</v>
      </c>
      <c r="B14" s="320" t="s">
        <v>0</v>
      </c>
      <c r="C14" s="321"/>
      <c r="D14" s="324" t="s">
        <v>161</v>
      </c>
      <c r="E14" s="325"/>
      <c r="F14" s="325"/>
      <c r="G14" s="325"/>
      <c r="H14" s="326"/>
      <c r="I14" s="333">
        <v>11</v>
      </c>
      <c r="J14" s="334"/>
      <c r="L14" s="298"/>
      <c r="M14" s="302"/>
      <c r="N14" s="303"/>
      <c r="O14" s="196"/>
      <c r="P14" s="413"/>
      <c r="Q14" s="413"/>
      <c r="R14" s="413"/>
      <c r="S14" s="197"/>
      <c r="T14" s="404"/>
      <c r="U14" s="405"/>
    </row>
    <row r="15" spans="1:21" ht="23.25" customHeight="1" x14ac:dyDescent="0.15">
      <c r="A15" s="318"/>
      <c r="B15" s="322"/>
      <c r="C15" s="323"/>
      <c r="D15" s="327"/>
      <c r="E15" s="328"/>
      <c r="F15" s="328"/>
      <c r="G15" s="328"/>
      <c r="H15" s="329"/>
      <c r="I15" s="335"/>
      <c r="J15" s="336"/>
      <c r="L15" s="298"/>
      <c r="M15" s="302"/>
      <c r="N15" s="303"/>
      <c r="O15" s="196"/>
      <c r="P15" s="413"/>
      <c r="Q15" s="413"/>
      <c r="R15" s="413"/>
      <c r="S15" s="197"/>
      <c r="T15" s="404"/>
      <c r="U15" s="405"/>
    </row>
    <row r="16" spans="1:21" ht="23.25" customHeight="1" x14ac:dyDescent="0.15">
      <c r="A16" s="318"/>
      <c r="B16" s="322"/>
      <c r="C16" s="323"/>
      <c r="D16" s="327"/>
      <c r="E16" s="328"/>
      <c r="F16" s="328"/>
      <c r="G16" s="328"/>
      <c r="H16" s="329"/>
      <c r="I16" s="335"/>
      <c r="J16" s="336"/>
      <c r="L16" s="298"/>
      <c r="M16" s="300" t="s">
        <v>10</v>
      </c>
      <c r="N16" s="301"/>
      <c r="O16" s="194" t="s">
        <v>162</v>
      </c>
      <c r="P16" s="422"/>
      <c r="Q16" s="422"/>
      <c r="R16" s="422"/>
      <c r="S16" s="195"/>
      <c r="T16" s="402">
        <v>33</v>
      </c>
      <c r="U16" s="403"/>
    </row>
    <row r="17" spans="1:21" ht="23.25" customHeight="1" x14ac:dyDescent="0.15">
      <c r="A17" s="318"/>
      <c r="B17" s="322"/>
      <c r="C17" s="323"/>
      <c r="D17" s="327"/>
      <c r="E17" s="328"/>
      <c r="F17" s="328"/>
      <c r="G17" s="328"/>
      <c r="H17" s="329"/>
      <c r="I17" s="335"/>
      <c r="J17" s="336"/>
      <c r="L17" s="298"/>
      <c r="M17" s="302"/>
      <c r="N17" s="303"/>
      <c r="O17" s="196"/>
      <c r="P17" s="413"/>
      <c r="Q17" s="413"/>
      <c r="R17" s="413"/>
      <c r="S17" s="197"/>
      <c r="T17" s="404"/>
      <c r="U17" s="405"/>
    </row>
    <row r="18" spans="1:21" ht="23.25" customHeight="1" x14ac:dyDescent="0.15">
      <c r="A18" s="318"/>
      <c r="B18" s="322"/>
      <c r="C18" s="323"/>
      <c r="D18" s="327"/>
      <c r="E18" s="328"/>
      <c r="F18" s="328"/>
      <c r="G18" s="328"/>
      <c r="H18" s="329"/>
      <c r="I18" s="335"/>
      <c r="J18" s="336"/>
      <c r="L18" s="298"/>
      <c r="M18" s="410"/>
      <c r="N18" s="411"/>
      <c r="O18" s="198"/>
      <c r="P18" s="414"/>
      <c r="Q18" s="414"/>
      <c r="R18" s="414"/>
      <c r="S18" s="199"/>
      <c r="T18" s="417"/>
      <c r="U18" s="193"/>
    </row>
    <row r="19" spans="1:21" ht="23.25" customHeight="1" x14ac:dyDescent="0.15">
      <c r="A19" s="318"/>
      <c r="B19" s="322"/>
      <c r="C19" s="323"/>
      <c r="D19" s="327"/>
      <c r="E19" s="328"/>
      <c r="F19" s="328"/>
      <c r="G19" s="328"/>
      <c r="H19" s="329"/>
      <c r="I19" s="335"/>
      <c r="J19" s="336"/>
      <c r="L19" s="298"/>
      <c r="M19" s="302" t="s">
        <v>17</v>
      </c>
      <c r="N19" s="303"/>
      <c r="O19" s="196" t="s">
        <v>163</v>
      </c>
      <c r="P19" s="413"/>
      <c r="Q19" s="413"/>
      <c r="R19" s="413"/>
      <c r="S19" s="197"/>
      <c r="T19" s="404">
        <v>113</v>
      </c>
      <c r="U19" s="405"/>
    </row>
    <row r="20" spans="1:21" ht="23.25" customHeight="1" x14ac:dyDescent="0.15">
      <c r="A20" s="318"/>
      <c r="B20" s="322"/>
      <c r="C20" s="323"/>
      <c r="D20" s="327"/>
      <c r="E20" s="328"/>
      <c r="F20" s="328"/>
      <c r="G20" s="328"/>
      <c r="H20" s="329"/>
      <c r="I20" s="335"/>
      <c r="J20" s="336"/>
      <c r="L20" s="298"/>
      <c r="M20" s="302"/>
      <c r="N20" s="303"/>
      <c r="O20" s="196"/>
      <c r="P20" s="413"/>
      <c r="Q20" s="413"/>
      <c r="R20" s="413"/>
      <c r="S20" s="197"/>
      <c r="T20" s="404"/>
      <c r="U20" s="405"/>
    </row>
    <row r="21" spans="1:21" ht="23.25" customHeight="1" x14ac:dyDescent="0.15">
      <c r="A21" s="318"/>
      <c r="B21" s="322"/>
      <c r="C21" s="323"/>
      <c r="D21" s="330"/>
      <c r="E21" s="331"/>
      <c r="F21" s="331"/>
      <c r="G21" s="331"/>
      <c r="H21" s="332"/>
      <c r="I21" s="335"/>
      <c r="J21" s="336"/>
      <c r="L21" s="298"/>
      <c r="M21" s="302"/>
      <c r="N21" s="303"/>
      <c r="O21" s="196"/>
      <c r="P21" s="413"/>
      <c r="Q21" s="413"/>
      <c r="R21" s="413"/>
      <c r="S21" s="197"/>
      <c r="T21" s="404"/>
      <c r="U21" s="405"/>
    </row>
    <row r="22" spans="1:21" ht="23.25" customHeight="1" x14ac:dyDescent="0.15">
      <c r="A22" s="318"/>
      <c r="B22" s="322" t="s">
        <v>52</v>
      </c>
      <c r="C22" s="323"/>
      <c r="D22" s="341" t="s">
        <v>164</v>
      </c>
      <c r="E22" s="342"/>
      <c r="F22" s="342"/>
      <c r="G22" s="342"/>
      <c r="H22" s="343"/>
      <c r="I22" s="335">
        <v>13</v>
      </c>
      <c r="J22" s="336"/>
      <c r="L22" s="298"/>
      <c r="M22" s="302"/>
      <c r="N22" s="303"/>
      <c r="O22" s="196"/>
      <c r="P22" s="413"/>
      <c r="Q22" s="413"/>
      <c r="R22" s="413"/>
      <c r="S22" s="197"/>
      <c r="T22" s="404"/>
      <c r="U22" s="405"/>
    </row>
    <row r="23" spans="1:21" ht="23.25" customHeight="1" x14ac:dyDescent="0.15">
      <c r="A23" s="318"/>
      <c r="B23" s="322"/>
      <c r="C23" s="323"/>
      <c r="D23" s="344"/>
      <c r="E23" s="342"/>
      <c r="F23" s="342"/>
      <c r="G23" s="342"/>
      <c r="H23" s="343"/>
      <c r="I23" s="335"/>
      <c r="J23" s="336"/>
      <c r="L23" s="298"/>
      <c r="M23" s="302"/>
      <c r="N23" s="303"/>
      <c r="O23" s="196"/>
      <c r="P23" s="413"/>
      <c r="Q23" s="413"/>
      <c r="R23" s="413"/>
      <c r="S23" s="197"/>
      <c r="T23" s="404"/>
      <c r="U23" s="405"/>
    </row>
    <row r="24" spans="1:21" ht="23.25" customHeight="1" x14ac:dyDescent="0.15">
      <c r="A24" s="318"/>
      <c r="B24" s="322"/>
      <c r="C24" s="323"/>
      <c r="D24" s="344"/>
      <c r="E24" s="342"/>
      <c r="F24" s="342"/>
      <c r="G24" s="342"/>
      <c r="H24" s="343"/>
      <c r="I24" s="335"/>
      <c r="J24" s="336"/>
      <c r="L24" s="298"/>
      <c r="M24" s="302"/>
      <c r="N24" s="303"/>
      <c r="O24" s="196"/>
      <c r="P24" s="413"/>
      <c r="Q24" s="413"/>
      <c r="R24" s="413"/>
      <c r="S24" s="197"/>
      <c r="T24" s="404"/>
      <c r="U24" s="405"/>
    </row>
    <row r="25" spans="1:21" ht="23.25" customHeight="1" x14ac:dyDescent="0.15">
      <c r="A25" s="318"/>
      <c r="B25" s="322"/>
      <c r="C25" s="323"/>
      <c r="D25" s="344"/>
      <c r="E25" s="342"/>
      <c r="F25" s="342"/>
      <c r="G25" s="342"/>
      <c r="H25" s="343"/>
      <c r="I25" s="335"/>
      <c r="J25" s="336"/>
      <c r="L25" s="298"/>
      <c r="M25" s="302"/>
      <c r="N25" s="303"/>
      <c r="O25" s="196"/>
      <c r="P25" s="413"/>
      <c r="Q25" s="413"/>
      <c r="R25" s="413"/>
      <c r="S25" s="197"/>
      <c r="T25" s="404"/>
      <c r="U25" s="405"/>
    </row>
    <row r="26" spans="1:21" ht="23.25" customHeight="1" x14ac:dyDescent="0.15">
      <c r="A26" s="318"/>
      <c r="B26" s="322"/>
      <c r="C26" s="323"/>
      <c r="D26" s="344"/>
      <c r="E26" s="342"/>
      <c r="F26" s="342"/>
      <c r="G26" s="342"/>
      <c r="H26" s="343"/>
      <c r="I26" s="335"/>
      <c r="J26" s="336"/>
      <c r="L26" s="298"/>
      <c r="M26" s="302"/>
      <c r="N26" s="303"/>
      <c r="O26" s="196"/>
      <c r="P26" s="413"/>
      <c r="Q26" s="413"/>
      <c r="R26" s="413"/>
      <c r="S26" s="197"/>
      <c r="T26" s="404"/>
      <c r="U26" s="405"/>
    </row>
    <row r="27" spans="1:21" ht="23.25" customHeight="1" x14ac:dyDescent="0.15">
      <c r="A27" s="318"/>
      <c r="B27" s="322"/>
      <c r="C27" s="323"/>
      <c r="D27" s="344"/>
      <c r="E27" s="342"/>
      <c r="F27" s="342"/>
      <c r="G27" s="342"/>
      <c r="H27" s="343"/>
      <c r="I27" s="335"/>
      <c r="J27" s="336"/>
      <c r="L27" s="298"/>
      <c r="M27" s="302"/>
      <c r="N27" s="303"/>
      <c r="O27" s="196"/>
      <c r="P27" s="413"/>
      <c r="Q27" s="413"/>
      <c r="R27" s="413"/>
      <c r="S27" s="197"/>
      <c r="T27" s="404"/>
      <c r="U27" s="405"/>
    </row>
    <row r="28" spans="1:21" ht="23.25" customHeight="1" x14ac:dyDescent="0.15">
      <c r="A28" s="318"/>
      <c r="B28" s="322"/>
      <c r="C28" s="323"/>
      <c r="D28" s="344"/>
      <c r="E28" s="342"/>
      <c r="F28" s="342"/>
      <c r="G28" s="342"/>
      <c r="H28" s="343"/>
      <c r="I28" s="335"/>
      <c r="J28" s="336"/>
      <c r="L28" s="298"/>
      <c r="M28" s="304"/>
      <c r="N28" s="305"/>
      <c r="O28" s="423"/>
      <c r="P28" s="424"/>
      <c r="Q28" s="424"/>
      <c r="R28" s="424"/>
      <c r="S28" s="425"/>
      <c r="T28" s="406"/>
      <c r="U28" s="407"/>
    </row>
    <row r="29" spans="1:21" ht="23.25" customHeight="1" x14ac:dyDescent="0.15">
      <c r="A29" s="319"/>
      <c r="B29" s="339"/>
      <c r="C29" s="340"/>
      <c r="D29" s="345"/>
      <c r="E29" s="346"/>
      <c r="F29" s="346"/>
      <c r="G29" s="346"/>
      <c r="H29" s="347"/>
      <c r="I29" s="348"/>
      <c r="J29" s="349"/>
      <c r="L29" s="293" t="s">
        <v>64</v>
      </c>
      <c r="M29" s="294"/>
      <c r="N29" s="294"/>
      <c r="O29" s="294"/>
      <c r="P29" s="294"/>
      <c r="Q29" s="294"/>
      <c r="R29" s="294"/>
      <c r="S29" s="294"/>
      <c r="T29" s="315">
        <f>+I5-I13</f>
        <v>-165</v>
      </c>
      <c r="U29" s="316"/>
    </row>
    <row r="30" spans="1:21" ht="23.25" customHeight="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L30" s="284" t="s">
        <v>244</v>
      </c>
      <c r="M30" s="284"/>
      <c r="N30" s="284"/>
      <c r="O30" s="284"/>
      <c r="P30" s="284"/>
      <c r="Q30" s="284"/>
      <c r="R30" s="284"/>
      <c r="S30" s="284"/>
      <c r="T30" s="284"/>
      <c r="U30" s="284"/>
    </row>
    <row r="31" spans="1:21" ht="23.25" customHeight="1" x14ac:dyDescent="0.15">
      <c r="L31" s="57"/>
      <c r="M31" s="57"/>
      <c r="N31" s="57"/>
      <c r="O31" s="57"/>
      <c r="P31" s="57"/>
      <c r="Q31" s="57"/>
      <c r="R31" s="57"/>
      <c r="S31" s="57"/>
      <c r="T31" s="57"/>
      <c r="U31" s="57"/>
    </row>
    <row r="32" spans="1:21" ht="23.25" customHeight="1" x14ac:dyDescent="0.15">
      <c r="L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1:21" ht="23.25" customHeight="1" x14ac:dyDescent="0.15">
      <c r="L33" s="57"/>
      <c r="M33" s="57"/>
      <c r="N33" s="57"/>
      <c r="O33" s="57"/>
      <c r="P33" s="57"/>
      <c r="Q33" s="57"/>
      <c r="R33" s="57"/>
      <c r="S33" s="57"/>
      <c r="T33" s="57"/>
      <c r="U33" s="57"/>
    </row>
    <row r="35" spans="1:21" ht="21" customHeight="1" x14ac:dyDescent="0.15">
      <c r="A35" s="253" t="s">
        <v>28</v>
      </c>
      <c r="B35" s="253"/>
      <c r="C35" s="253"/>
      <c r="D35" s="253"/>
      <c r="E35" s="253"/>
      <c r="F35" s="253"/>
      <c r="G35" s="253"/>
      <c r="H35" s="253"/>
      <c r="I35" s="253"/>
      <c r="J35" s="253"/>
      <c r="S35" s="383" t="s">
        <v>71</v>
      </c>
      <c r="T35" s="383"/>
      <c r="U35" s="383"/>
    </row>
    <row r="36" spans="1:21" ht="21" customHeight="1" x14ac:dyDescent="0.15">
      <c r="A36" s="21" t="s">
        <v>155</v>
      </c>
      <c r="B36" s="21"/>
      <c r="C36" s="21"/>
      <c r="D36" s="21"/>
      <c r="E36" s="21"/>
      <c r="F36" s="21"/>
      <c r="G36" s="21"/>
      <c r="H36" s="21"/>
      <c r="I36" s="21"/>
      <c r="J36" s="21"/>
    </row>
    <row r="37" spans="1:21" ht="21" customHeight="1" x14ac:dyDescent="0.15">
      <c r="A37" s="13"/>
      <c r="B37" s="384" t="s">
        <v>165</v>
      </c>
      <c r="C37" s="384"/>
      <c r="D37" s="384"/>
      <c r="E37" s="384"/>
      <c r="F37" s="384"/>
      <c r="G37" s="384"/>
      <c r="H37" s="384"/>
      <c r="I37" s="384"/>
      <c r="J37" s="384"/>
    </row>
    <row r="38" spans="1:21" ht="21" customHeight="1" x14ac:dyDescent="0.15">
      <c r="A38" s="378"/>
      <c r="B38" s="379"/>
      <c r="C38" s="379"/>
      <c r="D38" s="259" t="s">
        <v>7</v>
      </c>
      <c r="E38" s="260"/>
      <c r="F38" s="260"/>
      <c r="G38" s="260"/>
      <c r="H38" s="261"/>
      <c r="I38" s="260" t="s">
        <v>43</v>
      </c>
      <c r="J38" s="261"/>
      <c r="L38" s="153"/>
      <c r="M38" s="153"/>
      <c r="N38" s="153"/>
      <c r="O38" s="154" t="s">
        <v>60</v>
      </c>
      <c r="P38" s="154"/>
      <c r="Q38" s="154"/>
      <c r="R38" s="154"/>
      <c r="S38" s="154"/>
      <c r="T38" s="154" t="s">
        <v>43</v>
      </c>
      <c r="U38" s="154"/>
    </row>
    <row r="39" spans="1:21" ht="21" customHeight="1" x14ac:dyDescent="0.15">
      <c r="A39" s="380" t="s">
        <v>13</v>
      </c>
      <c r="B39" s="381"/>
      <c r="C39" s="382"/>
      <c r="D39" s="157" t="s">
        <v>1</v>
      </c>
      <c r="E39" s="158"/>
      <c r="F39" s="158"/>
      <c r="G39" s="158"/>
      <c r="H39" s="159"/>
      <c r="I39" s="315">
        <f>SUM(I40:J44)</f>
        <v>1600</v>
      </c>
      <c r="J39" s="316"/>
      <c r="L39" s="298" t="s">
        <v>12</v>
      </c>
      <c r="M39" s="299" t="s">
        <v>26</v>
      </c>
      <c r="N39" s="299"/>
      <c r="O39" s="295"/>
      <c r="P39" s="288"/>
      <c r="Q39" s="288"/>
      <c r="R39" s="288"/>
      <c r="S39" s="288"/>
      <c r="T39" s="291">
        <v>0</v>
      </c>
      <c r="U39" s="291"/>
    </row>
    <row r="40" spans="1:21" ht="21" customHeight="1" x14ac:dyDescent="0.15">
      <c r="A40" s="298" t="s">
        <v>6</v>
      </c>
      <c r="B40" s="362" t="s">
        <v>166</v>
      </c>
      <c r="C40" s="363"/>
      <c r="D40" s="344" t="s">
        <v>167</v>
      </c>
      <c r="E40" s="342"/>
      <c r="F40" s="342"/>
      <c r="G40" s="342"/>
      <c r="H40" s="343"/>
      <c r="I40" s="335">
        <f>+(600*20*4)*0.001</f>
        <v>48</v>
      </c>
      <c r="J40" s="336"/>
      <c r="L40" s="298"/>
      <c r="M40" s="299"/>
      <c r="N40" s="299"/>
      <c r="O40" s="288"/>
      <c r="P40" s="288"/>
      <c r="Q40" s="288"/>
      <c r="R40" s="288"/>
      <c r="S40" s="288"/>
      <c r="T40" s="291"/>
      <c r="U40" s="291"/>
    </row>
    <row r="41" spans="1:21" ht="21" customHeight="1" x14ac:dyDescent="0.15">
      <c r="A41" s="298"/>
      <c r="B41" s="364" t="s">
        <v>168</v>
      </c>
      <c r="C41" s="365"/>
      <c r="D41" s="366" t="s">
        <v>169</v>
      </c>
      <c r="E41" s="367"/>
      <c r="F41" s="367"/>
      <c r="G41" s="367"/>
      <c r="H41" s="368"/>
      <c r="I41" s="335">
        <f>+(200*10*4)*0.001</f>
        <v>8</v>
      </c>
      <c r="J41" s="336"/>
      <c r="K41" s="1"/>
      <c r="L41" s="298"/>
      <c r="M41" s="299"/>
      <c r="N41" s="299"/>
      <c r="O41" s="288"/>
      <c r="P41" s="288"/>
      <c r="Q41" s="288"/>
      <c r="R41" s="288"/>
      <c r="S41" s="288"/>
      <c r="T41" s="291"/>
      <c r="U41" s="291"/>
    </row>
    <row r="42" spans="1:21" ht="21" customHeight="1" x14ac:dyDescent="0.15">
      <c r="A42" s="298"/>
      <c r="B42" s="429" t="s">
        <v>170</v>
      </c>
      <c r="C42" s="430"/>
      <c r="D42" s="344" t="s">
        <v>171</v>
      </c>
      <c r="E42" s="342"/>
      <c r="F42" s="342"/>
      <c r="G42" s="342"/>
      <c r="H42" s="343"/>
      <c r="I42" s="335">
        <f>+(500*30*40)*0.001</f>
        <v>600</v>
      </c>
      <c r="J42" s="336"/>
      <c r="K42" s="1"/>
      <c r="L42" s="298"/>
      <c r="M42" s="299"/>
      <c r="N42" s="299"/>
      <c r="O42" s="288"/>
      <c r="P42" s="288"/>
      <c r="Q42" s="288"/>
      <c r="R42" s="288"/>
      <c r="S42" s="288"/>
      <c r="T42" s="291"/>
      <c r="U42" s="291"/>
    </row>
    <row r="43" spans="1:21" ht="21" customHeight="1" x14ac:dyDescent="0.15">
      <c r="A43" s="298"/>
      <c r="B43" s="341" t="s">
        <v>172</v>
      </c>
      <c r="C43" s="58"/>
      <c r="D43" s="344" t="s">
        <v>173</v>
      </c>
      <c r="E43" s="342"/>
      <c r="F43" s="342"/>
      <c r="G43" s="342"/>
      <c r="H43" s="343"/>
      <c r="I43" s="335">
        <f>+(500*20*40*2)*0.001</f>
        <v>800</v>
      </c>
      <c r="J43" s="336"/>
      <c r="K43" s="1"/>
      <c r="L43" s="298"/>
      <c r="M43" s="299"/>
      <c r="N43" s="299"/>
      <c r="O43" s="288"/>
      <c r="P43" s="288"/>
      <c r="Q43" s="288"/>
      <c r="R43" s="288"/>
      <c r="S43" s="288"/>
      <c r="T43" s="291"/>
      <c r="U43" s="291"/>
    </row>
    <row r="44" spans="1:21" ht="21" customHeight="1" x14ac:dyDescent="0.15">
      <c r="A44" s="298"/>
      <c r="B44" s="426" t="s">
        <v>174</v>
      </c>
      <c r="C44" s="427"/>
      <c r="D44" s="345" t="s">
        <v>175</v>
      </c>
      <c r="E44" s="346"/>
      <c r="F44" s="346"/>
      <c r="G44" s="346"/>
      <c r="H44" s="347"/>
      <c r="I44" s="428">
        <f>+(500*12*24)*0.001</f>
        <v>144</v>
      </c>
      <c r="J44" s="349"/>
      <c r="K44" s="1"/>
      <c r="L44" s="298"/>
      <c r="M44" s="299"/>
      <c r="N44" s="299"/>
      <c r="O44" s="288"/>
      <c r="P44" s="288"/>
      <c r="Q44" s="288"/>
      <c r="R44" s="288"/>
      <c r="S44" s="288"/>
      <c r="T44" s="291"/>
      <c r="U44" s="291"/>
    </row>
    <row r="45" spans="1:21" ht="23.25" customHeight="1" x14ac:dyDescent="0.15">
      <c r="K45" s="1"/>
      <c r="L45" s="298"/>
      <c r="M45" s="299"/>
      <c r="N45" s="299"/>
      <c r="O45" s="288"/>
      <c r="P45" s="288"/>
      <c r="Q45" s="288"/>
      <c r="R45" s="288"/>
      <c r="S45" s="288"/>
      <c r="T45" s="291"/>
      <c r="U45" s="291"/>
    </row>
    <row r="46" spans="1:21" ht="23.25" customHeight="1" x14ac:dyDescent="0.15">
      <c r="A46" s="378"/>
      <c r="B46" s="379"/>
      <c r="C46" s="379"/>
      <c r="D46" s="259" t="s">
        <v>60</v>
      </c>
      <c r="E46" s="260"/>
      <c r="F46" s="260"/>
      <c r="G46" s="260"/>
      <c r="H46" s="261"/>
      <c r="I46" s="260" t="s">
        <v>43</v>
      </c>
      <c r="J46" s="261"/>
      <c r="K46" s="1"/>
      <c r="L46" s="298"/>
      <c r="M46" s="109"/>
      <c r="N46" s="109"/>
      <c r="O46" s="296"/>
      <c r="P46" s="296"/>
      <c r="Q46" s="296"/>
      <c r="R46" s="296"/>
      <c r="S46" s="296"/>
      <c r="T46" s="297"/>
      <c r="U46" s="297"/>
    </row>
    <row r="47" spans="1:21" ht="23.25" customHeight="1" x14ac:dyDescent="0.15">
      <c r="A47" s="380" t="s">
        <v>62</v>
      </c>
      <c r="B47" s="381"/>
      <c r="C47" s="382"/>
      <c r="D47" s="157" t="s">
        <v>1</v>
      </c>
      <c r="E47" s="158"/>
      <c r="F47" s="158"/>
      <c r="G47" s="158"/>
      <c r="H47" s="159"/>
      <c r="I47" s="315">
        <f>+I48+I56+T39+T47+T53+T59</f>
        <v>1384</v>
      </c>
      <c r="J47" s="316"/>
      <c r="K47" s="1"/>
      <c r="L47" s="298"/>
      <c r="M47" s="300" t="s">
        <v>16</v>
      </c>
      <c r="N47" s="301"/>
      <c r="O47" s="306"/>
      <c r="P47" s="307"/>
      <c r="Q47" s="307"/>
      <c r="R47" s="307"/>
      <c r="S47" s="308"/>
      <c r="T47" s="402">
        <v>0</v>
      </c>
      <c r="U47" s="403"/>
    </row>
    <row r="48" spans="1:21" ht="23.25" customHeight="1" x14ac:dyDescent="0.15">
      <c r="A48" s="317" t="s">
        <v>63</v>
      </c>
      <c r="B48" s="320" t="s">
        <v>0</v>
      </c>
      <c r="C48" s="321"/>
      <c r="D48" s="324" t="s">
        <v>161</v>
      </c>
      <c r="E48" s="325"/>
      <c r="F48" s="325"/>
      <c r="G48" s="325"/>
      <c r="H48" s="326"/>
      <c r="I48" s="333">
        <v>261</v>
      </c>
      <c r="J48" s="334"/>
      <c r="L48" s="298"/>
      <c r="M48" s="302"/>
      <c r="N48" s="303"/>
      <c r="O48" s="309"/>
      <c r="P48" s="310"/>
      <c r="Q48" s="310"/>
      <c r="R48" s="310"/>
      <c r="S48" s="311"/>
      <c r="T48" s="404"/>
      <c r="U48" s="405"/>
    </row>
    <row r="49" spans="1:21" ht="23.25" customHeight="1" x14ac:dyDescent="0.15">
      <c r="A49" s="318"/>
      <c r="B49" s="322"/>
      <c r="C49" s="323"/>
      <c r="D49" s="327"/>
      <c r="E49" s="328"/>
      <c r="F49" s="328"/>
      <c r="G49" s="328"/>
      <c r="H49" s="329"/>
      <c r="I49" s="335"/>
      <c r="J49" s="336"/>
      <c r="L49" s="298"/>
      <c r="M49" s="302"/>
      <c r="N49" s="303"/>
      <c r="O49" s="309"/>
      <c r="P49" s="310"/>
      <c r="Q49" s="310"/>
      <c r="R49" s="310"/>
      <c r="S49" s="311"/>
      <c r="T49" s="404"/>
      <c r="U49" s="405"/>
    </row>
    <row r="50" spans="1:21" ht="23.25" customHeight="1" x14ac:dyDescent="0.15">
      <c r="A50" s="318"/>
      <c r="B50" s="322"/>
      <c r="C50" s="323"/>
      <c r="D50" s="327"/>
      <c r="E50" s="328"/>
      <c r="F50" s="328"/>
      <c r="G50" s="328"/>
      <c r="H50" s="329"/>
      <c r="I50" s="335"/>
      <c r="J50" s="336"/>
      <c r="L50" s="298"/>
      <c r="M50" s="302"/>
      <c r="N50" s="303"/>
      <c r="O50" s="309"/>
      <c r="P50" s="310"/>
      <c r="Q50" s="310"/>
      <c r="R50" s="310"/>
      <c r="S50" s="311"/>
      <c r="T50" s="404"/>
      <c r="U50" s="405"/>
    </row>
    <row r="51" spans="1:21" ht="23.25" customHeight="1" x14ac:dyDescent="0.15">
      <c r="A51" s="318"/>
      <c r="B51" s="322"/>
      <c r="C51" s="323"/>
      <c r="D51" s="327"/>
      <c r="E51" s="328"/>
      <c r="F51" s="328"/>
      <c r="G51" s="328"/>
      <c r="H51" s="329"/>
      <c r="I51" s="335"/>
      <c r="J51" s="336"/>
      <c r="L51" s="298"/>
      <c r="M51" s="302"/>
      <c r="N51" s="303"/>
      <c r="O51" s="309"/>
      <c r="P51" s="310"/>
      <c r="Q51" s="310"/>
      <c r="R51" s="310"/>
      <c r="S51" s="311"/>
      <c r="T51" s="404"/>
      <c r="U51" s="405"/>
    </row>
    <row r="52" spans="1:21" ht="23.25" customHeight="1" x14ac:dyDescent="0.15">
      <c r="A52" s="318"/>
      <c r="B52" s="322"/>
      <c r="C52" s="323"/>
      <c r="D52" s="327"/>
      <c r="E52" s="328"/>
      <c r="F52" s="328"/>
      <c r="G52" s="328"/>
      <c r="H52" s="329"/>
      <c r="I52" s="335"/>
      <c r="J52" s="336"/>
      <c r="L52" s="298"/>
      <c r="M52" s="304"/>
      <c r="N52" s="305"/>
      <c r="O52" s="312"/>
      <c r="P52" s="313"/>
      <c r="Q52" s="313"/>
      <c r="R52" s="313"/>
      <c r="S52" s="314"/>
      <c r="T52" s="406"/>
      <c r="U52" s="407"/>
    </row>
    <row r="53" spans="1:21" ht="23.25" customHeight="1" x14ac:dyDescent="0.15">
      <c r="A53" s="318"/>
      <c r="B53" s="322"/>
      <c r="C53" s="323"/>
      <c r="D53" s="327"/>
      <c r="E53" s="328"/>
      <c r="F53" s="328"/>
      <c r="G53" s="328"/>
      <c r="H53" s="329"/>
      <c r="I53" s="335"/>
      <c r="J53" s="336"/>
      <c r="L53" s="298"/>
      <c r="M53" s="408" t="s">
        <v>10</v>
      </c>
      <c r="N53" s="409"/>
      <c r="O53" s="247" t="s">
        <v>176</v>
      </c>
      <c r="P53" s="412"/>
      <c r="Q53" s="412"/>
      <c r="R53" s="412"/>
      <c r="S53" s="248"/>
      <c r="T53" s="415">
        <v>1004</v>
      </c>
      <c r="U53" s="416"/>
    </row>
    <row r="54" spans="1:21" ht="23.25" customHeight="1" x14ac:dyDescent="0.15">
      <c r="A54" s="318"/>
      <c r="B54" s="322"/>
      <c r="C54" s="323"/>
      <c r="D54" s="327"/>
      <c r="E54" s="328"/>
      <c r="F54" s="328"/>
      <c r="G54" s="328"/>
      <c r="H54" s="329"/>
      <c r="I54" s="335"/>
      <c r="J54" s="336"/>
      <c r="L54" s="298"/>
      <c r="M54" s="302"/>
      <c r="N54" s="303"/>
      <c r="O54" s="196"/>
      <c r="P54" s="413"/>
      <c r="Q54" s="413"/>
      <c r="R54" s="413"/>
      <c r="S54" s="197"/>
      <c r="T54" s="404"/>
      <c r="U54" s="405"/>
    </row>
    <row r="55" spans="1:21" ht="23.25" customHeight="1" x14ac:dyDescent="0.15">
      <c r="A55" s="318"/>
      <c r="B55" s="322"/>
      <c r="C55" s="323"/>
      <c r="D55" s="330"/>
      <c r="E55" s="331"/>
      <c r="F55" s="331"/>
      <c r="G55" s="331"/>
      <c r="H55" s="332"/>
      <c r="I55" s="335"/>
      <c r="J55" s="336"/>
      <c r="L55" s="298"/>
      <c r="M55" s="302"/>
      <c r="N55" s="303"/>
      <c r="O55" s="196"/>
      <c r="P55" s="413"/>
      <c r="Q55" s="413"/>
      <c r="R55" s="413"/>
      <c r="S55" s="197"/>
      <c r="T55" s="404"/>
      <c r="U55" s="405"/>
    </row>
    <row r="56" spans="1:21" ht="23.25" customHeight="1" x14ac:dyDescent="0.15">
      <c r="A56" s="318"/>
      <c r="B56" s="322" t="s">
        <v>52</v>
      </c>
      <c r="C56" s="323"/>
      <c r="D56" s="341" t="s">
        <v>177</v>
      </c>
      <c r="E56" s="342"/>
      <c r="F56" s="342"/>
      <c r="G56" s="342"/>
      <c r="H56" s="343"/>
      <c r="I56" s="335">
        <v>11</v>
      </c>
      <c r="J56" s="336"/>
      <c r="L56" s="298"/>
      <c r="M56" s="302"/>
      <c r="N56" s="303"/>
      <c r="O56" s="196"/>
      <c r="P56" s="413"/>
      <c r="Q56" s="413"/>
      <c r="R56" s="413"/>
      <c r="S56" s="197"/>
      <c r="T56" s="404"/>
      <c r="U56" s="405"/>
    </row>
    <row r="57" spans="1:21" ht="23.25" customHeight="1" x14ac:dyDescent="0.15">
      <c r="A57" s="318"/>
      <c r="B57" s="322"/>
      <c r="C57" s="323"/>
      <c r="D57" s="344"/>
      <c r="E57" s="342"/>
      <c r="F57" s="342"/>
      <c r="G57" s="342"/>
      <c r="H57" s="343"/>
      <c r="I57" s="335"/>
      <c r="J57" s="336"/>
      <c r="L57" s="298"/>
      <c r="M57" s="302"/>
      <c r="N57" s="303"/>
      <c r="O57" s="196"/>
      <c r="P57" s="413"/>
      <c r="Q57" s="413"/>
      <c r="R57" s="413"/>
      <c r="S57" s="197"/>
      <c r="T57" s="404"/>
      <c r="U57" s="405"/>
    </row>
    <row r="58" spans="1:21" ht="23.25" customHeight="1" x14ac:dyDescent="0.15">
      <c r="A58" s="318"/>
      <c r="B58" s="322"/>
      <c r="C58" s="323"/>
      <c r="D58" s="344"/>
      <c r="E58" s="342"/>
      <c r="F58" s="342"/>
      <c r="G58" s="342"/>
      <c r="H58" s="343"/>
      <c r="I58" s="335"/>
      <c r="J58" s="336"/>
      <c r="L58" s="298"/>
      <c r="M58" s="410"/>
      <c r="N58" s="411"/>
      <c r="O58" s="198"/>
      <c r="P58" s="414"/>
      <c r="Q58" s="414"/>
      <c r="R58" s="414"/>
      <c r="S58" s="199"/>
      <c r="T58" s="417"/>
      <c r="U58" s="193"/>
    </row>
    <row r="59" spans="1:21" ht="23.25" customHeight="1" x14ac:dyDescent="0.15">
      <c r="A59" s="318"/>
      <c r="B59" s="322"/>
      <c r="C59" s="323"/>
      <c r="D59" s="344"/>
      <c r="E59" s="342"/>
      <c r="F59" s="342"/>
      <c r="G59" s="342"/>
      <c r="H59" s="343"/>
      <c r="I59" s="335"/>
      <c r="J59" s="336"/>
      <c r="L59" s="298"/>
      <c r="M59" s="111" t="s">
        <v>17</v>
      </c>
      <c r="N59" s="111"/>
      <c r="O59" s="194" t="s">
        <v>178</v>
      </c>
      <c r="P59" s="422"/>
      <c r="Q59" s="422"/>
      <c r="R59" s="422"/>
      <c r="S59" s="195"/>
      <c r="T59" s="359">
        <v>108</v>
      </c>
      <c r="U59" s="359"/>
    </row>
    <row r="60" spans="1:21" ht="23.25" customHeight="1" x14ac:dyDescent="0.15">
      <c r="A60" s="318"/>
      <c r="B60" s="322"/>
      <c r="C60" s="323"/>
      <c r="D60" s="344"/>
      <c r="E60" s="342"/>
      <c r="F60" s="342"/>
      <c r="G60" s="342"/>
      <c r="H60" s="343"/>
      <c r="I60" s="335"/>
      <c r="J60" s="336"/>
      <c r="L60" s="298"/>
      <c r="M60" s="299"/>
      <c r="N60" s="299"/>
      <c r="O60" s="196"/>
      <c r="P60" s="413"/>
      <c r="Q60" s="413"/>
      <c r="R60" s="413"/>
      <c r="S60" s="197"/>
      <c r="T60" s="291"/>
      <c r="U60" s="291"/>
    </row>
    <row r="61" spans="1:21" ht="23.25" customHeight="1" x14ac:dyDescent="0.15">
      <c r="A61" s="318"/>
      <c r="B61" s="322"/>
      <c r="C61" s="323"/>
      <c r="D61" s="344"/>
      <c r="E61" s="342"/>
      <c r="F61" s="342"/>
      <c r="G61" s="342"/>
      <c r="H61" s="343"/>
      <c r="I61" s="335"/>
      <c r="J61" s="336"/>
      <c r="L61" s="298"/>
      <c r="M61" s="299"/>
      <c r="N61" s="299"/>
      <c r="O61" s="196"/>
      <c r="P61" s="413"/>
      <c r="Q61" s="413"/>
      <c r="R61" s="413"/>
      <c r="S61" s="197"/>
      <c r="T61" s="291"/>
      <c r="U61" s="291"/>
    </row>
    <row r="62" spans="1:21" ht="23.25" customHeight="1" x14ac:dyDescent="0.15">
      <c r="A62" s="318"/>
      <c r="B62" s="322"/>
      <c r="C62" s="323"/>
      <c r="D62" s="344"/>
      <c r="E62" s="342"/>
      <c r="F62" s="342"/>
      <c r="G62" s="342"/>
      <c r="H62" s="343"/>
      <c r="I62" s="335"/>
      <c r="J62" s="336"/>
      <c r="L62" s="298"/>
      <c r="M62" s="299"/>
      <c r="N62" s="299"/>
      <c r="O62" s="423"/>
      <c r="P62" s="424"/>
      <c r="Q62" s="424"/>
      <c r="R62" s="424"/>
      <c r="S62" s="425"/>
      <c r="T62" s="291"/>
      <c r="U62" s="291"/>
    </row>
    <row r="63" spans="1:21" ht="23.25" customHeight="1" x14ac:dyDescent="0.15">
      <c r="A63" s="319"/>
      <c r="B63" s="339"/>
      <c r="C63" s="340"/>
      <c r="D63" s="345"/>
      <c r="E63" s="346"/>
      <c r="F63" s="346"/>
      <c r="G63" s="346"/>
      <c r="H63" s="347"/>
      <c r="I63" s="348"/>
      <c r="J63" s="349"/>
      <c r="L63" s="293" t="s">
        <v>64</v>
      </c>
      <c r="M63" s="294"/>
      <c r="N63" s="294"/>
      <c r="O63" s="294"/>
      <c r="P63" s="294"/>
      <c r="Q63" s="294"/>
      <c r="R63" s="294"/>
      <c r="S63" s="294"/>
      <c r="T63" s="315">
        <f>+I39-I47</f>
        <v>216</v>
      </c>
      <c r="U63" s="316"/>
    </row>
    <row r="64" spans="1:21" ht="23.25" customHeight="1" x14ac:dyDescent="0.15">
      <c r="A64" s="24"/>
      <c r="B64" s="24"/>
      <c r="C64" s="24"/>
      <c r="D64" s="24"/>
      <c r="E64" s="24"/>
      <c r="F64" s="24"/>
      <c r="G64" s="24"/>
      <c r="H64" s="24"/>
      <c r="I64" s="24"/>
      <c r="J64" s="24"/>
      <c r="L64" s="284" t="s">
        <v>244</v>
      </c>
      <c r="M64" s="284"/>
      <c r="N64" s="284"/>
      <c r="O64" s="284"/>
      <c r="P64" s="284"/>
      <c r="Q64" s="284"/>
      <c r="R64" s="284"/>
      <c r="S64" s="284"/>
      <c r="T64" s="284"/>
      <c r="U64" s="284"/>
    </row>
    <row r="65" spans="1:21" ht="21" customHeight="1" x14ac:dyDescent="0.15">
      <c r="L65" s="57"/>
      <c r="M65" s="57"/>
      <c r="N65" s="57"/>
      <c r="O65" s="57"/>
      <c r="P65" s="57"/>
      <c r="Q65" s="57"/>
      <c r="R65" s="57"/>
      <c r="S65" s="57"/>
      <c r="T65" s="57"/>
      <c r="U65" s="57"/>
    </row>
    <row r="66" spans="1:21" ht="21" customHeight="1" x14ac:dyDescent="0.15">
      <c r="L66" s="57"/>
      <c r="M66" s="57"/>
      <c r="N66" s="57"/>
      <c r="O66" s="57"/>
      <c r="P66" s="57"/>
      <c r="Q66" s="57"/>
      <c r="R66" s="57"/>
      <c r="S66" s="57"/>
      <c r="T66" s="57"/>
      <c r="U66" s="57"/>
    </row>
    <row r="67" spans="1:21" ht="21" customHeight="1" x14ac:dyDescent="0.15">
      <c r="L67" s="57"/>
      <c r="M67" s="57"/>
      <c r="N67" s="57"/>
      <c r="O67" s="57"/>
      <c r="P67" s="57"/>
      <c r="Q67" s="57"/>
      <c r="R67" s="57"/>
      <c r="S67" s="57"/>
      <c r="T67" s="57"/>
      <c r="U67" s="57"/>
    </row>
    <row r="69" spans="1:21" ht="21" customHeight="1" x14ac:dyDescent="0.15">
      <c r="A69" s="253" t="s">
        <v>28</v>
      </c>
      <c r="B69" s="253"/>
      <c r="C69" s="253"/>
      <c r="D69" s="253"/>
      <c r="E69" s="253"/>
      <c r="F69" s="253"/>
      <c r="G69" s="253"/>
      <c r="H69" s="253"/>
      <c r="I69" s="253"/>
      <c r="J69" s="253"/>
      <c r="S69" s="383" t="s">
        <v>71</v>
      </c>
      <c r="T69" s="383"/>
      <c r="U69" s="383"/>
    </row>
    <row r="70" spans="1:21" ht="21" customHeight="1" x14ac:dyDescent="0.15">
      <c r="A70" s="40" t="s">
        <v>155</v>
      </c>
      <c r="B70" s="40"/>
      <c r="C70" s="40"/>
      <c r="D70" s="40"/>
      <c r="E70" s="40"/>
      <c r="F70" s="40"/>
      <c r="G70" s="40"/>
      <c r="H70" s="40"/>
      <c r="I70" s="40"/>
      <c r="J70" s="40"/>
    </row>
    <row r="71" spans="1:21" ht="21" customHeight="1" x14ac:dyDescent="0.15">
      <c r="A71" s="13"/>
      <c r="B71" s="384" t="s">
        <v>179</v>
      </c>
      <c r="C71" s="384"/>
      <c r="D71" s="384"/>
      <c r="E71" s="384"/>
      <c r="F71" s="384"/>
      <c r="G71" s="384"/>
      <c r="H71" s="384"/>
      <c r="I71" s="384"/>
      <c r="J71" s="384"/>
    </row>
    <row r="72" spans="1:21" ht="21" customHeight="1" x14ac:dyDescent="0.15">
      <c r="A72" s="378"/>
      <c r="B72" s="379"/>
      <c r="C72" s="379"/>
      <c r="D72" s="259" t="s">
        <v>7</v>
      </c>
      <c r="E72" s="260"/>
      <c r="F72" s="260"/>
      <c r="G72" s="260"/>
      <c r="H72" s="261"/>
      <c r="I72" s="260" t="s">
        <v>43</v>
      </c>
      <c r="J72" s="261"/>
      <c r="L72" s="153"/>
      <c r="M72" s="153"/>
      <c r="N72" s="153"/>
      <c r="O72" s="154" t="s">
        <v>60</v>
      </c>
      <c r="P72" s="154"/>
      <c r="Q72" s="154"/>
      <c r="R72" s="154"/>
      <c r="S72" s="154"/>
      <c r="T72" s="154" t="s">
        <v>43</v>
      </c>
      <c r="U72" s="154"/>
    </row>
    <row r="73" spans="1:21" ht="21" customHeight="1" x14ac:dyDescent="0.15">
      <c r="A73" s="380" t="s">
        <v>13</v>
      </c>
      <c r="B73" s="381"/>
      <c r="C73" s="382"/>
      <c r="D73" s="157" t="s">
        <v>1</v>
      </c>
      <c r="E73" s="158"/>
      <c r="F73" s="158"/>
      <c r="G73" s="158"/>
      <c r="H73" s="159"/>
      <c r="I73" s="315">
        <f>SUM(I74:J77)</f>
        <v>244</v>
      </c>
      <c r="J73" s="316"/>
      <c r="L73" s="298" t="s">
        <v>12</v>
      </c>
      <c r="M73" s="299" t="s">
        <v>26</v>
      </c>
      <c r="N73" s="299"/>
      <c r="O73" s="295"/>
      <c r="P73" s="288"/>
      <c r="Q73" s="288"/>
      <c r="R73" s="288"/>
      <c r="S73" s="288"/>
      <c r="T73" s="291">
        <v>0</v>
      </c>
      <c r="U73" s="291"/>
    </row>
    <row r="74" spans="1:21" ht="21" customHeight="1" x14ac:dyDescent="0.15">
      <c r="A74" s="360" t="s">
        <v>6</v>
      </c>
      <c r="B74" s="418" t="s">
        <v>180</v>
      </c>
      <c r="C74" s="419"/>
      <c r="D74" s="344" t="s">
        <v>181</v>
      </c>
      <c r="E74" s="342"/>
      <c r="F74" s="342"/>
      <c r="G74" s="342"/>
      <c r="H74" s="343"/>
      <c r="I74" s="335">
        <f>+(1500*16*6)*0.001</f>
        <v>144</v>
      </c>
      <c r="J74" s="336"/>
      <c r="L74" s="298"/>
      <c r="M74" s="299"/>
      <c r="N74" s="299"/>
      <c r="O74" s="288"/>
      <c r="P74" s="288"/>
      <c r="Q74" s="288"/>
      <c r="R74" s="288"/>
      <c r="S74" s="288"/>
      <c r="T74" s="291"/>
      <c r="U74" s="291"/>
    </row>
    <row r="75" spans="1:21" ht="21" customHeight="1" x14ac:dyDescent="0.15">
      <c r="A75" s="360"/>
      <c r="B75" s="341" t="s">
        <v>182</v>
      </c>
      <c r="C75" s="58"/>
      <c r="D75" s="344" t="s">
        <v>183</v>
      </c>
      <c r="E75" s="342"/>
      <c r="F75" s="342"/>
      <c r="G75" s="342"/>
      <c r="H75" s="343"/>
      <c r="I75" s="335">
        <f>+(1500*10*4)*0.001</f>
        <v>60</v>
      </c>
      <c r="J75" s="336"/>
      <c r="K75" s="45"/>
      <c r="L75" s="298"/>
      <c r="M75" s="299"/>
      <c r="N75" s="299"/>
      <c r="O75" s="288"/>
      <c r="P75" s="288"/>
      <c r="Q75" s="288"/>
      <c r="R75" s="288"/>
      <c r="S75" s="288"/>
      <c r="T75" s="291"/>
      <c r="U75" s="291"/>
    </row>
    <row r="76" spans="1:21" ht="21" customHeight="1" x14ac:dyDescent="0.15">
      <c r="A76" s="360"/>
      <c r="B76" s="341" t="s">
        <v>184</v>
      </c>
      <c r="C76" s="58"/>
      <c r="D76" s="344" t="s">
        <v>185</v>
      </c>
      <c r="E76" s="342"/>
      <c r="F76" s="342"/>
      <c r="G76" s="342"/>
      <c r="H76" s="343"/>
      <c r="I76" s="335">
        <f>+(500*20*4)*0.001</f>
        <v>40</v>
      </c>
      <c r="J76" s="336"/>
      <c r="K76" s="45"/>
      <c r="L76" s="298"/>
      <c r="M76" s="299"/>
      <c r="N76" s="299"/>
      <c r="O76" s="288"/>
      <c r="P76" s="288"/>
      <c r="Q76" s="288"/>
      <c r="R76" s="288"/>
      <c r="S76" s="288"/>
      <c r="T76" s="291"/>
      <c r="U76" s="291"/>
    </row>
    <row r="77" spans="1:21" ht="21" customHeight="1" x14ac:dyDescent="0.15">
      <c r="A77" s="361"/>
      <c r="B77" s="420" t="s">
        <v>186</v>
      </c>
      <c r="C77" s="421"/>
      <c r="D77" s="345" t="s">
        <v>158</v>
      </c>
      <c r="E77" s="346"/>
      <c r="F77" s="346"/>
      <c r="G77" s="346"/>
      <c r="H77" s="347"/>
      <c r="I77" s="348">
        <v>0</v>
      </c>
      <c r="J77" s="349"/>
      <c r="K77" s="45"/>
      <c r="L77" s="298"/>
      <c r="M77" s="299"/>
      <c r="N77" s="299"/>
      <c r="O77" s="288"/>
      <c r="P77" s="288"/>
      <c r="Q77" s="288"/>
      <c r="R77" s="288"/>
      <c r="S77" s="288"/>
      <c r="T77" s="291"/>
      <c r="U77" s="291"/>
    </row>
    <row r="78" spans="1:21" ht="21" customHeight="1" x14ac:dyDescent="0.15">
      <c r="A78" s="5"/>
      <c r="B78" s="45"/>
      <c r="C78" s="45"/>
      <c r="D78" s="46"/>
      <c r="E78" s="46"/>
      <c r="F78" s="46"/>
      <c r="G78" s="46"/>
      <c r="H78" s="46"/>
      <c r="I78" s="46"/>
      <c r="J78" s="46"/>
      <c r="K78" s="45"/>
      <c r="L78" s="298"/>
      <c r="M78" s="299"/>
      <c r="N78" s="299"/>
      <c r="O78" s="288"/>
      <c r="P78" s="288"/>
      <c r="Q78" s="288"/>
      <c r="R78" s="288"/>
      <c r="S78" s="288"/>
      <c r="T78" s="291"/>
      <c r="U78" s="291"/>
    </row>
    <row r="79" spans="1:21" ht="23.25" customHeight="1" x14ac:dyDescent="0.15">
      <c r="K79" s="45"/>
      <c r="L79" s="298"/>
      <c r="M79" s="299"/>
      <c r="N79" s="299"/>
      <c r="O79" s="288"/>
      <c r="P79" s="288"/>
      <c r="Q79" s="288"/>
      <c r="R79" s="288"/>
      <c r="S79" s="288"/>
      <c r="T79" s="291"/>
      <c r="U79" s="291"/>
    </row>
    <row r="80" spans="1:21" ht="23.25" customHeight="1" x14ac:dyDescent="0.15">
      <c r="A80" s="378"/>
      <c r="B80" s="379"/>
      <c r="C80" s="379"/>
      <c r="D80" s="259" t="s">
        <v>60</v>
      </c>
      <c r="E80" s="260"/>
      <c r="F80" s="260"/>
      <c r="G80" s="260"/>
      <c r="H80" s="261"/>
      <c r="I80" s="260" t="s">
        <v>43</v>
      </c>
      <c r="J80" s="261"/>
      <c r="K80" s="45"/>
      <c r="L80" s="298"/>
      <c r="M80" s="109"/>
      <c r="N80" s="109"/>
      <c r="O80" s="296"/>
      <c r="P80" s="296"/>
      <c r="Q80" s="296"/>
      <c r="R80" s="296"/>
      <c r="S80" s="296"/>
      <c r="T80" s="297"/>
      <c r="U80" s="297"/>
    </row>
    <row r="81" spans="1:21" ht="23.25" customHeight="1" x14ac:dyDescent="0.15">
      <c r="A81" s="380" t="s">
        <v>62</v>
      </c>
      <c r="B81" s="381"/>
      <c r="C81" s="382"/>
      <c r="D81" s="157" t="s">
        <v>1</v>
      </c>
      <c r="E81" s="158"/>
      <c r="F81" s="158"/>
      <c r="G81" s="158"/>
      <c r="H81" s="159"/>
      <c r="I81" s="315">
        <f>+I82+I90+T73+T81+T87+T93</f>
        <v>253</v>
      </c>
      <c r="J81" s="316"/>
      <c r="K81" s="45"/>
      <c r="L81" s="298"/>
      <c r="M81" s="300" t="s">
        <v>16</v>
      </c>
      <c r="N81" s="301"/>
      <c r="O81" s="306"/>
      <c r="P81" s="307"/>
      <c r="Q81" s="307"/>
      <c r="R81" s="307"/>
      <c r="S81" s="308"/>
      <c r="T81" s="402">
        <v>0</v>
      </c>
      <c r="U81" s="403"/>
    </row>
    <row r="82" spans="1:21" ht="23.25" customHeight="1" x14ac:dyDescent="0.15">
      <c r="A82" s="317" t="s">
        <v>63</v>
      </c>
      <c r="B82" s="320" t="s">
        <v>0</v>
      </c>
      <c r="C82" s="321"/>
      <c r="D82" s="324" t="s">
        <v>161</v>
      </c>
      <c r="E82" s="325"/>
      <c r="F82" s="325"/>
      <c r="G82" s="325"/>
      <c r="H82" s="326"/>
      <c r="I82" s="333">
        <v>25</v>
      </c>
      <c r="J82" s="334"/>
      <c r="L82" s="298"/>
      <c r="M82" s="302"/>
      <c r="N82" s="303"/>
      <c r="O82" s="309"/>
      <c r="P82" s="310"/>
      <c r="Q82" s="310"/>
      <c r="R82" s="310"/>
      <c r="S82" s="311"/>
      <c r="T82" s="404"/>
      <c r="U82" s="405"/>
    </row>
    <row r="83" spans="1:21" ht="23.25" customHeight="1" x14ac:dyDescent="0.15">
      <c r="A83" s="318"/>
      <c r="B83" s="322"/>
      <c r="C83" s="323"/>
      <c r="D83" s="327"/>
      <c r="E83" s="328"/>
      <c r="F83" s="328"/>
      <c r="G83" s="328"/>
      <c r="H83" s="329"/>
      <c r="I83" s="335"/>
      <c r="J83" s="336"/>
      <c r="L83" s="298"/>
      <c r="M83" s="302"/>
      <c r="N83" s="303"/>
      <c r="O83" s="309"/>
      <c r="P83" s="310"/>
      <c r="Q83" s="310"/>
      <c r="R83" s="310"/>
      <c r="S83" s="311"/>
      <c r="T83" s="404"/>
      <c r="U83" s="405"/>
    </row>
    <row r="84" spans="1:21" ht="23.25" customHeight="1" x14ac:dyDescent="0.15">
      <c r="A84" s="318"/>
      <c r="B84" s="322"/>
      <c r="C84" s="323"/>
      <c r="D84" s="327"/>
      <c r="E84" s="328"/>
      <c r="F84" s="328"/>
      <c r="G84" s="328"/>
      <c r="H84" s="329"/>
      <c r="I84" s="335"/>
      <c r="J84" s="336"/>
      <c r="L84" s="298"/>
      <c r="M84" s="302"/>
      <c r="N84" s="303"/>
      <c r="O84" s="309"/>
      <c r="P84" s="310"/>
      <c r="Q84" s="310"/>
      <c r="R84" s="310"/>
      <c r="S84" s="311"/>
      <c r="T84" s="404"/>
      <c r="U84" s="405"/>
    </row>
    <row r="85" spans="1:21" ht="23.25" customHeight="1" x14ac:dyDescent="0.15">
      <c r="A85" s="318"/>
      <c r="B85" s="322"/>
      <c r="C85" s="323"/>
      <c r="D85" s="327"/>
      <c r="E85" s="328"/>
      <c r="F85" s="328"/>
      <c r="G85" s="328"/>
      <c r="H85" s="329"/>
      <c r="I85" s="335"/>
      <c r="J85" s="336"/>
      <c r="L85" s="298"/>
      <c r="M85" s="302"/>
      <c r="N85" s="303"/>
      <c r="O85" s="309"/>
      <c r="P85" s="310"/>
      <c r="Q85" s="310"/>
      <c r="R85" s="310"/>
      <c r="S85" s="311"/>
      <c r="T85" s="404"/>
      <c r="U85" s="405"/>
    </row>
    <row r="86" spans="1:21" ht="23.25" customHeight="1" x14ac:dyDescent="0.15">
      <c r="A86" s="318"/>
      <c r="B86" s="322"/>
      <c r="C86" s="323"/>
      <c r="D86" s="327"/>
      <c r="E86" s="328"/>
      <c r="F86" s="328"/>
      <c r="G86" s="328"/>
      <c r="H86" s="329"/>
      <c r="I86" s="335"/>
      <c r="J86" s="336"/>
      <c r="L86" s="298"/>
      <c r="M86" s="304"/>
      <c r="N86" s="305"/>
      <c r="O86" s="312"/>
      <c r="P86" s="313"/>
      <c r="Q86" s="313"/>
      <c r="R86" s="313"/>
      <c r="S86" s="314"/>
      <c r="T86" s="406"/>
      <c r="U86" s="407"/>
    </row>
    <row r="87" spans="1:21" ht="23.25" customHeight="1" x14ac:dyDescent="0.15">
      <c r="A87" s="318"/>
      <c r="B87" s="322"/>
      <c r="C87" s="323"/>
      <c r="D87" s="327"/>
      <c r="E87" s="328"/>
      <c r="F87" s="328"/>
      <c r="G87" s="328"/>
      <c r="H87" s="329"/>
      <c r="I87" s="335"/>
      <c r="J87" s="336"/>
      <c r="L87" s="298"/>
      <c r="M87" s="408" t="s">
        <v>10</v>
      </c>
      <c r="N87" s="409"/>
      <c r="O87" s="247" t="s">
        <v>187</v>
      </c>
      <c r="P87" s="412"/>
      <c r="Q87" s="412"/>
      <c r="R87" s="412"/>
      <c r="S87" s="248"/>
      <c r="T87" s="415">
        <v>199</v>
      </c>
      <c r="U87" s="416"/>
    </row>
    <row r="88" spans="1:21" ht="23.25" customHeight="1" x14ac:dyDescent="0.15">
      <c r="A88" s="318"/>
      <c r="B88" s="322"/>
      <c r="C88" s="323"/>
      <c r="D88" s="327"/>
      <c r="E88" s="328"/>
      <c r="F88" s="328"/>
      <c r="G88" s="328"/>
      <c r="H88" s="329"/>
      <c r="I88" s="335"/>
      <c r="J88" s="336"/>
      <c r="L88" s="298"/>
      <c r="M88" s="302"/>
      <c r="N88" s="303"/>
      <c r="O88" s="196"/>
      <c r="P88" s="413"/>
      <c r="Q88" s="413"/>
      <c r="R88" s="413"/>
      <c r="S88" s="197"/>
      <c r="T88" s="404"/>
      <c r="U88" s="405"/>
    </row>
    <row r="89" spans="1:21" ht="23.25" customHeight="1" x14ac:dyDescent="0.15">
      <c r="A89" s="318"/>
      <c r="B89" s="322"/>
      <c r="C89" s="323"/>
      <c r="D89" s="330"/>
      <c r="E89" s="331"/>
      <c r="F89" s="331"/>
      <c r="G89" s="331"/>
      <c r="H89" s="332"/>
      <c r="I89" s="335"/>
      <c r="J89" s="336"/>
      <c r="L89" s="298"/>
      <c r="M89" s="302"/>
      <c r="N89" s="303"/>
      <c r="O89" s="196"/>
      <c r="P89" s="413"/>
      <c r="Q89" s="413"/>
      <c r="R89" s="413"/>
      <c r="S89" s="197"/>
      <c r="T89" s="404"/>
      <c r="U89" s="405"/>
    </row>
    <row r="90" spans="1:21" ht="23.25" customHeight="1" x14ac:dyDescent="0.15">
      <c r="A90" s="318"/>
      <c r="B90" s="322" t="s">
        <v>52</v>
      </c>
      <c r="C90" s="323"/>
      <c r="D90" s="341" t="s">
        <v>188</v>
      </c>
      <c r="E90" s="342"/>
      <c r="F90" s="342"/>
      <c r="G90" s="342"/>
      <c r="H90" s="343"/>
      <c r="I90" s="335">
        <v>18</v>
      </c>
      <c r="J90" s="336"/>
      <c r="L90" s="298"/>
      <c r="M90" s="302"/>
      <c r="N90" s="303"/>
      <c r="O90" s="196"/>
      <c r="P90" s="413"/>
      <c r="Q90" s="413"/>
      <c r="R90" s="413"/>
      <c r="S90" s="197"/>
      <c r="T90" s="404"/>
      <c r="U90" s="405"/>
    </row>
    <row r="91" spans="1:21" ht="23.25" customHeight="1" x14ac:dyDescent="0.15">
      <c r="A91" s="318"/>
      <c r="B91" s="322"/>
      <c r="C91" s="323"/>
      <c r="D91" s="344"/>
      <c r="E91" s="342"/>
      <c r="F91" s="342"/>
      <c r="G91" s="342"/>
      <c r="H91" s="343"/>
      <c r="I91" s="335"/>
      <c r="J91" s="336"/>
      <c r="L91" s="298"/>
      <c r="M91" s="302"/>
      <c r="N91" s="303"/>
      <c r="O91" s="196"/>
      <c r="P91" s="413"/>
      <c r="Q91" s="413"/>
      <c r="R91" s="413"/>
      <c r="S91" s="197"/>
      <c r="T91" s="404"/>
      <c r="U91" s="405"/>
    </row>
    <row r="92" spans="1:21" ht="23.25" customHeight="1" x14ac:dyDescent="0.15">
      <c r="A92" s="318"/>
      <c r="B92" s="322"/>
      <c r="C92" s="323"/>
      <c r="D92" s="344"/>
      <c r="E92" s="342"/>
      <c r="F92" s="342"/>
      <c r="G92" s="342"/>
      <c r="H92" s="343"/>
      <c r="I92" s="335"/>
      <c r="J92" s="336"/>
      <c r="L92" s="298"/>
      <c r="M92" s="410"/>
      <c r="N92" s="411"/>
      <c r="O92" s="198"/>
      <c r="P92" s="414"/>
      <c r="Q92" s="414"/>
      <c r="R92" s="414"/>
      <c r="S92" s="199"/>
      <c r="T92" s="417"/>
      <c r="U92" s="193"/>
    </row>
    <row r="93" spans="1:21" ht="23.25" customHeight="1" x14ac:dyDescent="0.15">
      <c r="A93" s="318"/>
      <c r="B93" s="322"/>
      <c r="C93" s="323"/>
      <c r="D93" s="344"/>
      <c r="E93" s="342"/>
      <c r="F93" s="342"/>
      <c r="G93" s="342"/>
      <c r="H93" s="343"/>
      <c r="I93" s="335"/>
      <c r="J93" s="336"/>
      <c r="L93" s="298"/>
      <c r="M93" s="111" t="s">
        <v>17</v>
      </c>
      <c r="N93" s="111"/>
      <c r="O93" s="385" t="s">
        <v>189</v>
      </c>
      <c r="P93" s="386"/>
      <c r="Q93" s="386"/>
      <c r="R93" s="386"/>
      <c r="S93" s="387"/>
      <c r="T93" s="359">
        <v>11</v>
      </c>
      <c r="U93" s="359"/>
    </row>
    <row r="94" spans="1:21" ht="23.25" customHeight="1" x14ac:dyDescent="0.15">
      <c r="A94" s="318"/>
      <c r="B94" s="322"/>
      <c r="C94" s="323"/>
      <c r="D94" s="344"/>
      <c r="E94" s="342"/>
      <c r="F94" s="342"/>
      <c r="G94" s="342"/>
      <c r="H94" s="343"/>
      <c r="I94" s="335"/>
      <c r="J94" s="336"/>
      <c r="L94" s="298"/>
      <c r="M94" s="299"/>
      <c r="N94" s="299"/>
      <c r="O94" s="388"/>
      <c r="P94" s="389"/>
      <c r="Q94" s="389"/>
      <c r="R94" s="389"/>
      <c r="S94" s="390"/>
      <c r="T94" s="291"/>
      <c r="U94" s="291"/>
    </row>
    <row r="95" spans="1:21" ht="23.25" customHeight="1" x14ac:dyDescent="0.15">
      <c r="A95" s="318"/>
      <c r="B95" s="322"/>
      <c r="C95" s="323"/>
      <c r="D95" s="344"/>
      <c r="E95" s="342"/>
      <c r="F95" s="342"/>
      <c r="G95" s="342"/>
      <c r="H95" s="343"/>
      <c r="I95" s="335"/>
      <c r="J95" s="336"/>
      <c r="L95" s="298"/>
      <c r="M95" s="299"/>
      <c r="N95" s="299"/>
      <c r="O95" s="388"/>
      <c r="P95" s="389"/>
      <c r="Q95" s="389"/>
      <c r="R95" s="389"/>
      <c r="S95" s="390"/>
      <c r="T95" s="291"/>
      <c r="U95" s="291"/>
    </row>
    <row r="96" spans="1:21" ht="23.25" customHeight="1" x14ac:dyDescent="0.15">
      <c r="A96" s="318"/>
      <c r="B96" s="322"/>
      <c r="C96" s="323"/>
      <c r="D96" s="344"/>
      <c r="E96" s="342"/>
      <c r="F96" s="342"/>
      <c r="G96" s="342"/>
      <c r="H96" s="343"/>
      <c r="I96" s="335"/>
      <c r="J96" s="336"/>
      <c r="L96" s="298"/>
      <c r="M96" s="299"/>
      <c r="N96" s="299"/>
      <c r="O96" s="391"/>
      <c r="P96" s="392"/>
      <c r="Q96" s="392"/>
      <c r="R96" s="392"/>
      <c r="S96" s="393"/>
      <c r="T96" s="291"/>
      <c r="U96" s="291"/>
    </row>
    <row r="97" spans="1:21" ht="23.25" customHeight="1" x14ac:dyDescent="0.15">
      <c r="A97" s="319"/>
      <c r="B97" s="339"/>
      <c r="C97" s="340"/>
      <c r="D97" s="345"/>
      <c r="E97" s="346"/>
      <c r="F97" s="346"/>
      <c r="G97" s="346"/>
      <c r="H97" s="347"/>
      <c r="I97" s="348"/>
      <c r="J97" s="349"/>
      <c r="L97" s="293" t="s">
        <v>64</v>
      </c>
      <c r="M97" s="294"/>
      <c r="N97" s="294"/>
      <c r="O97" s="294"/>
      <c r="P97" s="294"/>
      <c r="Q97" s="294"/>
      <c r="R97" s="294"/>
      <c r="S97" s="294"/>
      <c r="T97" s="315">
        <f>+I73-I81</f>
        <v>-9</v>
      </c>
      <c r="U97" s="316"/>
    </row>
    <row r="98" spans="1:21" ht="23.25" customHeight="1" x14ac:dyDescent="0.15">
      <c r="A98" s="46"/>
      <c r="B98" s="46"/>
      <c r="C98" s="46"/>
      <c r="D98" s="46"/>
      <c r="E98" s="46"/>
      <c r="F98" s="46"/>
      <c r="G98" s="46"/>
      <c r="H98" s="46"/>
      <c r="I98" s="46"/>
      <c r="J98" s="46"/>
      <c r="L98" s="284" t="s">
        <v>244</v>
      </c>
      <c r="M98" s="284"/>
      <c r="N98" s="284"/>
      <c r="O98" s="284"/>
      <c r="P98" s="284"/>
      <c r="Q98" s="284"/>
      <c r="R98" s="284"/>
      <c r="S98" s="284"/>
      <c r="T98" s="284"/>
      <c r="U98" s="284"/>
    </row>
    <row r="99" spans="1:21" ht="21" customHeight="1" x14ac:dyDescent="0.15">
      <c r="L99" s="57"/>
      <c r="M99" s="57"/>
      <c r="N99" s="57"/>
      <c r="O99" s="57"/>
      <c r="P99" s="57"/>
      <c r="Q99" s="57"/>
      <c r="R99" s="57"/>
      <c r="S99" s="57"/>
      <c r="T99" s="57"/>
      <c r="U99" s="57"/>
    </row>
    <row r="100" spans="1:21" ht="21" customHeight="1" x14ac:dyDescent="0.15">
      <c r="L100" s="57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1:21" ht="21" customHeight="1" x14ac:dyDescent="0.15"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3" spans="1:21" ht="21" customHeight="1" x14ac:dyDescent="0.15">
      <c r="A103" s="253" t="s">
        <v>28</v>
      </c>
      <c r="B103" s="253"/>
      <c r="C103" s="253"/>
      <c r="D103" s="253"/>
      <c r="E103" s="253"/>
      <c r="F103" s="253"/>
      <c r="G103" s="253"/>
      <c r="H103" s="253"/>
      <c r="I103" s="253"/>
      <c r="J103" s="253"/>
      <c r="S103" s="383" t="s">
        <v>71</v>
      </c>
      <c r="T103" s="383"/>
      <c r="U103" s="383"/>
    </row>
    <row r="104" spans="1:21" ht="21" customHeight="1" x14ac:dyDescent="0.15">
      <c r="A104" s="40" t="s">
        <v>155</v>
      </c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21" ht="21" customHeight="1" x14ac:dyDescent="0.15">
      <c r="A105" s="13"/>
      <c r="B105" s="384" t="s">
        <v>190</v>
      </c>
      <c r="C105" s="384"/>
      <c r="D105" s="384"/>
      <c r="E105" s="384"/>
      <c r="F105" s="384"/>
      <c r="G105" s="384"/>
      <c r="H105" s="384"/>
      <c r="I105" s="384"/>
      <c r="J105" s="384"/>
    </row>
    <row r="106" spans="1:21" ht="21" customHeight="1" x14ac:dyDescent="0.15">
      <c r="A106" s="378"/>
      <c r="B106" s="379"/>
      <c r="C106" s="379"/>
      <c r="D106" s="259" t="s">
        <v>7</v>
      </c>
      <c r="E106" s="260"/>
      <c r="F106" s="260"/>
      <c r="G106" s="260"/>
      <c r="H106" s="261"/>
      <c r="I106" s="260" t="s">
        <v>43</v>
      </c>
      <c r="J106" s="261"/>
      <c r="L106" s="153"/>
      <c r="M106" s="153"/>
      <c r="N106" s="153"/>
      <c r="O106" s="154" t="s">
        <v>60</v>
      </c>
      <c r="P106" s="154"/>
      <c r="Q106" s="154"/>
      <c r="R106" s="154"/>
      <c r="S106" s="154"/>
      <c r="T106" s="154" t="s">
        <v>43</v>
      </c>
      <c r="U106" s="154"/>
    </row>
    <row r="107" spans="1:21" ht="21" customHeight="1" x14ac:dyDescent="0.15">
      <c r="A107" s="380" t="s">
        <v>13</v>
      </c>
      <c r="B107" s="381"/>
      <c r="C107" s="382"/>
      <c r="D107" s="157" t="s">
        <v>1</v>
      </c>
      <c r="E107" s="158"/>
      <c r="F107" s="158"/>
      <c r="G107" s="158"/>
      <c r="H107" s="159"/>
      <c r="I107" s="315">
        <f>SUM(I108:J111)</f>
        <v>16</v>
      </c>
      <c r="J107" s="316"/>
      <c r="L107" s="298" t="s">
        <v>12</v>
      </c>
      <c r="M107" s="299" t="s">
        <v>26</v>
      </c>
      <c r="N107" s="299"/>
      <c r="O107" s="295"/>
      <c r="P107" s="288"/>
      <c r="Q107" s="288"/>
      <c r="R107" s="288"/>
      <c r="S107" s="288"/>
      <c r="T107" s="291">
        <v>0</v>
      </c>
      <c r="U107" s="291"/>
    </row>
    <row r="108" spans="1:21" ht="21" customHeight="1" x14ac:dyDescent="0.15">
      <c r="A108" s="360" t="s">
        <v>6</v>
      </c>
      <c r="B108" s="394" t="s">
        <v>191</v>
      </c>
      <c r="C108" s="395"/>
      <c r="D108" s="344" t="s">
        <v>158</v>
      </c>
      <c r="E108" s="342"/>
      <c r="F108" s="342"/>
      <c r="G108" s="342"/>
      <c r="H108" s="343"/>
      <c r="I108" s="335">
        <v>0</v>
      </c>
      <c r="J108" s="336"/>
      <c r="L108" s="298"/>
      <c r="M108" s="299"/>
      <c r="N108" s="299"/>
      <c r="O108" s="288"/>
      <c r="P108" s="288"/>
      <c r="Q108" s="288"/>
      <c r="R108" s="288"/>
      <c r="S108" s="288"/>
      <c r="T108" s="291"/>
      <c r="U108" s="291"/>
    </row>
    <row r="109" spans="1:21" ht="21" customHeight="1" x14ac:dyDescent="0.15">
      <c r="A109" s="360"/>
      <c r="B109" s="396" t="s">
        <v>193</v>
      </c>
      <c r="C109" s="397"/>
      <c r="D109" s="366" t="s">
        <v>194</v>
      </c>
      <c r="E109" s="367"/>
      <c r="F109" s="367"/>
      <c r="G109" s="367"/>
      <c r="H109" s="368"/>
      <c r="I109" s="335">
        <f>+(200*20*4)*0.001</f>
        <v>16</v>
      </c>
      <c r="J109" s="336"/>
      <c r="K109" s="45"/>
      <c r="L109" s="298"/>
      <c r="M109" s="299"/>
      <c r="N109" s="299"/>
      <c r="O109" s="288"/>
      <c r="P109" s="288"/>
      <c r="Q109" s="288"/>
      <c r="R109" s="288"/>
      <c r="S109" s="288"/>
      <c r="T109" s="291"/>
      <c r="U109" s="291"/>
    </row>
    <row r="110" spans="1:21" ht="21" customHeight="1" x14ac:dyDescent="0.15">
      <c r="A110" s="360"/>
      <c r="B110" s="398" t="s">
        <v>245</v>
      </c>
      <c r="C110" s="399"/>
      <c r="D110" s="366" t="s">
        <v>158</v>
      </c>
      <c r="E110" s="367"/>
      <c r="F110" s="367"/>
      <c r="G110" s="367"/>
      <c r="H110" s="368"/>
      <c r="I110" s="369">
        <v>0</v>
      </c>
      <c r="J110" s="370"/>
      <c r="K110" s="45"/>
      <c r="L110" s="298"/>
      <c r="M110" s="299"/>
      <c r="N110" s="299"/>
      <c r="O110" s="288"/>
      <c r="P110" s="288"/>
      <c r="Q110" s="288"/>
      <c r="R110" s="288"/>
      <c r="S110" s="288"/>
      <c r="T110" s="291"/>
      <c r="U110" s="291"/>
    </row>
    <row r="111" spans="1:21" ht="21" customHeight="1" x14ac:dyDescent="0.15">
      <c r="A111" s="361"/>
      <c r="B111" s="400"/>
      <c r="C111" s="401"/>
      <c r="D111" s="375"/>
      <c r="E111" s="376"/>
      <c r="F111" s="376"/>
      <c r="G111" s="376"/>
      <c r="H111" s="377"/>
      <c r="I111" s="131"/>
      <c r="J111" s="132"/>
      <c r="K111" s="45"/>
      <c r="L111" s="298"/>
      <c r="M111" s="299"/>
      <c r="N111" s="299"/>
      <c r="O111" s="288"/>
      <c r="P111" s="288"/>
      <c r="Q111" s="288"/>
      <c r="R111" s="288"/>
      <c r="S111" s="288"/>
      <c r="T111" s="291"/>
      <c r="U111" s="291"/>
    </row>
    <row r="112" spans="1:21" ht="21" customHeight="1" x14ac:dyDescent="0.15">
      <c r="A112" s="5"/>
      <c r="B112" s="45"/>
      <c r="C112" s="45"/>
      <c r="D112" s="46"/>
      <c r="E112" s="46"/>
      <c r="F112" s="46"/>
      <c r="G112" s="46"/>
      <c r="H112" s="46"/>
      <c r="I112" s="46"/>
      <c r="J112" s="46"/>
      <c r="K112" s="45"/>
      <c r="L112" s="298"/>
      <c r="M112" s="299"/>
      <c r="N112" s="299"/>
      <c r="O112" s="288"/>
      <c r="P112" s="288"/>
      <c r="Q112" s="288"/>
      <c r="R112" s="288"/>
      <c r="S112" s="288"/>
      <c r="T112" s="291"/>
      <c r="U112" s="291"/>
    </row>
    <row r="113" spans="1:21" ht="23.25" customHeight="1" x14ac:dyDescent="0.15">
      <c r="K113" s="45"/>
      <c r="L113" s="298"/>
      <c r="M113" s="299"/>
      <c r="N113" s="299"/>
      <c r="O113" s="288"/>
      <c r="P113" s="288"/>
      <c r="Q113" s="288"/>
      <c r="R113" s="288"/>
      <c r="S113" s="288"/>
      <c r="T113" s="291"/>
      <c r="U113" s="291"/>
    </row>
    <row r="114" spans="1:21" ht="23.25" customHeight="1" x14ac:dyDescent="0.15">
      <c r="A114" s="378"/>
      <c r="B114" s="379"/>
      <c r="C114" s="379"/>
      <c r="D114" s="259" t="s">
        <v>60</v>
      </c>
      <c r="E114" s="260"/>
      <c r="F114" s="260"/>
      <c r="G114" s="260"/>
      <c r="H114" s="261"/>
      <c r="I114" s="260" t="s">
        <v>43</v>
      </c>
      <c r="J114" s="261"/>
      <c r="K114" s="45"/>
      <c r="L114" s="298"/>
      <c r="M114" s="109"/>
      <c r="N114" s="109"/>
      <c r="O114" s="296"/>
      <c r="P114" s="296"/>
      <c r="Q114" s="296"/>
      <c r="R114" s="296"/>
      <c r="S114" s="296"/>
      <c r="T114" s="297"/>
      <c r="U114" s="297"/>
    </row>
    <row r="115" spans="1:21" ht="23.25" customHeight="1" x14ac:dyDescent="0.15">
      <c r="A115" s="380" t="s">
        <v>62</v>
      </c>
      <c r="B115" s="381"/>
      <c r="C115" s="382"/>
      <c r="D115" s="157" t="s">
        <v>1</v>
      </c>
      <c r="E115" s="158"/>
      <c r="F115" s="158"/>
      <c r="G115" s="158"/>
      <c r="H115" s="159"/>
      <c r="I115" s="315">
        <f>+I116+I124+T107+T115+T123+T127</f>
        <v>54</v>
      </c>
      <c r="J115" s="316"/>
      <c r="K115" s="45"/>
      <c r="L115" s="298"/>
      <c r="M115" s="337" t="s">
        <v>16</v>
      </c>
      <c r="N115" s="337"/>
      <c r="O115" s="287"/>
      <c r="P115" s="161"/>
      <c r="Q115" s="161"/>
      <c r="R115" s="161"/>
      <c r="S115" s="161"/>
      <c r="T115" s="290">
        <v>0</v>
      </c>
      <c r="U115" s="290"/>
    </row>
    <row r="116" spans="1:21" ht="23.25" customHeight="1" x14ac:dyDescent="0.15">
      <c r="A116" s="317" t="s">
        <v>63</v>
      </c>
      <c r="B116" s="320" t="s">
        <v>0</v>
      </c>
      <c r="C116" s="321"/>
      <c r="D116" s="324" t="s">
        <v>161</v>
      </c>
      <c r="E116" s="325"/>
      <c r="F116" s="325"/>
      <c r="G116" s="325"/>
      <c r="H116" s="326"/>
      <c r="I116" s="333">
        <v>28</v>
      </c>
      <c r="J116" s="334"/>
      <c r="L116" s="298"/>
      <c r="M116" s="299"/>
      <c r="N116" s="299"/>
      <c r="O116" s="288"/>
      <c r="P116" s="288"/>
      <c r="Q116" s="288"/>
      <c r="R116" s="288"/>
      <c r="S116" s="288"/>
      <c r="T116" s="291"/>
      <c r="U116" s="291"/>
    </row>
    <row r="117" spans="1:21" ht="23.25" customHeight="1" x14ac:dyDescent="0.15">
      <c r="A117" s="318"/>
      <c r="B117" s="322"/>
      <c r="C117" s="323"/>
      <c r="D117" s="327"/>
      <c r="E117" s="328"/>
      <c r="F117" s="328"/>
      <c r="G117" s="328"/>
      <c r="H117" s="329"/>
      <c r="I117" s="335"/>
      <c r="J117" s="336"/>
      <c r="L117" s="298"/>
      <c r="M117" s="299"/>
      <c r="N117" s="299"/>
      <c r="O117" s="288"/>
      <c r="P117" s="288"/>
      <c r="Q117" s="288"/>
      <c r="R117" s="288"/>
      <c r="S117" s="288"/>
      <c r="T117" s="291"/>
      <c r="U117" s="291"/>
    </row>
    <row r="118" spans="1:21" ht="23.25" customHeight="1" x14ac:dyDescent="0.15">
      <c r="A118" s="318"/>
      <c r="B118" s="322"/>
      <c r="C118" s="323"/>
      <c r="D118" s="327"/>
      <c r="E118" s="328"/>
      <c r="F118" s="328"/>
      <c r="G118" s="328"/>
      <c r="H118" s="329"/>
      <c r="I118" s="335"/>
      <c r="J118" s="336"/>
      <c r="L118" s="298"/>
      <c r="M118" s="299"/>
      <c r="N118" s="299"/>
      <c r="O118" s="288"/>
      <c r="P118" s="288"/>
      <c r="Q118" s="288"/>
      <c r="R118" s="288"/>
      <c r="S118" s="288"/>
      <c r="T118" s="291"/>
      <c r="U118" s="291"/>
    </row>
    <row r="119" spans="1:21" ht="23.25" customHeight="1" x14ac:dyDescent="0.15">
      <c r="A119" s="318"/>
      <c r="B119" s="322"/>
      <c r="C119" s="323"/>
      <c r="D119" s="327"/>
      <c r="E119" s="328"/>
      <c r="F119" s="328"/>
      <c r="G119" s="328"/>
      <c r="H119" s="329"/>
      <c r="I119" s="335"/>
      <c r="J119" s="336"/>
      <c r="L119" s="298"/>
      <c r="M119" s="299"/>
      <c r="N119" s="299"/>
      <c r="O119" s="288"/>
      <c r="P119" s="288"/>
      <c r="Q119" s="288"/>
      <c r="R119" s="288"/>
      <c r="S119" s="288"/>
      <c r="T119" s="291"/>
      <c r="U119" s="291"/>
    </row>
    <row r="120" spans="1:21" ht="23.25" customHeight="1" x14ac:dyDescent="0.15">
      <c r="A120" s="318"/>
      <c r="B120" s="322"/>
      <c r="C120" s="323"/>
      <c r="D120" s="327"/>
      <c r="E120" s="328"/>
      <c r="F120" s="328"/>
      <c r="G120" s="328"/>
      <c r="H120" s="329"/>
      <c r="I120" s="335"/>
      <c r="J120" s="336"/>
      <c r="L120" s="298"/>
      <c r="M120" s="299"/>
      <c r="N120" s="299"/>
      <c r="O120" s="288"/>
      <c r="P120" s="288"/>
      <c r="Q120" s="288"/>
      <c r="R120" s="288"/>
      <c r="S120" s="288"/>
      <c r="T120" s="291"/>
      <c r="U120" s="291"/>
    </row>
    <row r="121" spans="1:21" ht="23.25" customHeight="1" x14ac:dyDescent="0.15">
      <c r="A121" s="318"/>
      <c r="B121" s="322"/>
      <c r="C121" s="323"/>
      <c r="D121" s="327"/>
      <c r="E121" s="328"/>
      <c r="F121" s="328"/>
      <c r="G121" s="328"/>
      <c r="H121" s="329"/>
      <c r="I121" s="335"/>
      <c r="J121" s="336"/>
      <c r="L121" s="298"/>
      <c r="M121" s="299"/>
      <c r="N121" s="299"/>
      <c r="O121" s="288"/>
      <c r="P121" s="288"/>
      <c r="Q121" s="288"/>
      <c r="R121" s="288"/>
      <c r="S121" s="288"/>
      <c r="T121" s="291"/>
      <c r="U121" s="291"/>
    </row>
    <row r="122" spans="1:21" ht="23.25" customHeight="1" x14ac:dyDescent="0.15">
      <c r="A122" s="318"/>
      <c r="B122" s="322"/>
      <c r="C122" s="323"/>
      <c r="D122" s="327"/>
      <c r="E122" s="328"/>
      <c r="F122" s="328"/>
      <c r="G122" s="328"/>
      <c r="H122" s="329"/>
      <c r="I122" s="335"/>
      <c r="J122" s="336"/>
      <c r="L122" s="298"/>
      <c r="M122" s="338"/>
      <c r="N122" s="338"/>
      <c r="O122" s="289"/>
      <c r="P122" s="289"/>
      <c r="Q122" s="289"/>
      <c r="R122" s="289"/>
      <c r="S122" s="289"/>
      <c r="T122" s="292"/>
      <c r="U122" s="292"/>
    </row>
    <row r="123" spans="1:21" ht="23.25" customHeight="1" x14ac:dyDescent="0.15">
      <c r="A123" s="318"/>
      <c r="B123" s="322"/>
      <c r="C123" s="323"/>
      <c r="D123" s="330"/>
      <c r="E123" s="331"/>
      <c r="F123" s="331"/>
      <c r="G123" s="331"/>
      <c r="H123" s="332"/>
      <c r="I123" s="335"/>
      <c r="J123" s="336"/>
      <c r="L123" s="298"/>
      <c r="M123" s="337" t="s">
        <v>10</v>
      </c>
      <c r="N123" s="337"/>
      <c r="O123" s="287" t="s">
        <v>195</v>
      </c>
      <c r="P123" s="287"/>
      <c r="Q123" s="287"/>
      <c r="R123" s="287"/>
      <c r="S123" s="287"/>
      <c r="T123" s="290">
        <v>9</v>
      </c>
      <c r="U123" s="290"/>
    </row>
    <row r="124" spans="1:21" ht="23.25" customHeight="1" x14ac:dyDescent="0.15">
      <c r="A124" s="318"/>
      <c r="B124" s="322" t="s">
        <v>52</v>
      </c>
      <c r="C124" s="323"/>
      <c r="D124" s="341" t="s">
        <v>197</v>
      </c>
      <c r="E124" s="342"/>
      <c r="F124" s="342"/>
      <c r="G124" s="342"/>
      <c r="H124" s="343"/>
      <c r="I124" s="335">
        <v>13</v>
      </c>
      <c r="J124" s="336"/>
      <c r="L124" s="298"/>
      <c r="M124" s="299"/>
      <c r="N124" s="299"/>
      <c r="O124" s="295"/>
      <c r="P124" s="295"/>
      <c r="Q124" s="295"/>
      <c r="R124" s="295"/>
      <c r="S124" s="295"/>
      <c r="T124" s="291"/>
      <c r="U124" s="291"/>
    </row>
    <row r="125" spans="1:21" ht="23.25" customHeight="1" x14ac:dyDescent="0.15">
      <c r="A125" s="318"/>
      <c r="B125" s="322"/>
      <c r="C125" s="323"/>
      <c r="D125" s="344"/>
      <c r="E125" s="342"/>
      <c r="F125" s="342"/>
      <c r="G125" s="342"/>
      <c r="H125" s="343"/>
      <c r="I125" s="335"/>
      <c r="J125" s="336"/>
      <c r="L125" s="298"/>
      <c r="M125" s="299"/>
      <c r="N125" s="299"/>
      <c r="O125" s="295"/>
      <c r="P125" s="295"/>
      <c r="Q125" s="295"/>
      <c r="R125" s="295"/>
      <c r="S125" s="295"/>
      <c r="T125" s="291"/>
      <c r="U125" s="291"/>
    </row>
    <row r="126" spans="1:21" ht="23.25" customHeight="1" x14ac:dyDescent="0.15">
      <c r="A126" s="318"/>
      <c r="B126" s="322"/>
      <c r="C126" s="323"/>
      <c r="D126" s="344"/>
      <c r="E126" s="342"/>
      <c r="F126" s="342"/>
      <c r="G126" s="342"/>
      <c r="H126" s="343"/>
      <c r="I126" s="335"/>
      <c r="J126" s="336"/>
      <c r="L126" s="298"/>
      <c r="M126" s="338"/>
      <c r="N126" s="338"/>
      <c r="O126" s="63"/>
      <c r="P126" s="63"/>
      <c r="Q126" s="63"/>
      <c r="R126" s="63"/>
      <c r="S126" s="63"/>
      <c r="T126" s="292"/>
      <c r="U126" s="292"/>
    </row>
    <row r="127" spans="1:21" ht="23.25" customHeight="1" x14ac:dyDescent="0.15">
      <c r="A127" s="318"/>
      <c r="B127" s="322"/>
      <c r="C127" s="323"/>
      <c r="D127" s="344"/>
      <c r="E127" s="342"/>
      <c r="F127" s="342"/>
      <c r="G127" s="342"/>
      <c r="H127" s="343"/>
      <c r="I127" s="335"/>
      <c r="J127" s="336"/>
      <c r="L127" s="298"/>
      <c r="M127" s="111" t="s">
        <v>17</v>
      </c>
      <c r="N127" s="111"/>
      <c r="O127" s="385" t="s">
        <v>198</v>
      </c>
      <c r="P127" s="386"/>
      <c r="Q127" s="386"/>
      <c r="R127" s="386"/>
      <c r="S127" s="387"/>
      <c r="T127" s="359">
        <v>4</v>
      </c>
      <c r="U127" s="359"/>
    </row>
    <row r="128" spans="1:21" ht="23.25" customHeight="1" x14ac:dyDescent="0.15">
      <c r="A128" s="318"/>
      <c r="B128" s="322"/>
      <c r="C128" s="323"/>
      <c r="D128" s="344"/>
      <c r="E128" s="342"/>
      <c r="F128" s="342"/>
      <c r="G128" s="342"/>
      <c r="H128" s="343"/>
      <c r="I128" s="335"/>
      <c r="J128" s="336"/>
      <c r="L128" s="298"/>
      <c r="M128" s="299"/>
      <c r="N128" s="299"/>
      <c r="O128" s="388"/>
      <c r="P128" s="389"/>
      <c r="Q128" s="389"/>
      <c r="R128" s="389"/>
      <c r="S128" s="390"/>
      <c r="T128" s="291"/>
      <c r="U128" s="291"/>
    </row>
    <row r="129" spans="1:21" ht="23.25" customHeight="1" x14ac:dyDescent="0.15">
      <c r="A129" s="318"/>
      <c r="B129" s="322"/>
      <c r="C129" s="323"/>
      <c r="D129" s="344"/>
      <c r="E129" s="342"/>
      <c r="F129" s="342"/>
      <c r="G129" s="342"/>
      <c r="H129" s="343"/>
      <c r="I129" s="335"/>
      <c r="J129" s="336"/>
      <c r="L129" s="298"/>
      <c r="M129" s="299"/>
      <c r="N129" s="299"/>
      <c r="O129" s="388"/>
      <c r="P129" s="389"/>
      <c r="Q129" s="389"/>
      <c r="R129" s="389"/>
      <c r="S129" s="390"/>
      <c r="T129" s="291"/>
      <c r="U129" s="291"/>
    </row>
    <row r="130" spans="1:21" ht="23.25" customHeight="1" x14ac:dyDescent="0.15">
      <c r="A130" s="318"/>
      <c r="B130" s="322"/>
      <c r="C130" s="323"/>
      <c r="D130" s="344"/>
      <c r="E130" s="342"/>
      <c r="F130" s="342"/>
      <c r="G130" s="342"/>
      <c r="H130" s="343"/>
      <c r="I130" s="335"/>
      <c r="J130" s="336"/>
      <c r="L130" s="298"/>
      <c r="M130" s="299"/>
      <c r="N130" s="299"/>
      <c r="O130" s="391"/>
      <c r="P130" s="392"/>
      <c r="Q130" s="392"/>
      <c r="R130" s="392"/>
      <c r="S130" s="393"/>
      <c r="T130" s="291"/>
      <c r="U130" s="291"/>
    </row>
    <row r="131" spans="1:21" ht="23.25" customHeight="1" x14ac:dyDescent="0.15">
      <c r="A131" s="319"/>
      <c r="B131" s="339"/>
      <c r="C131" s="340"/>
      <c r="D131" s="345"/>
      <c r="E131" s="346"/>
      <c r="F131" s="346"/>
      <c r="G131" s="346"/>
      <c r="H131" s="347"/>
      <c r="I131" s="348"/>
      <c r="J131" s="349"/>
      <c r="L131" s="293" t="s">
        <v>64</v>
      </c>
      <c r="M131" s="294"/>
      <c r="N131" s="294"/>
      <c r="O131" s="294"/>
      <c r="P131" s="294"/>
      <c r="Q131" s="294"/>
      <c r="R131" s="294"/>
      <c r="S131" s="294"/>
      <c r="T131" s="315">
        <f>+I107-I115</f>
        <v>-38</v>
      </c>
      <c r="U131" s="316"/>
    </row>
    <row r="132" spans="1:21" ht="23.25" customHeight="1" x14ac:dyDescent="0.1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L132" s="284" t="s">
        <v>244</v>
      </c>
      <c r="M132" s="284"/>
      <c r="N132" s="284"/>
      <c r="O132" s="284"/>
      <c r="P132" s="284"/>
      <c r="Q132" s="284"/>
      <c r="R132" s="284"/>
      <c r="S132" s="284"/>
      <c r="T132" s="284"/>
      <c r="U132" s="284"/>
    </row>
    <row r="133" spans="1:21" ht="21" customHeight="1" x14ac:dyDescent="0.15">
      <c r="L133" s="57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1:21" ht="21" customHeight="1" x14ac:dyDescent="0.15">
      <c r="L134" s="57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1:21" ht="21" customHeight="1" x14ac:dyDescent="0.15">
      <c r="L135" s="57"/>
      <c r="M135" s="57"/>
      <c r="N135" s="57"/>
      <c r="O135" s="57"/>
      <c r="P135" s="57"/>
      <c r="Q135" s="57"/>
      <c r="R135" s="57"/>
      <c r="S135" s="57"/>
      <c r="T135" s="57"/>
      <c r="U135" s="57"/>
    </row>
    <row r="137" spans="1:21" ht="21" customHeight="1" x14ac:dyDescent="0.15">
      <c r="A137" s="253" t="s">
        <v>28</v>
      </c>
      <c r="B137" s="253"/>
      <c r="C137" s="253"/>
      <c r="D137" s="253"/>
      <c r="E137" s="253"/>
      <c r="F137" s="253"/>
      <c r="G137" s="253"/>
      <c r="H137" s="253"/>
      <c r="I137" s="253"/>
      <c r="J137" s="253"/>
      <c r="S137" s="383" t="s">
        <v>71</v>
      </c>
      <c r="T137" s="383"/>
      <c r="U137" s="383"/>
    </row>
    <row r="138" spans="1:21" ht="21" customHeight="1" x14ac:dyDescent="0.15">
      <c r="A138" s="40" t="s">
        <v>155</v>
      </c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21" ht="21" customHeight="1" x14ac:dyDescent="0.15">
      <c r="A139" s="13"/>
      <c r="B139" s="384" t="s">
        <v>199</v>
      </c>
      <c r="C139" s="384"/>
      <c r="D139" s="384"/>
      <c r="E139" s="384"/>
      <c r="F139" s="384"/>
      <c r="G139" s="384"/>
      <c r="H139" s="384"/>
      <c r="I139" s="384"/>
      <c r="J139" s="384"/>
    </row>
    <row r="140" spans="1:21" ht="21" customHeight="1" x14ac:dyDescent="0.15">
      <c r="A140" s="378"/>
      <c r="B140" s="379"/>
      <c r="C140" s="379"/>
      <c r="D140" s="259" t="s">
        <v>7</v>
      </c>
      <c r="E140" s="260"/>
      <c r="F140" s="260"/>
      <c r="G140" s="260"/>
      <c r="H140" s="261"/>
      <c r="I140" s="260" t="s">
        <v>43</v>
      </c>
      <c r="J140" s="261"/>
      <c r="L140" s="153"/>
      <c r="M140" s="153"/>
      <c r="N140" s="153"/>
      <c r="O140" s="154" t="s">
        <v>60</v>
      </c>
      <c r="P140" s="154"/>
      <c r="Q140" s="154"/>
      <c r="R140" s="154"/>
      <c r="S140" s="154"/>
      <c r="T140" s="154" t="s">
        <v>43</v>
      </c>
      <c r="U140" s="154"/>
    </row>
    <row r="141" spans="1:21" ht="21" customHeight="1" x14ac:dyDescent="0.15">
      <c r="A141" s="380" t="s">
        <v>13</v>
      </c>
      <c r="B141" s="381"/>
      <c r="C141" s="382"/>
      <c r="D141" s="157" t="s">
        <v>1</v>
      </c>
      <c r="E141" s="158"/>
      <c r="F141" s="158"/>
      <c r="G141" s="158"/>
      <c r="H141" s="159"/>
      <c r="I141" s="315">
        <f>SUM(I142:J145)</f>
        <v>18</v>
      </c>
      <c r="J141" s="316"/>
      <c r="L141" s="298" t="s">
        <v>12</v>
      </c>
      <c r="M141" s="299" t="s">
        <v>26</v>
      </c>
      <c r="N141" s="299"/>
      <c r="O141" s="295"/>
      <c r="P141" s="288"/>
      <c r="Q141" s="288"/>
      <c r="R141" s="288"/>
      <c r="S141" s="288"/>
      <c r="T141" s="291">
        <v>0</v>
      </c>
      <c r="U141" s="291"/>
    </row>
    <row r="142" spans="1:21" ht="21" customHeight="1" x14ac:dyDescent="0.15">
      <c r="A142" s="360" t="s">
        <v>6</v>
      </c>
      <c r="B142" s="362" t="s">
        <v>200</v>
      </c>
      <c r="C142" s="363"/>
      <c r="D142" s="344" t="s">
        <v>201</v>
      </c>
      <c r="E142" s="342"/>
      <c r="F142" s="342"/>
      <c r="G142" s="342"/>
      <c r="H142" s="343"/>
      <c r="I142" s="335">
        <v>12</v>
      </c>
      <c r="J142" s="336"/>
      <c r="L142" s="298"/>
      <c r="M142" s="299"/>
      <c r="N142" s="299"/>
      <c r="O142" s="288"/>
      <c r="P142" s="288"/>
      <c r="Q142" s="288"/>
      <c r="R142" s="288"/>
      <c r="S142" s="288"/>
      <c r="T142" s="291"/>
      <c r="U142" s="291"/>
    </row>
    <row r="143" spans="1:21" ht="21" customHeight="1" x14ac:dyDescent="0.15">
      <c r="A143" s="360"/>
      <c r="B143" s="364" t="s">
        <v>202</v>
      </c>
      <c r="C143" s="365"/>
      <c r="D143" s="366" t="s">
        <v>204</v>
      </c>
      <c r="E143" s="367"/>
      <c r="F143" s="367"/>
      <c r="G143" s="367"/>
      <c r="H143" s="368"/>
      <c r="I143" s="369">
        <v>6</v>
      </c>
      <c r="J143" s="370"/>
      <c r="K143" s="45"/>
      <c r="L143" s="298"/>
      <c r="M143" s="299"/>
      <c r="N143" s="299"/>
      <c r="O143" s="288"/>
      <c r="P143" s="288"/>
      <c r="Q143" s="288"/>
      <c r="R143" s="288"/>
      <c r="S143" s="288"/>
      <c r="T143" s="291"/>
      <c r="U143" s="291"/>
    </row>
    <row r="144" spans="1:21" ht="21" customHeight="1" x14ac:dyDescent="0.15">
      <c r="A144" s="360"/>
      <c r="B144" s="371"/>
      <c r="C144" s="372"/>
      <c r="D144" s="366"/>
      <c r="E144" s="367"/>
      <c r="F144" s="367"/>
      <c r="G144" s="367"/>
      <c r="H144" s="368"/>
      <c r="I144" s="369"/>
      <c r="J144" s="370"/>
      <c r="K144" s="45"/>
      <c r="L144" s="298"/>
      <c r="M144" s="299"/>
      <c r="N144" s="299"/>
      <c r="O144" s="288"/>
      <c r="P144" s="288"/>
      <c r="Q144" s="288"/>
      <c r="R144" s="288"/>
      <c r="S144" s="288"/>
      <c r="T144" s="291"/>
      <c r="U144" s="291"/>
    </row>
    <row r="145" spans="1:21" ht="21" customHeight="1" x14ac:dyDescent="0.15">
      <c r="A145" s="361"/>
      <c r="B145" s="373"/>
      <c r="C145" s="374"/>
      <c r="D145" s="375"/>
      <c r="E145" s="376"/>
      <c r="F145" s="376"/>
      <c r="G145" s="376"/>
      <c r="H145" s="377"/>
      <c r="I145" s="131"/>
      <c r="J145" s="132"/>
      <c r="K145" s="45"/>
      <c r="L145" s="298"/>
      <c r="M145" s="299"/>
      <c r="N145" s="299"/>
      <c r="O145" s="288"/>
      <c r="P145" s="288"/>
      <c r="Q145" s="288"/>
      <c r="R145" s="288"/>
      <c r="S145" s="288"/>
      <c r="T145" s="291"/>
      <c r="U145" s="291"/>
    </row>
    <row r="146" spans="1:21" ht="21" customHeight="1" x14ac:dyDescent="0.15">
      <c r="A146" s="5"/>
      <c r="B146" s="45"/>
      <c r="C146" s="45"/>
      <c r="D146" s="46"/>
      <c r="E146" s="46"/>
      <c r="F146" s="46"/>
      <c r="G146" s="46"/>
      <c r="H146" s="46"/>
      <c r="I146" s="46"/>
      <c r="J146" s="46"/>
      <c r="K146" s="45"/>
      <c r="L146" s="298"/>
      <c r="M146" s="299"/>
      <c r="N146" s="299"/>
      <c r="O146" s="288"/>
      <c r="P146" s="288"/>
      <c r="Q146" s="288"/>
      <c r="R146" s="288"/>
      <c r="S146" s="288"/>
      <c r="T146" s="291"/>
      <c r="U146" s="291"/>
    </row>
    <row r="147" spans="1:21" ht="23.25" customHeight="1" x14ac:dyDescent="0.15">
      <c r="K147" s="45"/>
      <c r="L147" s="298"/>
      <c r="M147" s="299"/>
      <c r="N147" s="299"/>
      <c r="O147" s="288"/>
      <c r="P147" s="288"/>
      <c r="Q147" s="288"/>
      <c r="R147" s="288"/>
      <c r="S147" s="288"/>
      <c r="T147" s="291"/>
      <c r="U147" s="291"/>
    </row>
    <row r="148" spans="1:21" ht="23.25" customHeight="1" x14ac:dyDescent="0.15">
      <c r="A148" s="378"/>
      <c r="B148" s="379"/>
      <c r="C148" s="379"/>
      <c r="D148" s="259" t="s">
        <v>60</v>
      </c>
      <c r="E148" s="260"/>
      <c r="F148" s="260"/>
      <c r="G148" s="260"/>
      <c r="H148" s="261"/>
      <c r="I148" s="260" t="s">
        <v>43</v>
      </c>
      <c r="J148" s="261"/>
      <c r="K148" s="45"/>
      <c r="L148" s="298"/>
      <c r="M148" s="109"/>
      <c r="N148" s="109"/>
      <c r="O148" s="296"/>
      <c r="P148" s="296"/>
      <c r="Q148" s="296"/>
      <c r="R148" s="296"/>
      <c r="S148" s="296"/>
      <c r="T148" s="297"/>
      <c r="U148" s="297"/>
    </row>
    <row r="149" spans="1:21" ht="23.25" customHeight="1" x14ac:dyDescent="0.15">
      <c r="A149" s="380" t="s">
        <v>62</v>
      </c>
      <c r="B149" s="381"/>
      <c r="C149" s="382"/>
      <c r="D149" s="157" t="s">
        <v>1</v>
      </c>
      <c r="E149" s="158"/>
      <c r="F149" s="158"/>
      <c r="G149" s="158"/>
      <c r="H149" s="159"/>
      <c r="I149" s="315">
        <f>+I150+I158+T141+T149+T157+T161</f>
        <v>11</v>
      </c>
      <c r="J149" s="316"/>
      <c r="K149" s="45"/>
      <c r="L149" s="298"/>
      <c r="M149" s="337" t="s">
        <v>16</v>
      </c>
      <c r="N149" s="337"/>
      <c r="O149" s="287"/>
      <c r="P149" s="161"/>
      <c r="Q149" s="161"/>
      <c r="R149" s="161"/>
      <c r="S149" s="161"/>
      <c r="T149" s="290">
        <v>0</v>
      </c>
      <c r="U149" s="290"/>
    </row>
    <row r="150" spans="1:21" ht="23.25" customHeight="1" x14ac:dyDescent="0.15">
      <c r="A150" s="317" t="s">
        <v>63</v>
      </c>
      <c r="B150" s="320" t="s">
        <v>0</v>
      </c>
      <c r="C150" s="321"/>
      <c r="D150" s="324" t="s">
        <v>161</v>
      </c>
      <c r="E150" s="325"/>
      <c r="F150" s="325"/>
      <c r="G150" s="325"/>
      <c r="H150" s="326"/>
      <c r="I150" s="333">
        <v>1</v>
      </c>
      <c r="J150" s="334"/>
      <c r="L150" s="298"/>
      <c r="M150" s="299"/>
      <c r="N150" s="299"/>
      <c r="O150" s="288"/>
      <c r="P150" s="288"/>
      <c r="Q150" s="288"/>
      <c r="R150" s="288"/>
      <c r="S150" s="288"/>
      <c r="T150" s="291"/>
      <c r="U150" s="291"/>
    </row>
    <row r="151" spans="1:21" ht="23.25" customHeight="1" x14ac:dyDescent="0.15">
      <c r="A151" s="318"/>
      <c r="B151" s="322"/>
      <c r="C151" s="323"/>
      <c r="D151" s="327"/>
      <c r="E151" s="328"/>
      <c r="F151" s="328"/>
      <c r="G151" s="328"/>
      <c r="H151" s="329"/>
      <c r="I151" s="335"/>
      <c r="J151" s="336"/>
      <c r="L151" s="298"/>
      <c r="M151" s="299"/>
      <c r="N151" s="299"/>
      <c r="O151" s="288"/>
      <c r="P151" s="288"/>
      <c r="Q151" s="288"/>
      <c r="R151" s="288"/>
      <c r="S151" s="288"/>
      <c r="T151" s="291"/>
      <c r="U151" s="291"/>
    </row>
    <row r="152" spans="1:21" ht="23.25" customHeight="1" x14ac:dyDescent="0.15">
      <c r="A152" s="318"/>
      <c r="B152" s="322"/>
      <c r="C152" s="323"/>
      <c r="D152" s="327"/>
      <c r="E152" s="328"/>
      <c r="F152" s="328"/>
      <c r="G152" s="328"/>
      <c r="H152" s="329"/>
      <c r="I152" s="335"/>
      <c r="J152" s="336"/>
      <c r="L152" s="298"/>
      <c r="M152" s="299"/>
      <c r="N152" s="299"/>
      <c r="O152" s="288"/>
      <c r="P152" s="288"/>
      <c r="Q152" s="288"/>
      <c r="R152" s="288"/>
      <c r="S152" s="288"/>
      <c r="T152" s="291"/>
      <c r="U152" s="291"/>
    </row>
    <row r="153" spans="1:21" ht="23.25" customHeight="1" x14ac:dyDescent="0.15">
      <c r="A153" s="318"/>
      <c r="B153" s="322"/>
      <c r="C153" s="323"/>
      <c r="D153" s="327"/>
      <c r="E153" s="328"/>
      <c r="F153" s="328"/>
      <c r="G153" s="328"/>
      <c r="H153" s="329"/>
      <c r="I153" s="335"/>
      <c r="J153" s="336"/>
      <c r="L153" s="298"/>
      <c r="M153" s="299"/>
      <c r="N153" s="299"/>
      <c r="O153" s="288"/>
      <c r="P153" s="288"/>
      <c r="Q153" s="288"/>
      <c r="R153" s="288"/>
      <c r="S153" s="288"/>
      <c r="T153" s="291"/>
      <c r="U153" s="291"/>
    </row>
    <row r="154" spans="1:21" ht="23.25" customHeight="1" x14ac:dyDescent="0.15">
      <c r="A154" s="318"/>
      <c r="B154" s="322"/>
      <c r="C154" s="323"/>
      <c r="D154" s="327"/>
      <c r="E154" s="328"/>
      <c r="F154" s="328"/>
      <c r="G154" s="328"/>
      <c r="H154" s="329"/>
      <c r="I154" s="335"/>
      <c r="J154" s="336"/>
      <c r="L154" s="298"/>
      <c r="M154" s="299"/>
      <c r="N154" s="299"/>
      <c r="O154" s="288"/>
      <c r="P154" s="288"/>
      <c r="Q154" s="288"/>
      <c r="R154" s="288"/>
      <c r="S154" s="288"/>
      <c r="T154" s="291"/>
      <c r="U154" s="291"/>
    </row>
    <row r="155" spans="1:21" ht="23.25" customHeight="1" x14ac:dyDescent="0.15">
      <c r="A155" s="318"/>
      <c r="B155" s="322"/>
      <c r="C155" s="323"/>
      <c r="D155" s="327"/>
      <c r="E155" s="328"/>
      <c r="F155" s="328"/>
      <c r="G155" s="328"/>
      <c r="H155" s="329"/>
      <c r="I155" s="335"/>
      <c r="J155" s="336"/>
      <c r="L155" s="298"/>
      <c r="M155" s="299"/>
      <c r="N155" s="299"/>
      <c r="O155" s="288"/>
      <c r="P155" s="288"/>
      <c r="Q155" s="288"/>
      <c r="R155" s="288"/>
      <c r="S155" s="288"/>
      <c r="T155" s="291"/>
      <c r="U155" s="291"/>
    </row>
    <row r="156" spans="1:21" ht="23.25" customHeight="1" x14ac:dyDescent="0.15">
      <c r="A156" s="318"/>
      <c r="B156" s="322"/>
      <c r="C156" s="323"/>
      <c r="D156" s="327"/>
      <c r="E156" s="328"/>
      <c r="F156" s="328"/>
      <c r="G156" s="328"/>
      <c r="H156" s="329"/>
      <c r="I156" s="335"/>
      <c r="J156" s="336"/>
      <c r="L156" s="298"/>
      <c r="M156" s="338"/>
      <c r="N156" s="338"/>
      <c r="O156" s="289"/>
      <c r="P156" s="289"/>
      <c r="Q156" s="289"/>
      <c r="R156" s="289"/>
      <c r="S156" s="289"/>
      <c r="T156" s="292"/>
      <c r="U156" s="292"/>
    </row>
    <row r="157" spans="1:21" ht="23.25" customHeight="1" x14ac:dyDescent="0.15">
      <c r="A157" s="318"/>
      <c r="B157" s="322"/>
      <c r="C157" s="323"/>
      <c r="D157" s="330"/>
      <c r="E157" s="331"/>
      <c r="F157" s="331"/>
      <c r="G157" s="331"/>
      <c r="H157" s="332"/>
      <c r="I157" s="335"/>
      <c r="J157" s="336"/>
      <c r="L157" s="298"/>
      <c r="M157" s="337" t="s">
        <v>10</v>
      </c>
      <c r="N157" s="337"/>
      <c r="O157" s="287"/>
      <c r="P157" s="287"/>
      <c r="Q157" s="287"/>
      <c r="R157" s="287"/>
      <c r="S157" s="287"/>
      <c r="T157" s="290">
        <v>0</v>
      </c>
      <c r="U157" s="290"/>
    </row>
    <row r="158" spans="1:21" ht="23.25" customHeight="1" x14ac:dyDescent="0.15">
      <c r="A158" s="318"/>
      <c r="B158" s="322" t="s">
        <v>52</v>
      </c>
      <c r="C158" s="323"/>
      <c r="D158" s="341" t="s">
        <v>205</v>
      </c>
      <c r="E158" s="342"/>
      <c r="F158" s="342"/>
      <c r="G158" s="342"/>
      <c r="H158" s="343"/>
      <c r="I158" s="335">
        <v>10</v>
      </c>
      <c r="J158" s="336"/>
      <c r="L158" s="298"/>
      <c r="M158" s="299"/>
      <c r="N158" s="299"/>
      <c r="O158" s="295"/>
      <c r="P158" s="295"/>
      <c r="Q158" s="295"/>
      <c r="R158" s="295"/>
      <c r="S158" s="295"/>
      <c r="T158" s="291"/>
      <c r="U158" s="291"/>
    </row>
    <row r="159" spans="1:21" ht="23.25" customHeight="1" x14ac:dyDescent="0.15">
      <c r="A159" s="318"/>
      <c r="B159" s="322"/>
      <c r="C159" s="323"/>
      <c r="D159" s="344"/>
      <c r="E159" s="342"/>
      <c r="F159" s="342"/>
      <c r="G159" s="342"/>
      <c r="H159" s="343"/>
      <c r="I159" s="335"/>
      <c r="J159" s="336"/>
      <c r="L159" s="298"/>
      <c r="M159" s="299"/>
      <c r="N159" s="299"/>
      <c r="O159" s="295"/>
      <c r="P159" s="295"/>
      <c r="Q159" s="295"/>
      <c r="R159" s="295"/>
      <c r="S159" s="295"/>
      <c r="T159" s="291"/>
      <c r="U159" s="291"/>
    </row>
    <row r="160" spans="1:21" ht="23.25" customHeight="1" x14ac:dyDescent="0.15">
      <c r="A160" s="318"/>
      <c r="B160" s="322"/>
      <c r="C160" s="323"/>
      <c r="D160" s="344"/>
      <c r="E160" s="342"/>
      <c r="F160" s="342"/>
      <c r="G160" s="342"/>
      <c r="H160" s="343"/>
      <c r="I160" s="335"/>
      <c r="J160" s="336"/>
      <c r="L160" s="298"/>
      <c r="M160" s="338"/>
      <c r="N160" s="338"/>
      <c r="O160" s="63"/>
      <c r="P160" s="63"/>
      <c r="Q160" s="63"/>
      <c r="R160" s="63"/>
      <c r="S160" s="63"/>
      <c r="T160" s="292"/>
      <c r="U160" s="292"/>
    </row>
    <row r="161" spans="1:21" ht="23.25" customHeight="1" x14ac:dyDescent="0.15">
      <c r="A161" s="318"/>
      <c r="B161" s="322"/>
      <c r="C161" s="323"/>
      <c r="D161" s="344"/>
      <c r="E161" s="342"/>
      <c r="F161" s="342"/>
      <c r="G161" s="342"/>
      <c r="H161" s="343"/>
      <c r="I161" s="335"/>
      <c r="J161" s="336"/>
      <c r="L161" s="298"/>
      <c r="M161" s="111" t="s">
        <v>17</v>
      </c>
      <c r="N161" s="111"/>
      <c r="O161" s="350"/>
      <c r="P161" s="351"/>
      <c r="Q161" s="351"/>
      <c r="R161" s="351"/>
      <c r="S161" s="352"/>
      <c r="T161" s="359">
        <v>0</v>
      </c>
      <c r="U161" s="359"/>
    </row>
    <row r="162" spans="1:21" ht="23.25" customHeight="1" x14ac:dyDescent="0.15">
      <c r="A162" s="318"/>
      <c r="B162" s="322"/>
      <c r="C162" s="323"/>
      <c r="D162" s="344"/>
      <c r="E162" s="342"/>
      <c r="F162" s="342"/>
      <c r="G162" s="342"/>
      <c r="H162" s="343"/>
      <c r="I162" s="335"/>
      <c r="J162" s="336"/>
      <c r="L162" s="298"/>
      <c r="M162" s="299"/>
      <c r="N162" s="299"/>
      <c r="O162" s="353"/>
      <c r="P162" s="354"/>
      <c r="Q162" s="354"/>
      <c r="R162" s="354"/>
      <c r="S162" s="355"/>
      <c r="T162" s="291"/>
      <c r="U162" s="291"/>
    </row>
    <row r="163" spans="1:21" ht="23.25" customHeight="1" x14ac:dyDescent="0.15">
      <c r="A163" s="318"/>
      <c r="B163" s="322"/>
      <c r="C163" s="323"/>
      <c r="D163" s="344"/>
      <c r="E163" s="342"/>
      <c r="F163" s="342"/>
      <c r="G163" s="342"/>
      <c r="H163" s="343"/>
      <c r="I163" s="335"/>
      <c r="J163" s="336"/>
      <c r="L163" s="298"/>
      <c r="M163" s="299"/>
      <c r="N163" s="299"/>
      <c r="O163" s="353"/>
      <c r="P163" s="354"/>
      <c r="Q163" s="354"/>
      <c r="R163" s="354"/>
      <c r="S163" s="355"/>
      <c r="T163" s="291"/>
      <c r="U163" s="291"/>
    </row>
    <row r="164" spans="1:21" ht="23.25" customHeight="1" x14ac:dyDescent="0.15">
      <c r="A164" s="318"/>
      <c r="B164" s="322"/>
      <c r="C164" s="323"/>
      <c r="D164" s="344"/>
      <c r="E164" s="342"/>
      <c r="F164" s="342"/>
      <c r="G164" s="342"/>
      <c r="H164" s="343"/>
      <c r="I164" s="335"/>
      <c r="J164" s="336"/>
      <c r="L164" s="298"/>
      <c r="M164" s="299"/>
      <c r="N164" s="299"/>
      <c r="O164" s="356"/>
      <c r="P164" s="357"/>
      <c r="Q164" s="357"/>
      <c r="R164" s="357"/>
      <c r="S164" s="358"/>
      <c r="T164" s="291"/>
      <c r="U164" s="291"/>
    </row>
    <row r="165" spans="1:21" ht="23.25" customHeight="1" x14ac:dyDescent="0.15">
      <c r="A165" s="319"/>
      <c r="B165" s="339"/>
      <c r="C165" s="340"/>
      <c r="D165" s="345"/>
      <c r="E165" s="346"/>
      <c r="F165" s="346"/>
      <c r="G165" s="346"/>
      <c r="H165" s="347"/>
      <c r="I165" s="348"/>
      <c r="J165" s="349"/>
      <c r="L165" s="293" t="s">
        <v>64</v>
      </c>
      <c r="M165" s="294"/>
      <c r="N165" s="294"/>
      <c r="O165" s="294"/>
      <c r="P165" s="294"/>
      <c r="Q165" s="294"/>
      <c r="R165" s="294"/>
      <c r="S165" s="294"/>
      <c r="T165" s="285">
        <f>I141-I149</f>
        <v>7</v>
      </c>
      <c r="U165" s="286"/>
    </row>
    <row r="166" spans="1:21" ht="23.25" customHeight="1" x14ac:dyDescent="0.15">
      <c r="A166" s="14"/>
      <c r="B166" s="44"/>
      <c r="C166" s="44"/>
      <c r="D166" s="44"/>
      <c r="E166" s="44"/>
      <c r="F166" s="44"/>
      <c r="G166" s="44"/>
      <c r="H166" s="44"/>
      <c r="I166" s="44"/>
      <c r="J166" s="44"/>
      <c r="L166" s="284" t="s">
        <v>206</v>
      </c>
      <c r="M166" s="284"/>
      <c r="N166" s="284"/>
      <c r="O166" s="284"/>
      <c r="P166" s="284"/>
      <c r="Q166" s="284"/>
      <c r="R166" s="284"/>
      <c r="S166" s="284"/>
      <c r="T166" s="284"/>
      <c r="U166" s="284"/>
    </row>
    <row r="167" spans="1:21" ht="23.25" customHeight="1" x14ac:dyDescent="0.15">
      <c r="A167" s="4"/>
      <c r="B167" s="43"/>
      <c r="C167" s="43"/>
      <c r="D167" s="43"/>
      <c r="E167" s="43"/>
      <c r="F167" s="43"/>
      <c r="G167" s="43"/>
      <c r="H167" s="43"/>
      <c r="I167" s="43"/>
      <c r="J167" s="43"/>
      <c r="L167" s="57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1:21" ht="23.25" customHeight="1" x14ac:dyDescent="0.15">
      <c r="A168" s="4"/>
      <c r="B168" s="43"/>
      <c r="C168" s="43"/>
      <c r="D168" s="43"/>
      <c r="E168" s="43"/>
      <c r="F168" s="43"/>
      <c r="G168" s="43"/>
      <c r="H168" s="43"/>
      <c r="I168" s="43"/>
      <c r="J168" s="43"/>
      <c r="L168" s="57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1:21" ht="23.25" customHeight="1" x14ac:dyDescent="0.15">
      <c r="A169" s="4"/>
      <c r="B169" s="43"/>
      <c r="C169" s="43"/>
      <c r="D169" s="43"/>
      <c r="E169" s="43"/>
      <c r="F169" s="43"/>
      <c r="G169" s="43"/>
      <c r="H169" s="43"/>
      <c r="I169" s="43"/>
      <c r="J169" s="43"/>
      <c r="L169" s="57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1:21" ht="21" customHeight="1" x14ac:dyDescent="0.15">
      <c r="A170" s="46"/>
      <c r="B170" s="43"/>
      <c r="C170" s="43"/>
      <c r="D170" s="43"/>
      <c r="E170" s="43"/>
      <c r="F170" s="43"/>
      <c r="G170" s="43"/>
      <c r="H170" s="43"/>
      <c r="I170" s="43"/>
      <c r="J170" s="43"/>
    </row>
    <row r="171" spans="1:21" ht="21" customHeight="1" x14ac:dyDescent="0.15">
      <c r="A171" s="253" t="s">
        <v>28</v>
      </c>
      <c r="B171" s="253"/>
      <c r="C171" s="253"/>
      <c r="D171" s="253"/>
      <c r="E171" s="253"/>
      <c r="F171" s="253"/>
      <c r="G171" s="253"/>
      <c r="H171" s="253"/>
      <c r="I171" s="253"/>
      <c r="J171" s="253"/>
      <c r="S171" s="383" t="s">
        <v>71</v>
      </c>
      <c r="T171" s="383"/>
      <c r="U171" s="383"/>
    </row>
    <row r="172" spans="1:21" ht="21" customHeight="1" x14ac:dyDescent="0.15">
      <c r="A172" s="40" t="s">
        <v>207</v>
      </c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21" ht="21" customHeight="1" x14ac:dyDescent="0.15">
      <c r="A173" s="13"/>
      <c r="B173" s="384" t="s">
        <v>156</v>
      </c>
      <c r="C173" s="384"/>
      <c r="D173" s="384"/>
      <c r="E173" s="384"/>
      <c r="F173" s="384"/>
      <c r="G173" s="384"/>
      <c r="H173" s="384"/>
      <c r="I173" s="384"/>
      <c r="J173" s="384"/>
    </row>
    <row r="174" spans="1:21" ht="21" customHeight="1" x14ac:dyDescent="0.15">
      <c r="A174" s="378"/>
      <c r="B174" s="379"/>
      <c r="C174" s="379"/>
      <c r="D174" s="259" t="s">
        <v>7</v>
      </c>
      <c r="E174" s="260"/>
      <c r="F174" s="260"/>
      <c r="G174" s="260"/>
      <c r="H174" s="261"/>
      <c r="I174" s="260" t="s">
        <v>43</v>
      </c>
      <c r="J174" s="261"/>
      <c r="L174" s="153"/>
      <c r="M174" s="153"/>
      <c r="N174" s="153"/>
      <c r="O174" s="154" t="s">
        <v>60</v>
      </c>
      <c r="P174" s="154"/>
      <c r="Q174" s="154"/>
      <c r="R174" s="154"/>
      <c r="S174" s="154"/>
      <c r="T174" s="154" t="s">
        <v>43</v>
      </c>
      <c r="U174" s="154"/>
    </row>
    <row r="175" spans="1:21" ht="21" customHeight="1" x14ac:dyDescent="0.15">
      <c r="A175" s="380" t="s">
        <v>13</v>
      </c>
      <c r="B175" s="381"/>
      <c r="C175" s="382"/>
      <c r="D175" s="157" t="s">
        <v>1</v>
      </c>
      <c r="E175" s="158"/>
      <c r="F175" s="158"/>
      <c r="G175" s="158"/>
      <c r="H175" s="159"/>
      <c r="I175" s="315">
        <f>SUM(I176:J179)</f>
        <v>5</v>
      </c>
      <c r="J175" s="316"/>
      <c r="L175" s="298" t="s">
        <v>12</v>
      </c>
      <c r="M175" s="299" t="s">
        <v>26</v>
      </c>
      <c r="N175" s="299"/>
      <c r="O175" s="295"/>
      <c r="P175" s="288"/>
      <c r="Q175" s="288"/>
      <c r="R175" s="288"/>
      <c r="S175" s="288"/>
      <c r="T175" s="291">
        <v>0</v>
      </c>
      <c r="U175" s="291"/>
    </row>
    <row r="176" spans="1:21" ht="21" customHeight="1" x14ac:dyDescent="0.15">
      <c r="A176" s="360" t="s">
        <v>6</v>
      </c>
      <c r="B176" s="362" t="s">
        <v>157</v>
      </c>
      <c r="C176" s="431"/>
      <c r="D176" s="229" t="s">
        <v>158</v>
      </c>
      <c r="E176" s="432"/>
      <c r="F176" s="432"/>
      <c r="G176" s="432"/>
      <c r="H176" s="230"/>
      <c r="I176" s="433">
        <v>0</v>
      </c>
      <c r="J176" s="434"/>
      <c r="L176" s="298"/>
      <c r="M176" s="299"/>
      <c r="N176" s="299"/>
      <c r="O176" s="288"/>
      <c r="P176" s="288"/>
      <c r="Q176" s="288"/>
      <c r="R176" s="288"/>
      <c r="S176" s="288"/>
      <c r="T176" s="291"/>
      <c r="U176" s="291"/>
    </row>
    <row r="177" spans="1:21" ht="21" customHeight="1" x14ac:dyDescent="0.15">
      <c r="A177" s="360"/>
      <c r="B177" s="364" t="s">
        <v>159</v>
      </c>
      <c r="C177" s="365"/>
      <c r="D177" s="366" t="s">
        <v>160</v>
      </c>
      <c r="E177" s="367"/>
      <c r="F177" s="367"/>
      <c r="G177" s="367"/>
      <c r="H177" s="368"/>
      <c r="I177" s="369">
        <v>5</v>
      </c>
      <c r="J177" s="370"/>
      <c r="K177" s="45"/>
      <c r="L177" s="298"/>
      <c r="M177" s="299"/>
      <c r="N177" s="299"/>
      <c r="O177" s="288"/>
      <c r="P177" s="288"/>
      <c r="Q177" s="288"/>
      <c r="R177" s="288"/>
      <c r="S177" s="288"/>
      <c r="T177" s="291"/>
      <c r="U177" s="291"/>
    </row>
    <row r="178" spans="1:21" ht="21" customHeight="1" x14ac:dyDescent="0.15">
      <c r="A178" s="360"/>
      <c r="B178" s="371"/>
      <c r="C178" s="372"/>
      <c r="D178" s="366"/>
      <c r="E178" s="367"/>
      <c r="F178" s="367"/>
      <c r="G178" s="367"/>
      <c r="H178" s="368"/>
      <c r="I178" s="369"/>
      <c r="J178" s="370"/>
      <c r="K178" s="45"/>
      <c r="L178" s="298"/>
      <c r="M178" s="299"/>
      <c r="N178" s="299"/>
      <c r="O178" s="288"/>
      <c r="P178" s="288"/>
      <c r="Q178" s="288"/>
      <c r="R178" s="288"/>
      <c r="S178" s="288"/>
      <c r="T178" s="291"/>
      <c r="U178" s="291"/>
    </row>
    <row r="179" spans="1:21" ht="21" customHeight="1" x14ac:dyDescent="0.15">
      <c r="A179" s="361"/>
      <c r="B179" s="373"/>
      <c r="C179" s="374"/>
      <c r="D179" s="375"/>
      <c r="E179" s="376"/>
      <c r="F179" s="376"/>
      <c r="G179" s="376"/>
      <c r="H179" s="377"/>
      <c r="I179" s="131"/>
      <c r="J179" s="132"/>
      <c r="K179" s="45"/>
      <c r="L179" s="298"/>
      <c r="M179" s="299"/>
      <c r="N179" s="299"/>
      <c r="O179" s="288"/>
      <c r="P179" s="288"/>
      <c r="Q179" s="288"/>
      <c r="R179" s="288"/>
      <c r="S179" s="288"/>
      <c r="T179" s="291"/>
      <c r="U179" s="291"/>
    </row>
    <row r="180" spans="1:21" ht="21" customHeight="1" x14ac:dyDescent="0.15">
      <c r="A180" s="5"/>
      <c r="B180" s="45"/>
      <c r="C180" s="45"/>
      <c r="D180" s="46"/>
      <c r="E180" s="46"/>
      <c r="F180" s="46"/>
      <c r="G180" s="46"/>
      <c r="H180" s="46"/>
      <c r="I180" s="46"/>
      <c r="J180" s="46"/>
      <c r="K180" s="45"/>
      <c r="L180" s="298"/>
      <c r="M180" s="299"/>
      <c r="N180" s="299"/>
      <c r="O180" s="288"/>
      <c r="P180" s="288"/>
      <c r="Q180" s="288"/>
      <c r="R180" s="288"/>
      <c r="S180" s="288"/>
      <c r="T180" s="291"/>
      <c r="U180" s="291"/>
    </row>
    <row r="181" spans="1:21" ht="23.25" customHeight="1" x14ac:dyDescent="0.15">
      <c r="K181" s="45"/>
      <c r="L181" s="298"/>
      <c r="M181" s="299"/>
      <c r="N181" s="299"/>
      <c r="O181" s="288"/>
      <c r="P181" s="288"/>
      <c r="Q181" s="288"/>
      <c r="R181" s="288"/>
      <c r="S181" s="288"/>
      <c r="T181" s="291"/>
      <c r="U181" s="291"/>
    </row>
    <row r="182" spans="1:21" ht="23.25" customHeight="1" x14ac:dyDescent="0.15">
      <c r="A182" s="378"/>
      <c r="B182" s="379"/>
      <c r="C182" s="379"/>
      <c r="D182" s="259" t="s">
        <v>60</v>
      </c>
      <c r="E182" s="260"/>
      <c r="F182" s="260"/>
      <c r="G182" s="260"/>
      <c r="H182" s="261"/>
      <c r="I182" s="260" t="s">
        <v>43</v>
      </c>
      <c r="J182" s="261"/>
      <c r="K182" s="45"/>
      <c r="L182" s="298"/>
      <c r="M182" s="109"/>
      <c r="N182" s="109"/>
      <c r="O182" s="296"/>
      <c r="P182" s="296"/>
      <c r="Q182" s="296"/>
      <c r="R182" s="296"/>
      <c r="S182" s="296"/>
      <c r="T182" s="297"/>
      <c r="U182" s="297"/>
    </row>
    <row r="183" spans="1:21" ht="23.25" customHeight="1" x14ac:dyDescent="0.15">
      <c r="A183" s="380" t="s">
        <v>62</v>
      </c>
      <c r="B183" s="381"/>
      <c r="C183" s="382"/>
      <c r="D183" s="157" t="s">
        <v>1</v>
      </c>
      <c r="E183" s="158"/>
      <c r="F183" s="158"/>
      <c r="G183" s="158"/>
      <c r="H183" s="159"/>
      <c r="I183" s="315">
        <f>+I184+I192+T175+T183+T186+T189</f>
        <v>170</v>
      </c>
      <c r="J183" s="316"/>
      <c r="K183" s="45"/>
      <c r="L183" s="298"/>
      <c r="M183" s="300" t="s">
        <v>16</v>
      </c>
      <c r="N183" s="301"/>
      <c r="O183" s="194"/>
      <c r="P183" s="422"/>
      <c r="Q183" s="422"/>
      <c r="R183" s="422"/>
      <c r="S183" s="195"/>
      <c r="T183" s="402">
        <v>0</v>
      </c>
      <c r="U183" s="403"/>
    </row>
    <row r="184" spans="1:21" ht="23.25" customHeight="1" x14ac:dyDescent="0.15">
      <c r="A184" s="317" t="s">
        <v>63</v>
      </c>
      <c r="B184" s="320" t="s">
        <v>0</v>
      </c>
      <c r="C184" s="321"/>
      <c r="D184" s="324" t="s">
        <v>208</v>
      </c>
      <c r="E184" s="325"/>
      <c r="F184" s="325"/>
      <c r="G184" s="325"/>
      <c r="H184" s="326"/>
      <c r="I184" s="333">
        <v>11</v>
      </c>
      <c r="J184" s="334"/>
      <c r="L184" s="298"/>
      <c r="M184" s="302"/>
      <c r="N184" s="303"/>
      <c r="O184" s="196"/>
      <c r="P184" s="413"/>
      <c r="Q184" s="413"/>
      <c r="R184" s="413"/>
      <c r="S184" s="197"/>
      <c r="T184" s="404"/>
      <c r="U184" s="405"/>
    </row>
    <row r="185" spans="1:21" ht="23.25" customHeight="1" x14ac:dyDescent="0.15">
      <c r="A185" s="318"/>
      <c r="B185" s="322"/>
      <c r="C185" s="323"/>
      <c r="D185" s="327"/>
      <c r="E185" s="328"/>
      <c r="F185" s="328"/>
      <c r="G185" s="328"/>
      <c r="H185" s="329"/>
      <c r="I185" s="335"/>
      <c r="J185" s="336"/>
      <c r="L185" s="298"/>
      <c r="M185" s="302"/>
      <c r="N185" s="303"/>
      <c r="O185" s="196"/>
      <c r="P185" s="413"/>
      <c r="Q185" s="413"/>
      <c r="R185" s="413"/>
      <c r="S185" s="197"/>
      <c r="T185" s="404"/>
      <c r="U185" s="405"/>
    </row>
    <row r="186" spans="1:21" ht="23.25" customHeight="1" x14ac:dyDescent="0.15">
      <c r="A186" s="318"/>
      <c r="B186" s="322"/>
      <c r="C186" s="323"/>
      <c r="D186" s="327"/>
      <c r="E186" s="328"/>
      <c r="F186" s="328"/>
      <c r="G186" s="328"/>
      <c r="H186" s="329"/>
      <c r="I186" s="335"/>
      <c r="J186" s="336"/>
      <c r="L186" s="298"/>
      <c r="M186" s="300" t="s">
        <v>10</v>
      </c>
      <c r="N186" s="301"/>
      <c r="O186" s="194" t="s">
        <v>162</v>
      </c>
      <c r="P186" s="422"/>
      <c r="Q186" s="422"/>
      <c r="R186" s="422"/>
      <c r="S186" s="195"/>
      <c r="T186" s="402">
        <v>33</v>
      </c>
      <c r="U186" s="403"/>
    </row>
    <row r="187" spans="1:21" ht="23.25" customHeight="1" x14ac:dyDescent="0.15">
      <c r="A187" s="318"/>
      <c r="B187" s="322"/>
      <c r="C187" s="323"/>
      <c r="D187" s="327"/>
      <c r="E187" s="328"/>
      <c r="F187" s="328"/>
      <c r="G187" s="328"/>
      <c r="H187" s="329"/>
      <c r="I187" s="335"/>
      <c r="J187" s="336"/>
      <c r="L187" s="298"/>
      <c r="M187" s="302"/>
      <c r="N187" s="303"/>
      <c r="O187" s="196"/>
      <c r="P187" s="413"/>
      <c r="Q187" s="413"/>
      <c r="R187" s="413"/>
      <c r="S187" s="197"/>
      <c r="T187" s="404"/>
      <c r="U187" s="405"/>
    </row>
    <row r="188" spans="1:21" ht="23.25" customHeight="1" x14ac:dyDescent="0.15">
      <c r="A188" s="318"/>
      <c r="B188" s="322"/>
      <c r="C188" s="323"/>
      <c r="D188" s="327"/>
      <c r="E188" s="328"/>
      <c r="F188" s="328"/>
      <c r="G188" s="328"/>
      <c r="H188" s="329"/>
      <c r="I188" s="335"/>
      <c r="J188" s="336"/>
      <c r="L188" s="298"/>
      <c r="M188" s="410"/>
      <c r="N188" s="411"/>
      <c r="O188" s="198"/>
      <c r="P188" s="414"/>
      <c r="Q188" s="414"/>
      <c r="R188" s="414"/>
      <c r="S188" s="199"/>
      <c r="T188" s="417"/>
      <c r="U188" s="193"/>
    </row>
    <row r="189" spans="1:21" ht="23.25" customHeight="1" x14ac:dyDescent="0.15">
      <c r="A189" s="318"/>
      <c r="B189" s="322"/>
      <c r="C189" s="323"/>
      <c r="D189" s="327"/>
      <c r="E189" s="328"/>
      <c r="F189" s="328"/>
      <c r="G189" s="328"/>
      <c r="H189" s="329"/>
      <c r="I189" s="335"/>
      <c r="J189" s="336"/>
      <c r="L189" s="298"/>
      <c r="M189" s="302" t="s">
        <v>17</v>
      </c>
      <c r="N189" s="303"/>
      <c r="O189" s="196" t="s">
        <v>163</v>
      </c>
      <c r="P189" s="413"/>
      <c r="Q189" s="413"/>
      <c r="R189" s="413"/>
      <c r="S189" s="197"/>
      <c r="T189" s="404">
        <v>113</v>
      </c>
      <c r="U189" s="405"/>
    </row>
    <row r="190" spans="1:21" ht="23.25" customHeight="1" x14ac:dyDescent="0.15">
      <c r="A190" s="318"/>
      <c r="B190" s="322"/>
      <c r="C190" s="323"/>
      <c r="D190" s="327"/>
      <c r="E190" s="328"/>
      <c r="F190" s="328"/>
      <c r="G190" s="328"/>
      <c r="H190" s="329"/>
      <c r="I190" s="335"/>
      <c r="J190" s="336"/>
      <c r="L190" s="298"/>
      <c r="M190" s="302"/>
      <c r="N190" s="303"/>
      <c r="O190" s="196"/>
      <c r="P190" s="413"/>
      <c r="Q190" s="413"/>
      <c r="R190" s="413"/>
      <c r="S190" s="197"/>
      <c r="T190" s="404"/>
      <c r="U190" s="405"/>
    </row>
    <row r="191" spans="1:21" ht="23.25" customHeight="1" x14ac:dyDescent="0.15">
      <c r="A191" s="318"/>
      <c r="B191" s="322"/>
      <c r="C191" s="323"/>
      <c r="D191" s="330"/>
      <c r="E191" s="331"/>
      <c r="F191" s="331"/>
      <c r="G191" s="331"/>
      <c r="H191" s="332"/>
      <c r="I191" s="335"/>
      <c r="J191" s="336"/>
      <c r="L191" s="298"/>
      <c r="M191" s="302"/>
      <c r="N191" s="303"/>
      <c r="O191" s="196"/>
      <c r="P191" s="413"/>
      <c r="Q191" s="413"/>
      <c r="R191" s="413"/>
      <c r="S191" s="197"/>
      <c r="T191" s="404"/>
      <c r="U191" s="405"/>
    </row>
    <row r="192" spans="1:21" ht="23.25" customHeight="1" x14ac:dyDescent="0.15">
      <c r="A192" s="318"/>
      <c r="B192" s="322" t="s">
        <v>52</v>
      </c>
      <c r="C192" s="323"/>
      <c r="D192" s="341" t="s">
        <v>164</v>
      </c>
      <c r="E192" s="342"/>
      <c r="F192" s="342"/>
      <c r="G192" s="342"/>
      <c r="H192" s="343"/>
      <c r="I192" s="335">
        <v>13</v>
      </c>
      <c r="J192" s="336"/>
      <c r="L192" s="298"/>
      <c r="M192" s="302"/>
      <c r="N192" s="303"/>
      <c r="O192" s="196"/>
      <c r="P192" s="413"/>
      <c r="Q192" s="413"/>
      <c r="R192" s="413"/>
      <c r="S192" s="197"/>
      <c r="T192" s="404"/>
      <c r="U192" s="405"/>
    </row>
    <row r="193" spans="1:21" ht="23.25" customHeight="1" x14ac:dyDescent="0.15">
      <c r="A193" s="318"/>
      <c r="B193" s="322"/>
      <c r="C193" s="323"/>
      <c r="D193" s="344"/>
      <c r="E193" s="342"/>
      <c r="F193" s="342"/>
      <c r="G193" s="342"/>
      <c r="H193" s="343"/>
      <c r="I193" s="335"/>
      <c r="J193" s="336"/>
      <c r="L193" s="298"/>
      <c r="M193" s="302"/>
      <c r="N193" s="303"/>
      <c r="O193" s="196"/>
      <c r="P193" s="413"/>
      <c r="Q193" s="413"/>
      <c r="R193" s="413"/>
      <c r="S193" s="197"/>
      <c r="T193" s="404"/>
      <c r="U193" s="405"/>
    </row>
    <row r="194" spans="1:21" ht="23.25" customHeight="1" x14ac:dyDescent="0.15">
      <c r="A194" s="318"/>
      <c r="B194" s="322"/>
      <c r="C194" s="323"/>
      <c r="D194" s="344"/>
      <c r="E194" s="342"/>
      <c r="F194" s="342"/>
      <c r="G194" s="342"/>
      <c r="H194" s="343"/>
      <c r="I194" s="335"/>
      <c r="J194" s="336"/>
      <c r="L194" s="298"/>
      <c r="M194" s="302"/>
      <c r="N194" s="303"/>
      <c r="O194" s="196"/>
      <c r="P194" s="413"/>
      <c r="Q194" s="413"/>
      <c r="R194" s="413"/>
      <c r="S194" s="197"/>
      <c r="T194" s="404"/>
      <c r="U194" s="405"/>
    </row>
    <row r="195" spans="1:21" ht="23.25" customHeight="1" x14ac:dyDescent="0.15">
      <c r="A195" s="318"/>
      <c r="B195" s="322"/>
      <c r="C195" s="323"/>
      <c r="D195" s="344"/>
      <c r="E195" s="342"/>
      <c r="F195" s="342"/>
      <c r="G195" s="342"/>
      <c r="H195" s="343"/>
      <c r="I195" s="335"/>
      <c r="J195" s="336"/>
      <c r="L195" s="298"/>
      <c r="M195" s="302"/>
      <c r="N195" s="303"/>
      <c r="O195" s="196"/>
      <c r="P195" s="413"/>
      <c r="Q195" s="413"/>
      <c r="R195" s="413"/>
      <c r="S195" s="197"/>
      <c r="T195" s="404"/>
      <c r="U195" s="405"/>
    </row>
    <row r="196" spans="1:21" ht="23.25" customHeight="1" x14ac:dyDescent="0.15">
      <c r="A196" s="318"/>
      <c r="B196" s="322"/>
      <c r="C196" s="323"/>
      <c r="D196" s="344"/>
      <c r="E196" s="342"/>
      <c r="F196" s="342"/>
      <c r="G196" s="342"/>
      <c r="H196" s="343"/>
      <c r="I196" s="335"/>
      <c r="J196" s="336"/>
      <c r="L196" s="298"/>
      <c r="M196" s="302"/>
      <c r="N196" s="303"/>
      <c r="O196" s="196"/>
      <c r="P196" s="413"/>
      <c r="Q196" s="413"/>
      <c r="R196" s="413"/>
      <c r="S196" s="197"/>
      <c r="T196" s="404"/>
      <c r="U196" s="405"/>
    </row>
    <row r="197" spans="1:21" ht="23.25" customHeight="1" x14ac:dyDescent="0.15">
      <c r="A197" s="318"/>
      <c r="B197" s="322"/>
      <c r="C197" s="323"/>
      <c r="D197" s="344"/>
      <c r="E197" s="342"/>
      <c r="F197" s="342"/>
      <c r="G197" s="342"/>
      <c r="H197" s="343"/>
      <c r="I197" s="335"/>
      <c r="J197" s="336"/>
      <c r="L197" s="298"/>
      <c r="M197" s="302"/>
      <c r="N197" s="303"/>
      <c r="O197" s="196"/>
      <c r="P197" s="413"/>
      <c r="Q197" s="413"/>
      <c r="R197" s="413"/>
      <c r="S197" s="197"/>
      <c r="T197" s="404"/>
      <c r="U197" s="405"/>
    </row>
    <row r="198" spans="1:21" ht="23.25" customHeight="1" x14ac:dyDescent="0.15">
      <c r="A198" s="318"/>
      <c r="B198" s="322"/>
      <c r="C198" s="323"/>
      <c r="D198" s="344"/>
      <c r="E198" s="342"/>
      <c r="F198" s="342"/>
      <c r="G198" s="342"/>
      <c r="H198" s="343"/>
      <c r="I198" s="335"/>
      <c r="J198" s="336"/>
      <c r="L198" s="298"/>
      <c r="M198" s="304"/>
      <c r="N198" s="305"/>
      <c r="O198" s="423"/>
      <c r="P198" s="424"/>
      <c r="Q198" s="424"/>
      <c r="R198" s="424"/>
      <c r="S198" s="425"/>
      <c r="T198" s="406"/>
      <c r="U198" s="407"/>
    </row>
    <row r="199" spans="1:21" ht="23.25" customHeight="1" x14ac:dyDescent="0.15">
      <c r="A199" s="319"/>
      <c r="B199" s="339"/>
      <c r="C199" s="340"/>
      <c r="D199" s="345"/>
      <c r="E199" s="346"/>
      <c r="F199" s="346"/>
      <c r="G199" s="346"/>
      <c r="H199" s="347"/>
      <c r="I199" s="348"/>
      <c r="J199" s="349"/>
      <c r="L199" s="293" t="s">
        <v>64</v>
      </c>
      <c r="M199" s="294"/>
      <c r="N199" s="294"/>
      <c r="O199" s="294"/>
      <c r="P199" s="294"/>
      <c r="Q199" s="294"/>
      <c r="R199" s="294"/>
      <c r="S199" s="294"/>
      <c r="T199" s="315">
        <f>+I175-I183</f>
        <v>-165</v>
      </c>
      <c r="U199" s="316"/>
    </row>
    <row r="200" spans="1:21" ht="23.25" customHeight="1" x14ac:dyDescent="0.1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L200" s="284" t="s">
        <v>244</v>
      </c>
      <c r="M200" s="284"/>
      <c r="N200" s="284"/>
      <c r="O200" s="284"/>
      <c r="P200" s="284"/>
      <c r="Q200" s="284"/>
      <c r="R200" s="284"/>
      <c r="S200" s="284"/>
      <c r="T200" s="284"/>
      <c r="U200" s="284"/>
    </row>
    <row r="201" spans="1:21" ht="21" customHeight="1" x14ac:dyDescent="0.15">
      <c r="L201" s="57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1:21" ht="21" customHeight="1" x14ac:dyDescent="0.15">
      <c r="L202" s="57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1:21" ht="21" customHeight="1" x14ac:dyDescent="0.15">
      <c r="L203" s="57"/>
      <c r="M203" s="57"/>
      <c r="N203" s="57"/>
      <c r="O203" s="57"/>
      <c r="P203" s="57"/>
      <c r="Q203" s="57"/>
      <c r="R203" s="57"/>
      <c r="S203" s="57"/>
      <c r="T203" s="57"/>
      <c r="U203" s="57"/>
    </row>
    <row r="205" spans="1:21" ht="21" customHeight="1" x14ac:dyDescent="0.15">
      <c r="A205" s="253" t="s">
        <v>28</v>
      </c>
      <c r="B205" s="253"/>
      <c r="C205" s="253"/>
      <c r="D205" s="253"/>
      <c r="E205" s="253"/>
      <c r="F205" s="253"/>
      <c r="G205" s="253"/>
      <c r="H205" s="253"/>
      <c r="I205" s="253"/>
      <c r="J205" s="253"/>
      <c r="S205" s="383" t="s">
        <v>71</v>
      </c>
      <c r="T205" s="383"/>
      <c r="U205" s="383"/>
    </row>
    <row r="206" spans="1:21" ht="21" customHeight="1" x14ac:dyDescent="0.15">
      <c r="A206" s="40" t="s">
        <v>207</v>
      </c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21" ht="21" customHeight="1" x14ac:dyDescent="0.15">
      <c r="A207" s="13"/>
      <c r="B207" s="384" t="s">
        <v>165</v>
      </c>
      <c r="C207" s="384"/>
      <c r="D207" s="384"/>
      <c r="E207" s="384"/>
      <c r="F207" s="384"/>
      <c r="G207" s="384"/>
      <c r="H207" s="384"/>
      <c r="I207" s="384"/>
      <c r="J207" s="384"/>
    </row>
    <row r="208" spans="1:21" ht="21" customHeight="1" x14ac:dyDescent="0.15">
      <c r="A208" s="378"/>
      <c r="B208" s="379"/>
      <c r="C208" s="379"/>
      <c r="D208" s="259" t="s">
        <v>7</v>
      </c>
      <c r="E208" s="260"/>
      <c r="F208" s="260"/>
      <c r="G208" s="260"/>
      <c r="H208" s="261"/>
      <c r="I208" s="260" t="s">
        <v>43</v>
      </c>
      <c r="J208" s="261"/>
      <c r="L208" s="153"/>
      <c r="M208" s="153"/>
      <c r="N208" s="153"/>
      <c r="O208" s="154" t="s">
        <v>60</v>
      </c>
      <c r="P208" s="154"/>
      <c r="Q208" s="154"/>
      <c r="R208" s="154"/>
      <c r="S208" s="154"/>
      <c r="T208" s="154" t="s">
        <v>43</v>
      </c>
      <c r="U208" s="154"/>
    </row>
    <row r="209" spans="1:21" ht="21" customHeight="1" x14ac:dyDescent="0.15">
      <c r="A209" s="380" t="s">
        <v>13</v>
      </c>
      <c r="B209" s="381"/>
      <c r="C209" s="382"/>
      <c r="D209" s="157" t="s">
        <v>1</v>
      </c>
      <c r="E209" s="158"/>
      <c r="F209" s="158"/>
      <c r="G209" s="158"/>
      <c r="H209" s="159"/>
      <c r="I209" s="315">
        <f>SUM(I210:J214)</f>
        <v>1628</v>
      </c>
      <c r="J209" s="316"/>
      <c r="L209" s="298" t="s">
        <v>12</v>
      </c>
      <c r="M209" s="299" t="s">
        <v>26</v>
      </c>
      <c r="N209" s="299"/>
      <c r="O209" s="295"/>
      <c r="P209" s="288"/>
      <c r="Q209" s="288"/>
      <c r="R209" s="288"/>
      <c r="S209" s="288"/>
      <c r="T209" s="291">
        <v>0</v>
      </c>
      <c r="U209" s="291"/>
    </row>
    <row r="210" spans="1:21" ht="21" customHeight="1" x14ac:dyDescent="0.15">
      <c r="A210" s="298" t="s">
        <v>6</v>
      </c>
      <c r="B210" s="362" t="s">
        <v>166</v>
      </c>
      <c r="C210" s="363"/>
      <c r="D210" s="344" t="s">
        <v>209</v>
      </c>
      <c r="E210" s="342"/>
      <c r="F210" s="342"/>
      <c r="G210" s="342"/>
      <c r="H210" s="343"/>
      <c r="I210" s="335">
        <f>+(600*20*6)*0.001</f>
        <v>72</v>
      </c>
      <c r="J210" s="336"/>
      <c r="L210" s="298"/>
      <c r="M210" s="299"/>
      <c r="N210" s="299"/>
      <c r="O210" s="288"/>
      <c r="P210" s="288"/>
      <c r="Q210" s="288"/>
      <c r="R210" s="288"/>
      <c r="S210" s="288"/>
      <c r="T210" s="291"/>
      <c r="U210" s="291"/>
    </row>
    <row r="211" spans="1:21" ht="21" customHeight="1" x14ac:dyDescent="0.15">
      <c r="A211" s="298"/>
      <c r="B211" s="364" t="s">
        <v>168</v>
      </c>
      <c r="C211" s="365"/>
      <c r="D211" s="366" t="s">
        <v>210</v>
      </c>
      <c r="E211" s="367"/>
      <c r="F211" s="367"/>
      <c r="G211" s="367"/>
      <c r="H211" s="368"/>
      <c r="I211" s="335">
        <f>+(200*10*6)*0.001</f>
        <v>12</v>
      </c>
      <c r="J211" s="336"/>
      <c r="K211" s="45"/>
      <c r="L211" s="298"/>
      <c r="M211" s="299"/>
      <c r="N211" s="299"/>
      <c r="O211" s="288"/>
      <c r="P211" s="288"/>
      <c r="Q211" s="288"/>
      <c r="R211" s="288"/>
      <c r="S211" s="288"/>
      <c r="T211" s="291"/>
      <c r="U211" s="291"/>
    </row>
    <row r="212" spans="1:21" ht="21" customHeight="1" x14ac:dyDescent="0.15">
      <c r="A212" s="298"/>
      <c r="B212" s="429" t="s">
        <v>170</v>
      </c>
      <c r="C212" s="430"/>
      <c r="D212" s="344" t="s">
        <v>171</v>
      </c>
      <c r="E212" s="342"/>
      <c r="F212" s="342"/>
      <c r="G212" s="342"/>
      <c r="H212" s="343"/>
      <c r="I212" s="335">
        <f>+(500*30*40)*0.001</f>
        <v>600</v>
      </c>
      <c r="J212" s="336"/>
      <c r="K212" s="45"/>
      <c r="L212" s="298"/>
      <c r="M212" s="299"/>
      <c r="N212" s="299"/>
      <c r="O212" s="288"/>
      <c r="P212" s="288"/>
      <c r="Q212" s="288"/>
      <c r="R212" s="288"/>
      <c r="S212" s="288"/>
      <c r="T212" s="291"/>
      <c r="U212" s="291"/>
    </row>
    <row r="213" spans="1:21" ht="21" customHeight="1" x14ac:dyDescent="0.15">
      <c r="A213" s="298"/>
      <c r="B213" s="341" t="s">
        <v>172</v>
      </c>
      <c r="C213" s="58"/>
      <c r="D213" s="344" t="s">
        <v>173</v>
      </c>
      <c r="E213" s="342"/>
      <c r="F213" s="342"/>
      <c r="G213" s="342"/>
      <c r="H213" s="343"/>
      <c r="I213" s="335">
        <f>+(500*20*40*2)*0.001</f>
        <v>800</v>
      </c>
      <c r="J213" s="336"/>
      <c r="K213" s="45"/>
      <c r="L213" s="298"/>
      <c r="M213" s="299"/>
      <c r="N213" s="299"/>
      <c r="O213" s="288"/>
      <c r="P213" s="288"/>
      <c r="Q213" s="288"/>
      <c r="R213" s="288"/>
      <c r="S213" s="288"/>
      <c r="T213" s="291"/>
      <c r="U213" s="291"/>
    </row>
    <row r="214" spans="1:21" ht="21" customHeight="1" x14ac:dyDescent="0.15">
      <c r="A214" s="298"/>
      <c r="B214" s="426" t="s">
        <v>174</v>
      </c>
      <c r="C214" s="427"/>
      <c r="D214" s="345" t="s">
        <v>175</v>
      </c>
      <c r="E214" s="346"/>
      <c r="F214" s="346"/>
      <c r="G214" s="346"/>
      <c r="H214" s="347"/>
      <c r="I214" s="428">
        <f>+(500*12*24)*0.001</f>
        <v>144</v>
      </c>
      <c r="J214" s="349"/>
      <c r="K214" s="45"/>
      <c r="L214" s="298"/>
      <c r="M214" s="299"/>
      <c r="N214" s="299"/>
      <c r="O214" s="288"/>
      <c r="P214" s="288"/>
      <c r="Q214" s="288"/>
      <c r="R214" s="288"/>
      <c r="S214" s="288"/>
      <c r="T214" s="291"/>
      <c r="U214" s="291"/>
    </row>
    <row r="215" spans="1:21" ht="23.25" customHeight="1" x14ac:dyDescent="0.15">
      <c r="K215" s="45"/>
      <c r="L215" s="298"/>
      <c r="M215" s="299"/>
      <c r="N215" s="299"/>
      <c r="O215" s="288"/>
      <c r="P215" s="288"/>
      <c r="Q215" s="288"/>
      <c r="R215" s="288"/>
      <c r="S215" s="288"/>
      <c r="T215" s="291"/>
      <c r="U215" s="291"/>
    </row>
    <row r="216" spans="1:21" ht="23.25" customHeight="1" x14ac:dyDescent="0.15">
      <c r="A216" s="378"/>
      <c r="B216" s="379"/>
      <c r="C216" s="379"/>
      <c r="D216" s="259" t="s">
        <v>60</v>
      </c>
      <c r="E216" s="260"/>
      <c r="F216" s="260"/>
      <c r="G216" s="260"/>
      <c r="H216" s="261"/>
      <c r="I216" s="260" t="s">
        <v>43</v>
      </c>
      <c r="J216" s="261"/>
      <c r="K216" s="45"/>
      <c r="L216" s="298"/>
      <c r="M216" s="109"/>
      <c r="N216" s="109"/>
      <c r="O216" s="296"/>
      <c r="P216" s="296"/>
      <c r="Q216" s="296"/>
      <c r="R216" s="296"/>
      <c r="S216" s="296"/>
      <c r="T216" s="297"/>
      <c r="U216" s="297"/>
    </row>
    <row r="217" spans="1:21" ht="23.25" customHeight="1" x14ac:dyDescent="0.15">
      <c r="A217" s="380" t="s">
        <v>62</v>
      </c>
      <c r="B217" s="381"/>
      <c r="C217" s="382"/>
      <c r="D217" s="157" t="s">
        <v>1</v>
      </c>
      <c r="E217" s="158"/>
      <c r="F217" s="158"/>
      <c r="G217" s="158"/>
      <c r="H217" s="159"/>
      <c r="I217" s="315">
        <f>+I218+I226+T209+T217+T223+T229</f>
        <v>1393</v>
      </c>
      <c r="J217" s="316"/>
      <c r="K217" s="45"/>
      <c r="L217" s="298"/>
      <c r="M217" s="300" t="s">
        <v>16</v>
      </c>
      <c r="N217" s="301"/>
      <c r="O217" s="306"/>
      <c r="P217" s="307"/>
      <c r="Q217" s="307"/>
      <c r="R217" s="307"/>
      <c r="S217" s="308"/>
      <c r="T217" s="402">
        <v>0</v>
      </c>
      <c r="U217" s="403"/>
    </row>
    <row r="218" spans="1:21" ht="23.25" customHeight="1" x14ac:dyDescent="0.15">
      <c r="A218" s="317" t="s">
        <v>63</v>
      </c>
      <c r="B218" s="320" t="s">
        <v>0</v>
      </c>
      <c r="C218" s="321"/>
      <c r="D218" s="324" t="s">
        <v>208</v>
      </c>
      <c r="E218" s="325"/>
      <c r="F218" s="325"/>
      <c r="G218" s="325"/>
      <c r="H218" s="326"/>
      <c r="I218" s="435">
        <v>252</v>
      </c>
      <c r="J218" s="436"/>
      <c r="L218" s="298"/>
      <c r="M218" s="302"/>
      <c r="N218" s="303"/>
      <c r="O218" s="309"/>
      <c r="P218" s="310"/>
      <c r="Q218" s="310"/>
      <c r="R218" s="310"/>
      <c r="S218" s="311"/>
      <c r="T218" s="404"/>
      <c r="U218" s="405"/>
    </row>
    <row r="219" spans="1:21" ht="23.25" customHeight="1" x14ac:dyDescent="0.15">
      <c r="A219" s="318"/>
      <c r="B219" s="322"/>
      <c r="C219" s="323"/>
      <c r="D219" s="327"/>
      <c r="E219" s="328"/>
      <c r="F219" s="328"/>
      <c r="G219" s="328"/>
      <c r="H219" s="329"/>
      <c r="I219" s="437"/>
      <c r="J219" s="438"/>
      <c r="L219" s="298"/>
      <c r="M219" s="302"/>
      <c r="N219" s="303"/>
      <c r="O219" s="309"/>
      <c r="P219" s="310"/>
      <c r="Q219" s="310"/>
      <c r="R219" s="310"/>
      <c r="S219" s="311"/>
      <c r="T219" s="404"/>
      <c r="U219" s="405"/>
    </row>
    <row r="220" spans="1:21" ht="23.25" customHeight="1" x14ac:dyDescent="0.15">
      <c r="A220" s="318"/>
      <c r="B220" s="322"/>
      <c r="C220" s="323"/>
      <c r="D220" s="327"/>
      <c r="E220" s="328"/>
      <c r="F220" s="328"/>
      <c r="G220" s="328"/>
      <c r="H220" s="329"/>
      <c r="I220" s="437"/>
      <c r="J220" s="438"/>
      <c r="L220" s="298"/>
      <c r="M220" s="302"/>
      <c r="N220" s="303"/>
      <c r="O220" s="309"/>
      <c r="P220" s="310"/>
      <c r="Q220" s="310"/>
      <c r="R220" s="310"/>
      <c r="S220" s="311"/>
      <c r="T220" s="404"/>
      <c r="U220" s="405"/>
    </row>
    <row r="221" spans="1:21" ht="23.25" customHeight="1" x14ac:dyDescent="0.15">
      <c r="A221" s="318"/>
      <c r="B221" s="322"/>
      <c r="C221" s="323"/>
      <c r="D221" s="327"/>
      <c r="E221" s="328"/>
      <c r="F221" s="328"/>
      <c r="G221" s="328"/>
      <c r="H221" s="329"/>
      <c r="I221" s="437"/>
      <c r="J221" s="438"/>
      <c r="L221" s="298"/>
      <c r="M221" s="302"/>
      <c r="N221" s="303"/>
      <c r="O221" s="309"/>
      <c r="P221" s="310"/>
      <c r="Q221" s="310"/>
      <c r="R221" s="310"/>
      <c r="S221" s="311"/>
      <c r="T221" s="404"/>
      <c r="U221" s="405"/>
    </row>
    <row r="222" spans="1:21" ht="23.25" customHeight="1" x14ac:dyDescent="0.15">
      <c r="A222" s="318"/>
      <c r="B222" s="322"/>
      <c r="C222" s="323"/>
      <c r="D222" s="327"/>
      <c r="E222" s="328"/>
      <c r="F222" s="328"/>
      <c r="G222" s="328"/>
      <c r="H222" s="329"/>
      <c r="I222" s="437"/>
      <c r="J222" s="438"/>
      <c r="L222" s="298"/>
      <c r="M222" s="304"/>
      <c r="N222" s="305"/>
      <c r="O222" s="312"/>
      <c r="P222" s="313"/>
      <c r="Q222" s="313"/>
      <c r="R222" s="313"/>
      <c r="S222" s="314"/>
      <c r="T222" s="406"/>
      <c r="U222" s="407"/>
    </row>
    <row r="223" spans="1:21" ht="23.25" customHeight="1" x14ac:dyDescent="0.15">
      <c r="A223" s="318"/>
      <c r="B223" s="322"/>
      <c r="C223" s="323"/>
      <c r="D223" s="327"/>
      <c r="E223" s="328"/>
      <c r="F223" s="328"/>
      <c r="G223" s="328"/>
      <c r="H223" s="329"/>
      <c r="I223" s="437"/>
      <c r="J223" s="438"/>
      <c r="L223" s="298"/>
      <c r="M223" s="408" t="s">
        <v>10</v>
      </c>
      <c r="N223" s="409"/>
      <c r="O223" s="247" t="s">
        <v>211</v>
      </c>
      <c r="P223" s="412"/>
      <c r="Q223" s="412"/>
      <c r="R223" s="412"/>
      <c r="S223" s="248"/>
      <c r="T223" s="415">
        <v>1022</v>
      </c>
      <c r="U223" s="416"/>
    </row>
    <row r="224" spans="1:21" ht="23.25" customHeight="1" x14ac:dyDescent="0.15">
      <c r="A224" s="318"/>
      <c r="B224" s="322"/>
      <c r="C224" s="323"/>
      <c r="D224" s="327"/>
      <c r="E224" s="328"/>
      <c r="F224" s="328"/>
      <c r="G224" s="328"/>
      <c r="H224" s="329"/>
      <c r="I224" s="437"/>
      <c r="J224" s="438"/>
      <c r="L224" s="298"/>
      <c r="M224" s="302"/>
      <c r="N224" s="303"/>
      <c r="O224" s="196"/>
      <c r="P224" s="413"/>
      <c r="Q224" s="413"/>
      <c r="R224" s="413"/>
      <c r="S224" s="197"/>
      <c r="T224" s="404"/>
      <c r="U224" s="405"/>
    </row>
    <row r="225" spans="1:21" ht="23.25" customHeight="1" x14ac:dyDescent="0.15">
      <c r="A225" s="318"/>
      <c r="B225" s="322"/>
      <c r="C225" s="323"/>
      <c r="D225" s="330"/>
      <c r="E225" s="331"/>
      <c r="F225" s="331"/>
      <c r="G225" s="331"/>
      <c r="H225" s="332"/>
      <c r="I225" s="439"/>
      <c r="J225" s="440"/>
      <c r="L225" s="298"/>
      <c r="M225" s="302"/>
      <c r="N225" s="303"/>
      <c r="O225" s="196"/>
      <c r="P225" s="413"/>
      <c r="Q225" s="413"/>
      <c r="R225" s="413"/>
      <c r="S225" s="197"/>
      <c r="T225" s="404"/>
      <c r="U225" s="405"/>
    </row>
    <row r="226" spans="1:21" ht="23.25" customHeight="1" x14ac:dyDescent="0.15">
      <c r="A226" s="318"/>
      <c r="B226" s="322" t="s">
        <v>52</v>
      </c>
      <c r="C226" s="323"/>
      <c r="D226" s="341" t="s">
        <v>177</v>
      </c>
      <c r="E226" s="342"/>
      <c r="F226" s="342"/>
      <c r="G226" s="342"/>
      <c r="H226" s="343"/>
      <c r="I226" s="335">
        <v>11</v>
      </c>
      <c r="J226" s="336"/>
      <c r="L226" s="298"/>
      <c r="M226" s="302"/>
      <c r="N226" s="303"/>
      <c r="O226" s="196"/>
      <c r="P226" s="413"/>
      <c r="Q226" s="413"/>
      <c r="R226" s="413"/>
      <c r="S226" s="197"/>
      <c r="T226" s="404"/>
      <c r="U226" s="405"/>
    </row>
    <row r="227" spans="1:21" ht="23.25" customHeight="1" x14ac:dyDescent="0.15">
      <c r="A227" s="318"/>
      <c r="B227" s="322"/>
      <c r="C227" s="323"/>
      <c r="D227" s="344"/>
      <c r="E227" s="342"/>
      <c r="F227" s="342"/>
      <c r="G227" s="342"/>
      <c r="H227" s="343"/>
      <c r="I227" s="335"/>
      <c r="J227" s="336"/>
      <c r="L227" s="298"/>
      <c r="M227" s="302"/>
      <c r="N227" s="303"/>
      <c r="O227" s="196"/>
      <c r="P227" s="413"/>
      <c r="Q227" s="413"/>
      <c r="R227" s="413"/>
      <c r="S227" s="197"/>
      <c r="T227" s="404"/>
      <c r="U227" s="405"/>
    </row>
    <row r="228" spans="1:21" ht="23.25" customHeight="1" x14ac:dyDescent="0.15">
      <c r="A228" s="318"/>
      <c r="B228" s="322"/>
      <c r="C228" s="323"/>
      <c r="D228" s="344"/>
      <c r="E228" s="342"/>
      <c r="F228" s="342"/>
      <c r="G228" s="342"/>
      <c r="H228" s="343"/>
      <c r="I228" s="335"/>
      <c r="J228" s="336"/>
      <c r="L228" s="298"/>
      <c r="M228" s="410"/>
      <c r="N228" s="411"/>
      <c r="O228" s="198"/>
      <c r="P228" s="414"/>
      <c r="Q228" s="414"/>
      <c r="R228" s="414"/>
      <c r="S228" s="199"/>
      <c r="T228" s="417"/>
      <c r="U228" s="193"/>
    </row>
    <row r="229" spans="1:21" ht="23.25" customHeight="1" x14ac:dyDescent="0.15">
      <c r="A229" s="318"/>
      <c r="B229" s="322"/>
      <c r="C229" s="323"/>
      <c r="D229" s="344"/>
      <c r="E229" s="342"/>
      <c r="F229" s="342"/>
      <c r="G229" s="342"/>
      <c r="H229" s="343"/>
      <c r="I229" s="335"/>
      <c r="J229" s="336"/>
      <c r="L229" s="298"/>
      <c r="M229" s="111" t="s">
        <v>17</v>
      </c>
      <c r="N229" s="111"/>
      <c r="O229" s="194" t="s">
        <v>178</v>
      </c>
      <c r="P229" s="422"/>
      <c r="Q229" s="422"/>
      <c r="R229" s="422"/>
      <c r="S229" s="195"/>
      <c r="T229" s="359">
        <v>108</v>
      </c>
      <c r="U229" s="359"/>
    </row>
    <row r="230" spans="1:21" ht="23.25" customHeight="1" x14ac:dyDescent="0.15">
      <c r="A230" s="318"/>
      <c r="B230" s="322"/>
      <c r="C230" s="323"/>
      <c r="D230" s="344"/>
      <c r="E230" s="342"/>
      <c r="F230" s="342"/>
      <c r="G230" s="342"/>
      <c r="H230" s="343"/>
      <c r="I230" s="335"/>
      <c r="J230" s="336"/>
      <c r="L230" s="298"/>
      <c r="M230" s="299"/>
      <c r="N230" s="299"/>
      <c r="O230" s="196"/>
      <c r="P230" s="413"/>
      <c r="Q230" s="413"/>
      <c r="R230" s="413"/>
      <c r="S230" s="197"/>
      <c r="T230" s="291"/>
      <c r="U230" s="291"/>
    </row>
    <row r="231" spans="1:21" ht="23.25" customHeight="1" x14ac:dyDescent="0.15">
      <c r="A231" s="318"/>
      <c r="B231" s="322"/>
      <c r="C231" s="323"/>
      <c r="D231" s="344"/>
      <c r="E231" s="342"/>
      <c r="F231" s="342"/>
      <c r="G231" s="342"/>
      <c r="H231" s="343"/>
      <c r="I231" s="335"/>
      <c r="J231" s="336"/>
      <c r="L231" s="298"/>
      <c r="M231" s="299"/>
      <c r="N231" s="299"/>
      <c r="O231" s="196"/>
      <c r="P231" s="413"/>
      <c r="Q231" s="413"/>
      <c r="R231" s="413"/>
      <c r="S231" s="197"/>
      <c r="T231" s="291"/>
      <c r="U231" s="291"/>
    </row>
    <row r="232" spans="1:21" ht="23.25" customHeight="1" x14ac:dyDescent="0.15">
      <c r="A232" s="318"/>
      <c r="B232" s="322"/>
      <c r="C232" s="323"/>
      <c r="D232" s="344"/>
      <c r="E232" s="342"/>
      <c r="F232" s="342"/>
      <c r="G232" s="342"/>
      <c r="H232" s="343"/>
      <c r="I232" s="335"/>
      <c r="J232" s="336"/>
      <c r="L232" s="298"/>
      <c r="M232" s="299"/>
      <c r="N232" s="299"/>
      <c r="O232" s="423"/>
      <c r="P232" s="424"/>
      <c r="Q232" s="424"/>
      <c r="R232" s="424"/>
      <c r="S232" s="425"/>
      <c r="T232" s="291"/>
      <c r="U232" s="291"/>
    </row>
    <row r="233" spans="1:21" ht="23.25" customHeight="1" x14ac:dyDescent="0.15">
      <c r="A233" s="319"/>
      <c r="B233" s="339"/>
      <c r="C233" s="340"/>
      <c r="D233" s="345"/>
      <c r="E233" s="346"/>
      <c r="F233" s="346"/>
      <c r="G233" s="346"/>
      <c r="H233" s="347"/>
      <c r="I233" s="348"/>
      <c r="J233" s="349"/>
      <c r="L233" s="293" t="s">
        <v>64</v>
      </c>
      <c r="M233" s="294"/>
      <c r="N233" s="294"/>
      <c r="O233" s="294"/>
      <c r="P233" s="294"/>
      <c r="Q233" s="294"/>
      <c r="R233" s="294"/>
      <c r="S233" s="294"/>
      <c r="T233" s="315">
        <f>+I209-I217</f>
        <v>235</v>
      </c>
      <c r="U233" s="316"/>
    </row>
    <row r="234" spans="1:21" ht="23.25" customHeight="1" x14ac:dyDescent="0.1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L234" s="284" t="s">
        <v>244</v>
      </c>
      <c r="M234" s="284"/>
      <c r="N234" s="284"/>
      <c r="O234" s="284"/>
      <c r="P234" s="284"/>
      <c r="Q234" s="284"/>
      <c r="R234" s="284"/>
      <c r="S234" s="284"/>
      <c r="T234" s="284"/>
      <c r="U234" s="284"/>
    </row>
    <row r="235" spans="1:21" ht="21" customHeight="1" x14ac:dyDescent="0.15">
      <c r="L235" s="57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1:21" ht="21" customHeight="1" x14ac:dyDescent="0.15">
      <c r="L236" s="57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1:21" ht="21" customHeight="1" x14ac:dyDescent="0.15">
      <c r="L237" s="57"/>
      <c r="M237" s="57"/>
      <c r="N237" s="57"/>
      <c r="O237" s="57"/>
      <c r="P237" s="57"/>
      <c r="Q237" s="57"/>
      <c r="R237" s="57"/>
      <c r="S237" s="57"/>
      <c r="T237" s="57"/>
      <c r="U237" s="57"/>
    </row>
    <row r="239" spans="1:21" ht="21" customHeight="1" x14ac:dyDescent="0.15">
      <c r="A239" s="253" t="s">
        <v>28</v>
      </c>
      <c r="B239" s="253"/>
      <c r="C239" s="253"/>
      <c r="D239" s="253"/>
      <c r="E239" s="253"/>
      <c r="F239" s="253"/>
      <c r="G239" s="253"/>
      <c r="H239" s="253"/>
      <c r="I239" s="253"/>
      <c r="J239" s="253"/>
      <c r="S239" s="383" t="s">
        <v>71</v>
      </c>
      <c r="T239" s="383"/>
      <c r="U239" s="383"/>
    </row>
    <row r="240" spans="1:21" ht="21" customHeight="1" x14ac:dyDescent="0.15">
      <c r="A240" s="40" t="s">
        <v>207</v>
      </c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21" ht="21" customHeight="1" x14ac:dyDescent="0.15">
      <c r="A241" s="13"/>
      <c r="B241" s="384" t="s">
        <v>179</v>
      </c>
      <c r="C241" s="384"/>
      <c r="D241" s="384"/>
      <c r="E241" s="384"/>
      <c r="F241" s="384"/>
      <c r="G241" s="384"/>
      <c r="H241" s="384"/>
      <c r="I241" s="384"/>
      <c r="J241" s="384"/>
    </row>
    <row r="242" spans="1:21" ht="21" customHeight="1" x14ac:dyDescent="0.15">
      <c r="A242" s="378"/>
      <c r="B242" s="379"/>
      <c r="C242" s="379"/>
      <c r="D242" s="259" t="s">
        <v>7</v>
      </c>
      <c r="E242" s="260"/>
      <c r="F242" s="260"/>
      <c r="G242" s="260"/>
      <c r="H242" s="261"/>
      <c r="I242" s="260" t="s">
        <v>43</v>
      </c>
      <c r="J242" s="261"/>
      <c r="L242" s="153"/>
      <c r="M242" s="153"/>
      <c r="N242" s="153"/>
      <c r="O242" s="154" t="s">
        <v>60</v>
      </c>
      <c r="P242" s="154"/>
      <c r="Q242" s="154"/>
      <c r="R242" s="154"/>
      <c r="S242" s="154"/>
      <c r="T242" s="154" t="s">
        <v>43</v>
      </c>
      <c r="U242" s="154"/>
    </row>
    <row r="243" spans="1:21" ht="21" customHeight="1" x14ac:dyDescent="0.15">
      <c r="A243" s="380" t="s">
        <v>13</v>
      </c>
      <c r="B243" s="381"/>
      <c r="C243" s="382"/>
      <c r="D243" s="157" t="s">
        <v>1</v>
      </c>
      <c r="E243" s="158"/>
      <c r="F243" s="158"/>
      <c r="G243" s="158"/>
      <c r="H243" s="159"/>
      <c r="I243" s="315">
        <f>SUM(I244:J247)</f>
        <v>356</v>
      </c>
      <c r="J243" s="316"/>
      <c r="L243" s="298" t="s">
        <v>12</v>
      </c>
      <c r="M243" s="299" t="s">
        <v>26</v>
      </c>
      <c r="N243" s="299"/>
      <c r="O243" s="295"/>
      <c r="P243" s="288"/>
      <c r="Q243" s="288"/>
      <c r="R243" s="288"/>
      <c r="S243" s="288"/>
      <c r="T243" s="291">
        <v>0</v>
      </c>
      <c r="U243" s="291"/>
    </row>
    <row r="244" spans="1:21" ht="21" customHeight="1" x14ac:dyDescent="0.15">
      <c r="A244" s="360" t="s">
        <v>6</v>
      </c>
      <c r="B244" s="418" t="s">
        <v>180</v>
      </c>
      <c r="C244" s="419"/>
      <c r="D244" s="344" t="s">
        <v>212</v>
      </c>
      <c r="E244" s="342"/>
      <c r="F244" s="342"/>
      <c r="G244" s="342"/>
      <c r="H244" s="343"/>
      <c r="I244" s="335">
        <f>+(1500*16*9)*0.001</f>
        <v>216</v>
      </c>
      <c r="J244" s="336"/>
      <c r="L244" s="298"/>
      <c r="M244" s="299"/>
      <c r="N244" s="299"/>
      <c r="O244" s="288"/>
      <c r="P244" s="288"/>
      <c r="Q244" s="288"/>
      <c r="R244" s="288"/>
      <c r="S244" s="288"/>
      <c r="T244" s="291"/>
      <c r="U244" s="291"/>
    </row>
    <row r="245" spans="1:21" ht="21" customHeight="1" x14ac:dyDescent="0.15">
      <c r="A245" s="360"/>
      <c r="B245" s="341" t="s">
        <v>182</v>
      </c>
      <c r="C245" s="58"/>
      <c r="D245" s="344" t="s">
        <v>183</v>
      </c>
      <c r="E245" s="342"/>
      <c r="F245" s="342"/>
      <c r="G245" s="342"/>
      <c r="H245" s="343"/>
      <c r="I245" s="335">
        <f>+(1500*10*4)*0.001</f>
        <v>60</v>
      </c>
      <c r="J245" s="336"/>
      <c r="K245" s="45"/>
      <c r="L245" s="298"/>
      <c r="M245" s="299"/>
      <c r="N245" s="299"/>
      <c r="O245" s="288"/>
      <c r="P245" s="288"/>
      <c r="Q245" s="288"/>
      <c r="R245" s="288"/>
      <c r="S245" s="288"/>
      <c r="T245" s="291"/>
      <c r="U245" s="291"/>
    </row>
    <row r="246" spans="1:21" ht="21" customHeight="1" x14ac:dyDescent="0.15">
      <c r="A246" s="360"/>
      <c r="B246" s="341" t="s">
        <v>184</v>
      </c>
      <c r="C246" s="58"/>
      <c r="D246" s="344" t="s">
        <v>213</v>
      </c>
      <c r="E246" s="342"/>
      <c r="F246" s="342"/>
      <c r="G246" s="342"/>
      <c r="H246" s="343"/>
      <c r="I246" s="335">
        <f>+(500*20*8)*0.001</f>
        <v>80</v>
      </c>
      <c r="J246" s="336"/>
      <c r="K246" s="45"/>
      <c r="L246" s="298"/>
      <c r="M246" s="299"/>
      <c r="N246" s="299"/>
      <c r="O246" s="288"/>
      <c r="P246" s="288"/>
      <c r="Q246" s="288"/>
      <c r="R246" s="288"/>
      <c r="S246" s="288"/>
      <c r="T246" s="291"/>
      <c r="U246" s="291"/>
    </row>
    <row r="247" spans="1:21" ht="21" customHeight="1" x14ac:dyDescent="0.15">
      <c r="A247" s="361"/>
      <c r="B247" s="420" t="s">
        <v>186</v>
      </c>
      <c r="C247" s="421"/>
      <c r="D247" s="345" t="s">
        <v>158</v>
      </c>
      <c r="E247" s="346"/>
      <c r="F247" s="346"/>
      <c r="G247" s="346"/>
      <c r="H247" s="347"/>
      <c r="I247" s="348">
        <v>0</v>
      </c>
      <c r="J247" s="349"/>
      <c r="K247" s="45"/>
      <c r="L247" s="298"/>
      <c r="M247" s="299"/>
      <c r="N247" s="299"/>
      <c r="O247" s="288"/>
      <c r="P247" s="288"/>
      <c r="Q247" s="288"/>
      <c r="R247" s="288"/>
      <c r="S247" s="288"/>
      <c r="T247" s="291"/>
      <c r="U247" s="291"/>
    </row>
    <row r="248" spans="1:21" ht="21" customHeight="1" x14ac:dyDescent="0.15">
      <c r="A248" s="5"/>
      <c r="B248" s="45"/>
      <c r="C248" s="45"/>
      <c r="D248" s="46"/>
      <c r="E248" s="46"/>
      <c r="F248" s="46"/>
      <c r="G248" s="46"/>
      <c r="H248" s="46"/>
      <c r="I248" s="46"/>
      <c r="J248" s="46"/>
      <c r="K248" s="45"/>
      <c r="L248" s="298"/>
      <c r="M248" s="299"/>
      <c r="N248" s="299"/>
      <c r="O248" s="288"/>
      <c r="P248" s="288"/>
      <c r="Q248" s="288"/>
      <c r="R248" s="288"/>
      <c r="S248" s="288"/>
      <c r="T248" s="291"/>
      <c r="U248" s="291"/>
    </row>
    <row r="249" spans="1:21" ht="23.25" customHeight="1" x14ac:dyDescent="0.15">
      <c r="K249" s="45"/>
      <c r="L249" s="298"/>
      <c r="M249" s="299"/>
      <c r="N249" s="299"/>
      <c r="O249" s="288"/>
      <c r="P249" s="288"/>
      <c r="Q249" s="288"/>
      <c r="R249" s="288"/>
      <c r="S249" s="288"/>
      <c r="T249" s="291"/>
      <c r="U249" s="291"/>
    </row>
    <row r="250" spans="1:21" ht="23.25" customHeight="1" x14ac:dyDescent="0.15">
      <c r="A250" s="378"/>
      <c r="B250" s="379"/>
      <c r="C250" s="379"/>
      <c r="D250" s="259" t="s">
        <v>60</v>
      </c>
      <c r="E250" s="260"/>
      <c r="F250" s="260"/>
      <c r="G250" s="260"/>
      <c r="H250" s="261"/>
      <c r="I250" s="260" t="s">
        <v>43</v>
      </c>
      <c r="J250" s="261"/>
      <c r="K250" s="45"/>
      <c r="L250" s="298"/>
      <c r="M250" s="109"/>
      <c r="N250" s="109"/>
      <c r="O250" s="296"/>
      <c r="P250" s="296"/>
      <c r="Q250" s="296"/>
      <c r="R250" s="296"/>
      <c r="S250" s="296"/>
      <c r="T250" s="297"/>
      <c r="U250" s="297"/>
    </row>
    <row r="251" spans="1:21" ht="23.25" customHeight="1" x14ac:dyDescent="0.15">
      <c r="A251" s="380" t="s">
        <v>62</v>
      </c>
      <c r="B251" s="381"/>
      <c r="C251" s="382"/>
      <c r="D251" s="157" t="s">
        <v>1</v>
      </c>
      <c r="E251" s="158"/>
      <c r="F251" s="158"/>
      <c r="G251" s="158"/>
      <c r="H251" s="159"/>
      <c r="I251" s="315">
        <f>+I252+I260+T243+T251+T257+T263</f>
        <v>369</v>
      </c>
      <c r="J251" s="316"/>
      <c r="K251" s="45"/>
      <c r="L251" s="298"/>
      <c r="M251" s="300" t="s">
        <v>16</v>
      </c>
      <c r="N251" s="301"/>
      <c r="O251" s="306"/>
      <c r="P251" s="307"/>
      <c r="Q251" s="307"/>
      <c r="R251" s="307"/>
      <c r="S251" s="308"/>
      <c r="T251" s="402">
        <v>0</v>
      </c>
      <c r="U251" s="403"/>
    </row>
    <row r="252" spans="1:21" ht="23.25" customHeight="1" x14ac:dyDescent="0.15">
      <c r="A252" s="317" t="s">
        <v>63</v>
      </c>
      <c r="B252" s="320" t="s">
        <v>0</v>
      </c>
      <c r="C252" s="321"/>
      <c r="D252" s="324" t="s">
        <v>208</v>
      </c>
      <c r="E252" s="325"/>
      <c r="F252" s="325"/>
      <c r="G252" s="325"/>
      <c r="H252" s="326"/>
      <c r="I252" s="333">
        <v>35</v>
      </c>
      <c r="J252" s="334"/>
      <c r="L252" s="298"/>
      <c r="M252" s="302"/>
      <c r="N252" s="303"/>
      <c r="O252" s="309"/>
      <c r="P252" s="310"/>
      <c r="Q252" s="310"/>
      <c r="R252" s="310"/>
      <c r="S252" s="311"/>
      <c r="T252" s="404"/>
      <c r="U252" s="405"/>
    </row>
    <row r="253" spans="1:21" ht="23.25" customHeight="1" x14ac:dyDescent="0.15">
      <c r="A253" s="318"/>
      <c r="B253" s="322"/>
      <c r="C253" s="323"/>
      <c r="D253" s="327"/>
      <c r="E253" s="328"/>
      <c r="F253" s="328"/>
      <c r="G253" s="328"/>
      <c r="H253" s="329"/>
      <c r="I253" s="335"/>
      <c r="J253" s="336"/>
      <c r="L253" s="298"/>
      <c r="M253" s="302"/>
      <c r="N253" s="303"/>
      <c r="O253" s="309"/>
      <c r="P253" s="310"/>
      <c r="Q253" s="310"/>
      <c r="R253" s="310"/>
      <c r="S253" s="311"/>
      <c r="T253" s="404"/>
      <c r="U253" s="405"/>
    </row>
    <row r="254" spans="1:21" ht="23.25" customHeight="1" x14ac:dyDescent="0.15">
      <c r="A254" s="318"/>
      <c r="B254" s="322"/>
      <c r="C254" s="323"/>
      <c r="D254" s="327"/>
      <c r="E254" s="328"/>
      <c r="F254" s="328"/>
      <c r="G254" s="328"/>
      <c r="H254" s="329"/>
      <c r="I254" s="335"/>
      <c r="J254" s="336"/>
      <c r="L254" s="298"/>
      <c r="M254" s="302"/>
      <c r="N254" s="303"/>
      <c r="O254" s="309"/>
      <c r="P254" s="310"/>
      <c r="Q254" s="310"/>
      <c r="R254" s="310"/>
      <c r="S254" s="311"/>
      <c r="T254" s="404"/>
      <c r="U254" s="405"/>
    </row>
    <row r="255" spans="1:21" ht="23.25" customHeight="1" x14ac:dyDescent="0.15">
      <c r="A255" s="318"/>
      <c r="B255" s="322"/>
      <c r="C255" s="323"/>
      <c r="D255" s="327"/>
      <c r="E255" s="328"/>
      <c r="F255" s="328"/>
      <c r="G255" s="328"/>
      <c r="H255" s="329"/>
      <c r="I255" s="335"/>
      <c r="J255" s="336"/>
      <c r="L255" s="298"/>
      <c r="M255" s="302"/>
      <c r="N255" s="303"/>
      <c r="O255" s="309"/>
      <c r="P255" s="310"/>
      <c r="Q255" s="310"/>
      <c r="R255" s="310"/>
      <c r="S255" s="311"/>
      <c r="T255" s="404"/>
      <c r="U255" s="405"/>
    </row>
    <row r="256" spans="1:21" ht="23.25" customHeight="1" x14ac:dyDescent="0.15">
      <c r="A256" s="318"/>
      <c r="B256" s="322"/>
      <c r="C256" s="323"/>
      <c r="D256" s="327"/>
      <c r="E256" s="328"/>
      <c r="F256" s="328"/>
      <c r="G256" s="328"/>
      <c r="H256" s="329"/>
      <c r="I256" s="335"/>
      <c r="J256" s="336"/>
      <c r="L256" s="298"/>
      <c r="M256" s="304"/>
      <c r="N256" s="305"/>
      <c r="O256" s="312"/>
      <c r="P256" s="313"/>
      <c r="Q256" s="313"/>
      <c r="R256" s="313"/>
      <c r="S256" s="314"/>
      <c r="T256" s="406"/>
      <c r="U256" s="407"/>
    </row>
    <row r="257" spans="1:21" ht="23.25" customHeight="1" x14ac:dyDescent="0.15">
      <c r="A257" s="318"/>
      <c r="B257" s="322"/>
      <c r="C257" s="323"/>
      <c r="D257" s="327"/>
      <c r="E257" s="328"/>
      <c r="F257" s="328"/>
      <c r="G257" s="328"/>
      <c r="H257" s="329"/>
      <c r="I257" s="335"/>
      <c r="J257" s="336"/>
      <c r="L257" s="298"/>
      <c r="M257" s="408" t="s">
        <v>10</v>
      </c>
      <c r="N257" s="409"/>
      <c r="O257" s="247" t="s">
        <v>214</v>
      </c>
      <c r="P257" s="412"/>
      <c r="Q257" s="412"/>
      <c r="R257" s="412"/>
      <c r="S257" s="248"/>
      <c r="T257" s="415">
        <v>300</v>
      </c>
      <c r="U257" s="416"/>
    </row>
    <row r="258" spans="1:21" ht="23.25" customHeight="1" x14ac:dyDescent="0.15">
      <c r="A258" s="318"/>
      <c r="B258" s="322"/>
      <c r="C258" s="323"/>
      <c r="D258" s="327"/>
      <c r="E258" s="328"/>
      <c r="F258" s="328"/>
      <c r="G258" s="328"/>
      <c r="H258" s="329"/>
      <c r="I258" s="335"/>
      <c r="J258" s="336"/>
      <c r="L258" s="298"/>
      <c r="M258" s="302"/>
      <c r="N258" s="303"/>
      <c r="O258" s="196"/>
      <c r="P258" s="413"/>
      <c r="Q258" s="413"/>
      <c r="R258" s="413"/>
      <c r="S258" s="197"/>
      <c r="T258" s="404"/>
      <c r="U258" s="405"/>
    </row>
    <row r="259" spans="1:21" ht="23.25" customHeight="1" x14ac:dyDescent="0.15">
      <c r="A259" s="318"/>
      <c r="B259" s="322"/>
      <c r="C259" s="323"/>
      <c r="D259" s="330"/>
      <c r="E259" s="331"/>
      <c r="F259" s="331"/>
      <c r="G259" s="331"/>
      <c r="H259" s="332"/>
      <c r="I259" s="335"/>
      <c r="J259" s="336"/>
      <c r="L259" s="298"/>
      <c r="M259" s="302"/>
      <c r="N259" s="303"/>
      <c r="O259" s="196"/>
      <c r="P259" s="413"/>
      <c r="Q259" s="413"/>
      <c r="R259" s="413"/>
      <c r="S259" s="197"/>
      <c r="T259" s="404"/>
      <c r="U259" s="405"/>
    </row>
    <row r="260" spans="1:21" ht="23.25" customHeight="1" x14ac:dyDescent="0.15">
      <c r="A260" s="318"/>
      <c r="B260" s="322" t="s">
        <v>52</v>
      </c>
      <c r="C260" s="323"/>
      <c r="D260" s="341" t="s">
        <v>177</v>
      </c>
      <c r="E260" s="342"/>
      <c r="F260" s="342"/>
      <c r="G260" s="342"/>
      <c r="H260" s="343"/>
      <c r="I260" s="335">
        <v>18</v>
      </c>
      <c r="J260" s="336"/>
      <c r="L260" s="298"/>
      <c r="M260" s="302"/>
      <c r="N260" s="303"/>
      <c r="O260" s="196"/>
      <c r="P260" s="413"/>
      <c r="Q260" s="413"/>
      <c r="R260" s="413"/>
      <c r="S260" s="197"/>
      <c r="T260" s="404"/>
      <c r="U260" s="405"/>
    </row>
    <row r="261" spans="1:21" ht="23.25" customHeight="1" x14ac:dyDescent="0.15">
      <c r="A261" s="318"/>
      <c r="B261" s="322"/>
      <c r="C261" s="323"/>
      <c r="D261" s="344"/>
      <c r="E261" s="342"/>
      <c r="F261" s="342"/>
      <c r="G261" s="342"/>
      <c r="H261" s="343"/>
      <c r="I261" s="335"/>
      <c r="J261" s="336"/>
      <c r="L261" s="298"/>
      <c r="M261" s="302"/>
      <c r="N261" s="303"/>
      <c r="O261" s="196"/>
      <c r="P261" s="413"/>
      <c r="Q261" s="413"/>
      <c r="R261" s="413"/>
      <c r="S261" s="197"/>
      <c r="T261" s="404"/>
      <c r="U261" s="405"/>
    </row>
    <row r="262" spans="1:21" ht="23.25" customHeight="1" x14ac:dyDescent="0.15">
      <c r="A262" s="318"/>
      <c r="B262" s="322"/>
      <c r="C262" s="323"/>
      <c r="D262" s="344"/>
      <c r="E262" s="342"/>
      <c r="F262" s="342"/>
      <c r="G262" s="342"/>
      <c r="H262" s="343"/>
      <c r="I262" s="335"/>
      <c r="J262" s="336"/>
      <c r="L262" s="298"/>
      <c r="M262" s="410"/>
      <c r="N262" s="411"/>
      <c r="O262" s="198"/>
      <c r="P262" s="414"/>
      <c r="Q262" s="414"/>
      <c r="R262" s="414"/>
      <c r="S262" s="199"/>
      <c r="T262" s="417"/>
      <c r="U262" s="193"/>
    </row>
    <row r="263" spans="1:21" ht="23.25" customHeight="1" x14ac:dyDescent="0.15">
      <c r="A263" s="318"/>
      <c r="B263" s="322"/>
      <c r="C263" s="323"/>
      <c r="D263" s="344"/>
      <c r="E263" s="342"/>
      <c r="F263" s="342"/>
      <c r="G263" s="342"/>
      <c r="H263" s="343"/>
      <c r="I263" s="335"/>
      <c r="J263" s="336"/>
      <c r="L263" s="298"/>
      <c r="M263" s="111" t="s">
        <v>17</v>
      </c>
      <c r="N263" s="111"/>
      <c r="O263" s="385" t="s">
        <v>215</v>
      </c>
      <c r="P263" s="386"/>
      <c r="Q263" s="386"/>
      <c r="R263" s="386"/>
      <c r="S263" s="387"/>
      <c r="T263" s="359">
        <v>16</v>
      </c>
      <c r="U263" s="359"/>
    </row>
    <row r="264" spans="1:21" ht="23.25" customHeight="1" x14ac:dyDescent="0.15">
      <c r="A264" s="318"/>
      <c r="B264" s="322"/>
      <c r="C264" s="323"/>
      <c r="D264" s="344"/>
      <c r="E264" s="342"/>
      <c r="F264" s="342"/>
      <c r="G264" s="342"/>
      <c r="H264" s="343"/>
      <c r="I264" s="335"/>
      <c r="J264" s="336"/>
      <c r="L264" s="298"/>
      <c r="M264" s="299"/>
      <c r="N264" s="299"/>
      <c r="O264" s="388"/>
      <c r="P264" s="389"/>
      <c r="Q264" s="389"/>
      <c r="R264" s="389"/>
      <c r="S264" s="390"/>
      <c r="T264" s="291"/>
      <c r="U264" s="291"/>
    </row>
    <row r="265" spans="1:21" ht="23.25" customHeight="1" x14ac:dyDescent="0.15">
      <c r="A265" s="318"/>
      <c r="B265" s="322"/>
      <c r="C265" s="323"/>
      <c r="D265" s="344"/>
      <c r="E265" s="342"/>
      <c r="F265" s="342"/>
      <c r="G265" s="342"/>
      <c r="H265" s="343"/>
      <c r="I265" s="335"/>
      <c r="J265" s="336"/>
      <c r="L265" s="298"/>
      <c r="M265" s="299"/>
      <c r="N265" s="299"/>
      <c r="O265" s="388"/>
      <c r="P265" s="389"/>
      <c r="Q265" s="389"/>
      <c r="R265" s="389"/>
      <c r="S265" s="390"/>
      <c r="T265" s="291"/>
      <c r="U265" s="291"/>
    </row>
    <row r="266" spans="1:21" ht="23.25" customHeight="1" x14ac:dyDescent="0.15">
      <c r="A266" s="318"/>
      <c r="B266" s="322"/>
      <c r="C266" s="323"/>
      <c r="D266" s="344"/>
      <c r="E266" s="342"/>
      <c r="F266" s="342"/>
      <c r="G266" s="342"/>
      <c r="H266" s="343"/>
      <c r="I266" s="335"/>
      <c r="J266" s="336"/>
      <c r="L266" s="298"/>
      <c r="M266" s="299"/>
      <c r="N266" s="299"/>
      <c r="O266" s="391"/>
      <c r="P266" s="392"/>
      <c r="Q266" s="392"/>
      <c r="R266" s="392"/>
      <c r="S266" s="393"/>
      <c r="T266" s="291"/>
      <c r="U266" s="291"/>
    </row>
    <row r="267" spans="1:21" ht="23.25" customHeight="1" x14ac:dyDescent="0.15">
      <c r="A267" s="319"/>
      <c r="B267" s="339"/>
      <c r="C267" s="340"/>
      <c r="D267" s="345"/>
      <c r="E267" s="346"/>
      <c r="F267" s="346"/>
      <c r="G267" s="346"/>
      <c r="H267" s="347"/>
      <c r="I267" s="348"/>
      <c r="J267" s="349"/>
      <c r="L267" s="293" t="s">
        <v>64</v>
      </c>
      <c r="M267" s="294"/>
      <c r="N267" s="294"/>
      <c r="O267" s="294"/>
      <c r="P267" s="294"/>
      <c r="Q267" s="294"/>
      <c r="R267" s="294"/>
      <c r="S267" s="294"/>
      <c r="T267" s="315">
        <f>+I243-I251</f>
        <v>-13</v>
      </c>
      <c r="U267" s="316"/>
    </row>
    <row r="268" spans="1:21" ht="23.25" customHeight="1" x14ac:dyDescent="0.1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L268" s="284" t="s">
        <v>244</v>
      </c>
      <c r="M268" s="284"/>
      <c r="N268" s="284"/>
      <c r="O268" s="284"/>
      <c r="P268" s="284"/>
      <c r="Q268" s="284"/>
      <c r="R268" s="284"/>
      <c r="S268" s="284"/>
      <c r="T268" s="284"/>
      <c r="U268" s="284"/>
    </row>
    <row r="269" spans="1:21" ht="21" customHeight="1" x14ac:dyDescent="0.15">
      <c r="L269" s="57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1:21" ht="21" customHeight="1" x14ac:dyDescent="0.15">
      <c r="L270" s="57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1:21" ht="21" customHeight="1" x14ac:dyDescent="0.15">
      <c r="L271" s="57"/>
      <c r="M271" s="57"/>
      <c r="N271" s="57"/>
      <c r="O271" s="57"/>
      <c r="P271" s="57"/>
      <c r="Q271" s="57"/>
      <c r="R271" s="57"/>
      <c r="S271" s="57"/>
      <c r="T271" s="57"/>
      <c r="U271" s="57"/>
    </row>
    <row r="273" spans="1:21" ht="21" customHeight="1" x14ac:dyDescent="0.15">
      <c r="A273" s="253" t="s">
        <v>28</v>
      </c>
      <c r="B273" s="253"/>
      <c r="C273" s="253"/>
      <c r="D273" s="253"/>
      <c r="E273" s="253"/>
      <c r="F273" s="253"/>
      <c r="G273" s="253"/>
      <c r="H273" s="253"/>
      <c r="I273" s="253"/>
      <c r="J273" s="253"/>
      <c r="S273" s="383" t="s">
        <v>71</v>
      </c>
      <c r="T273" s="383"/>
      <c r="U273" s="383"/>
    </row>
    <row r="274" spans="1:21" ht="21" customHeight="1" x14ac:dyDescent="0.15">
      <c r="A274" s="40" t="s">
        <v>207</v>
      </c>
      <c r="B274" s="40"/>
      <c r="C274" s="40"/>
      <c r="D274" s="40"/>
      <c r="E274" s="40"/>
      <c r="F274" s="40"/>
      <c r="G274" s="40"/>
      <c r="H274" s="40"/>
      <c r="I274" s="40"/>
      <c r="J274" s="40"/>
    </row>
    <row r="275" spans="1:21" ht="21" customHeight="1" x14ac:dyDescent="0.15">
      <c r="A275" s="13"/>
      <c r="B275" s="384" t="s">
        <v>190</v>
      </c>
      <c r="C275" s="384"/>
      <c r="D275" s="384"/>
      <c r="E275" s="384"/>
      <c r="F275" s="384"/>
      <c r="G275" s="384"/>
      <c r="H275" s="384"/>
      <c r="I275" s="384"/>
      <c r="J275" s="384"/>
    </row>
    <row r="276" spans="1:21" ht="21" customHeight="1" x14ac:dyDescent="0.15">
      <c r="A276" s="378"/>
      <c r="B276" s="379"/>
      <c r="C276" s="379"/>
      <c r="D276" s="259" t="s">
        <v>7</v>
      </c>
      <c r="E276" s="260"/>
      <c r="F276" s="260"/>
      <c r="G276" s="260"/>
      <c r="H276" s="261"/>
      <c r="I276" s="260" t="s">
        <v>43</v>
      </c>
      <c r="J276" s="261"/>
      <c r="L276" s="153"/>
      <c r="M276" s="153"/>
      <c r="N276" s="153"/>
      <c r="O276" s="154" t="s">
        <v>60</v>
      </c>
      <c r="P276" s="154"/>
      <c r="Q276" s="154"/>
      <c r="R276" s="154"/>
      <c r="S276" s="154"/>
      <c r="T276" s="154" t="s">
        <v>43</v>
      </c>
      <c r="U276" s="154"/>
    </row>
    <row r="277" spans="1:21" ht="21" customHeight="1" x14ac:dyDescent="0.15">
      <c r="A277" s="380" t="s">
        <v>13</v>
      </c>
      <c r="B277" s="381"/>
      <c r="C277" s="382"/>
      <c r="D277" s="157" t="s">
        <v>1</v>
      </c>
      <c r="E277" s="158"/>
      <c r="F277" s="158"/>
      <c r="G277" s="158"/>
      <c r="H277" s="159"/>
      <c r="I277" s="315">
        <f>SUM(I278:J281)</f>
        <v>32</v>
      </c>
      <c r="J277" s="316"/>
      <c r="L277" s="298" t="s">
        <v>12</v>
      </c>
      <c r="M277" s="299" t="s">
        <v>26</v>
      </c>
      <c r="N277" s="299"/>
      <c r="O277" s="295"/>
      <c r="P277" s="288"/>
      <c r="Q277" s="288"/>
      <c r="R277" s="288"/>
      <c r="S277" s="288"/>
      <c r="T277" s="291">
        <v>0</v>
      </c>
      <c r="U277" s="291"/>
    </row>
    <row r="278" spans="1:21" ht="21" customHeight="1" x14ac:dyDescent="0.15">
      <c r="A278" s="360" t="s">
        <v>6</v>
      </c>
      <c r="B278" s="394" t="s">
        <v>191</v>
      </c>
      <c r="C278" s="395"/>
      <c r="D278" s="344" t="s">
        <v>158</v>
      </c>
      <c r="E278" s="342"/>
      <c r="F278" s="342"/>
      <c r="G278" s="342"/>
      <c r="H278" s="343"/>
      <c r="I278" s="335">
        <v>0</v>
      </c>
      <c r="J278" s="336"/>
      <c r="L278" s="298"/>
      <c r="M278" s="299"/>
      <c r="N278" s="299"/>
      <c r="O278" s="288"/>
      <c r="P278" s="288"/>
      <c r="Q278" s="288"/>
      <c r="R278" s="288"/>
      <c r="S278" s="288"/>
      <c r="T278" s="291"/>
      <c r="U278" s="291"/>
    </row>
    <row r="279" spans="1:21" ht="21" customHeight="1" x14ac:dyDescent="0.15">
      <c r="A279" s="360"/>
      <c r="B279" s="396" t="s">
        <v>192</v>
      </c>
      <c r="C279" s="397"/>
      <c r="D279" s="366" t="s">
        <v>216</v>
      </c>
      <c r="E279" s="367"/>
      <c r="F279" s="367"/>
      <c r="G279" s="367"/>
      <c r="H279" s="368"/>
      <c r="I279" s="335">
        <f>+(200*20*8)*0.001</f>
        <v>32</v>
      </c>
      <c r="J279" s="336"/>
      <c r="K279" s="45"/>
      <c r="L279" s="298"/>
      <c r="M279" s="299"/>
      <c r="N279" s="299"/>
      <c r="O279" s="288"/>
      <c r="P279" s="288"/>
      <c r="Q279" s="288"/>
      <c r="R279" s="288"/>
      <c r="S279" s="288"/>
      <c r="T279" s="291"/>
      <c r="U279" s="291"/>
    </row>
    <row r="280" spans="1:21" ht="21" customHeight="1" x14ac:dyDescent="0.15">
      <c r="A280" s="360"/>
      <c r="B280" s="398" t="s">
        <v>245</v>
      </c>
      <c r="C280" s="399"/>
      <c r="D280" s="366" t="s">
        <v>158</v>
      </c>
      <c r="E280" s="367"/>
      <c r="F280" s="367"/>
      <c r="G280" s="367"/>
      <c r="H280" s="368"/>
      <c r="I280" s="369">
        <v>0</v>
      </c>
      <c r="J280" s="370"/>
      <c r="K280" s="45"/>
      <c r="L280" s="298"/>
      <c r="M280" s="299"/>
      <c r="N280" s="299"/>
      <c r="O280" s="288"/>
      <c r="P280" s="288"/>
      <c r="Q280" s="288"/>
      <c r="R280" s="288"/>
      <c r="S280" s="288"/>
      <c r="T280" s="291"/>
      <c r="U280" s="291"/>
    </row>
    <row r="281" spans="1:21" ht="21" customHeight="1" x14ac:dyDescent="0.15">
      <c r="A281" s="361"/>
      <c r="B281" s="400"/>
      <c r="C281" s="401"/>
      <c r="D281" s="375"/>
      <c r="E281" s="376"/>
      <c r="F281" s="376"/>
      <c r="G281" s="376"/>
      <c r="H281" s="377"/>
      <c r="I281" s="131"/>
      <c r="J281" s="132"/>
      <c r="K281" s="45"/>
      <c r="L281" s="298"/>
      <c r="M281" s="299"/>
      <c r="N281" s="299"/>
      <c r="O281" s="288"/>
      <c r="P281" s="288"/>
      <c r="Q281" s="288"/>
      <c r="R281" s="288"/>
      <c r="S281" s="288"/>
      <c r="T281" s="291"/>
      <c r="U281" s="291"/>
    </row>
    <row r="282" spans="1:21" ht="21" customHeight="1" x14ac:dyDescent="0.15">
      <c r="A282" s="5"/>
      <c r="B282" s="45"/>
      <c r="C282" s="45"/>
      <c r="D282" s="46"/>
      <c r="E282" s="46"/>
      <c r="F282" s="46"/>
      <c r="G282" s="46"/>
      <c r="H282" s="46"/>
      <c r="I282" s="46"/>
      <c r="J282" s="46"/>
      <c r="K282" s="45"/>
      <c r="L282" s="298"/>
      <c r="M282" s="299"/>
      <c r="N282" s="299"/>
      <c r="O282" s="288"/>
      <c r="P282" s="288"/>
      <c r="Q282" s="288"/>
      <c r="R282" s="288"/>
      <c r="S282" s="288"/>
      <c r="T282" s="291"/>
      <c r="U282" s="291"/>
    </row>
    <row r="283" spans="1:21" ht="23.25" customHeight="1" x14ac:dyDescent="0.15">
      <c r="K283" s="45"/>
      <c r="L283" s="298"/>
      <c r="M283" s="299"/>
      <c r="N283" s="299"/>
      <c r="O283" s="288"/>
      <c r="P283" s="288"/>
      <c r="Q283" s="288"/>
      <c r="R283" s="288"/>
      <c r="S283" s="288"/>
      <c r="T283" s="291"/>
      <c r="U283" s="291"/>
    </row>
    <row r="284" spans="1:21" ht="23.25" customHeight="1" x14ac:dyDescent="0.15">
      <c r="A284" s="378"/>
      <c r="B284" s="379"/>
      <c r="C284" s="379"/>
      <c r="D284" s="259" t="s">
        <v>60</v>
      </c>
      <c r="E284" s="260"/>
      <c r="F284" s="260"/>
      <c r="G284" s="260"/>
      <c r="H284" s="261"/>
      <c r="I284" s="260" t="s">
        <v>43</v>
      </c>
      <c r="J284" s="261"/>
      <c r="K284" s="45"/>
      <c r="L284" s="298"/>
      <c r="M284" s="109"/>
      <c r="N284" s="109"/>
      <c r="O284" s="296"/>
      <c r="P284" s="296"/>
      <c r="Q284" s="296"/>
      <c r="R284" s="296"/>
      <c r="S284" s="296"/>
      <c r="T284" s="297"/>
      <c r="U284" s="297"/>
    </row>
    <row r="285" spans="1:21" ht="23.25" customHeight="1" x14ac:dyDescent="0.15">
      <c r="A285" s="380" t="s">
        <v>62</v>
      </c>
      <c r="B285" s="381"/>
      <c r="C285" s="382"/>
      <c r="D285" s="157" t="s">
        <v>1</v>
      </c>
      <c r="E285" s="158"/>
      <c r="F285" s="158"/>
      <c r="G285" s="158"/>
      <c r="H285" s="159"/>
      <c r="I285" s="315">
        <f>+I286+I294+T277+T285+T293+T297</f>
        <v>69</v>
      </c>
      <c r="J285" s="316"/>
      <c r="K285" s="45"/>
      <c r="L285" s="298"/>
      <c r="M285" s="337" t="s">
        <v>16</v>
      </c>
      <c r="N285" s="337"/>
      <c r="O285" s="287"/>
      <c r="P285" s="161"/>
      <c r="Q285" s="161"/>
      <c r="R285" s="161"/>
      <c r="S285" s="161"/>
      <c r="T285" s="290">
        <v>0</v>
      </c>
      <c r="U285" s="290"/>
    </row>
    <row r="286" spans="1:21" ht="23.25" customHeight="1" x14ac:dyDescent="0.15">
      <c r="A286" s="317" t="s">
        <v>63</v>
      </c>
      <c r="B286" s="320" t="s">
        <v>0</v>
      </c>
      <c r="C286" s="321"/>
      <c r="D286" s="324" t="s">
        <v>208</v>
      </c>
      <c r="E286" s="325"/>
      <c r="F286" s="325"/>
      <c r="G286" s="325"/>
      <c r="H286" s="326"/>
      <c r="I286" s="333">
        <v>32</v>
      </c>
      <c r="J286" s="334"/>
      <c r="L286" s="298"/>
      <c r="M286" s="299"/>
      <c r="N286" s="299"/>
      <c r="O286" s="288"/>
      <c r="P286" s="288"/>
      <c r="Q286" s="288"/>
      <c r="R286" s="288"/>
      <c r="S286" s="288"/>
      <c r="T286" s="291"/>
      <c r="U286" s="291"/>
    </row>
    <row r="287" spans="1:21" ht="23.25" customHeight="1" x14ac:dyDescent="0.15">
      <c r="A287" s="318"/>
      <c r="B287" s="322"/>
      <c r="C287" s="323"/>
      <c r="D287" s="327"/>
      <c r="E287" s="328"/>
      <c r="F287" s="328"/>
      <c r="G287" s="328"/>
      <c r="H287" s="329"/>
      <c r="I287" s="335"/>
      <c r="J287" s="336"/>
      <c r="L287" s="298"/>
      <c r="M287" s="299"/>
      <c r="N287" s="299"/>
      <c r="O287" s="288"/>
      <c r="P287" s="288"/>
      <c r="Q287" s="288"/>
      <c r="R287" s="288"/>
      <c r="S287" s="288"/>
      <c r="T287" s="291"/>
      <c r="U287" s="291"/>
    </row>
    <row r="288" spans="1:21" ht="23.25" customHeight="1" x14ac:dyDescent="0.15">
      <c r="A288" s="318"/>
      <c r="B288" s="322"/>
      <c r="C288" s="323"/>
      <c r="D288" s="327"/>
      <c r="E288" s="328"/>
      <c r="F288" s="328"/>
      <c r="G288" s="328"/>
      <c r="H288" s="329"/>
      <c r="I288" s="335"/>
      <c r="J288" s="336"/>
      <c r="L288" s="298"/>
      <c r="M288" s="299"/>
      <c r="N288" s="299"/>
      <c r="O288" s="288"/>
      <c r="P288" s="288"/>
      <c r="Q288" s="288"/>
      <c r="R288" s="288"/>
      <c r="S288" s="288"/>
      <c r="T288" s="291"/>
      <c r="U288" s="291"/>
    </row>
    <row r="289" spans="1:21" ht="23.25" customHeight="1" x14ac:dyDescent="0.15">
      <c r="A289" s="318"/>
      <c r="B289" s="322"/>
      <c r="C289" s="323"/>
      <c r="D289" s="327"/>
      <c r="E289" s="328"/>
      <c r="F289" s="328"/>
      <c r="G289" s="328"/>
      <c r="H289" s="329"/>
      <c r="I289" s="335"/>
      <c r="J289" s="336"/>
      <c r="L289" s="298"/>
      <c r="M289" s="299"/>
      <c r="N289" s="299"/>
      <c r="O289" s="288"/>
      <c r="P289" s="288"/>
      <c r="Q289" s="288"/>
      <c r="R289" s="288"/>
      <c r="S289" s="288"/>
      <c r="T289" s="291"/>
      <c r="U289" s="291"/>
    </row>
    <row r="290" spans="1:21" ht="23.25" customHeight="1" x14ac:dyDescent="0.15">
      <c r="A290" s="318"/>
      <c r="B290" s="322"/>
      <c r="C290" s="323"/>
      <c r="D290" s="327"/>
      <c r="E290" s="328"/>
      <c r="F290" s="328"/>
      <c r="G290" s="328"/>
      <c r="H290" s="329"/>
      <c r="I290" s="335"/>
      <c r="J290" s="336"/>
      <c r="L290" s="298"/>
      <c r="M290" s="299"/>
      <c r="N290" s="299"/>
      <c r="O290" s="288"/>
      <c r="P290" s="288"/>
      <c r="Q290" s="288"/>
      <c r="R290" s="288"/>
      <c r="S290" s="288"/>
      <c r="T290" s="291"/>
      <c r="U290" s="291"/>
    </row>
    <row r="291" spans="1:21" ht="23.25" customHeight="1" x14ac:dyDescent="0.15">
      <c r="A291" s="318"/>
      <c r="B291" s="322"/>
      <c r="C291" s="323"/>
      <c r="D291" s="327"/>
      <c r="E291" s="328"/>
      <c r="F291" s="328"/>
      <c r="G291" s="328"/>
      <c r="H291" s="329"/>
      <c r="I291" s="335"/>
      <c r="J291" s="336"/>
      <c r="L291" s="298"/>
      <c r="M291" s="299"/>
      <c r="N291" s="299"/>
      <c r="O291" s="288"/>
      <c r="P291" s="288"/>
      <c r="Q291" s="288"/>
      <c r="R291" s="288"/>
      <c r="S291" s="288"/>
      <c r="T291" s="291"/>
      <c r="U291" s="291"/>
    </row>
    <row r="292" spans="1:21" ht="23.25" customHeight="1" x14ac:dyDescent="0.15">
      <c r="A292" s="318"/>
      <c r="B292" s="322"/>
      <c r="C292" s="323"/>
      <c r="D292" s="327"/>
      <c r="E292" s="328"/>
      <c r="F292" s="328"/>
      <c r="G292" s="328"/>
      <c r="H292" s="329"/>
      <c r="I292" s="335"/>
      <c r="J292" s="336"/>
      <c r="L292" s="298"/>
      <c r="M292" s="338"/>
      <c r="N292" s="338"/>
      <c r="O292" s="289"/>
      <c r="P292" s="289"/>
      <c r="Q292" s="289"/>
      <c r="R292" s="289"/>
      <c r="S292" s="289"/>
      <c r="T292" s="292"/>
      <c r="U292" s="292"/>
    </row>
    <row r="293" spans="1:21" ht="23.25" customHeight="1" x14ac:dyDescent="0.15">
      <c r="A293" s="318"/>
      <c r="B293" s="322"/>
      <c r="C293" s="323"/>
      <c r="D293" s="330"/>
      <c r="E293" s="331"/>
      <c r="F293" s="331"/>
      <c r="G293" s="331"/>
      <c r="H293" s="332"/>
      <c r="I293" s="335"/>
      <c r="J293" s="336"/>
      <c r="L293" s="298"/>
      <c r="M293" s="337" t="s">
        <v>10</v>
      </c>
      <c r="N293" s="337"/>
      <c r="O293" s="287" t="s">
        <v>217</v>
      </c>
      <c r="P293" s="287"/>
      <c r="Q293" s="287"/>
      <c r="R293" s="287"/>
      <c r="S293" s="287"/>
      <c r="T293" s="290">
        <v>17</v>
      </c>
      <c r="U293" s="290"/>
    </row>
    <row r="294" spans="1:21" ht="23.25" customHeight="1" x14ac:dyDescent="0.15">
      <c r="A294" s="318"/>
      <c r="B294" s="322" t="s">
        <v>52</v>
      </c>
      <c r="C294" s="323"/>
      <c r="D294" s="341" t="s">
        <v>196</v>
      </c>
      <c r="E294" s="342"/>
      <c r="F294" s="342"/>
      <c r="G294" s="342"/>
      <c r="H294" s="343"/>
      <c r="I294" s="335">
        <v>13</v>
      </c>
      <c r="J294" s="336"/>
      <c r="L294" s="298"/>
      <c r="M294" s="299"/>
      <c r="N294" s="299"/>
      <c r="O294" s="295"/>
      <c r="P294" s="295"/>
      <c r="Q294" s="295"/>
      <c r="R294" s="295"/>
      <c r="S294" s="295"/>
      <c r="T294" s="291"/>
      <c r="U294" s="291"/>
    </row>
    <row r="295" spans="1:21" ht="23.25" customHeight="1" x14ac:dyDescent="0.15">
      <c r="A295" s="318"/>
      <c r="B295" s="322"/>
      <c r="C295" s="323"/>
      <c r="D295" s="344"/>
      <c r="E295" s="342"/>
      <c r="F295" s="342"/>
      <c r="G295" s="342"/>
      <c r="H295" s="343"/>
      <c r="I295" s="335"/>
      <c r="J295" s="336"/>
      <c r="L295" s="298"/>
      <c r="M295" s="299"/>
      <c r="N295" s="299"/>
      <c r="O295" s="295"/>
      <c r="P295" s="295"/>
      <c r="Q295" s="295"/>
      <c r="R295" s="295"/>
      <c r="S295" s="295"/>
      <c r="T295" s="291"/>
      <c r="U295" s="291"/>
    </row>
    <row r="296" spans="1:21" ht="23.25" customHeight="1" x14ac:dyDescent="0.15">
      <c r="A296" s="318"/>
      <c r="B296" s="322"/>
      <c r="C296" s="323"/>
      <c r="D296" s="344"/>
      <c r="E296" s="342"/>
      <c r="F296" s="342"/>
      <c r="G296" s="342"/>
      <c r="H296" s="343"/>
      <c r="I296" s="335"/>
      <c r="J296" s="336"/>
      <c r="L296" s="298"/>
      <c r="M296" s="338"/>
      <c r="N296" s="338"/>
      <c r="O296" s="63"/>
      <c r="P296" s="63"/>
      <c r="Q296" s="63"/>
      <c r="R296" s="63"/>
      <c r="S296" s="63"/>
      <c r="T296" s="292"/>
      <c r="U296" s="292"/>
    </row>
    <row r="297" spans="1:21" ht="23.25" customHeight="1" x14ac:dyDescent="0.15">
      <c r="A297" s="318"/>
      <c r="B297" s="322"/>
      <c r="C297" s="323"/>
      <c r="D297" s="344"/>
      <c r="E297" s="342"/>
      <c r="F297" s="342"/>
      <c r="G297" s="342"/>
      <c r="H297" s="343"/>
      <c r="I297" s="335"/>
      <c r="J297" s="336"/>
      <c r="L297" s="298"/>
      <c r="M297" s="111" t="s">
        <v>17</v>
      </c>
      <c r="N297" s="111"/>
      <c r="O297" s="385" t="s">
        <v>218</v>
      </c>
      <c r="P297" s="386"/>
      <c r="Q297" s="386"/>
      <c r="R297" s="386"/>
      <c r="S297" s="387"/>
      <c r="T297" s="359">
        <v>7</v>
      </c>
      <c r="U297" s="359"/>
    </row>
    <row r="298" spans="1:21" ht="23.25" customHeight="1" x14ac:dyDescent="0.15">
      <c r="A298" s="318"/>
      <c r="B298" s="322"/>
      <c r="C298" s="323"/>
      <c r="D298" s="344"/>
      <c r="E298" s="342"/>
      <c r="F298" s="342"/>
      <c r="G298" s="342"/>
      <c r="H298" s="343"/>
      <c r="I298" s="335"/>
      <c r="J298" s="336"/>
      <c r="L298" s="298"/>
      <c r="M298" s="299"/>
      <c r="N298" s="299"/>
      <c r="O298" s="388"/>
      <c r="P298" s="389"/>
      <c r="Q298" s="389"/>
      <c r="R298" s="389"/>
      <c r="S298" s="390"/>
      <c r="T298" s="291"/>
      <c r="U298" s="291"/>
    </row>
    <row r="299" spans="1:21" ht="23.25" customHeight="1" x14ac:dyDescent="0.15">
      <c r="A299" s="318"/>
      <c r="B299" s="322"/>
      <c r="C299" s="323"/>
      <c r="D299" s="344"/>
      <c r="E299" s="342"/>
      <c r="F299" s="342"/>
      <c r="G299" s="342"/>
      <c r="H299" s="343"/>
      <c r="I299" s="335"/>
      <c r="J299" s="336"/>
      <c r="L299" s="298"/>
      <c r="M299" s="299"/>
      <c r="N299" s="299"/>
      <c r="O299" s="388"/>
      <c r="P299" s="389"/>
      <c r="Q299" s="389"/>
      <c r="R299" s="389"/>
      <c r="S299" s="390"/>
      <c r="T299" s="291"/>
      <c r="U299" s="291"/>
    </row>
    <row r="300" spans="1:21" ht="23.25" customHeight="1" x14ac:dyDescent="0.15">
      <c r="A300" s="318"/>
      <c r="B300" s="322"/>
      <c r="C300" s="323"/>
      <c r="D300" s="344"/>
      <c r="E300" s="342"/>
      <c r="F300" s="342"/>
      <c r="G300" s="342"/>
      <c r="H300" s="343"/>
      <c r="I300" s="335"/>
      <c r="J300" s="336"/>
      <c r="L300" s="298"/>
      <c r="M300" s="299"/>
      <c r="N300" s="299"/>
      <c r="O300" s="391"/>
      <c r="P300" s="392"/>
      <c r="Q300" s="392"/>
      <c r="R300" s="392"/>
      <c r="S300" s="393"/>
      <c r="T300" s="291"/>
      <c r="U300" s="291"/>
    </row>
    <row r="301" spans="1:21" ht="23.25" customHeight="1" x14ac:dyDescent="0.15">
      <c r="A301" s="319"/>
      <c r="B301" s="339"/>
      <c r="C301" s="340"/>
      <c r="D301" s="345"/>
      <c r="E301" s="346"/>
      <c r="F301" s="346"/>
      <c r="G301" s="346"/>
      <c r="H301" s="347"/>
      <c r="I301" s="348"/>
      <c r="J301" s="349"/>
      <c r="L301" s="293" t="s">
        <v>64</v>
      </c>
      <c r="M301" s="294"/>
      <c r="N301" s="294"/>
      <c r="O301" s="294"/>
      <c r="P301" s="294"/>
      <c r="Q301" s="294"/>
      <c r="R301" s="294"/>
      <c r="S301" s="294"/>
      <c r="T301" s="315">
        <f>+I277-I285</f>
        <v>-37</v>
      </c>
      <c r="U301" s="316"/>
    </row>
    <row r="302" spans="1:21" ht="23.25" customHeight="1" x14ac:dyDescent="0.1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L302" s="284" t="s">
        <v>244</v>
      </c>
      <c r="M302" s="284"/>
      <c r="N302" s="284"/>
      <c r="O302" s="284"/>
      <c r="P302" s="284"/>
      <c r="Q302" s="284"/>
      <c r="R302" s="284"/>
      <c r="S302" s="284"/>
      <c r="T302" s="284"/>
      <c r="U302" s="284"/>
    </row>
    <row r="303" spans="1:21" ht="21" customHeight="1" x14ac:dyDescent="0.15">
      <c r="L303" s="57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1:21" ht="21" customHeight="1" x14ac:dyDescent="0.15">
      <c r="L304" s="57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1:21" ht="21" customHeight="1" x14ac:dyDescent="0.15">
      <c r="L305" s="57"/>
      <c r="M305" s="57"/>
      <c r="N305" s="57"/>
      <c r="O305" s="57"/>
      <c r="P305" s="57"/>
      <c r="Q305" s="57"/>
      <c r="R305" s="57"/>
      <c r="S305" s="57"/>
      <c r="T305" s="57"/>
      <c r="U305" s="57"/>
    </row>
    <row r="307" spans="1:21" ht="21" customHeight="1" x14ac:dyDescent="0.15">
      <c r="A307" s="253" t="s">
        <v>28</v>
      </c>
      <c r="B307" s="253"/>
      <c r="C307" s="253"/>
      <c r="D307" s="253"/>
      <c r="E307" s="253"/>
      <c r="F307" s="253"/>
      <c r="G307" s="253"/>
      <c r="H307" s="253"/>
      <c r="I307" s="253"/>
      <c r="J307" s="253"/>
      <c r="S307" s="383" t="s">
        <v>71</v>
      </c>
      <c r="T307" s="383"/>
      <c r="U307" s="383"/>
    </row>
    <row r="308" spans="1:21" ht="21" customHeight="1" x14ac:dyDescent="0.15">
      <c r="A308" s="40" t="s">
        <v>207</v>
      </c>
      <c r="B308" s="40"/>
      <c r="C308" s="40"/>
      <c r="D308" s="40"/>
      <c r="E308" s="40"/>
      <c r="F308" s="40"/>
      <c r="G308" s="40"/>
      <c r="H308" s="40"/>
      <c r="I308" s="40"/>
      <c r="J308" s="40"/>
    </row>
    <row r="309" spans="1:21" ht="21" customHeight="1" x14ac:dyDescent="0.15">
      <c r="A309" s="13"/>
      <c r="B309" s="384" t="s">
        <v>199</v>
      </c>
      <c r="C309" s="384"/>
      <c r="D309" s="384"/>
      <c r="E309" s="384"/>
      <c r="F309" s="384"/>
      <c r="G309" s="384"/>
      <c r="H309" s="384"/>
      <c r="I309" s="384"/>
      <c r="J309" s="384"/>
    </row>
    <row r="310" spans="1:21" ht="21" customHeight="1" x14ac:dyDescent="0.15">
      <c r="A310" s="378"/>
      <c r="B310" s="379"/>
      <c r="C310" s="379"/>
      <c r="D310" s="259" t="s">
        <v>7</v>
      </c>
      <c r="E310" s="260"/>
      <c r="F310" s="260"/>
      <c r="G310" s="260"/>
      <c r="H310" s="261"/>
      <c r="I310" s="260" t="s">
        <v>43</v>
      </c>
      <c r="J310" s="261"/>
      <c r="L310" s="153"/>
      <c r="M310" s="153"/>
      <c r="N310" s="153"/>
      <c r="O310" s="154" t="s">
        <v>60</v>
      </c>
      <c r="P310" s="154"/>
      <c r="Q310" s="154"/>
      <c r="R310" s="154"/>
      <c r="S310" s="154"/>
      <c r="T310" s="154" t="s">
        <v>43</v>
      </c>
      <c r="U310" s="154"/>
    </row>
    <row r="311" spans="1:21" ht="21" customHeight="1" x14ac:dyDescent="0.15">
      <c r="A311" s="380" t="s">
        <v>13</v>
      </c>
      <c r="B311" s="381"/>
      <c r="C311" s="382"/>
      <c r="D311" s="157" t="s">
        <v>1</v>
      </c>
      <c r="E311" s="158"/>
      <c r="F311" s="158"/>
      <c r="G311" s="158"/>
      <c r="H311" s="159"/>
      <c r="I311" s="315">
        <f>SUM(I312:J315)</f>
        <v>18</v>
      </c>
      <c r="J311" s="316"/>
      <c r="L311" s="298" t="s">
        <v>12</v>
      </c>
      <c r="M311" s="299" t="s">
        <v>26</v>
      </c>
      <c r="N311" s="299"/>
      <c r="O311" s="295"/>
      <c r="P311" s="288"/>
      <c r="Q311" s="288"/>
      <c r="R311" s="288"/>
      <c r="S311" s="288"/>
      <c r="T311" s="291">
        <v>0</v>
      </c>
      <c r="U311" s="291"/>
    </row>
    <row r="312" spans="1:21" ht="21" customHeight="1" x14ac:dyDescent="0.15">
      <c r="A312" s="360" t="s">
        <v>6</v>
      </c>
      <c r="B312" s="362" t="s">
        <v>200</v>
      </c>
      <c r="C312" s="363"/>
      <c r="D312" s="344" t="s">
        <v>201</v>
      </c>
      <c r="E312" s="342"/>
      <c r="F312" s="342"/>
      <c r="G312" s="342"/>
      <c r="H312" s="343"/>
      <c r="I312" s="335">
        <v>12</v>
      </c>
      <c r="J312" s="336"/>
      <c r="L312" s="298"/>
      <c r="M312" s="299"/>
      <c r="N312" s="299"/>
      <c r="O312" s="288"/>
      <c r="P312" s="288"/>
      <c r="Q312" s="288"/>
      <c r="R312" s="288"/>
      <c r="S312" s="288"/>
      <c r="T312" s="291"/>
      <c r="U312" s="291"/>
    </row>
    <row r="313" spans="1:21" ht="21" customHeight="1" x14ac:dyDescent="0.15">
      <c r="A313" s="360"/>
      <c r="B313" s="364" t="s">
        <v>202</v>
      </c>
      <c r="C313" s="365"/>
      <c r="D313" s="366" t="s">
        <v>203</v>
      </c>
      <c r="E313" s="367"/>
      <c r="F313" s="367"/>
      <c r="G313" s="367"/>
      <c r="H313" s="368"/>
      <c r="I313" s="369">
        <v>6</v>
      </c>
      <c r="J313" s="370"/>
      <c r="K313" s="45"/>
      <c r="L313" s="298"/>
      <c r="M313" s="299"/>
      <c r="N313" s="299"/>
      <c r="O313" s="288"/>
      <c r="P313" s="288"/>
      <c r="Q313" s="288"/>
      <c r="R313" s="288"/>
      <c r="S313" s="288"/>
      <c r="T313" s="291"/>
      <c r="U313" s="291"/>
    </row>
    <row r="314" spans="1:21" ht="21" customHeight="1" x14ac:dyDescent="0.15">
      <c r="A314" s="360"/>
      <c r="B314" s="371"/>
      <c r="C314" s="372"/>
      <c r="D314" s="366"/>
      <c r="E314" s="367"/>
      <c r="F314" s="367"/>
      <c r="G314" s="367"/>
      <c r="H314" s="368"/>
      <c r="I314" s="369"/>
      <c r="J314" s="370"/>
      <c r="K314" s="45"/>
      <c r="L314" s="298"/>
      <c r="M314" s="299"/>
      <c r="N314" s="299"/>
      <c r="O314" s="288"/>
      <c r="P314" s="288"/>
      <c r="Q314" s="288"/>
      <c r="R314" s="288"/>
      <c r="S314" s="288"/>
      <c r="T314" s="291"/>
      <c r="U314" s="291"/>
    </row>
    <row r="315" spans="1:21" ht="21" customHeight="1" x14ac:dyDescent="0.15">
      <c r="A315" s="361"/>
      <c r="B315" s="373"/>
      <c r="C315" s="374"/>
      <c r="D315" s="375"/>
      <c r="E315" s="376"/>
      <c r="F315" s="376"/>
      <c r="G315" s="376"/>
      <c r="H315" s="377"/>
      <c r="I315" s="131"/>
      <c r="J315" s="132"/>
      <c r="K315" s="45"/>
      <c r="L315" s="298"/>
      <c r="M315" s="299"/>
      <c r="N315" s="299"/>
      <c r="O315" s="288"/>
      <c r="P315" s="288"/>
      <c r="Q315" s="288"/>
      <c r="R315" s="288"/>
      <c r="S315" s="288"/>
      <c r="T315" s="291"/>
      <c r="U315" s="291"/>
    </row>
    <row r="316" spans="1:21" ht="21" customHeight="1" x14ac:dyDescent="0.15">
      <c r="A316" s="5"/>
      <c r="B316" s="45"/>
      <c r="C316" s="45"/>
      <c r="D316" s="46"/>
      <c r="E316" s="46"/>
      <c r="F316" s="46"/>
      <c r="G316" s="46"/>
      <c r="H316" s="46"/>
      <c r="I316" s="46"/>
      <c r="J316" s="46"/>
      <c r="K316" s="45"/>
      <c r="L316" s="298"/>
      <c r="M316" s="299"/>
      <c r="N316" s="299"/>
      <c r="O316" s="288"/>
      <c r="P316" s="288"/>
      <c r="Q316" s="288"/>
      <c r="R316" s="288"/>
      <c r="S316" s="288"/>
      <c r="T316" s="291"/>
      <c r="U316" s="291"/>
    </row>
    <row r="317" spans="1:21" ht="23.25" customHeight="1" x14ac:dyDescent="0.15">
      <c r="K317" s="45"/>
      <c r="L317" s="298"/>
      <c r="M317" s="299"/>
      <c r="N317" s="299"/>
      <c r="O317" s="288"/>
      <c r="P317" s="288"/>
      <c r="Q317" s="288"/>
      <c r="R317" s="288"/>
      <c r="S317" s="288"/>
      <c r="T317" s="291"/>
      <c r="U317" s="291"/>
    </row>
    <row r="318" spans="1:21" ht="23.25" customHeight="1" x14ac:dyDescent="0.15">
      <c r="A318" s="378"/>
      <c r="B318" s="379"/>
      <c r="C318" s="379"/>
      <c r="D318" s="259" t="s">
        <v>60</v>
      </c>
      <c r="E318" s="260"/>
      <c r="F318" s="260"/>
      <c r="G318" s="260"/>
      <c r="H318" s="261"/>
      <c r="I318" s="260" t="s">
        <v>43</v>
      </c>
      <c r="J318" s="261"/>
      <c r="K318" s="45"/>
      <c r="L318" s="298"/>
      <c r="M318" s="109"/>
      <c r="N318" s="109"/>
      <c r="O318" s="296"/>
      <c r="P318" s="296"/>
      <c r="Q318" s="296"/>
      <c r="R318" s="296"/>
      <c r="S318" s="296"/>
      <c r="T318" s="297"/>
      <c r="U318" s="297"/>
    </row>
    <row r="319" spans="1:21" ht="23.25" customHeight="1" x14ac:dyDescent="0.15">
      <c r="A319" s="380" t="s">
        <v>62</v>
      </c>
      <c r="B319" s="381"/>
      <c r="C319" s="382"/>
      <c r="D319" s="157" t="s">
        <v>1</v>
      </c>
      <c r="E319" s="158"/>
      <c r="F319" s="158"/>
      <c r="G319" s="158"/>
      <c r="H319" s="159"/>
      <c r="I319" s="315">
        <f>+I320+I328+T311+T319+T327+T331</f>
        <v>11</v>
      </c>
      <c r="J319" s="316"/>
      <c r="K319" s="45"/>
      <c r="L319" s="298"/>
      <c r="M319" s="337" t="s">
        <v>16</v>
      </c>
      <c r="N319" s="337"/>
      <c r="O319" s="287"/>
      <c r="P319" s="161"/>
      <c r="Q319" s="161"/>
      <c r="R319" s="161"/>
      <c r="S319" s="161"/>
      <c r="T319" s="290">
        <v>0</v>
      </c>
      <c r="U319" s="290"/>
    </row>
    <row r="320" spans="1:21" ht="23.25" customHeight="1" x14ac:dyDescent="0.15">
      <c r="A320" s="317" t="s">
        <v>63</v>
      </c>
      <c r="B320" s="320" t="s">
        <v>0</v>
      </c>
      <c r="C320" s="321"/>
      <c r="D320" s="324" t="s">
        <v>208</v>
      </c>
      <c r="E320" s="325"/>
      <c r="F320" s="325"/>
      <c r="G320" s="325"/>
      <c r="H320" s="326"/>
      <c r="I320" s="333">
        <v>1</v>
      </c>
      <c r="J320" s="334"/>
      <c r="L320" s="298"/>
      <c r="M320" s="299"/>
      <c r="N320" s="299"/>
      <c r="O320" s="288"/>
      <c r="P320" s="288"/>
      <c r="Q320" s="288"/>
      <c r="R320" s="288"/>
      <c r="S320" s="288"/>
      <c r="T320" s="291"/>
      <c r="U320" s="291"/>
    </row>
    <row r="321" spans="1:21" ht="23.25" customHeight="1" x14ac:dyDescent="0.15">
      <c r="A321" s="318"/>
      <c r="B321" s="322"/>
      <c r="C321" s="323"/>
      <c r="D321" s="327"/>
      <c r="E321" s="328"/>
      <c r="F321" s="328"/>
      <c r="G321" s="328"/>
      <c r="H321" s="329"/>
      <c r="I321" s="335"/>
      <c r="J321" s="336"/>
      <c r="L321" s="298"/>
      <c r="M321" s="299"/>
      <c r="N321" s="299"/>
      <c r="O321" s="288"/>
      <c r="P321" s="288"/>
      <c r="Q321" s="288"/>
      <c r="R321" s="288"/>
      <c r="S321" s="288"/>
      <c r="T321" s="291"/>
      <c r="U321" s="291"/>
    </row>
    <row r="322" spans="1:21" ht="23.25" customHeight="1" x14ac:dyDescent="0.15">
      <c r="A322" s="318"/>
      <c r="B322" s="322"/>
      <c r="C322" s="323"/>
      <c r="D322" s="327"/>
      <c r="E322" s="328"/>
      <c r="F322" s="328"/>
      <c r="G322" s="328"/>
      <c r="H322" s="329"/>
      <c r="I322" s="335"/>
      <c r="J322" s="336"/>
      <c r="L322" s="298"/>
      <c r="M322" s="299"/>
      <c r="N322" s="299"/>
      <c r="O322" s="288"/>
      <c r="P322" s="288"/>
      <c r="Q322" s="288"/>
      <c r="R322" s="288"/>
      <c r="S322" s="288"/>
      <c r="T322" s="291"/>
      <c r="U322" s="291"/>
    </row>
    <row r="323" spans="1:21" ht="23.25" customHeight="1" x14ac:dyDescent="0.15">
      <c r="A323" s="318"/>
      <c r="B323" s="322"/>
      <c r="C323" s="323"/>
      <c r="D323" s="327"/>
      <c r="E323" s="328"/>
      <c r="F323" s="328"/>
      <c r="G323" s="328"/>
      <c r="H323" s="329"/>
      <c r="I323" s="335"/>
      <c r="J323" s="336"/>
      <c r="L323" s="298"/>
      <c r="M323" s="299"/>
      <c r="N323" s="299"/>
      <c r="O323" s="288"/>
      <c r="P323" s="288"/>
      <c r="Q323" s="288"/>
      <c r="R323" s="288"/>
      <c r="S323" s="288"/>
      <c r="T323" s="291"/>
      <c r="U323" s="291"/>
    </row>
    <row r="324" spans="1:21" ht="23.25" customHeight="1" x14ac:dyDescent="0.15">
      <c r="A324" s="318"/>
      <c r="B324" s="322"/>
      <c r="C324" s="323"/>
      <c r="D324" s="327"/>
      <c r="E324" s="328"/>
      <c r="F324" s="328"/>
      <c r="G324" s="328"/>
      <c r="H324" s="329"/>
      <c r="I324" s="335"/>
      <c r="J324" s="336"/>
      <c r="L324" s="298"/>
      <c r="M324" s="299"/>
      <c r="N324" s="299"/>
      <c r="O324" s="288"/>
      <c r="P324" s="288"/>
      <c r="Q324" s="288"/>
      <c r="R324" s="288"/>
      <c r="S324" s="288"/>
      <c r="T324" s="291"/>
      <c r="U324" s="291"/>
    </row>
    <row r="325" spans="1:21" ht="23.25" customHeight="1" x14ac:dyDescent="0.15">
      <c r="A325" s="318"/>
      <c r="B325" s="322"/>
      <c r="C325" s="323"/>
      <c r="D325" s="327"/>
      <c r="E325" s="328"/>
      <c r="F325" s="328"/>
      <c r="G325" s="328"/>
      <c r="H325" s="329"/>
      <c r="I325" s="335"/>
      <c r="J325" s="336"/>
      <c r="L325" s="298"/>
      <c r="M325" s="299"/>
      <c r="N325" s="299"/>
      <c r="O325" s="288"/>
      <c r="P325" s="288"/>
      <c r="Q325" s="288"/>
      <c r="R325" s="288"/>
      <c r="S325" s="288"/>
      <c r="T325" s="291"/>
      <c r="U325" s="291"/>
    </row>
    <row r="326" spans="1:21" ht="23.25" customHeight="1" x14ac:dyDescent="0.15">
      <c r="A326" s="318"/>
      <c r="B326" s="322"/>
      <c r="C326" s="323"/>
      <c r="D326" s="327"/>
      <c r="E326" s="328"/>
      <c r="F326" s="328"/>
      <c r="G326" s="328"/>
      <c r="H326" s="329"/>
      <c r="I326" s="335"/>
      <c r="J326" s="336"/>
      <c r="L326" s="298"/>
      <c r="M326" s="338"/>
      <c r="N326" s="338"/>
      <c r="O326" s="289"/>
      <c r="P326" s="289"/>
      <c r="Q326" s="289"/>
      <c r="R326" s="289"/>
      <c r="S326" s="289"/>
      <c r="T326" s="292"/>
      <c r="U326" s="292"/>
    </row>
    <row r="327" spans="1:21" ht="23.25" customHeight="1" x14ac:dyDescent="0.15">
      <c r="A327" s="318"/>
      <c r="B327" s="322"/>
      <c r="C327" s="323"/>
      <c r="D327" s="330"/>
      <c r="E327" s="331"/>
      <c r="F327" s="331"/>
      <c r="G327" s="331"/>
      <c r="H327" s="332"/>
      <c r="I327" s="335"/>
      <c r="J327" s="336"/>
      <c r="L327" s="298"/>
      <c r="M327" s="337" t="s">
        <v>10</v>
      </c>
      <c r="N327" s="337"/>
      <c r="O327" s="287"/>
      <c r="P327" s="287"/>
      <c r="Q327" s="287"/>
      <c r="R327" s="287"/>
      <c r="S327" s="287"/>
      <c r="T327" s="290">
        <v>0</v>
      </c>
      <c r="U327" s="290"/>
    </row>
    <row r="328" spans="1:21" ht="23.25" customHeight="1" x14ac:dyDescent="0.15">
      <c r="A328" s="318"/>
      <c r="B328" s="322" t="s">
        <v>52</v>
      </c>
      <c r="C328" s="323"/>
      <c r="D328" s="341" t="s">
        <v>205</v>
      </c>
      <c r="E328" s="342"/>
      <c r="F328" s="342"/>
      <c r="G328" s="342"/>
      <c r="H328" s="343"/>
      <c r="I328" s="335">
        <v>10</v>
      </c>
      <c r="J328" s="336"/>
      <c r="L328" s="298"/>
      <c r="M328" s="299"/>
      <c r="N328" s="299"/>
      <c r="O328" s="295"/>
      <c r="P328" s="295"/>
      <c r="Q328" s="295"/>
      <c r="R328" s="295"/>
      <c r="S328" s="295"/>
      <c r="T328" s="291"/>
      <c r="U328" s="291"/>
    </row>
    <row r="329" spans="1:21" ht="23.25" customHeight="1" x14ac:dyDescent="0.15">
      <c r="A329" s="318"/>
      <c r="B329" s="322"/>
      <c r="C329" s="323"/>
      <c r="D329" s="344"/>
      <c r="E329" s="342"/>
      <c r="F329" s="342"/>
      <c r="G329" s="342"/>
      <c r="H329" s="343"/>
      <c r="I329" s="335"/>
      <c r="J329" s="336"/>
      <c r="L329" s="298"/>
      <c r="M329" s="299"/>
      <c r="N329" s="299"/>
      <c r="O329" s="295"/>
      <c r="P329" s="295"/>
      <c r="Q329" s="295"/>
      <c r="R329" s="295"/>
      <c r="S329" s="295"/>
      <c r="T329" s="291"/>
      <c r="U329" s="291"/>
    </row>
    <row r="330" spans="1:21" ht="23.25" customHeight="1" x14ac:dyDescent="0.15">
      <c r="A330" s="318"/>
      <c r="B330" s="322"/>
      <c r="C330" s="323"/>
      <c r="D330" s="344"/>
      <c r="E330" s="342"/>
      <c r="F330" s="342"/>
      <c r="G330" s="342"/>
      <c r="H330" s="343"/>
      <c r="I330" s="335"/>
      <c r="J330" s="336"/>
      <c r="L330" s="298"/>
      <c r="M330" s="338"/>
      <c r="N330" s="338"/>
      <c r="O330" s="63"/>
      <c r="P330" s="63"/>
      <c r="Q330" s="63"/>
      <c r="R330" s="63"/>
      <c r="S330" s="63"/>
      <c r="T330" s="292"/>
      <c r="U330" s="292"/>
    </row>
    <row r="331" spans="1:21" ht="23.25" customHeight="1" x14ac:dyDescent="0.15">
      <c r="A331" s="318"/>
      <c r="B331" s="322"/>
      <c r="C331" s="323"/>
      <c r="D331" s="344"/>
      <c r="E331" s="342"/>
      <c r="F331" s="342"/>
      <c r="G331" s="342"/>
      <c r="H331" s="343"/>
      <c r="I331" s="335"/>
      <c r="J331" s="336"/>
      <c r="L331" s="298"/>
      <c r="M331" s="111" t="s">
        <v>17</v>
      </c>
      <c r="N331" s="111"/>
      <c r="O331" s="350"/>
      <c r="P331" s="351"/>
      <c r="Q331" s="351"/>
      <c r="R331" s="351"/>
      <c r="S331" s="352"/>
      <c r="T331" s="359">
        <v>0</v>
      </c>
      <c r="U331" s="359"/>
    </row>
    <row r="332" spans="1:21" ht="23.25" customHeight="1" x14ac:dyDescent="0.15">
      <c r="A332" s="318"/>
      <c r="B332" s="322"/>
      <c r="C332" s="323"/>
      <c r="D332" s="344"/>
      <c r="E332" s="342"/>
      <c r="F332" s="342"/>
      <c r="G332" s="342"/>
      <c r="H332" s="343"/>
      <c r="I332" s="335"/>
      <c r="J332" s="336"/>
      <c r="L332" s="298"/>
      <c r="M332" s="299"/>
      <c r="N332" s="299"/>
      <c r="O332" s="353"/>
      <c r="P332" s="354"/>
      <c r="Q332" s="354"/>
      <c r="R332" s="354"/>
      <c r="S332" s="355"/>
      <c r="T332" s="291"/>
      <c r="U332" s="291"/>
    </row>
    <row r="333" spans="1:21" ht="23.25" customHeight="1" x14ac:dyDescent="0.15">
      <c r="A333" s="318"/>
      <c r="B333" s="322"/>
      <c r="C333" s="323"/>
      <c r="D333" s="344"/>
      <c r="E333" s="342"/>
      <c r="F333" s="342"/>
      <c r="G333" s="342"/>
      <c r="H333" s="343"/>
      <c r="I333" s="335"/>
      <c r="J333" s="336"/>
      <c r="L333" s="298"/>
      <c r="M333" s="299"/>
      <c r="N333" s="299"/>
      <c r="O333" s="353"/>
      <c r="P333" s="354"/>
      <c r="Q333" s="354"/>
      <c r="R333" s="354"/>
      <c r="S333" s="355"/>
      <c r="T333" s="291"/>
      <c r="U333" s="291"/>
    </row>
    <row r="334" spans="1:21" ht="23.25" customHeight="1" x14ac:dyDescent="0.15">
      <c r="A334" s="318"/>
      <c r="B334" s="322"/>
      <c r="C334" s="323"/>
      <c r="D334" s="344"/>
      <c r="E334" s="342"/>
      <c r="F334" s="342"/>
      <c r="G334" s="342"/>
      <c r="H334" s="343"/>
      <c r="I334" s="335"/>
      <c r="J334" s="336"/>
      <c r="L334" s="298"/>
      <c r="M334" s="299"/>
      <c r="N334" s="299"/>
      <c r="O334" s="356"/>
      <c r="P334" s="357"/>
      <c r="Q334" s="357"/>
      <c r="R334" s="357"/>
      <c r="S334" s="358"/>
      <c r="T334" s="291"/>
      <c r="U334" s="291"/>
    </row>
    <row r="335" spans="1:21" ht="23.25" customHeight="1" x14ac:dyDescent="0.15">
      <c r="A335" s="319"/>
      <c r="B335" s="339"/>
      <c r="C335" s="340"/>
      <c r="D335" s="345"/>
      <c r="E335" s="346"/>
      <c r="F335" s="346"/>
      <c r="G335" s="346"/>
      <c r="H335" s="347"/>
      <c r="I335" s="348"/>
      <c r="J335" s="349"/>
      <c r="L335" s="293" t="s">
        <v>64</v>
      </c>
      <c r="M335" s="294"/>
      <c r="N335" s="294"/>
      <c r="O335" s="294"/>
      <c r="P335" s="294"/>
      <c r="Q335" s="294"/>
      <c r="R335" s="294"/>
      <c r="S335" s="294"/>
      <c r="T335" s="285">
        <f>I311-I319</f>
        <v>7</v>
      </c>
      <c r="U335" s="286"/>
    </row>
    <row r="336" spans="1:21" ht="23.25" customHeight="1" x14ac:dyDescent="0.15">
      <c r="A336" s="14"/>
      <c r="B336" s="44"/>
      <c r="C336" s="44"/>
      <c r="D336" s="44"/>
      <c r="E336" s="44"/>
      <c r="F336" s="44"/>
      <c r="G336" s="44"/>
      <c r="H336" s="44"/>
      <c r="I336" s="44"/>
      <c r="J336" s="44"/>
      <c r="L336" s="284" t="s">
        <v>244</v>
      </c>
      <c r="M336" s="284"/>
      <c r="N336" s="284"/>
      <c r="O336" s="284"/>
      <c r="P336" s="284"/>
      <c r="Q336" s="284"/>
      <c r="R336" s="284"/>
      <c r="S336" s="284"/>
      <c r="T336" s="284"/>
      <c r="U336" s="284"/>
    </row>
    <row r="337" spans="1:21" ht="23.25" customHeight="1" x14ac:dyDescent="0.15">
      <c r="A337" s="4"/>
      <c r="B337" s="43"/>
      <c r="C337" s="43"/>
      <c r="D337" s="43"/>
      <c r="E337" s="43"/>
      <c r="F337" s="43"/>
      <c r="G337" s="43"/>
      <c r="H337" s="43"/>
      <c r="I337" s="43"/>
      <c r="J337" s="43"/>
      <c r="L337" s="57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1:21" ht="23.25" customHeight="1" x14ac:dyDescent="0.15">
      <c r="A338" s="4"/>
      <c r="B338" s="43"/>
      <c r="C338" s="43"/>
      <c r="D338" s="43"/>
      <c r="E338" s="43"/>
      <c r="F338" s="43"/>
      <c r="G338" s="43"/>
      <c r="H338" s="43"/>
      <c r="I338" s="43"/>
      <c r="J338" s="43"/>
      <c r="L338" s="57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1:21" ht="23.25" customHeight="1" x14ac:dyDescent="0.15">
      <c r="A339" s="4"/>
      <c r="B339" s="43"/>
      <c r="C339" s="43"/>
      <c r="D339" s="43"/>
      <c r="E339" s="43"/>
      <c r="F339" s="43"/>
      <c r="G339" s="43"/>
      <c r="H339" s="43"/>
      <c r="I339" s="43"/>
      <c r="J339" s="43"/>
      <c r="L339" s="57"/>
      <c r="M339" s="57"/>
      <c r="N339" s="57"/>
      <c r="O339" s="57"/>
      <c r="P339" s="57"/>
      <c r="Q339" s="57"/>
      <c r="R339" s="57"/>
      <c r="S339" s="57"/>
      <c r="T339" s="57"/>
      <c r="U339" s="57"/>
    </row>
    <row r="341" spans="1:21" ht="21" customHeight="1" x14ac:dyDescent="0.15">
      <c r="A341" s="253" t="s">
        <v>28</v>
      </c>
      <c r="B341" s="253"/>
      <c r="C341" s="253"/>
      <c r="D341" s="253"/>
      <c r="E341" s="253"/>
      <c r="F341" s="253"/>
      <c r="G341" s="253"/>
      <c r="H341" s="253"/>
      <c r="I341" s="253"/>
      <c r="J341" s="253"/>
      <c r="S341" s="383" t="s">
        <v>71</v>
      </c>
      <c r="T341" s="383"/>
      <c r="U341" s="383"/>
    </row>
    <row r="342" spans="1:21" ht="21" customHeight="1" x14ac:dyDescent="0.15">
      <c r="A342" s="40" t="s">
        <v>219</v>
      </c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21" ht="21" customHeight="1" x14ac:dyDescent="0.15">
      <c r="A343" s="13"/>
      <c r="B343" s="384" t="s">
        <v>156</v>
      </c>
      <c r="C343" s="384"/>
      <c r="D343" s="384"/>
      <c r="E343" s="384"/>
      <c r="F343" s="384"/>
      <c r="G343" s="384"/>
      <c r="H343" s="384"/>
      <c r="I343" s="384"/>
      <c r="J343" s="384"/>
    </row>
    <row r="344" spans="1:21" ht="21" customHeight="1" x14ac:dyDescent="0.15">
      <c r="A344" s="378"/>
      <c r="B344" s="379"/>
      <c r="C344" s="379"/>
      <c r="D344" s="259" t="s">
        <v>7</v>
      </c>
      <c r="E344" s="260"/>
      <c r="F344" s="260"/>
      <c r="G344" s="260"/>
      <c r="H344" s="261"/>
      <c r="I344" s="260" t="s">
        <v>43</v>
      </c>
      <c r="J344" s="261"/>
      <c r="L344" s="153"/>
      <c r="M344" s="153"/>
      <c r="N344" s="153"/>
      <c r="O344" s="154" t="s">
        <v>60</v>
      </c>
      <c r="P344" s="154"/>
      <c r="Q344" s="154"/>
      <c r="R344" s="154"/>
      <c r="S344" s="154"/>
      <c r="T344" s="154" t="s">
        <v>43</v>
      </c>
      <c r="U344" s="154"/>
    </row>
    <row r="345" spans="1:21" ht="21" customHeight="1" x14ac:dyDescent="0.15">
      <c r="A345" s="380" t="s">
        <v>13</v>
      </c>
      <c r="B345" s="381"/>
      <c r="C345" s="382"/>
      <c r="D345" s="157" t="s">
        <v>1</v>
      </c>
      <c r="E345" s="158"/>
      <c r="F345" s="158"/>
      <c r="G345" s="158"/>
      <c r="H345" s="159"/>
      <c r="I345" s="315">
        <f>SUM(I346:J349)</f>
        <v>5</v>
      </c>
      <c r="J345" s="316"/>
      <c r="L345" s="298" t="s">
        <v>12</v>
      </c>
      <c r="M345" s="299" t="s">
        <v>26</v>
      </c>
      <c r="N345" s="299"/>
      <c r="O345" s="295"/>
      <c r="P345" s="288"/>
      <c r="Q345" s="288"/>
      <c r="R345" s="288"/>
      <c r="S345" s="288"/>
      <c r="T345" s="291">
        <v>0</v>
      </c>
      <c r="U345" s="291"/>
    </row>
    <row r="346" spans="1:21" ht="21" customHeight="1" x14ac:dyDescent="0.15">
      <c r="A346" s="360" t="s">
        <v>6</v>
      </c>
      <c r="B346" s="362" t="s">
        <v>157</v>
      </c>
      <c r="C346" s="431"/>
      <c r="D346" s="229" t="s">
        <v>158</v>
      </c>
      <c r="E346" s="432"/>
      <c r="F346" s="432"/>
      <c r="G346" s="432"/>
      <c r="H346" s="230"/>
      <c r="I346" s="433">
        <v>0</v>
      </c>
      <c r="J346" s="434"/>
      <c r="L346" s="298"/>
      <c r="M346" s="299"/>
      <c r="N346" s="299"/>
      <c r="O346" s="288"/>
      <c r="P346" s="288"/>
      <c r="Q346" s="288"/>
      <c r="R346" s="288"/>
      <c r="S346" s="288"/>
      <c r="T346" s="291"/>
      <c r="U346" s="291"/>
    </row>
    <row r="347" spans="1:21" ht="21" customHeight="1" x14ac:dyDescent="0.15">
      <c r="A347" s="360"/>
      <c r="B347" s="364" t="s">
        <v>159</v>
      </c>
      <c r="C347" s="365"/>
      <c r="D347" s="366" t="s">
        <v>160</v>
      </c>
      <c r="E347" s="367"/>
      <c r="F347" s="367"/>
      <c r="G347" s="367"/>
      <c r="H347" s="368"/>
      <c r="I347" s="369">
        <v>5</v>
      </c>
      <c r="J347" s="370"/>
      <c r="K347" s="45"/>
      <c r="L347" s="298"/>
      <c r="M347" s="299"/>
      <c r="N347" s="299"/>
      <c r="O347" s="288"/>
      <c r="P347" s="288"/>
      <c r="Q347" s="288"/>
      <c r="R347" s="288"/>
      <c r="S347" s="288"/>
      <c r="T347" s="291"/>
      <c r="U347" s="291"/>
    </row>
    <row r="348" spans="1:21" ht="21" customHeight="1" x14ac:dyDescent="0.15">
      <c r="A348" s="360"/>
      <c r="B348" s="371"/>
      <c r="C348" s="372"/>
      <c r="D348" s="366"/>
      <c r="E348" s="367"/>
      <c r="F348" s="367"/>
      <c r="G348" s="367"/>
      <c r="H348" s="368"/>
      <c r="I348" s="369"/>
      <c r="J348" s="370"/>
      <c r="K348" s="45"/>
      <c r="L348" s="298"/>
      <c r="M348" s="299"/>
      <c r="N348" s="299"/>
      <c r="O348" s="288"/>
      <c r="P348" s="288"/>
      <c r="Q348" s="288"/>
      <c r="R348" s="288"/>
      <c r="S348" s="288"/>
      <c r="T348" s="291"/>
      <c r="U348" s="291"/>
    </row>
    <row r="349" spans="1:21" ht="21" customHeight="1" x14ac:dyDescent="0.15">
      <c r="A349" s="361"/>
      <c r="B349" s="373"/>
      <c r="C349" s="374"/>
      <c r="D349" s="375"/>
      <c r="E349" s="376"/>
      <c r="F349" s="376"/>
      <c r="G349" s="376"/>
      <c r="H349" s="377"/>
      <c r="I349" s="131"/>
      <c r="J349" s="132"/>
      <c r="K349" s="45"/>
      <c r="L349" s="298"/>
      <c r="M349" s="299"/>
      <c r="N349" s="299"/>
      <c r="O349" s="288"/>
      <c r="P349" s="288"/>
      <c r="Q349" s="288"/>
      <c r="R349" s="288"/>
      <c r="S349" s="288"/>
      <c r="T349" s="291"/>
      <c r="U349" s="291"/>
    </row>
    <row r="350" spans="1:21" ht="21" customHeight="1" x14ac:dyDescent="0.15">
      <c r="A350" s="5"/>
      <c r="B350" s="45"/>
      <c r="C350" s="45"/>
      <c r="D350" s="46"/>
      <c r="E350" s="46"/>
      <c r="F350" s="46"/>
      <c r="G350" s="46"/>
      <c r="H350" s="46"/>
      <c r="I350" s="46"/>
      <c r="J350" s="46"/>
      <c r="K350" s="45"/>
      <c r="L350" s="298"/>
      <c r="M350" s="299"/>
      <c r="N350" s="299"/>
      <c r="O350" s="288"/>
      <c r="P350" s="288"/>
      <c r="Q350" s="288"/>
      <c r="R350" s="288"/>
      <c r="S350" s="288"/>
      <c r="T350" s="291"/>
      <c r="U350" s="291"/>
    </row>
    <row r="351" spans="1:21" ht="23.25" customHeight="1" x14ac:dyDescent="0.15">
      <c r="K351" s="45"/>
      <c r="L351" s="298"/>
      <c r="M351" s="299"/>
      <c r="N351" s="299"/>
      <c r="O351" s="288"/>
      <c r="P351" s="288"/>
      <c r="Q351" s="288"/>
      <c r="R351" s="288"/>
      <c r="S351" s="288"/>
      <c r="T351" s="291"/>
      <c r="U351" s="291"/>
    </row>
    <row r="352" spans="1:21" ht="23.25" customHeight="1" x14ac:dyDescent="0.15">
      <c r="A352" s="378"/>
      <c r="B352" s="379"/>
      <c r="C352" s="379"/>
      <c r="D352" s="259" t="s">
        <v>60</v>
      </c>
      <c r="E352" s="260"/>
      <c r="F352" s="260"/>
      <c r="G352" s="260"/>
      <c r="H352" s="261"/>
      <c r="I352" s="260" t="s">
        <v>43</v>
      </c>
      <c r="J352" s="261"/>
      <c r="K352" s="45"/>
      <c r="L352" s="298"/>
      <c r="M352" s="109"/>
      <c r="N352" s="109"/>
      <c r="O352" s="296"/>
      <c r="P352" s="296"/>
      <c r="Q352" s="296"/>
      <c r="R352" s="296"/>
      <c r="S352" s="296"/>
      <c r="T352" s="297"/>
      <c r="U352" s="297"/>
    </row>
    <row r="353" spans="1:21" ht="23.25" customHeight="1" x14ac:dyDescent="0.15">
      <c r="A353" s="380" t="s">
        <v>62</v>
      </c>
      <c r="B353" s="381"/>
      <c r="C353" s="382"/>
      <c r="D353" s="157" t="s">
        <v>1</v>
      </c>
      <c r="E353" s="158"/>
      <c r="F353" s="158"/>
      <c r="G353" s="158"/>
      <c r="H353" s="159"/>
      <c r="I353" s="315">
        <f>+I354+I362+T345+T353+T356+T359</f>
        <v>170</v>
      </c>
      <c r="J353" s="316"/>
      <c r="K353" s="45"/>
      <c r="L353" s="298"/>
      <c r="M353" s="300" t="s">
        <v>16</v>
      </c>
      <c r="N353" s="301"/>
      <c r="O353" s="194"/>
      <c r="P353" s="422"/>
      <c r="Q353" s="422"/>
      <c r="R353" s="422"/>
      <c r="S353" s="195"/>
      <c r="T353" s="402">
        <v>0</v>
      </c>
      <c r="U353" s="403"/>
    </row>
    <row r="354" spans="1:21" ht="23.25" customHeight="1" x14ac:dyDescent="0.15">
      <c r="A354" s="317" t="s">
        <v>63</v>
      </c>
      <c r="B354" s="320" t="s">
        <v>0</v>
      </c>
      <c r="C354" s="321"/>
      <c r="D354" s="324" t="s">
        <v>220</v>
      </c>
      <c r="E354" s="325"/>
      <c r="F354" s="325"/>
      <c r="G354" s="325"/>
      <c r="H354" s="326"/>
      <c r="I354" s="333">
        <v>11</v>
      </c>
      <c r="J354" s="334"/>
      <c r="L354" s="298"/>
      <c r="M354" s="302"/>
      <c r="N354" s="303"/>
      <c r="O354" s="196"/>
      <c r="P354" s="413"/>
      <c r="Q354" s="413"/>
      <c r="R354" s="413"/>
      <c r="S354" s="197"/>
      <c r="T354" s="404"/>
      <c r="U354" s="405"/>
    </row>
    <row r="355" spans="1:21" ht="23.25" customHeight="1" x14ac:dyDescent="0.15">
      <c r="A355" s="318"/>
      <c r="B355" s="322"/>
      <c r="C355" s="323"/>
      <c r="D355" s="327"/>
      <c r="E355" s="328"/>
      <c r="F355" s="328"/>
      <c r="G355" s="328"/>
      <c r="H355" s="329"/>
      <c r="I355" s="335"/>
      <c r="J355" s="336"/>
      <c r="L355" s="298"/>
      <c r="M355" s="302"/>
      <c r="N355" s="303"/>
      <c r="O355" s="196"/>
      <c r="P355" s="413"/>
      <c r="Q355" s="413"/>
      <c r="R355" s="413"/>
      <c r="S355" s="197"/>
      <c r="T355" s="404"/>
      <c r="U355" s="405"/>
    </row>
    <row r="356" spans="1:21" ht="23.25" customHeight="1" x14ac:dyDescent="0.15">
      <c r="A356" s="318"/>
      <c r="B356" s="322"/>
      <c r="C356" s="323"/>
      <c r="D356" s="327"/>
      <c r="E356" s="328"/>
      <c r="F356" s="328"/>
      <c r="G356" s="328"/>
      <c r="H356" s="329"/>
      <c r="I356" s="335"/>
      <c r="J356" s="336"/>
      <c r="L356" s="298"/>
      <c r="M356" s="300" t="s">
        <v>10</v>
      </c>
      <c r="N356" s="301"/>
      <c r="O356" s="194" t="s">
        <v>162</v>
      </c>
      <c r="P356" s="422"/>
      <c r="Q356" s="422"/>
      <c r="R356" s="422"/>
      <c r="S356" s="195"/>
      <c r="T356" s="402">
        <v>33</v>
      </c>
      <c r="U356" s="403"/>
    </row>
    <row r="357" spans="1:21" ht="23.25" customHeight="1" x14ac:dyDescent="0.15">
      <c r="A357" s="318"/>
      <c r="B357" s="322"/>
      <c r="C357" s="323"/>
      <c r="D357" s="327"/>
      <c r="E357" s="328"/>
      <c r="F357" s="328"/>
      <c r="G357" s="328"/>
      <c r="H357" s="329"/>
      <c r="I357" s="335"/>
      <c r="J357" s="336"/>
      <c r="L357" s="298"/>
      <c r="M357" s="302"/>
      <c r="N357" s="303"/>
      <c r="O357" s="196"/>
      <c r="P357" s="413"/>
      <c r="Q357" s="413"/>
      <c r="R357" s="413"/>
      <c r="S357" s="197"/>
      <c r="T357" s="404"/>
      <c r="U357" s="405"/>
    </row>
    <row r="358" spans="1:21" ht="23.25" customHeight="1" x14ac:dyDescent="0.15">
      <c r="A358" s="318"/>
      <c r="B358" s="322"/>
      <c r="C358" s="323"/>
      <c r="D358" s="327"/>
      <c r="E358" s="328"/>
      <c r="F358" s="328"/>
      <c r="G358" s="328"/>
      <c r="H358" s="329"/>
      <c r="I358" s="335"/>
      <c r="J358" s="336"/>
      <c r="L358" s="298"/>
      <c r="M358" s="410"/>
      <c r="N358" s="411"/>
      <c r="O358" s="198"/>
      <c r="P358" s="414"/>
      <c r="Q358" s="414"/>
      <c r="R358" s="414"/>
      <c r="S358" s="199"/>
      <c r="T358" s="417"/>
      <c r="U358" s="193"/>
    </row>
    <row r="359" spans="1:21" ht="23.25" customHeight="1" x14ac:dyDescent="0.15">
      <c r="A359" s="318"/>
      <c r="B359" s="322"/>
      <c r="C359" s="323"/>
      <c r="D359" s="327"/>
      <c r="E359" s="328"/>
      <c r="F359" s="328"/>
      <c r="G359" s="328"/>
      <c r="H359" s="329"/>
      <c r="I359" s="335"/>
      <c r="J359" s="336"/>
      <c r="L359" s="298"/>
      <c r="M359" s="302" t="s">
        <v>17</v>
      </c>
      <c r="N359" s="303"/>
      <c r="O359" s="196" t="s">
        <v>163</v>
      </c>
      <c r="P359" s="413"/>
      <c r="Q359" s="413"/>
      <c r="R359" s="413"/>
      <c r="S359" s="197"/>
      <c r="T359" s="404">
        <v>113</v>
      </c>
      <c r="U359" s="405"/>
    </row>
    <row r="360" spans="1:21" ht="23.25" customHeight="1" x14ac:dyDescent="0.15">
      <c r="A360" s="318"/>
      <c r="B360" s="322"/>
      <c r="C360" s="323"/>
      <c r="D360" s="327"/>
      <c r="E360" s="328"/>
      <c r="F360" s="328"/>
      <c r="G360" s="328"/>
      <c r="H360" s="329"/>
      <c r="I360" s="335"/>
      <c r="J360" s="336"/>
      <c r="L360" s="298"/>
      <c r="M360" s="302"/>
      <c r="N360" s="303"/>
      <c r="O360" s="196"/>
      <c r="P360" s="413"/>
      <c r="Q360" s="413"/>
      <c r="R360" s="413"/>
      <c r="S360" s="197"/>
      <c r="T360" s="404"/>
      <c r="U360" s="405"/>
    </row>
    <row r="361" spans="1:21" ht="23.25" customHeight="1" x14ac:dyDescent="0.15">
      <c r="A361" s="318"/>
      <c r="B361" s="322"/>
      <c r="C361" s="323"/>
      <c r="D361" s="330"/>
      <c r="E361" s="331"/>
      <c r="F361" s="331"/>
      <c r="G361" s="331"/>
      <c r="H361" s="332"/>
      <c r="I361" s="335"/>
      <c r="J361" s="336"/>
      <c r="L361" s="298"/>
      <c r="M361" s="302"/>
      <c r="N361" s="303"/>
      <c r="O361" s="196"/>
      <c r="P361" s="413"/>
      <c r="Q361" s="413"/>
      <c r="R361" s="413"/>
      <c r="S361" s="197"/>
      <c r="T361" s="404"/>
      <c r="U361" s="405"/>
    </row>
    <row r="362" spans="1:21" ht="23.25" customHeight="1" x14ac:dyDescent="0.15">
      <c r="A362" s="318"/>
      <c r="B362" s="322" t="s">
        <v>52</v>
      </c>
      <c r="C362" s="323"/>
      <c r="D362" s="341" t="s">
        <v>164</v>
      </c>
      <c r="E362" s="342"/>
      <c r="F362" s="342"/>
      <c r="G362" s="342"/>
      <c r="H362" s="343"/>
      <c r="I362" s="335">
        <v>13</v>
      </c>
      <c r="J362" s="336"/>
      <c r="L362" s="298"/>
      <c r="M362" s="302"/>
      <c r="N362" s="303"/>
      <c r="O362" s="196"/>
      <c r="P362" s="413"/>
      <c r="Q362" s="413"/>
      <c r="R362" s="413"/>
      <c r="S362" s="197"/>
      <c r="T362" s="404"/>
      <c r="U362" s="405"/>
    </row>
    <row r="363" spans="1:21" ht="23.25" customHeight="1" x14ac:dyDescent="0.15">
      <c r="A363" s="318"/>
      <c r="B363" s="322"/>
      <c r="C363" s="323"/>
      <c r="D363" s="344"/>
      <c r="E363" s="342"/>
      <c r="F363" s="342"/>
      <c r="G363" s="342"/>
      <c r="H363" s="343"/>
      <c r="I363" s="335"/>
      <c r="J363" s="336"/>
      <c r="L363" s="298"/>
      <c r="M363" s="302"/>
      <c r="N363" s="303"/>
      <c r="O363" s="196"/>
      <c r="P363" s="413"/>
      <c r="Q363" s="413"/>
      <c r="R363" s="413"/>
      <c r="S363" s="197"/>
      <c r="T363" s="404"/>
      <c r="U363" s="405"/>
    </row>
    <row r="364" spans="1:21" ht="23.25" customHeight="1" x14ac:dyDescent="0.15">
      <c r="A364" s="318"/>
      <c r="B364" s="322"/>
      <c r="C364" s="323"/>
      <c r="D364" s="344"/>
      <c r="E364" s="342"/>
      <c r="F364" s="342"/>
      <c r="G364" s="342"/>
      <c r="H364" s="343"/>
      <c r="I364" s="335"/>
      <c r="J364" s="336"/>
      <c r="L364" s="298"/>
      <c r="M364" s="302"/>
      <c r="N364" s="303"/>
      <c r="O364" s="196"/>
      <c r="P364" s="413"/>
      <c r="Q364" s="413"/>
      <c r="R364" s="413"/>
      <c r="S364" s="197"/>
      <c r="T364" s="404"/>
      <c r="U364" s="405"/>
    </row>
    <row r="365" spans="1:21" ht="23.25" customHeight="1" x14ac:dyDescent="0.15">
      <c r="A365" s="318"/>
      <c r="B365" s="322"/>
      <c r="C365" s="323"/>
      <c r="D365" s="344"/>
      <c r="E365" s="342"/>
      <c r="F365" s="342"/>
      <c r="G365" s="342"/>
      <c r="H365" s="343"/>
      <c r="I365" s="335"/>
      <c r="J365" s="336"/>
      <c r="L365" s="298"/>
      <c r="M365" s="302"/>
      <c r="N365" s="303"/>
      <c r="O365" s="196"/>
      <c r="P365" s="413"/>
      <c r="Q365" s="413"/>
      <c r="R365" s="413"/>
      <c r="S365" s="197"/>
      <c r="T365" s="404"/>
      <c r="U365" s="405"/>
    </row>
    <row r="366" spans="1:21" ht="23.25" customHeight="1" x14ac:dyDescent="0.15">
      <c r="A366" s="318"/>
      <c r="B366" s="322"/>
      <c r="C366" s="323"/>
      <c r="D366" s="344"/>
      <c r="E366" s="342"/>
      <c r="F366" s="342"/>
      <c r="G366" s="342"/>
      <c r="H366" s="343"/>
      <c r="I366" s="335"/>
      <c r="J366" s="336"/>
      <c r="L366" s="298"/>
      <c r="M366" s="302"/>
      <c r="N366" s="303"/>
      <c r="O366" s="196"/>
      <c r="P366" s="413"/>
      <c r="Q366" s="413"/>
      <c r="R366" s="413"/>
      <c r="S366" s="197"/>
      <c r="T366" s="404"/>
      <c r="U366" s="405"/>
    </row>
    <row r="367" spans="1:21" ht="23.25" customHeight="1" x14ac:dyDescent="0.15">
      <c r="A367" s="318"/>
      <c r="B367" s="322"/>
      <c r="C367" s="323"/>
      <c r="D367" s="344"/>
      <c r="E367" s="342"/>
      <c r="F367" s="342"/>
      <c r="G367" s="342"/>
      <c r="H367" s="343"/>
      <c r="I367" s="335"/>
      <c r="J367" s="336"/>
      <c r="L367" s="298"/>
      <c r="M367" s="302"/>
      <c r="N367" s="303"/>
      <c r="O367" s="196"/>
      <c r="P367" s="413"/>
      <c r="Q367" s="413"/>
      <c r="R367" s="413"/>
      <c r="S367" s="197"/>
      <c r="T367" s="404"/>
      <c r="U367" s="405"/>
    </row>
    <row r="368" spans="1:21" ht="23.25" customHeight="1" x14ac:dyDescent="0.15">
      <c r="A368" s="318"/>
      <c r="B368" s="322"/>
      <c r="C368" s="323"/>
      <c r="D368" s="344"/>
      <c r="E368" s="342"/>
      <c r="F368" s="342"/>
      <c r="G368" s="342"/>
      <c r="H368" s="343"/>
      <c r="I368" s="335"/>
      <c r="J368" s="336"/>
      <c r="L368" s="298"/>
      <c r="M368" s="304"/>
      <c r="N368" s="305"/>
      <c r="O368" s="423"/>
      <c r="P368" s="424"/>
      <c r="Q368" s="424"/>
      <c r="R368" s="424"/>
      <c r="S368" s="425"/>
      <c r="T368" s="406"/>
      <c r="U368" s="407"/>
    </row>
    <row r="369" spans="1:21" ht="23.25" customHeight="1" x14ac:dyDescent="0.15">
      <c r="A369" s="319"/>
      <c r="B369" s="339"/>
      <c r="C369" s="340"/>
      <c r="D369" s="345"/>
      <c r="E369" s="346"/>
      <c r="F369" s="346"/>
      <c r="G369" s="346"/>
      <c r="H369" s="347"/>
      <c r="I369" s="348"/>
      <c r="J369" s="349"/>
      <c r="L369" s="293" t="s">
        <v>64</v>
      </c>
      <c r="M369" s="294"/>
      <c r="N369" s="294"/>
      <c r="O369" s="294"/>
      <c r="P369" s="294"/>
      <c r="Q369" s="294"/>
      <c r="R369" s="294"/>
      <c r="S369" s="294"/>
      <c r="T369" s="315">
        <f>+I345-I353</f>
        <v>-165</v>
      </c>
      <c r="U369" s="316"/>
    </row>
    <row r="370" spans="1:21" ht="23.25" customHeight="1" x14ac:dyDescent="0.1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L370" s="284" t="s">
        <v>244</v>
      </c>
      <c r="M370" s="284"/>
      <c r="N370" s="284"/>
      <c r="O370" s="284"/>
      <c r="P370" s="284"/>
      <c r="Q370" s="284"/>
      <c r="R370" s="284"/>
      <c r="S370" s="284"/>
      <c r="T370" s="284"/>
      <c r="U370" s="284"/>
    </row>
    <row r="371" spans="1:21" ht="21" customHeight="1" x14ac:dyDescent="0.15">
      <c r="L371" s="57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1:21" ht="21" customHeight="1" x14ac:dyDescent="0.15">
      <c r="L372" s="57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1:21" ht="21" customHeight="1" x14ac:dyDescent="0.15">
      <c r="L373" s="57"/>
      <c r="M373" s="57"/>
      <c r="N373" s="57"/>
      <c r="O373" s="57"/>
      <c r="P373" s="57"/>
      <c r="Q373" s="57"/>
      <c r="R373" s="57"/>
      <c r="S373" s="57"/>
      <c r="T373" s="57"/>
      <c r="U373" s="57"/>
    </row>
    <row r="375" spans="1:21" ht="21" customHeight="1" x14ac:dyDescent="0.15">
      <c r="A375" s="253" t="s">
        <v>28</v>
      </c>
      <c r="B375" s="253"/>
      <c r="C375" s="253"/>
      <c r="D375" s="253"/>
      <c r="E375" s="253"/>
      <c r="F375" s="253"/>
      <c r="G375" s="253"/>
      <c r="H375" s="253"/>
      <c r="I375" s="253"/>
      <c r="J375" s="253"/>
      <c r="S375" s="383" t="s">
        <v>71</v>
      </c>
      <c r="T375" s="383"/>
      <c r="U375" s="383"/>
    </row>
    <row r="376" spans="1:21" ht="21" customHeight="1" x14ac:dyDescent="0.15">
      <c r="A376" s="40" t="s">
        <v>219</v>
      </c>
      <c r="B376" s="40"/>
      <c r="C376" s="40"/>
      <c r="D376" s="40"/>
      <c r="E376" s="40"/>
      <c r="F376" s="40"/>
      <c r="G376" s="40"/>
      <c r="H376" s="40"/>
      <c r="I376" s="40"/>
      <c r="J376" s="40"/>
    </row>
    <row r="377" spans="1:21" ht="21" customHeight="1" x14ac:dyDescent="0.15">
      <c r="A377" s="13"/>
      <c r="B377" s="384" t="s">
        <v>165</v>
      </c>
      <c r="C377" s="384"/>
      <c r="D377" s="384"/>
      <c r="E377" s="384"/>
      <c r="F377" s="384"/>
      <c r="G377" s="384"/>
      <c r="H377" s="384"/>
      <c r="I377" s="384"/>
      <c r="J377" s="384"/>
    </row>
    <row r="378" spans="1:21" ht="21" customHeight="1" x14ac:dyDescent="0.15">
      <c r="A378" s="378"/>
      <c r="B378" s="379"/>
      <c r="C378" s="379"/>
      <c r="D378" s="259" t="s">
        <v>7</v>
      </c>
      <c r="E378" s="260"/>
      <c r="F378" s="260"/>
      <c r="G378" s="260"/>
      <c r="H378" s="261"/>
      <c r="I378" s="260" t="s">
        <v>43</v>
      </c>
      <c r="J378" s="261"/>
      <c r="L378" s="153"/>
      <c r="M378" s="153"/>
      <c r="N378" s="153"/>
      <c r="O378" s="154" t="s">
        <v>60</v>
      </c>
      <c r="P378" s="154"/>
      <c r="Q378" s="154"/>
      <c r="R378" s="154"/>
      <c r="S378" s="154"/>
      <c r="T378" s="154" t="s">
        <v>43</v>
      </c>
      <c r="U378" s="154"/>
    </row>
    <row r="379" spans="1:21" ht="21" customHeight="1" x14ac:dyDescent="0.15">
      <c r="A379" s="380" t="s">
        <v>13</v>
      </c>
      <c r="B379" s="381"/>
      <c r="C379" s="382"/>
      <c r="D379" s="157" t="s">
        <v>1</v>
      </c>
      <c r="E379" s="158"/>
      <c r="F379" s="158"/>
      <c r="G379" s="158"/>
      <c r="H379" s="159"/>
      <c r="I379" s="315">
        <f>SUM(I380:J384)</f>
        <v>2028</v>
      </c>
      <c r="J379" s="316"/>
      <c r="L379" s="298" t="s">
        <v>12</v>
      </c>
      <c r="M379" s="299" t="s">
        <v>26</v>
      </c>
      <c r="N379" s="299"/>
      <c r="O379" s="295"/>
      <c r="P379" s="288"/>
      <c r="Q379" s="288"/>
      <c r="R379" s="288"/>
      <c r="S379" s="288"/>
      <c r="T379" s="291">
        <v>0</v>
      </c>
      <c r="U379" s="291"/>
    </row>
    <row r="380" spans="1:21" ht="21" customHeight="1" x14ac:dyDescent="0.15">
      <c r="A380" s="298" t="s">
        <v>6</v>
      </c>
      <c r="B380" s="362" t="s">
        <v>166</v>
      </c>
      <c r="C380" s="363"/>
      <c r="D380" s="344" t="s">
        <v>209</v>
      </c>
      <c r="E380" s="342"/>
      <c r="F380" s="342"/>
      <c r="G380" s="342"/>
      <c r="H380" s="343"/>
      <c r="I380" s="335">
        <f>+(600*20*6)*0.001</f>
        <v>72</v>
      </c>
      <c r="J380" s="336"/>
      <c r="L380" s="298"/>
      <c r="M380" s="299"/>
      <c r="N380" s="299"/>
      <c r="O380" s="288"/>
      <c r="P380" s="288"/>
      <c r="Q380" s="288"/>
      <c r="R380" s="288"/>
      <c r="S380" s="288"/>
      <c r="T380" s="291"/>
      <c r="U380" s="291"/>
    </row>
    <row r="381" spans="1:21" ht="21" customHeight="1" x14ac:dyDescent="0.15">
      <c r="A381" s="298"/>
      <c r="B381" s="364" t="s">
        <v>168</v>
      </c>
      <c r="C381" s="365"/>
      <c r="D381" s="366" t="s">
        <v>210</v>
      </c>
      <c r="E381" s="367"/>
      <c r="F381" s="367"/>
      <c r="G381" s="367"/>
      <c r="H381" s="368"/>
      <c r="I381" s="335">
        <f>+(200*10*6)*0.001</f>
        <v>12</v>
      </c>
      <c r="J381" s="336"/>
      <c r="K381" s="45"/>
      <c r="L381" s="298"/>
      <c r="M381" s="299"/>
      <c r="N381" s="299"/>
      <c r="O381" s="288"/>
      <c r="P381" s="288"/>
      <c r="Q381" s="288"/>
      <c r="R381" s="288"/>
      <c r="S381" s="288"/>
      <c r="T381" s="291"/>
      <c r="U381" s="291"/>
    </row>
    <row r="382" spans="1:21" ht="21" customHeight="1" x14ac:dyDescent="0.15">
      <c r="A382" s="298"/>
      <c r="B382" s="429" t="s">
        <v>170</v>
      </c>
      <c r="C382" s="430"/>
      <c r="D382" s="344" t="s">
        <v>171</v>
      </c>
      <c r="E382" s="342"/>
      <c r="F382" s="342"/>
      <c r="G382" s="342"/>
      <c r="H382" s="343"/>
      <c r="I382" s="335">
        <f>+(500*30*40)*0.001</f>
        <v>600</v>
      </c>
      <c r="J382" s="336"/>
      <c r="K382" s="45"/>
      <c r="L382" s="298"/>
      <c r="M382" s="299"/>
      <c r="N382" s="299"/>
      <c r="O382" s="288"/>
      <c r="P382" s="288"/>
      <c r="Q382" s="288"/>
      <c r="R382" s="288"/>
      <c r="S382" s="288"/>
      <c r="T382" s="291"/>
      <c r="U382" s="291"/>
    </row>
    <row r="383" spans="1:21" ht="21" customHeight="1" x14ac:dyDescent="0.15">
      <c r="A383" s="298"/>
      <c r="B383" s="341" t="s">
        <v>172</v>
      </c>
      <c r="C383" s="58"/>
      <c r="D383" s="344" t="s">
        <v>221</v>
      </c>
      <c r="E383" s="342"/>
      <c r="F383" s="342"/>
      <c r="G383" s="342"/>
      <c r="H383" s="343"/>
      <c r="I383" s="335">
        <f>+(500*20*40*3)*0.001</f>
        <v>1200</v>
      </c>
      <c r="J383" s="336"/>
      <c r="K383" s="45"/>
      <c r="L383" s="298"/>
      <c r="M383" s="299"/>
      <c r="N383" s="299"/>
      <c r="O383" s="288"/>
      <c r="P383" s="288"/>
      <c r="Q383" s="288"/>
      <c r="R383" s="288"/>
      <c r="S383" s="288"/>
      <c r="T383" s="291"/>
      <c r="U383" s="291"/>
    </row>
    <row r="384" spans="1:21" ht="21" customHeight="1" x14ac:dyDescent="0.15">
      <c r="A384" s="298"/>
      <c r="B384" s="426" t="s">
        <v>174</v>
      </c>
      <c r="C384" s="427"/>
      <c r="D384" s="345" t="s">
        <v>175</v>
      </c>
      <c r="E384" s="346"/>
      <c r="F384" s="346"/>
      <c r="G384" s="346"/>
      <c r="H384" s="347"/>
      <c r="I384" s="428">
        <f>+(500*12*24)*0.001</f>
        <v>144</v>
      </c>
      <c r="J384" s="349"/>
      <c r="K384" s="45"/>
      <c r="L384" s="298"/>
      <c r="M384" s="299"/>
      <c r="N384" s="299"/>
      <c r="O384" s="288"/>
      <c r="P384" s="288"/>
      <c r="Q384" s="288"/>
      <c r="R384" s="288"/>
      <c r="S384" s="288"/>
      <c r="T384" s="291"/>
      <c r="U384" s="291"/>
    </row>
    <row r="385" spans="1:21" ht="23.25" customHeight="1" x14ac:dyDescent="0.15">
      <c r="K385" s="45"/>
      <c r="L385" s="298"/>
      <c r="M385" s="299"/>
      <c r="N385" s="299"/>
      <c r="O385" s="288"/>
      <c r="P385" s="288"/>
      <c r="Q385" s="288"/>
      <c r="R385" s="288"/>
      <c r="S385" s="288"/>
      <c r="T385" s="291"/>
      <c r="U385" s="291"/>
    </row>
    <row r="386" spans="1:21" ht="23.25" customHeight="1" x14ac:dyDescent="0.15">
      <c r="A386" s="378"/>
      <c r="B386" s="379"/>
      <c r="C386" s="379"/>
      <c r="D386" s="259" t="s">
        <v>60</v>
      </c>
      <c r="E386" s="260"/>
      <c r="F386" s="260"/>
      <c r="G386" s="260"/>
      <c r="H386" s="261"/>
      <c r="I386" s="260" t="s">
        <v>43</v>
      </c>
      <c r="J386" s="261"/>
      <c r="K386" s="45"/>
      <c r="L386" s="298"/>
      <c r="M386" s="109"/>
      <c r="N386" s="109"/>
      <c r="O386" s="296"/>
      <c r="P386" s="296"/>
      <c r="Q386" s="296"/>
      <c r="R386" s="296"/>
      <c r="S386" s="296"/>
      <c r="T386" s="297"/>
      <c r="U386" s="297"/>
    </row>
    <row r="387" spans="1:21" ht="23.25" customHeight="1" x14ac:dyDescent="0.15">
      <c r="A387" s="380" t="s">
        <v>62</v>
      </c>
      <c r="B387" s="381"/>
      <c r="C387" s="382"/>
      <c r="D387" s="157" t="s">
        <v>1</v>
      </c>
      <c r="E387" s="158"/>
      <c r="F387" s="158"/>
      <c r="G387" s="158"/>
      <c r="H387" s="159"/>
      <c r="I387" s="315">
        <f>+I388+I396+T379+T387+T393+T399</f>
        <v>1779</v>
      </c>
      <c r="J387" s="316"/>
      <c r="K387" s="45"/>
      <c r="L387" s="298"/>
      <c r="M387" s="300" t="s">
        <v>16</v>
      </c>
      <c r="N387" s="301"/>
      <c r="O387" s="306"/>
      <c r="P387" s="307"/>
      <c r="Q387" s="307"/>
      <c r="R387" s="307"/>
      <c r="S387" s="308"/>
      <c r="T387" s="402">
        <v>0</v>
      </c>
      <c r="U387" s="403"/>
    </row>
    <row r="388" spans="1:21" ht="23.25" customHeight="1" x14ac:dyDescent="0.15">
      <c r="A388" s="317" t="s">
        <v>63</v>
      </c>
      <c r="B388" s="320" t="s">
        <v>0</v>
      </c>
      <c r="C388" s="321"/>
      <c r="D388" s="324" t="s">
        <v>220</v>
      </c>
      <c r="E388" s="325"/>
      <c r="F388" s="325"/>
      <c r="G388" s="325"/>
      <c r="H388" s="326"/>
      <c r="I388" s="333">
        <v>310</v>
      </c>
      <c r="J388" s="334"/>
      <c r="L388" s="298"/>
      <c r="M388" s="302"/>
      <c r="N388" s="303"/>
      <c r="O388" s="309"/>
      <c r="P388" s="310"/>
      <c r="Q388" s="310"/>
      <c r="R388" s="310"/>
      <c r="S388" s="311"/>
      <c r="T388" s="404"/>
      <c r="U388" s="405"/>
    </row>
    <row r="389" spans="1:21" ht="23.25" customHeight="1" x14ac:dyDescent="0.15">
      <c r="A389" s="318"/>
      <c r="B389" s="322"/>
      <c r="C389" s="323"/>
      <c r="D389" s="327"/>
      <c r="E389" s="328"/>
      <c r="F389" s="328"/>
      <c r="G389" s="328"/>
      <c r="H389" s="329"/>
      <c r="I389" s="335"/>
      <c r="J389" s="336"/>
      <c r="L389" s="298"/>
      <c r="M389" s="302"/>
      <c r="N389" s="303"/>
      <c r="O389" s="309"/>
      <c r="P389" s="310"/>
      <c r="Q389" s="310"/>
      <c r="R389" s="310"/>
      <c r="S389" s="311"/>
      <c r="T389" s="404"/>
      <c r="U389" s="405"/>
    </row>
    <row r="390" spans="1:21" ht="23.25" customHeight="1" x14ac:dyDescent="0.15">
      <c r="A390" s="318"/>
      <c r="B390" s="322"/>
      <c r="C390" s="323"/>
      <c r="D390" s="327"/>
      <c r="E390" s="328"/>
      <c r="F390" s="328"/>
      <c r="G390" s="328"/>
      <c r="H390" s="329"/>
      <c r="I390" s="335"/>
      <c r="J390" s="336"/>
      <c r="L390" s="298"/>
      <c r="M390" s="302"/>
      <c r="N390" s="303"/>
      <c r="O390" s="309"/>
      <c r="P390" s="310"/>
      <c r="Q390" s="310"/>
      <c r="R390" s="310"/>
      <c r="S390" s="311"/>
      <c r="T390" s="404"/>
      <c r="U390" s="405"/>
    </row>
    <row r="391" spans="1:21" ht="23.25" customHeight="1" x14ac:dyDescent="0.15">
      <c r="A391" s="318"/>
      <c r="B391" s="322"/>
      <c r="C391" s="323"/>
      <c r="D391" s="327"/>
      <c r="E391" s="328"/>
      <c r="F391" s="328"/>
      <c r="G391" s="328"/>
      <c r="H391" s="329"/>
      <c r="I391" s="335"/>
      <c r="J391" s="336"/>
      <c r="L391" s="298"/>
      <c r="M391" s="302"/>
      <c r="N391" s="303"/>
      <c r="O391" s="309"/>
      <c r="P391" s="310"/>
      <c r="Q391" s="310"/>
      <c r="R391" s="310"/>
      <c r="S391" s="311"/>
      <c r="T391" s="404"/>
      <c r="U391" s="405"/>
    </row>
    <row r="392" spans="1:21" ht="23.25" customHeight="1" x14ac:dyDescent="0.15">
      <c r="A392" s="318"/>
      <c r="B392" s="322"/>
      <c r="C392" s="323"/>
      <c r="D392" s="327"/>
      <c r="E392" s="328"/>
      <c r="F392" s="328"/>
      <c r="G392" s="328"/>
      <c r="H392" s="329"/>
      <c r="I392" s="335"/>
      <c r="J392" s="336"/>
      <c r="L392" s="298"/>
      <c r="M392" s="304"/>
      <c r="N392" s="305"/>
      <c r="O392" s="312"/>
      <c r="P392" s="313"/>
      <c r="Q392" s="313"/>
      <c r="R392" s="313"/>
      <c r="S392" s="314"/>
      <c r="T392" s="406"/>
      <c r="U392" s="407"/>
    </row>
    <row r="393" spans="1:21" ht="23.25" customHeight="1" x14ac:dyDescent="0.15">
      <c r="A393" s="318"/>
      <c r="B393" s="322"/>
      <c r="C393" s="323"/>
      <c r="D393" s="327"/>
      <c r="E393" s="328"/>
      <c r="F393" s="328"/>
      <c r="G393" s="328"/>
      <c r="H393" s="329"/>
      <c r="I393" s="335"/>
      <c r="J393" s="336"/>
      <c r="L393" s="298"/>
      <c r="M393" s="408" t="s">
        <v>10</v>
      </c>
      <c r="N393" s="409"/>
      <c r="O393" s="247" t="s">
        <v>222</v>
      </c>
      <c r="P393" s="412"/>
      <c r="Q393" s="412"/>
      <c r="R393" s="412"/>
      <c r="S393" s="248"/>
      <c r="T393" s="415">
        <v>1322</v>
      </c>
      <c r="U393" s="416"/>
    </row>
    <row r="394" spans="1:21" ht="23.25" customHeight="1" x14ac:dyDescent="0.15">
      <c r="A394" s="318"/>
      <c r="B394" s="322"/>
      <c r="C394" s="323"/>
      <c r="D394" s="327"/>
      <c r="E394" s="328"/>
      <c r="F394" s="328"/>
      <c r="G394" s="328"/>
      <c r="H394" s="329"/>
      <c r="I394" s="335"/>
      <c r="J394" s="336"/>
      <c r="L394" s="298"/>
      <c r="M394" s="302"/>
      <c r="N394" s="303"/>
      <c r="O394" s="196"/>
      <c r="P394" s="413"/>
      <c r="Q394" s="413"/>
      <c r="R394" s="413"/>
      <c r="S394" s="197"/>
      <c r="T394" s="404"/>
      <c r="U394" s="405"/>
    </row>
    <row r="395" spans="1:21" ht="23.25" customHeight="1" x14ac:dyDescent="0.15">
      <c r="A395" s="318"/>
      <c r="B395" s="322"/>
      <c r="C395" s="323"/>
      <c r="D395" s="330"/>
      <c r="E395" s="331"/>
      <c r="F395" s="331"/>
      <c r="G395" s="331"/>
      <c r="H395" s="332"/>
      <c r="I395" s="335"/>
      <c r="J395" s="336"/>
      <c r="L395" s="298"/>
      <c r="M395" s="302"/>
      <c r="N395" s="303"/>
      <c r="O395" s="196"/>
      <c r="P395" s="413"/>
      <c r="Q395" s="413"/>
      <c r="R395" s="413"/>
      <c r="S395" s="197"/>
      <c r="T395" s="404"/>
      <c r="U395" s="405"/>
    </row>
    <row r="396" spans="1:21" ht="23.25" customHeight="1" x14ac:dyDescent="0.15">
      <c r="A396" s="318"/>
      <c r="B396" s="322" t="s">
        <v>52</v>
      </c>
      <c r="C396" s="323"/>
      <c r="D396" s="341" t="s">
        <v>177</v>
      </c>
      <c r="E396" s="342"/>
      <c r="F396" s="342"/>
      <c r="G396" s="342"/>
      <c r="H396" s="343"/>
      <c r="I396" s="335">
        <v>11</v>
      </c>
      <c r="J396" s="336"/>
      <c r="L396" s="298"/>
      <c r="M396" s="302"/>
      <c r="N396" s="303"/>
      <c r="O396" s="196"/>
      <c r="P396" s="413"/>
      <c r="Q396" s="413"/>
      <c r="R396" s="413"/>
      <c r="S396" s="197"/>
      <c r="T396" s="404"/>
      <c r="U396" s="405"/>
    </row>
    <row r="397" spans="1:21" ht="23.25" customHeight="1" x14ac:dyDescent="0.15">
      <c r="A397" s="318"/>
      <c r="B397" s="322"/>
      <c r="C397" s="323"/>
      <c r="D397" s="344"/>
      <c r="E397" s="342"/>
      <c r="F397" s="342"/>
      <c r="G397" s="342"/>
      <c r="H397" s="343"/>
      <c r="I397" s="335"/>
      <c r="J397" s="336"/>
      <c r="L397" s="298"/>
      <c r="M397" s="302"/>
      <c r="N397" s="303"/>
      <c r="O397" s="196"/>
      <c r="P397" s="413"/>
      <c r="Q397" s="413"/>
      <c r="R397" s="413"/>
      <c r="S397" s="197"/>
      <c r="T397" s="404"/>
      <c r="U397" s="405"/>
    </row>
    <row r="398" spans="1:21" ht="23.25" customHeight="1" x14ac:dyDescent="0.15">
      <c r="A398" s="318"/>
      <c r="B398" s="322"/>
      <c r="C398" s="323"/>
      <c r="D398" s="344"/>
      <c r="E398" s="342"/>
      <c r="F398" s="342"/>
      <c r="G398" s="342"/>
      <c r="H398" s="343"/>
      <c r="I398" s="335"/>
      <c r="J398" s="336"/>
      <c r="L398" s="298"/>
      <c r="M398" s="410"/>
      <c r="N398" s="411"/>
      <c r="O398" s="198"/>
      <c r="P398" s="414"/>
      <c r="Q398" s="414"/>
      <c r="R398" s="414"/>
      <c r="S398" s="199"/>
      <c r="T398" s="417"/>
      <c r="U398" s="193"/>
    </row>
    <row r="399" spans="1:21" ht="23.25" customHeight="1" x14ac:dyDescent="0.15">
      <c r="A399" s="318"/>
      <c r="B399" s="322"/>
      <c r="C399" s="323"/>
      <c r="D399" s="344"/>
      <c r="E399" s="342"/>
      <c r="F399" s="342"/>
      <c r="G399" s="342"/>
      <c r="H399" s="343"/>
      <c r="I399" s="335"/>
      <c r="J399" s="336"/>
      <c r="L399" s="298"/>
      <c r="M399" s="111" t="s">
        <v>17</v>
      </c>
      <c r="N399" s="111"/>
      <c r="O399" s="194" t="s">
        <v>223</v>
      </c>
      <c r="P399" s="422"/>
      <c r="Q399" s="422"/>
      <c r="R399" s="422"/>
      <c r="S399" s="195"/>
      <c r="T399" s="359">
        <v>136</v>
      </c>
      <c r="U399" s="359"/>
    </row>
    <row r="400" spans="1:21" ht="23.25" customHeight="1" x14ac:dyDescent="0.15">
      <c r="A400" s="318"/>
      <c r="B400" s="322"/>
      <c r="C400" s="323"/>
      <c r="D400" s="344"/>
      <c r="E400" s="342"/>
      <c r="F400" s="342"/>
      <c r="G400" s="342"/>
      <c r="H400" s="343"/>
      <c r="I400" s="335"/>
      <c r="J400" s="336"/>
      <c r="L400" s="298"/>
      <c r="M400" s="299"/>
      <c r="N400" s="299"/>
      <c r="O400" s="196"/>
      <c r="P400" s="413"/>
      <c r="Q400" s="413"/>
      <c r="R400" s="413"/>
      <c r="S400" s="197"/>
      <c r="T400" s="291"/>
      <c r="U400" s="291"/>
    </row>
    <row r="401" spans="1:21" ht="23.25" customHeight="1" x14ac:dyDescent="0.15">
      <c r="A401" s="318"/>
      <c r="B401" s="322"/>
      <c r="C401" s="323"/>
      <c r="D401" s="344"/>
      <c r="E401" s="342"/>
      <c r="F401" s="342"/>
      <c r="G401" s="342"/>
      <c r="H401" s="343"/>
      <c r="I401" s="335"/>
      <c r="J401" s="336"/>
      <c r="L401" s="298"/>
      <c r="M401" s="299"/>
      <c r="N401" s="299"/>
      <c r="O401" s="196"/>
      <c r="P401" s="413"/>
      <c r="Q401" s="413"/>
      <c r="R401" s="413"/>
      <c r="S401" s="197"/>
      <c r="T401" s="291"/>
      <c r="U401" s="291"/>
    </row>
    <row r="402" spans="1:21" ht="23.25" customHeight="1" x14ac:dyDescent="0.15">
      <c r="A402" s="318"/>
      <c r="B402" s="322"/>
      <c r="C402" s="323"/>
      <c r="D402" s="344"/>
      <c r="E402" s="342"/>
      <c r="F402" s="342"/>
      <c r="G402" s="342"/>
      <c r="H402" s="343"/>
      <c r="I402" s="335"/>
      <c r="J402" s="336"/>
      <c r="L402" s="298"/>
      <c r="M402" s="299"/>
      <c r="N402" s="299"/>
      <c r="O402" s="423"/>
      <c r="P402" s="424"/>
      <c r="Q402" s="424"/>
      <c r="R402" s="424"/>
      <c r="S402" s="425"/>
      <c r="T402" s="291"/>
      <c r="U402" s="291"/>
    </row>
    <row r="403" spans="1:21" ht="23.25" customHeight="1" x14ac:dyDescent="0.15">
      <c r="A403" s="319"/>
      <c r="B403" s="339"/>
      <c r="C403" s="340"/>
      <c r="D403" s="345"/>
      <c r="E403" s="346"/>
      <c r="F403" s="346"/>
      <c r="G403" s="346"/>
      <c r="H403" s="347"/>
      <c r="I403" s="348"/>
      <c r="J403" s="349"/>
      <c r="L403" s="293" t="s">
        <v>64</v>
      </c>
      <c r="M403" s="294"/>
      <c r="N403" s="294"/>
      <c r="O403" s="294"/>
      <c r="P403" s="294"/>
      <c r="Q403" s="294"/>
      <c r="R403" s="294"/>
      <c r="S403" s="294"/>
      <c r="T403" s="315">
        <f>+I379-I387</f>
        <v>249</v>
      </c>
      <c r="U403" s="316"/>
    </row>
    <row r="404" spans="1:21" ht="23.25" customHeight="1" x14ac:dyDescent="0.1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L404" s="284" t="s">
        <v>244</v>
      </c>
      <c r="M404" s="284"/>
      <c r="N404" s="284"/>
      <c r="O404" s="284"/>
      <c r="P404" s="284"/>
      <c r="Q404" s="284"/>
      <c r="R404" s="284"/>
      <c r="S404" s="284"/>
      <c r="T404" s="284"/>
      <c r="U404" s="284"/>
    </row>
    <row r="405" spans="1:21" ht="23.25" customHeight="1" x14ac:dyDescent="0.15">
      <c r="L405" s="57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1:21" ht="21" customHeight="1" x14ac:dyDescent="0.15">
      <c r="L406" s="57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1:21" ht="21" customHeight="1" x14ac:dyDescent="0.15">
      <c r="L407" s="57"/>
      <c r="M407" s="57"/>
      <c r="N407" s="57"/>
      <c r="O407" s="57"/>
      <c r="P407" s="57"/>
      <c r="Q407" s="57"/>
      <c r="R407" s="57"/>
      <c r="S407" s="57"/>
      <c r="T407" s="57"/>
      <c r="U407" s="57"/>
    </row>
    <row r="409" spans="1:21" ht="21" customHeight="1" x14ac:dyDescent="0.15">
      <c r="A409" s="253" t="s">
        <v>28</v>
      </c>
      <c r="B409" s="253"/>
      <c r="C409" s="253"/>
      <c r="D409" s="253"/>
      <c r="E409" s="253"/>
      <c r="F409" s="253"/>
      <c r="G409" s="253"/>
      <c r="H409" s="253"/>
      <c r="I409" s="253"/>
      <c r="J409" s="253"/>
      <c r="S409" s="383" t="s">
        <v>71</v>
      </c>
      <c r="T409" s="383"/>
      <c r="U409" s="383"/>
    </row>
    <row r="410" spans="1:21" ht="21" customHeight="1" x14ac:dyDescent="0.15">
      <c r="A410" s="40" t="s">
        <v>219</v>
      </c>
      <c r="B410" s="40"/>
      <c r="C410" s="40"/>
      <c r="D410" s="40"/>
      <c r="E410" s="40"/>
      <c r="F410" s="40"/>
      <c r="G410" s="40"/>
      <c r="H410" s="40"/>
      <c r="I410" s="40"/>
      <c r="J410" s="40"/>
    </row>
    <row r="411" spans="1:21" ht="21" customHeight="1" x14ac:dyDescent="0.15">
      <c r="A411" s="13"/>
      <c r="B411" s="384" t="s">
        <v>179</v>
      </c>
      <c r="C411" s="384"/>
      <c r="D411" s="384"/>
      <c r="E411" s="384"/>
      <c r="F411" s="384"/>
      <c r="G411" s="384"/>
      <c r="H411" s="384"/>
      <c r="I411" s="384"/>
      <c r="J411" s="384"/>
    </row>
    <row r="412" spans="1:21" ht="21" customHeight="1" x14ac:dyDescent="0.15">
      <c r="A412" s="378"/>
      <c r="B412" s="379"/>
      <c r="C412" s="379"/>
      <c r="D412" s="259" t="s">
        <v>7</v>
      </c>
      <c r="E412" s="260"/>
      <c r="F412" s="260"/>
      <c r="G412" s="260"/>
      <c r="H412" s="261"/>
      <c r="I412" s="260" t="s">
        <v>43</v>
      </c>
      <c r="J412" s="261"/>
      <c r="L412" s="153"/>
      <c r="M412" s="153"/>
      <c r="N412" s="153"/>
      <c r="O412" s="154" t="s">
        <v>60</v>
      </c>
      <c r="P412" s="154"/>
      <c r="Q412" s="154"/>
      <c r="R412" s="154"/>
      <c r="S412" s="154"/>
      <c r="T412" s="154" t="s">
        <v>43</v>
      </c>
      <c r="U412" s="154"/>
    </row>
    <row r="413" spans="1:21" ht="21" customHeight="1" x14ac:dyDescent="0.15">
      <c r="A413" s="380" t="s">
        <v>13</v>
      </c>
      <c r="B413" s="381"/>
      <c r="C413" s="382"/>
      <c r="D413" s="157" t="s">
        <v>1</v>
      </c>
      <c r="E413" s="158"/>
      <c r="F413" s="158"/>
      <c r="G413" s="158"/>
      <c r="H413" s="159"/>
      <c r="I413" s="315">
        <f>SUM(I414:J417)</f>
        <v>356</v>
      </c>
      <c r="J413" s="316"/>
      <c r="L413" s="298" t="s">
        <v>12</v>
      </c>
      <c r="M413" s="299" t="s">
        <v>26</v>
      </c>
      <c r="N413" s="299"/>
      <c r="O413" s="295"/>
      <c r="P413" s="288"/>
      <c r="Q413" s="288"/>
      <c r="R413" s="288"/>
      <c r="S413" s="288"/>
      <c r="T413" s="291">
        <v>0</v>
      </c>
      <c r="U413" s="291"/>
    </row>
    <row r="414" spans="1:21" ht="21" customHeight="1" x14ac:dyDescent="0.15">
      <c r="A414" s="360" t="s">
        <v>6</v>
      </c>
      <c r="B414" s="418" t="s">
        <v>180</v>
      </c>
      <c r="C414" s="419"/>
      <c r="D414" s="344" t="s">
        <v>212</v>
      </c>
      <c r="E414" s="342"/>
      <c r="F414" s="342"/>
      <c r="G414" s="342"/>
      <c r="H414" s="343"/>
      <c r="I414" s="335">
        <f>+(1500*16*9)*0.001</f>
        <v>216</v>
      </c>
      <c r="J414" s="336"/>
      <c r="L414" s="298"/>
      <c r="M414" s="299"/>
      <c r="N414" s="299"/>
      <c r="O414" s="288"/>
      <c r="P414" s="288"/>
      <c r="Q414" s="288"/>
      <c r="R414" s="288"/>
      <c r="S414" s="288"/>
      <c r="T414" s="291"/>
      <c r="U414" s="291"/>
    </row>
    <row r="415" spans="1:21" ht="21" customHeight="1" x14ac:dyDescent="0.15">
      <c r="A415" s="360"/>
      <c r="B415" s="341" t="s">
        <v>182</v>
      </c>
      <c r="C415" s="58"/>
      <c r="D415" s="344" t="s">
        <v>183</v>
      </c>
      <c r="E415" s="342"/>
      <c r="F415" s="342"/>
      <c r="G415" s="342"/>
      <c r="H415" s="343"/>
      <c r="I415" s="335">
        <f>+(1500*10*4)*0.001</f>
        <v>60</v>
      </c>
      <c r="J415" s="336"/>
      <c r="K415" s="45"/>
      <c r="L415" s="298"/>
      <c r="M415" s="299"/>
      <c r="N415" s="299"/>
      <c r="O415" s="288"/>
      <c r="P415" s="288"/>
      <c r="Q415" s="288"/>
      <c r="R415" s="288"/>
      <c r="S415" s="288"/>
      <c r="T415" s="291"/>
      <c r="U415" s="291"/>
    </row>
    <row r="416" spans="1:21" ht="21" customHeight="1" x14ac:dyDescent="0.15">
      <c r="A416" s="360"/>
      <c r="B416" s="341" t="s">
        <v>184</v>
      </c>
      <c r="C416" s="58"/>
      <c r="D416" s="344" t="s">
        <v>213</v>
      </c>
      <c r="E416" s="342"/>
      <c r="F416" s="342"/>
      <c r="G416" s="342"/>
      <c r="H416" s="343"/>
      <c r="I416" s="335">
        <f>+(500*20*8)*0.001</f>
        <v>80</v>
      </c>
      <c r="J416" s="336"/>
      <c r="K416" s="45"/>
      <c r="L416" s="298"/>
      <c r="M416" s="299"/>
      <c r="N416" s="299"/>
      <c r="O416" s="288"/>
      <c r="P416" s="288"/>
      <c r="Q416" s="288"/>
      <c r="R416" s="288"/>
      <c r="S416" s="288"/>
      <c r="T416" s="291"/>
      <c r="U416" s="291"/>
    </row>
    <row r="417" spans="1:21" ht="21" customHeight="1" x14ac:dyDescent="0.15">
      <c r="A417" s="361"/>
      <c r="B417" s="420" t="s">
        <v>186</v>
      </c>
      <c r="C417" s="421"/>
      <c r="D417" s="345" t="s">
        <v>158</v>
      </c>
      <c r="E417" s="346"/>
      <c r="F417" s="346"/>
      <c r="G417" s="346"/>
      <c r="H417" s="347"/>
      <c r="I417" s="348">
        <v>0</v>
      </c>
      <c r="J417" s="349"/>
      <c r="K417" s="45"/>
      <c r="L417" s="298"/>
      <c r="M417" s="299"/>
      <c r="N417" s="299"/>
      <c r="O417" s="288"/>
      <c r="P417" s="288"/>
      <c r="Q417" s="288"/>
      <c r="R417" s="288"/>
      <c r="S417" s="288"/>
      <c r="T417" s="291"/>
      <c r="U417" s="291"/>
    </row>
    <row r="418" spans="1:21" ht="21" customHeight="1" x14ac:dyDescent="0.15">
      <c r="A418" s="5"/>
      <c r="B418" s="45"/>
      <c r="C418" s="45"/>
      <c r="D418" s="46"/>
      <c r="E418" s="46"/>
      <c r="F418" s="46"/>
      <c r="G418" s="46"/>
      <c r="H418" s="46"/>
      <c r="I418" s="46"/>
      <c r="J418" s="46"/>
      <c r="K418" s="45"/>
      <c r="L418" s="298"/>
      <c r="M418" s="299"/>
      <c r="N418" s="299"/>
      <c r="O418" s="288"/>
      <c r="P418" s="288"/>
      <c r="Q418" s="288"/>
      <c r="R418" s="288"/>
      <c r="S418" s="288"/>
      <c r="T418" s="291"/>
      <c r="U418" s="291"/>
    </row>
    <row r="419" spans="1:21" ht="23.25" customHeight="1" x14ac:dyDescent="0.15">
      <c r="K419" s="45"/>
      <c r="L419" s="298"/>
      <c r="M419" s="299"/>
      <c r="N419" s="299"/>
      <c r="O419" s="288"/>
      <c r="P419" s="288"/>
      <c r="Q419" s="288"/>
      <c r="R419" s="288"/>
      <c r="S419" s="288"/>
      <c r="T419" s="291"/>
      <c r="U419" s="291"/>
    </row>
    <row r="420" spans="1:21" ht="23.25" customHeight="1" x14ac:dyDescent="0.15">
      <c r="A420" s="378"/>
      <c r="B420" s="379"/>
      <c r="C420" s="379"/>
      <c r="D420" s="259" t="s">
        <v>60</v>
      </c>
      <c r="E420" s="260"/>
      <c r="F420" s="260"/>
      <c r="G420" s="260"/>
      <c r="H420" s="261"/>
      <c r="I420" s="260" t="s">
        <v>43</v>
      </c>
      <c r="J420" s="261"/>
      <c r="K420" s="45"/>
      <c r="L420" s="298"/>
      <c r="M420" s="109"/>
      <c r="N420" s="109"/>
      <c r="O420" s="296"/>
      <c r="P420" s="296"/>
      <c r="Q420" s="296"/>
      <c r="R420" s="296"/>
      <c r="S420" s="296"/>
      <c r="T420" s="297"/>
      <c r="U420" s="297"/>
    </row>
    <row r="421" spans="1:21" ht="23.25" customHeight="1" x14ac:dyDescent="0.15">
      <c r="A421" s="380" t="s">
        <v>62</v>
      </c>
      <c r="B421" s="381"/>
      <c r="C421" s="382"/>
      <c r="D421" s="157" t="s">
        <v>1</v>
      </c>
      <c r="E421" s="158"/>
      <c r="F421" s="158"/>
      <c r="G421" s="158"/>
      <c r="H421" s="159"/>
      <c r="I421" s="315">
        <f>+I422+I430+T413+T421+T427+T433</f>
        <v>369</v>
      </c>
      <c r="J421" s="316"/>
      <c r="K421" s="45"/>
      <c r="L421" s="298"/>
      <c r="M421" s="300" t="s">
        <v>16</v>
      </c>
      <c r="N421" s="301"/>
      <c r="O421" s="306"/>
      <c r="P421" s="307"/>
      <c r="Q421" s="307"/>
      <c r="R421" s="307"/>
      <c r="S421" s="308"/>
      <c r="T421" s="402">
        <v>0</v>
      </c>
      <c r="U421" s="403"/>
    </row>
    <row r="422" spans="1:21" ht="23.25" customHeight="1" x14ac:dyDescent="0.15">
      <c r="A422" s="317" t="s">
        <v>63</v>
      </c>
      <c r="B422" s="320" t="s">
        <v>0</v>
      </c>
      <c r="C422" s="321"/>
      <c r="D422" s="324" t="s">
        <v>220</v>
      </c>
      <c r="E422" s="325"/>
      <c r="F422" s="325"/>
      <c r="G422" s="325"/>
      <c r="H422" s="326"/>
      <c r="I422" s="333">
        <v>35</v>
      </c>
      <c r="J422" s="334"/>
      <c r="L422" s="298"/>
      <c r="M422" s="302"/>
      <c r="N422" s="303"/>
      <c r="O422" s="309"/>
      <c r="P422" s="310"/>
      <c r="Q422" s="310"/>
      <c r="R422" s="310"/>
      <c r="S422" s="311"/>
      <c r="T422" s="404"/>
      <c r="U422" s="405"/>
    </row>
    <row r="423" spans="1:21" ht="23.25" customHeight="1" x14ac:dyDescent="0.15">
      <c r="A423" s="318"/>
      <c r="B423" s="322"/>
      <c r="C423" s="323"/>
      <c r="D423" s="327"/>
      <c r="E423" s="328"/>
      <c r="F423" s="328"/>
      <c r="G423" s="328"/>
      <c r="H423" s="329"/>
      <c r="I423" s="335"/>
      <c r="J423" s="336"/>
      <c r="L423" s="298"/>
      <c r="M423" s="302"/>
      <c r="N423" s="303"/>
      <c r="O423" s="309"/>
      <c r="P423" s="310"/>
      <c r="Q423" s="310"/>
      <c r="R423" s="310"/>
      <c r="S423" s="311"/>
      <c r="T423" s="404"/>
      <c r="U423" s="405"/>
    </row>
    <row r="424" spans="1:21" ht="23.25" customHeight="1" x14ac:dyDescent="0.15">
      <c r="A424" s="318"/>
      <c r="B424" s="322"/>
      <c r="C424" s="323"/>
      <c r="D424" s="327"/>
      <c r="E424" s="328"/>
      <c r="F424" s="328"/>
      <c r="G424" s="328"/>
      <c r="H424" s="329"/>
      <c r="I424" s="335"/>
      <c r="J424" s="336"/>
      <c r="L424" s="298"/>
      <c r="M424" s="302"/>
      <c r="N424" s="303"/>
      <c r="O424" s="309"/>
      <c r="P424" s="310"/>
      <c r="Q424" s="310"/>
      <c r="R424" s="310"/>
      <c r="S424" s="311"/>
      <c r="T424" s="404"/>
      <c r="U424" s="405"/>
    </row>
    <row r="425" spans="1:21" ht="23.25" customHeight="1" x14ac:dyDescent="0.15">
      <c r="A425" s="318"/>
      <c r="B425" s="322"/>
      <c r="C425" s="323"/>
      <c r="D425" s="327"/>
      <c r="E425" s="328"/>
      <c r="F425" s="328"/>
      <c r="G425" s="328"/>
      <c r="H425" s="329"/>
      <c r="I425" s="335"/>
      <c r="J425" s="336"/>
      <c r="L425" s="298"/>
      <c r="M425" s="302"/>
      <c r="N425" s="303"/>
      <c r="O425" s="309"/>
      <c r="P425" s="310"/>
      <c r="Q425" s="310"/>
      <c r="R425" s="310"/>
      <c r="S425" s="311"/>
      <c r="T425" s="404"/>
      <c r="U425" s="405"/>
    </row>
    <row r="426" spans="1:21" ht="23.25" customHeight="1" x14ac:dyDescent="0.15">
      <c r="A426" s="318"/>
      <c r="B426" s="322"/>
      <c r="C426" s="323"/>
      <c r="D426" s="327"/>
      <c r="E426" s="328"/>
      <c r="F426" s="328"/>
      <c r="G426" s="328"/>
      <c r="H426" s="329"/>
      <c r="I426" s="335"/>
      <c r="J426" s="336"/>
      <c r="L426" s="298"/>
      <c r="M426" s="304"/>
      <c r="N426" s="305"/>
      <c r="O426" s="312"/>
      <c r="P426" s="313"/>
      <c r="Q426" s="313"/>
      <c r="R426" s="313"/>
      <c r="S426" s="314"/>
      <c r="T426" s="406"/>
      <c r="U426" s="407"/>
    </row>
    <row r="427" spans="1:21" ht="23.25" customHeight="1" x14ac:dyDescent="0.15">
      <c r="A427" s="318"/>
      <c r="B427" s="322"/>
      <c r="C427" s="323"/>
      <c r="D427" s="327"/>
      <c r="E427" s="328"/>
      <c r="F427" s="328"/>
      <c r="G427" s="328"/>
      <c r="H427" s="329"/>
      <c r="I427" s="335"/>
      <c r="J427" s="336"/>
      <c r="L427" s="298"/>
      <c r="M427" s="408" t="s">
        <v>10</v>
      </c>
      <c r="N427" s="409"/>
      <c r="O427" s="247" t="s">
        <v>214</v>
      </c>
      <c r="P427" s="412"/>
      <c r="Q427" s="412"/>
      <c r="R427" s="412"/>
      <c r="S427" s="248"/>
      <c r="T427" s="415">
        <v>300</v>
      </c>
      <c r="U427" s="416"/>
    </row>
    <row r="428" spans="1:21" ht="23.25" customHeight="1" x14ac:dyDescent="0.15">
      <c r="A428" s="318"/>
      <c r="B428" s="322"/>
      <c r="C428" s="323"/>
      <c r="D428" s="327"/>
      <c r="E428" s="328"/>
      <c r="F428" s="328"/>
      <c r="G428" s="328"/>
      <c r="H428" s="329"/>
      <c r="I428" s="335"/>
      <c r="J428" s="336"/>
      <c r="L428" s="298"/>
      <c r="M428" s="302"/>
      <c r="N428" s="303"/>
      <c r="O428" s="196"/>
      <c r="P428" s="413"/>
      <c r="Q428" s="413"/>
      <c r="R428" s="413"/>
      <c r="S428" s="197"/>
      <c r="T428" s="404"/>
      <c r="U428" s="405"/>
    </row>
    <row r="429" spans="1:21" ht="23.25" customHeight="1" x14ac:dyDescent="0.15">
      <c r="A429" s="318"/>
      <c r="B429" s="322"/>
      <c r="C429" s="323"/>
      <c r="D429" s="330"/>
      <c r="E429" s="331"/>
      <c r="F429" s="331"/>
      <c r="G429" s="331"/>
      <c r="H429" s="332"/>
      <c r="I429" s="335"/>
      <c r="J429" s="336"/>
      <c r="L429" s="298"/>
      <c r="M429" s="302"/>
      <c r="N429" s="303"/>
      <c r="O429" s="196"/>
      <c r="P429" s="413"/>
      <c r="Q429" s="413"/>
      <c r="R429" s="413"/>
      <c r="S429" s="197"/>
      <c r="T429" s="404"/>
      <c r="U429" s="405"/>
    </row>
    <row r="430" spans="1:21" ht="23.25" customHeight="1" x14ac:dyDescent="0.15">
      <c r="A430" s="318"/>
      <c r="B430" s="322" t="s">
        <v>52</v>
      </c>
      <c r="C430" s="323"/>
      <c r="D430" s="341" t="s">
        <v>177</v>
      </c>
      <c r="E430" s="342"/>
      <c r="F430" s="342"/>
      <c r="G430" s="342"/>
      <c r="H430" s="343"/>
      <c r="I430" s="335">
        <v>18</v>
      </c>
      <c r="J430" s="336"/>
      <c r="L430" s="298"/>
      <c r="M430" s="302"/>
      <c r="N430" s="303"/>
      <c r="O430" s="196"/>
      <c r="P430" s="413"/>
      <c r="Q430" s="413"/>
      <c r="R430" s="413"/>
      <c r="S430" s="197"/>
      <c r="T430" s="404"/>
      <c r="U430" s="405"/>
    </row>
    <row r="431" spans="1:21" ht="23.25" customHeight="1" x14ac:dyDescent="0.15">
      <c r="A431" s="318"/>
      <c r="B431" s="322"/>
      <c r="C431" s="323"/>
      <c r="D431" s="344"/>
      <c r="E431" s="342"/>
      <c r="F431" s="342"/>
      <c r="G431" s="342"/>
      <c r="H431" s="343"/>
      <c r="I431" s="335"/>
      <c r="J431" s="336"/>
      <c r="L431" s="298"/>
      <c r="M431" s="302"/>
      <c r="N431" s="303"/>
      <c r="O431" s="196"/>
      <c r="P431" s="413"/>
      <c r="Q431" s="413"/>
      <c r="R431" s="413"/>
      <c r="S431" s="197"/>
      <c r="T431" s="404"/>
      <c r="U431" s="405"/>
    </row>
    <row r="432" spans="1:21" ht="23.25" customHeight="1" x14ac:dyDescent="0.15">
      <c r="A432" s="318"/>
      <c r="B432" s="322"/>
      <c r="C432" s="323"/>
      <c r="D432" s="344"/>
      <c r="E432" s="342"/>
      <c r="F432" s="342"/>
      <c r="G432" s="342"/>
      <c r="H432" s="343"/>
      <c r="I432" s="335"/>
      <c r="J432" s="336"/>
      <c r="L432" s="298"/>
      <c r="M432" s="410"/>
      <c r="N432" s="411"/>
      <c r="O432" s="198"/>
      <c r="P432" s="414"/>
      <c r="Q432" s="414"/>
      <c r="R432" s="414"/>
      <c r="S432" s="199"/>
      <c r="T432" s="417"/>
      <c r="U432" s="193"/>
    </row>
    <row r="433" spans="1:21" ht="23.25" customHeight="1" x14ac:dyDescent="0.15">
      <c r="A433" s="318"/>
      <c r="B433" s="322"/>
      <c r="C433" s="323"/>
      <c r="D433" s="344"/>
      <c r="E433" s="342"/>
      <c r="F433" s="342"/>
      <c r="G433" s="342"/>
      <c r="H433" s="343"/>
      <c r="I433" s="335"/>
      <c r="J433" s="336"/>
      <c r="L433" s="298"/>
      <c r="M433" s="111" t="s">
        <v>17</v>
      </c>
      <c r="N433" s="111"/>
      <c r="O433" s="385" t="s">
        <v>215</v>
      </c>
      <c r="P433" s="386"/>
      <c r="Q433" s="386"/>
      <c r="R433" s="386"/>
      <c r="S433" s="387"/>
      <c r="T433" s="359">
        <v>16</v>
      </c>
      <c r="U433" s="359"/>
    </row>
    <row r="434" spans="1:21" ht="23.25" customHeight="1" x14ac:dyDescent="0.15">
      <c r="A434" s="318"/>
      <c r="B434" s="322"/>
      <c r="C434" s="323"/>
      <c r="D434" s="344"/>
      <c r="E434" s="342"/>
      <c r="F434" s="342"/>
      <c r="G434" s="342"/>
      <c r="H434" s="343"/>
      <c r="I434" s="335"/>
      <c r="J434" s="336"/>
      <c r="L434" s="298"/>
      <c r="M434" s="299"/>
      <c r="N434" s="299"/>
      <c r="O434" s="388"/>
      <c r="P434" s="389"/>
      <c r="Q434" s="389"/>
      <c r="R434" s="389"/>
      <c r="S434" s="390"/>
      <c r="T434" s="291"/>
      <c r="U434" s="291"/>
    </row>
    <row r="435" spans="1:21" ht="23.25" customHeight="1" x14ac:dyDescent="0.15">
      <c r="A435" s="318"/>
      <c r="B435" s="322"/>
      <c r="C435" s="323"/>
      <c r="D435" s="344"/>
      <c r="E435" s="342"/>
      <c r="F435" s="342"/>
      <c r="G435" s="342"/>
      <c r="H435" s="343"/>
      <c r="I435" s="335"/>
      <c r="J435" s="336"/>
      <c r="L435" s="298"/>
      <c r="M435" s="299"/>
      <c r="N435" s="299"/>
      <c r="O435" s="388"/>
      <c r="P435" s="389"/>
      <c r="Q435" s="389"/>
      <c r="R435" s="389"/>
      <c r="S435" s="390"/>
      <c r="T435" s="291"/>
      <c r="U435" s="291"/>
    </row>
    <row r="436" spans="1:21" ht="23.25" customHeight="1" x14ac:dyDescent="0.15">
      <c r="A436" s="318"/>
      <c r="B436" s="322"/>
      <c r="C436" s="323"/>
      <c r="D436" s="344"/>
      <c r="E436" s="342"/>
      <c r="F436" s="342"/>
      <c r="G436" s="342"/>
      <c r="H436" s="343"/>
      <c r="I436" s="335"/>
      <c r="J436" s="336"/>
      <c r="L436" s="298"/>
      <c r="M436" s="299"/>
      <c r="N436" s="299"/>
      <c r="O436" s="391"/>
      <c r="P436" s="392"/>
      <c r="Q436" s="392"/>
      <c r="R436" s="392"/>
      <c r="S436" s="393"/>
      <c r="T436" s="291"/>
      <c r="U436" s="291"/>
    </row>
    <row r="437" spans="1:21" ht="23.25" customHeight="1" x14ac:dyDescent="0.15">
      <c r="A437" s="319"/>
      <c r="B437" s="339"/>
      <c r="C437" s="340"/>
      <c r="D437" s="345"/>
      <c r="E437" s="346"/>
      <c r="F437" s="346"/>
      <c r="G437" s="346"/>
      <c r="H437" s="347"/>
      <c r="I437" s="348"/>
      <c r="J437" s="349"/>
      <c r="L437" s="293" t="s">
        <v>64</v>
      </c>
      <c r="M437" s="294"/>
      <c r="N437" s="294"/>
      <c r="O437" s="294"/>
      <c r="P437" s="294"/>
      <c r="Q437" s="294"/>
      <c r="R437" s="294"/>
      <c r="S437" s="294"/>
      <c r="T437" s="315">
        <f>+I413-I421</f>
        <v>-13</v>
      </c>
      <c r="U437" s="316"/>
    </row>
    <row r="438" spans="1:21" ht="23.25" customHeight="1" x14ac:dyDescent="0.1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L438" s="284" t="s">
        <v>244</v>
      </c>
      <c r="M438" s="284"/>
      <c r="N438" s="284"/>
      <c r="O438" s="284"/>
      <c r="P438" s="284"/>
      <c r="Q438" s="284"/>
      <c r="R438" s="284"/>
      <c r="S438" s="284"/>
      <c r="T438" s="284"/>
      <c r="U438" s="284"/>
    </row>
    <row r="439" spans="1:21" ht="21" customHeight="1" x14ac:dyDescent="0.15">
      <c r="L439" s="57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1:21" ht="21" customHeight="1" x14ac:dyDescent="0.15">
      <c r="L440" s="57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1:21" ht="21" customHeight="1" x14ac:dyDescent="0.15">
      <c r="L441" s="57"/>
      <c r="M441" s="57"/>
      <c r="N441" s="57"/>
      <c r="O441" s="57"/>
      <c r="P441" s="57"/>
      <c r="Q441" s="57"/>
      <c r="R441" s="57"/>
      <c r="S441" s="57"/>
      <c r="T441" s="57"/>
      <c r="U441" s="57"/>
    </row>
    <row r="443" spans="1:21" ht="21" customHeight="1" x14ac:dyDescent="0.15">
      <c r="A443" s="253" t="s">
        <v>28</v>
      </c>
      <c r="B443" s="253"/>
      <c r="C443" s="253"/>
      <c r="D443" s="253"/>
      <c r="E443" s="253"/>
      <c r="F443" s="253"/>
      <c r="G443" s="253"/>
      <c r="H443" s="253"/>
      <c r="I443" s="253"/>
      <c r="J443" s="253"/>
      <c r="S443" s="383" t="s">
        <v>71</v>
      </c>
      <c r="T443" s="383"/>
      <c r="U443" s="383"/>
    </row>
    <row r="444" spans="1:21" ht="21" customHeight="1" x14ac:dyDescent="0.15">
      <c r="A444" s="40" t="s">
        <v>219</v>
      </c>
      <c r="B444" s="40"/>
      <c r="C444" s="40"/>
      <c r="D444" s="40"/>
      <c r="E444" s="40"/>
      <c r="F444" s="40"/>
      <c r="G444" s="40"/>
      <c r="H444" s="40"/>
      <c r="I444" s="40"/>
      <c r="J444" s="40"/>
    </row>
    <row r="445" spans="1:21" ht="21" customHeight="1" x14ac:dyDescent="0.15">
      <c r="A445" s="13"/>
      <c r="B445" s="384" t="s">
        <v>190</v>
      </c>
      <c r="C445" s="384"/>
      <c r="D445" s="384"/>
      <c r="E445" s="384"/>
      <c r="F445" s="384"/>
      <c r="G445" s="384"/>
      <c r="H445" s="384"/>
      <c r="I445" s="384"/>
      <c r="J445" s="384"/>
    </row>
    <row r="446" spans="1:21" ht="21" customHeight="1" x14ac:dyDescent="0.15">
      <c r="A446" s="378"/>
      <c r="B446" s="379"/>
      <c r="C446" s="379"/>
      <c r="D446" s="259" t="s">
        <v>7</v>
      </c>
      <c r="E446" s="260"/>
      <c r="F446" s="260"/>
      <c r="G446" s="260"/>
      <c r="H446" s="261"/>
      <c r="I446" s="260" t="s">
        <v>43</v>
      </c>
      <c r="J446" s="261"/>
      <c r="L446" s="153"/>
      <c r="M446" s="153"/>
      <c r="N446" s="153"/>
      <c r="O446" s="154" t="s">
        <v>60</v>
      </c>
      <c r="P446" s="154"/>
      <c r="Q446" s="154"/>
      <c r="R446" s="154"/>
      <c r="S446" s="154"/>
      <c r="T446" s="154" t="s">
        <v>43</v>
      </c>
      <c r="U446" s="154"/>
    </row>
    <row r="447" spans="1:21" ht="21" customHeight="1" x14ac:dyDescent="0.15">
      <c r="A447" s="380" t="s">
        <v>13</v>
      </c>
      <c r="B447" s="381"/>
      <c r="C447" s="382"/>
      <c r="D447" s="157" t="s">
        <v>1</v>
      </c>
      <c r="E447" s="158"/>
      <c r="F447" s="158"/>
      <c r="G447" s="158"/>
      <c r="H447" s="159"/>
      <c r="I447" s="315">
        <f>SUM(I448:J451)</f>
        <v>32</v>
      </c>
      <c r="J447" s="316"/>
      <c r="L447" s="298" t="s">
        <v>12</v>
      </c>
      <c r="M447" s="299" t="s">
        <v>26</v>
      </c>
      <c r="N447" s="299"/>
      <c r="O447" s="295"/>
      <c r="P447" s="288"/>
      <c r="Q447" s="288"/>
      <c r="R447" s="288"/>
      <c r="S447" s="288"/>
      <c r="T447" s="291">
        <v>0</v>
      </c>
      <c r="U447" s="291"/>
    </row>
    <row r="448" spans="1:21" ht="21" customHeight="1" x14ac:dyDescent="0.15">
      <c r="A448" s="360" t="s">
        <v>6</v>
      </c>
      <c r="B448" s="394" t="s">
        <v>191</v>
      </c>
      <c r="C448" s="395"/>
      <c r="D448" s="344" t="s">
        <v>158</v>
      </c>
      <c r="E448" s="342"/>
      <c r="F448" s="342"/>
      <c r="G448" s="342"/>
      <c r="H448" s="343"/>
      <c r="I448" s="335">
        <v>0</v>
      </c>
      <c r="J448" s="336"/>
      <c r="L448" s="298"/>
      <c r="M448" s="299"/>
      <c r="N448" s="299"/>
      <c r="O448" s="288"/>
      <c r="P448" s="288"/>
      <c r="Q448" s="288"/>
      <c r="R448" s="288"/>
      <c r="S448" s="288"/>
      <c r="T448" s="291"/>
      <c r="U448" s="291"/>
    </row>
    <row r="449" spans="1:21" ht="21" customHeight="1" x14ac:dyDescent="0.15">
      <c r="A449" s="360"/>
      <c r="B449" s="396" t="s">
        <v>192</v>
      </c>
      <c r="C449" s="397"/>
      <c r="D449" s="366" t="s">
        <v>216</v>
      </c>
      <c r="E449" s="367"/>
      <c r="F449" s="367"/>
      <c r="G449" s="367"/>
      <c r="H449" s="368"/>
      <c r="I449" s="335">
        <f>+(200*20*8)*0.001</f>
        <v>32</v>
      </c>
      <c r="J449" s="336"/>
      <c r="K449" s="45"/>
      <c r="L449" s="298"/>
      <c r="M449" s="299"/>
      <c r="N449" s="299"/>
      <c r="O449" s="288"/>
      <c r="P449" s="288"/>
      <c r="Q449" s="288"/>
      <c r="R449" s="288"/>
      <c r="S449" s="288"/>
      <c r="T449" s="291"/>
      <c r="U449" s="291"/>
    </row>
    <row r="450" spans="1:21" ht="21" customHeight="1" x14ac:dyDescent="0.15">
      <c r="A450" s="360"/>
      <c r="B450" s="398" t="s">
        <v>245</v>
      </c>
      <c r="C450" s="399"/>
      <c r="D450" s="366" t="s">
        <v>158</v>
      </c>
      <c r="E450" s="367"/>
      <c r="F450" s="367"/>
      <c r="G450" s="367"/>
      <c r="H450" s="368"/>
      <c r="I450" s="369">
        <v>0</v>
      </c>
      <c r="J450" s="370"/>
      <c r="K450" s="45"/>
      <c r="L450" s="298"/>
      <c r="M450" s="299"/>
      <c r="N450" s="299"/>
      <c r="O450" s="288"/>
      <c r="P450" s="288"/>
      <c r="Q450" s="288"/>
      <c r="R450" s="288"/>
      <c r="S450" s="288"/>
      <c r="T450" s="291"/>
      <c r="U450" s="291"/>
    </row>
    <row r="451" spans="1:21" ht="21" customHeight="1" x14ac:dyDescent="0.15">
      <c r="A451" s="361"/>
      <c r="B451" s="400"/>
      <c r="C451" s="401"/>
      <c r="D451" s="375"/>
      <c r="E451" s="376"/>
      <c r="F451" s="376"/>
      <c r="G451" s="376"/>
      <c r="H451" s="377"/>
      <c r="I451" s="131"/>
      <c r="J451" s="132"/>
      <c r="K451" s="45"/>
      <c r="L451" s="298"/>
      <c r="M451" s="299"/>
      <c r="N451" s="299"/>
      <c r="O451" s="288"/>
      <c r="P451" s="288"/>
      <c r="Q451" s="288"/>
      <c r="R451" s="288"/>
      <c r="S451" s="288"/>
      <c r="T451" s="291"/>
      <c r="U451" s="291"/>
    </row>
    <row r="452" spans="1:21" ht="21" customHeight="1" x14ac:dyDescent="0.15">
      <c r="A452" s="5"/>
      <c r="B452" s="45"/>
      <c r="C452" s="45"/>
      <c r="D452" s="46"/>
      <c r="E452" s="46"/>
      <c r="F452" s="46"/>
      <c r="G452" s="46"/>
      <c r="H452" s="46"/>
      <c r="I452" s="46"/>
      <c r="J452" s="46"/>
      <c r="K452" s="45"/>
      <c r="L452" s="298"/>
      <c r="M452" s="299"/>
      <c r="N452" s="299"/>
      <c r="O452" s="288"/>
      <c r="P452" s="288"/>
      <c r="Q452" s="288"/>
      <c r="R452" s="288"/>
      <c r="S452" s="288"/>
      <c r="T452" s="291"/>
      <c r="U452" s="291"/>
    </row>
    <row r="453" spans="1:21" ht="23.25" customHeight="1" x14ac:dyDescent="0.15">
      <c r="K453" s="45"/>
      <c r="L453" s="298"/>
      <c r="M453" s="299"/>
      <c r="N453" s="299"/>
      <c r="O453" s="288"/>
      <c r="P453" s="288"/>
      <c r="Q453" s="288"/>
      <c r="R453" s="288"/>
      <c r="S453" s="288"/>
      <c r="T453" s="291"/>
      <c r="U453" s="291"/>
    </row>
    <row r="454" spans="1:21" ht="23.25" customHeight="1" x14ac:dyDescent="0.15">
      <c r="A454" s="378"/>
      <c r="B454" s="379"/>
      <c r="C454" s="379"/>
      <c r="D454" s="259" t="s">
        <v>60</v>
      </c>
      <c r="E454" s="260"/>
      <c r="F454" s="260"/>
      <c r="G454" s="260"/>
      <c r="H454" s="261"/>
      <c r="I454" s="260" t="s">
        <v>43</v>
      </c>
      <c r="J454" s="261"/>
      <c r="K454" s="45"/>
      <c r="L454" s="298"/>
      <c r="M454" s="109"/>
      <c r="N454" s="109"/>
      <c r="O454" s="296"/>
      <c r="P454" s="296"/>
      <c r="Q454" s="296"/>
      <c r="R454" s="296"/>
      <c r="S454" s="296"/>
      <c r="T454" s="297"/>
      <c r="U454" s="297"/>
    </row>
    <row r="455" spans="1:21" ht="23.25" customHeight="1" x14ac:dyDescent="0.15">
      <c r="A455" s="380" t="s">
        <v>62</v>
      </c>
      <c r="B455" s="381"/>
      <c r="C455" s="382"/>
      <c r="D455" s="157" t="s">
        <v>1</v>
      </c>
      <c r="E455" s="158"/>
      <c r="F455" s="158"/>
      <c r="G455" s="158"/>
      <c r="H455" s="159"/>
      <c r="I455" s="315">
        <f>+I456+I464+T447+T455+T463+T467</f>
        <v>69</v>
      </c>
      <c r="J455" s="316"/>
      <c r="K455" s="45"/>
      <c r="L455" s="298"/>
      <c r="M455" s="337" t="s">
        <v>16</v>
      </c>
      <c r="N455" s="337"/>
      <c r="O455" s="287"/>
      <c r="P455" s="161"/>
      <c r="Q455" s="161"/>
      <c r="R455" s="161"/>
      <c r="S455" s="161"/>
      <c r="T455" s="290">
        <v>0</v>
      </c>
      <c r="U455" s="290"/>
    </row>
    <row r="456" spans="1:21" ht="23.25" customHeight="1" x14ac:dyDescent="0.15">
      <c r="A456" s="317" t="s">
        <v>63</v>
      </c>
      <c r="B456" s="320" t="s">
        <v>0</v>
      </c>
      <c r="C456" s="321"/>
      <c r="D456" s="324" t="s">
        <v>220</v>
      </c>
      <c r="E456" s="325"/>
      <c r="F456" s="325"/>
      <c r="G456" s="325"/>
      <c r="H456" s="326"/>
      <c r="I456" s="333">
        <v>32</v>
      </c>
      <c r="J456" s="334"/>
      <c r="L456" s="298"/>
      <c r="M456" s="299"/>
      <c r="N456" s="299"/>
      <c r="O456" s="288"/>
      <c r="P456" s="288"/>
      <c r="Q456" s="288"/>
      <c r="R456" s="288"/>
      <c r="S456" s="288"/>
      <c r="T456" s="291"/>
      <c r="U456" s="291"/>
    </row>
    <row r="457" spans="1:21" ht="23.25" customHeight="1" x14ac:dyDescent="0.15">
      <c r="A457" s="318"/>
      <c r="B457" s="322"/>
      <c r="C457" s="323"/>
      <c r="D457" s="327"/>
      <c r="E457" s="328"/>
      <c r="F457" s="328"/>
      <c r="G457" s="328"/>
      <c r="H457" s="329"/>
      <c r="I457" s="335"/>
      <c r="J457" s="336"/>
      <c r="L457" s="298"/>
      <c r="M457" s="299"/>
      <c r="N457" s="299"/>
      <c r="O457" s="288"/>
      <c r="P457" s="288"/>
      <c r="Q457" s="288"/>
      <c r="R457" s="288"/>
      <c r="S457" s="288"/>
      <c r="T457" s="291"/>
      <c r="U457" s="291"/>
    </row>
    <row r="458" spans="1:21" ht="23.25" customHeight="1" x14ac:dyDescent="0.15">
      <c r="A458" s="318"/>
      <c r="B458" s="322"/>
      <c r="C458" s="323"/>
      <c r="D458" s="327"/>
      <c r="E458" s="328"/>
      <c r="F458" s="328"/>
      <c r="G458" s="328"/>
      <c r="H458" s="329"/>
      <c r="I458" s="335"/>
      <c r="J458" s="336"/>
      <c r="L458" s="298"/>
      <c r="M458" s="299"/>
      <c r="N458" s="299"/>
      <c r="O458" s="288"/>
      <c r="P458" s="288"/>
      <c r="Q458" s="288"/>
      <c r="R458" s="288"/>
      <c r="S458" s="288"/>
      <c r="T458" s="291"/>
      <c r="U458" s="291"/>
    </row>
    <row r="459" spans="1:21" ht="23.25" customHeight="1" x14ac:dyDescent="0.15">
      <c r="A459" s="318"/>
      <c r="B459" s="322"/>
      <c r="C459" s="323"/>
      <c r="D459" s="327"/>
      <c r="E459" s="328"/>
      <c r="F459" s="328"/>
      <c r="G459" s="328"/>
      <c r="H459" s="329"/>
      <c r="I459" s="335"/>
      <c r="J459" s="336"/>
      <c r="L459" s="298"/>
      <c r="M459" s="299"/>
      <c r="N459" s="299"/>
      <c r="O459" s="288"/>
      <c r="P459" s="288"/>
      <c r="Q459" s="288"/>
      <c r="R459" s="288"/>
      <c r="S459" s="288"/>
      <c r="T459" s="291"/>
      <c r="U459" s="291"/>
    </row>
    <row r="460" spans="1:21" ht="23.25" customHeight="1" x14ac:dyDescent="0.15">
      <c r="A460" s="318"/>
      <c r="B460" s="322"/>
      <c r="C460" s="323"/>
      <c r="D460" s="327"/>
      <c r="E460" s="328"/>
      <c r="F460" s="328"/>
      <c r="G460" s="328"/>
      <c r="H460" s="329"/>
      <c r="I460" s="335"/>
      <c r="J460" s="336"/>
      <c r="L460" s="298"/>
      <c r="M460" s="299"/>
      <c r="N460" s="299"/>
      <c r="O460" s="288"/>
      <c r="P460" s="288"/>
      <c r="Q460" s="288"/>
      <c r="R460" s="288"/>
      <c r="S460" s="288"/>
      <c r="T460" s="291"/>
      <c r="U460" s="291"/>
    </row>
    <row r="461" spans="1:21" ht="23.25" customHeight="1" x14ac:dyDescent="0.15">
      <c r="A461" s="318"/>
      <c r="B461" s="322"/>
      <c r="C461" s="323"/>
      <c r="D461" s="327"/>
      <c r="E461" s="328"/>
      <c r="F461" s="328"/>
      <c r="G461" s="328"/>
      <c r="H461" s="329"/>
      <c r="I461" s="335"/>
      <c r="J461" s="336"/>
      <c r="L461" s="298"/>
      <c r="M461" s="299"/>
      <c r="N461" s="299"/>
      <c r="O461" s="288"/>
      <c r="P461" s="288"/>
      <c r="Q461" s="288"/>
      <c r="R461" s="288"/>
      <c r="S461" s="288"/>
      <c r="T461" s="291"/>
      <c r="U461" s="291"/>
    </row>
    <row r="462" spans="1:21" ht="23.25" customHeight="1" x14ac:dyDescent="0.15">
      <c r="A462" s="318"/>
      <c r="B462" s="322"/>
      <c r="C462" s="323"/>
      <c r="D462" s="327"/>
      <c r="E462" s="328"/>
      <c r="F462" s="328"/>
      <c r="G462" s="328"/>
      <c r="H462" s="329"/>
      <c r="I462" s="335"/>
      <c r="J462" s="336"/>
      <c r="L462" s="298"/>
      <c r="M462" s="338"/>
      <c r="N462" s="338"/>
      <c r="O462" s="289"/>
      <c r="P462" s="289"/>
      <c r="Q462" s="289"/>
      <c r="R462" s="289"/>
      <c r="S462" s="289"/>
      <c r="T462" s="292"/>
      <c r="U462" s="292"/>
    </row>
    <row r="463" spans="1:21" ht="23.25" customHeight="1" x14ac:dyDescent="0.15">
      <c r="A463" s="318"/>
      <c r="B463" s="322"/>
      <c r="C463" s="323"/>
      <c r="D463" s="330"/>
      <c r="E463" s="331"/>
      <c r="F463" s="331"/>
      <c r="G463" s="331"/>
      <c r="H463" s="332"/>
      <c r="I463" s="335"/>
      <c r="J463" s="336"/>
      <c r="L463" s="298"/>
      <c r="M463" s="337" t="s">
        <v>10</v>
      </c>
      <c r="N463" s="337"/>
      <c r="O463" s="287" t="s">
        <v>217</v>
      </c>
      <c r="P463" s="287"/>
      <c r="Q463" s="287"/>
      <c r="R463" s="287"/>
      <c r="S463" s="287"/>
      <c r="T463" s="290">
        <v>17</v>
      </c>
      <c r="U463" s="290"/>
    </row>
    <row r="464" spans="1:21" ht="23.25" customHeight="1" x14ac:dyDescent="0.15">
      <c r="A464" s="318"/>
      <c r="B464" s="322" t="s">
        <v>52</v>
      </c>
      <c r="C464" s="323"/>
      <c r="D464" s="341" t="s">
        <v>196</v>
      </c>
      <c r="E464" s="342"/>
      <c r="F464" s="342"/>
      <c r="G464" s="342"/>
      <c r="H464" s="343"/>
      <c r="I464" s="335">
        <v>13</v>
      </c>
      <c r="J464" s="336"/>
      <c r="L464" s="298"/>
      <c r="M464" s="299"/>
      <c r="N464" s="299"/>
      <c r="O464" s="295"/>
      <c r="P464" s="295"/>
      <c r="Q464" s="295"/>
      <c r="R464" s="295"/>
      <c r="S464" s="295"/>
      <c r="T464" s="291"/>
      <c r="U464" s="291"/>
    </row>
    <row r="465" spans="1:21" ht="23.25" customHeight="1" x14ac:dyDescent="0.15">
      <c r="A465" s="318"/>
      <c r="B465" s="322"/>
      <c r="C465" s="323"/>
      <c r="D465" s="344"/>
      <c r="E465" s="342"/>
      <c r="F465" s="342"/>
      <c r="G465" s="342"/>
      <c r="H465" s="343"/>
      <c r="I465" s="335"/>
      <c r="J465" s="336"/>
      <c r="L465" s="298"/>
      <c r="M465" s="299"/>
      <c r="N465" s="299"/>
      <c r="O465" s="295"/>
      <c r="P465" s="295"/>
      <c r="Q465" s="295"/>
      <c r="R465" s="295"/>
      <c r="S465" s="295"/>
      <c r="T465" s="291"/>
      <c r="U465" s="291"/>
    </row>
    <row r="466" spans="1:21" ht="23.25" customHeight="1" x14ac:dyDescent="0.15">
      <c r="A466" s="318"/>
      <c r="B466" s="322"/>
      <c r="C466" s="323"/>
      <c r="D466" s="344"/>
      <c r="E466" s="342"/>
      <c r="F466" s="342"/>
      <c r="G466" s="342"/>
      <c r="H466" s="343"/>
      <c r="I466" s="335"/>
      <c r="J466" s="336"/>
      <c r="L466" s="298"/>
      <c r="M466" s="338"/>
      <c r="N466" s="338"/>
      <c r="O466" s="63"/>
      <c r="P466" s="63"/>
      <c r="Q466" s="63"/>
      <c r="R466" s="63"/>
      <c r="S466" s="63"/>
      <c r="T466" s="292"/>
      <c r="U466" s="292"/>
    </row>
    <row r="467" spans="1:21" ht="23.25" customHeight="1" x14ac:dyDescent="0.15">
      <c r="A467" s="318"/>
      <c r="B467" s="322"/>
      <c r="C467" s="323"/>
      <c r="D467" s="344"/>
      <c r="E467" s="342"/>
      <c r="F467" s="342"/>
      <c r="G467" s="342"/>
      <c r="H467" s="343"/>
      <c r="I467" s="335"/>
      <c r="J467" s="336"/>
      <c r="L467" s="298"/>
      <c r="M467" s="111" t="s">
        <v>17</v>
      </c>
      <c r="N467" s="111"/>
      <c r="O467" s="385" t="s">
        <v>218</v>
      </c>
      <c r="P467" s="386"/>
      <c r="Q467" s="386"/>
      <c r="R467" s="386"/>
      <c r="S467" s="387"/>
      <c r="T467" s="359">
        <v>7</v>
      </c>
      <c r="U467" s="359"/>
    </row>
    <row r="468" spans="1:21" ht="23.25" customHeight="1" x14ac:dyDescent="0.15">
      <c r="A468" s="318"/>
      <c r="B468" s="322"/>
      <c r="C468" s="323"/>
      <c r="D468" s="344"/>
      <c r="E468" s="342"/>
      <c r="F468" s="342"/>
      <c r="G468" s="342"/>
      <c r="H468" s="343"/>
      <c r="I468" s="335"/>
      <c r="J468" s="336"/>
      <c r="L468" s="298"/>
      <c r="M468" s="299"/>
      <c r="N468" s="299"/>
      <c r="O468" s="388"/>
      <c r="P468" s="389"/>
      <c r="Q468" s="389"/>
      <c r="R468" s="389"/>
      <c r="S468" s="390"/>
      <c r="T468" s="291"/>
      <c r="U468" s="291"/>
    </row>
    <row r="469" spans="1:21" ht="23.25" customHeight="1" x14ac:dyDescent="0.15">
      <c r="A469" s="318"/>
      <c r="B469" s="322"/>
      <c r="C469" s="323"/>
      <c r="D469" s="344"/>
      <c r="E469" s="342"/>
      <c r="F469" s="342"/>
      <c r="G469" s="342"/>
      <c r="H469" s="343"/>
      <c r="I469" s="335"/>
      <c r="J469" s="336"/>
      <c r="L469" s="298"/>
      <c r="M469" s="299"/>
      <c r="N469" s="299"/>
      <c r="O469" s="388"/>
      <c r="P469" s="389"/>
      <c r="Q469" s="389"/>
      <c r="R469" s="389"/>
      <c r="S469" s="390"/>
      <c r="T469" s="291"/>
      <c r="U469" s="291"/>
    </row>
    <row r="470" spans="1:21" ht="23.25" customHeight="1" x14ac:dyDescent="0.15">
      <c r="A470" s="318"/>
      <c r="B470" s="322"/>
      <c r="C470" s="323"/>
      <c r="D470" s="344"/>
      <c r="E470" s="342"/>
      <c r="F470" s="342"/>
      <c r="G470" s="342"/>
      <c r="H470" s="343"/>
      <c r="I470" s="335"/>
      <c r="J470" s="336"/>
      <c r="L470" s="298"/>
      <c r="M470" s="299"/>
      <c r="N470" s="299"/>
      <c r="O470" s="391"/>
      <c r="P470" s="392"/>
      <c r="Q470" s="392"/>
      <c r="R470" s="392"/>
      <c r="S470" s="393"/>
      <c r="T470" s="291"/>
      <c r="U470" s="291"/>
    </row>
    <row r="471" spans="1:21" ht="23.25" customHeight="1" x14ac:dyDescent="0.15">
      <c r="A471" s="319"/>
      <c r="B471" s="339"/>
      <c r="C471" s="340"/>
      <c r="D471" s="345"/>
      <c r="E471" s="346"/>
      <c r="F471" s="346"/>
      <c r="G471" s="346"/>
      <c r="H471" s="347"/>
      <c r="I471" s="348"/>
      <c r="J471" s="349"/>
      <c r="L471" s="293" t="s">
        <v>64</v>
      </c>
      <c r="M471" s="294"/>
      <c r="N471" s="294"/>
      <c r="O471" s="294"/>
      <c r="P471" s="294"/>
      <c r="Q471" s="294"/>
      <c r="R471" s="294"/>
      <c r="S471" s="294"/>
      <c r="T471" s="315">
        <f>+I447-I455</f>
        <v>-37</v>
      </c>
      <c r="U471" s="316"/>
    </row>
    <row r="472" spans="1:21" ht="23.25" customHeight="1" x14ac:dyDescent="0.1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L472" s="284" t="s">
        <v>244</v>
      </c>
      <c r="M472" s="284"/>
      <c r="N472" s="284"/>
      <c r="O472" s="284"/>
      <c r="P472" s="284"/>
      <c r="Q472" s="284"/>
      <c r="R472" s="284"/>
      <c r="S472" s="284"/>
      <c r="T472" s="284"/>
      <c r="U472" s="284"/>
    </row>
    <row r="473" spans="1:21" ht="21" customHeight="1" x14ac:dyDescent="0.15">
      <c r="L473" s="57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1:21" ht="21" customHeight="1" x14ac:dyDescent="0.15">
      <c r="L474" s="57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1:21" ht="21" customHeight="1" x14ac:dyDescent="0.15">
      <c r="L475" s="57"/>
      <c r="M475" s="57"/>
      <c r="N475" s="57"/>
      <c r="O475" s="57"/>
      <c r="P475" s="57"/>
      <c r="Q475" s="57"/>
      <c r="R475" s="57"/>
      <c r="S475" s="57"/>
      <c r="T475" s="57"/>
      <c r="U475" s="57"/>
    </row>
    <row r="477" spans="1:21" ht="21" customHeight="1" x14ac:dyDescent="0.15">
      <c r="A477" s="253" t="s">
        <v>28</v>
      </c>
      <c r="B477" s="253"/>
      <c r="C477" s="253"/>
      <c r="D477" s="253"/>
      <c r="E477" s="253"/>
      <c r="F477" s="253"/>
      <c r="G477" s="253"/>
      <c r="H477" s="253"/>
      <c r="I477" s="253"/>
      <c r="J477" s="253"/>
      <c r="S477" s="383" t="s">
        <v>71</v>
      </c>
      <c r="T477" s="383"/>
      <c r="U477" s="383"/>
    </row>
    <row r="478" spans="1:21" ht="21" customHeight="1" x14ac:dyDescent="0.15">
      <c r="A478" s="40" t="s">
        <v>219</v>
      </c>
      <c r="B478" s="40"/>
      <c r="C478" s="40"/>
      <c r="D478" s="40"/>
      <c r="E478" s="40"/>
      <c r="F478" s="40"/>
      <c r="G478" s="40"/>
      <c r="H478" s="40"/>
      <c r="I478" s="40"/>
      <c r="J478" s="40"/>
    </row>
    <row r="479" spans="1:21" ht="21" customHeight="1" x14ac:dyDescent="0.15">
      <c r="A479" s="13"/>
      <c r="B479" s="384" t="s">
        <v>199</v>
      </c>
      <c r="C479" s="384"/>
      <c r="D479" s="384"/>
      <c r="E479" s="384"/>
      <c r="F479" s="384"/>
      <c r="G479" s="384"/>
      <c r="H479" s="384"/>
      <c r="I479" s="384"/>
      <c r="J479" s="384"/>
    </row>
    <row r="480" spans="1:21" ht="21" customHeight="1" x14ac:dyDescent="0.15">
      <c r="A480" s="378"/>
      <c r="B480" s="379"/>
      <c r="C480" s="379"/>
      <c r="D480" s="259" t="s">
        <v>7</v>
      </c>
      <c r="E480" s="260"/>
      <c r="F480" s="260"/>
      <c r="G480" s="260"/>
      <c r="H480" s="261"/>
      <c r="I480" s="260" t="s">
        <v>43</v>
      </c>
      <c r="J480" s="261"/>
      <c r="L480" s="153"/>
      <c r="M480" s="153"/>
      <c r="N480" s="153"/>
      <c r="O480" s="154" t="s">
        <v>60</v>
      </c>
      <c r="P480" s="154"/>
      <c r="Q480" s="154"/>
      <c r="R480" s="154"/>
      <c r="S480" s="154"/>
      <c r="T480" s="154" t="s">
        <v>43</v>
      </c>
      <c r="U480" s="154"/>
    </row>
    <row r="481" spans="1:21" ht="21" customHeight="1" x14ac:dyDescent="0.15">
      <c r="A481" s="380" t="s">
        <v>13</v>
      </c>
      <c r="B481" s="381"/>
      <c r="C481" s="382"/>
      <c r="D481" s="157" t="s">
        <v>1</v>
      </c>
      <c r="E481" s="158"/>
      <c r="F481" s="158"/>
      <c r="G481" s="158"/>
      <c r="H481" s="159"/>
      <c r="I481" s="315">
        <f>SUM(I482:J485)</f>
        <v>18</v>
      </c>
      <c r="J481" s="316"/>
      <c r="L481" s="298" t="s">
        <v>12</v>
      </c>
      <c r="M481" s="299" t="s">
        <v>26</v>
      </c>
      <c r="N481" s="299"/>
      <c r="O481" s="295"/>
      <c r="P481" s="288"/>
      <c r="Q481" s="288"/>
      <c r="R481" s="288"/>
      <c r="S481" s="288"/>
      <c r="T481" s="291">
        <v>0</v>
      </c>
      <c r="U481" s="291"/>
    </row>
    <row r="482" spans="1:21" ht="21" customHeight="1" x14ac:dyDescent="0.15">
      <c r="A482" s="360" t="s">
        <v>6</v>
      </c>
      <c r="B482" s="362" t="s">
        <v>200</v>
      </c>
      <c r="C482" s="363"/>
      <c r="D482" s="344" t="s">
        <v>201</v>
      </c>
      <c r="E482" s="342"/>
      <c r="F482" s="342"/>
      <c r="G482" s="342"/>
      <c r="H482" s="343"/>
      <c r="I482" s="335">
        <v>12</v>
      </c>
      <c r="J482" s="336"/>
      <c r="L482" s="298"/>
      <c r="M482" s="299"/>
      <c r="N482" s="299"/>
      <c r="O482" s="288"/>
      <c r="P482" s="288"/>
      <c r="Q482" s="288"/>
      <c r="R482" s="288"/>
      <c r="S482" s="288"/>
      <c r="T482" s="291"/>
      <c r="U482" s="291"/>
    </row>
    <row r="483" spans="1:21" ht="21" customHeight="1" x14ac:dyDescent="0.15">
      <c r="A483" s="360"/>
      <c r="B483" s="364" t="s">
        <v>202</v>
      </c>
      <c r="C483" s="365"/>
      <c r="D483" s="366" t="s">
        <v>203</v>
      </c>
      <c r="E483" s="367"/>
      <c r="F483" s="367"/>
      <c r="G483" s="367"/>
      <c r="H483" s="368"/>
      <c r="I483" s="369">
        <v>6</v>
      </c>
      <c r="J483" s="370"/>
      <c r="K483" s="45"/>
      <c r="L483" s="298"/>
      <c r="M483" s="299"/>
      <c r="N483" s="299"/>
      <c r="O483" s="288"/>
      <c r="P483" s="288"/>
      <c r="Q483" s="288"/>
      <c r="R483" s="288"/>
      <c r="S483" s="288"/>
      <c r="T483" s="291"/>
      <c r="U483" s="291"/>
    </row>
    <row r="484" spans="1:21" ht="21" customHeight="1" x14ac:dyDescent="0.15">
      <c r="A484" s="360"/>
      <c r="B484" s="371"/>
      <c r="C484" s="372"/>
      <c r="D484" s="366"/>
      <c r="E484" s="367"/>
      <c r="F484" s="367"/>
      <c r="G484" s="367"/>
      <c r="H484" s="368"/>
      <c r="I484" s="369"/>
      <c r="J484" s="370"/>
      <c r="K484" s="45"/>
      <c r="L484" s="298"/>
      <c r="M484" s="299"/>
      <c r="N484" s="299"/>
      <c r="O484" s="288"/>
      <c r="P484" s="288"/>
      <c r="Q484" s="288"/>
      <c r="R484" s="288"/>
      <c r="S484" s="288"/>
      <c r="T484" s="291"/>
      <c r="U484" s="291"/>
    </row>
    <row r="485" spans="1:21" ht="21" customHeight="1" x14ac:dyDescent="0.15">
      <c r="A485" s="361"/>
      <c r="B485" s="373"/>
      <c r="C485" s="374"/>
      <c r="D485" s="375"/>
      <c r="E485" s="376"/>
      <c r="F485" s="376"/>
      <c r="G485" s="376"/>
      <c r="H485" s="377"/>
      <c r="I485" s="131"/>
      <c r="J485" s="132"/>
      <c r="K485" s="45"/>
      <c r="L485" s="298"/>
      <c r="M485" s="299"/>
      <c r="N485" s="299"/>
      <c r="O485" s="288"/>
      <c r="P485" s="288"/>
      <c r="Q485" s="288"/>
      <c r="R485" s="288"/>
      <c r="S485" s="288"/>
      <c r="T485" s="291"/>
      <c r="U485" s="291"/>
    </row>
    <row r="486" spans="1:21" ht="21" customHeight="1" x14ac:dyDescent="0.15">
      <c r="A486" s="5"/>
      <c r="B486" s="45"/>
      <c r="C486" s="45"/>
      <c r="D486" s="46"/>
      <c r="E486" s="46"/>
      <c r="F486" s="46"/>
      <c r="G486" s="46"/>
      <c r="H486" s="46"/>
      <c r="I486" s="46"/>
      <c r="J486" s="46"/>
      <c r="K486" s="45"/>
      <c r="L486" s="298"/>
      <c r="M486" s="299"/>
      <c r="N486" s="299"/>
      <c r="O486" s="288"/>
      <c r="P486" s="288"/>
      <c r="Q486" s="288"/>
      <c r="R486" s="288"/>
      <c r="S486" s="288"/>
      <c r="T486" s="291"/>
      <c r="U486" s="291"/>
    </row>
    <row r="487" spans="1:21" ht="23.25" customHeight="1" x14ac:dyDescent="0.15">
      <c r="K487" s="45"/>
      <c r="L487" s="298"/>
      <c r="M487" s="299"/>
      <c r="N487" s="299"/>
      <c r="O487" s="288"/>
      <c r="P487" s="288"/>
      <c r="Q487" s="288"/>
      <c r="R487" s="288"/>
      <c r="S487" s="288"/>
      <c r="T487" s="291"/>
      <c r="U487" s="291"/>
    </row>
    <row r="488" spans="1:21" ht="23.25" customHeight="1" x14ac:dyDescent="0.15">
      <c r="A488" s="378"/>
      <c r="B488" s="379"/>
      <c r="C488" s="379"/>
      <c r="D488" s="259" t="s">
        <v>60</v>
      </c>
      <c r="E488" s="260"/>
      <c r="F488" s="260"/>
      <c r="G488" s="260"/>
      <c r="H488" s="261"/>
      <c r="I488" s="260" t="s">
        <v>43</v>
      </c>
      <c r="J488" s="261"/>
      <c r="K488" s="45"/>
      <c r="L488" s="298"/>
      <c r="M488" s="109"/>
      <c r="N488" s="109"/>
      <c r="O488" s="296"/>
      <c r="P488" s="296"/>
      <c r="Q488" s="296"/>
      <c r="R488" s="296"/>
      <c r="S488" s="296"/>
      <c r="T488" s="297"/>
      <c r="U488" s="297"/>
    </row>
    <row r="489" spans="1:21" ht="23.25" customHeight="1" x14ac:dyDescent="0.15">
      <c r="A489" s="380" t="s">
        <v>62</v>
      </c>
      <c r="B489" s="381"/>
      <c r="C489" s="382"/>
      <c r="D489" s="157" t="s">
        <v>1</v>
      </c>
      <c r="E489" s="158"/>
      <c r="F489" s="158"/>
      <c r="G489" s="158"/>
      <c r="H489" s="159"/>
      <c r="I489" s="315">
        <f>+I490+I498+T481+T489+T497+T501</f>
        <v>11</v>
      </c>
      <c r="J489" s="316"/>
      <c r="K489" s="45"/>
      <c r="L489" s="298"/>
      <c r="M489" s="337" t="s">
        <v>16</v>
      </c>
      <c r="N489" s="337"/>
      <c r="O489" s="287"/>
      <c r="P489" s="161"/>
      <c r="Q489" s="161"/>
      <c r="R489" s="161"/>
      <c r="S489" s="161"/>
      <c r="T489" s="290">
        <v>0</v>
      </c>
      <c r="U489" s="290"/>
    </row>
    <row r="490" spans="1:21" ht="23.25" customHeight="1" x14ac:dyDescent="0.15">
      <c r="A490" s="317" t="s">
        <v>63</v>
      </c>
      <c r="B490" s="320" t="s">
        <v>0</v>
      </c>
      <c r="C490" s="321"/>
      <c r="D490" s="324" t="s">
        <v>220</v>
      </c>
      <c r="E490" s="325"/>
      <c r="F490" s="325"/>
      <c r="G490" s="325"/>
      <c r="H490" s="326"/>
      <c r="I490" s="333">
        <v>1</v>
      </c>
      <c r="J490" s="334"/>
      <c r="L490" s="298"/>
      <c r="M490" s="299"/>
      <c r="N490" s="299"/>
      <c r="O490" s="288"/>
      <c r="P490" s="288"/>
      <c r="Q490" s="288"/>
      <c r="R490" s="288"/>
      <c r="S490" s="288"/>
      <c r="T490" s="291"/>
      <c r="U490" s="291"/>
    </row>
    <row r="491" spans="1:21" ht="23.25" customHeight="1" x14ac:dyDescent="0.15">
      <c r="A491" s="318"/>
      <c r="B491" s="322"/>
      <c r="C491" s="323"/>
      <c r="D491" s="327"/>
      <c r="E491" s="328"/>
      <c r="F491" s="328"/>
      <c r="G491" s="328"/>
      <c r="H491" s="329"/>
      <c r="I491" s="335"/>
      <c r="J491" s="336"/>
      <c r="L491" s="298"/>
      <c r="M491" s="299"/>
      <c r="N491" s="299"/>
      <c r="O491" s="288"/>
      <c r="P491" s="288"/>
      <c r="Q491" s="288"/>
      <c r="R491" s="288"/>
      <c r="S491" s="288"/>
      <c r="T491" s="291"/>
      <c r="U491" s="291"/>
    </row>
    <row r="492" spans="1:21" ht="23.25" customHeight="1" x14ac:dyDescent="0.15">
      <c r="A492" s="318"/>
      <c r="B492" s="322"/>
      <c r="C492" s="323"/>
      <c r="D492" s="327"/>
      <c r="E492" s="328"/>
      <c r="F492" s="328"/>
      <c r="G492" s="328"/>
      <c r="H492" s="329"/>
      <c r="I492" s="335"/>
      <c r="J492" s="336"/>
      <c r="L492" s="298"/>
      <c r="M492" s="299"/>
      <c r="N492" s="299"/>
      <c r="O492" s="288"/>
      <c r="P492" s="288"/>
      <c r="Q492" s="288"/>
      <c r="R492" s="288"/>
      <c r="S492" s="288"/>
      <c r="T492" s="291"/>
      <c r="U492" s="291"/>
    </row>
    <row r="493" spans="1:21" ht="23.25" customHeight="1" x14ac:dyDescent="0.15">
      <c r="A493" s="318"/>
      <c r="B493" s="322"/>
      <c r="C493" s="323"/>
      <c r="D493" s="327"/>
      <c r="E493" s="328"/>
      <c r="F493" s="328"/>
      <c r="G493" s="328"/>
      <c r="H493" s="329"/>
      <c r="I493" s="335"/>
      <c r="J493" s="336"/>
      <c r="L493" s="298"/>
      <c r="M493" s="299"/>
      <c r="N493" s="299"/>
      <c r="O493" s="288"/>
      <c r="P493" s="288"/>
      <c r="Q493" s="288"/>
      <c r="R493" s="288"/>
      <c r="S493" s="288"/>
      <c r="T493" s="291"/>
      <c r="U493" s="291"/>
    </row>
    <row r="494" spans="1:21" ht="23.25" customHeight="1" x14ac:dyDescent="0.15">
      <c r="A494" s="318"/>
      <c r="B494" s="322"/>
      <c r="C494" s="323"/>
      <c r="D494" s="327"/>
      <c r="E494" s="328"/>
      <c r="F494" s="328"/>
      <c r="G494" s="328"/>
      <c r="H494" s="329"/>
      <c r="I494" s="335"/>
      <c r="J494" s="336"/>
      <c r="L494" s="298"/>
      <c r="M494" s="299"/>
      <c r="N494" s="299"/>
      <c r="O494" s="288"/>
      <c r="P494" s="288"/>
      <c r="Q494" s="288"/>
      <c r="R494" s="288"/>
      <c r="S494" s="288"/>
      <c r="T494" s="291"/>
      <c r="U494" s="291"/>
    </row>
    <row r="495" spans="1:21" ht="23.25" customHeight="1" x14ac:dyDescent="0.15">
      <c r="A495" s="318"/>
      <c r="B495" s="322"/>
      <c r="C495" s="323"/>
      <c r="D495" s="327"/>
      <c r="E495" s="328"/>
      <c r="F495" s="328"/>
      <c r="G495" s="328"/>
      <c r="H495" s="329"/>
      <c r="I495" s="335"/>
      <c r="J495" s="336"/>
      <c r="L495" s="298"/>
      <c r="M495" s="299"/>
      <c r="N495" s="299"/>
      <c r="O495" s="288"/>
      <c r="P495" s="288"/>
      <c r="Q495" s="288"/>
      <c r="R495" s="288"/>
      <c r="S495" s="288"/>
      <c r="T495" s="291"/>
      <c r="U495" s="291"/>
    </row>
    <row r="496" spans="1:21" ht="23.25" customHeight="1" x14ac:dyDescent="0.15">
      <c r="A496" s="318"/>
      <c r="B496" s="322"/>
      <c r="C496" s="323"/>
      <c r="D496" s="327"/>
      <c r="E496" s="328"/>
      <c r="F496" s="328"/>
      <c r="G496" s="328"/>
      <c r="H496" s="329"/>
      <c r="I496" s="335"/>
      <c r="J496" s="336"/>
      <c r="L496" s="298"/>
      <c r="M496" s="338"/>
      <c r="N496" s="338"/>
      <c r="O496" s="289"/>
      <c r="P496" s="289"/>
      <c r="Q496" s="289"/>
      <c r="R496" s="289"/>
      <c r="S496" s="289"/>
      <c r="T496" s="292"/>
      <c r="U496" s="292"/>
    </row>
    <row r="497" spans="1:21" ht="23.25" customHeight="1" x14ac:dyDescent="0.15">
      <c r="A497" s="318"/>
      <c r="B497" s="322"/>
      <c r="C497" s="323"/>
      <c r="D497" s="330"/>
      <c r="E497" s="331"/>
      <c r="F497" s="331"/>
      <c r="G497" s="331"/>
      <c r="H497" s="332"/>
      <c r="I497" s="335"/>
      <c r="J497" s="336"/>
      <c r="L497" s="298"/>
      <c r="M497" s="337" t="s">
        <v>10</v>
      </c>
      <c r="N497" s="337"/>
      <c r="O497" s="287"/>
      <c r="P497" s="287"/>
      <c r="Q497" s="287"/>
      <c r="R497" s="287"/>
      <c r="S497" s="287"/>
      <c r="T497" s="290">
        <v>0</v>
      </c>
      <c r="U497" s="290"/>
    </row>
    <row r="498" spans="1:21" ht="23.25" customHeight="1" x14ac:dyDescent="0.15">
      <c r="A498" s="318"/>
      <c r="B498" s="322" t="s">
        <v>52</v>
      </c>
      <c r="C498" s="323"/>
      <c r="D498" s="341" t="s">
        <v>205</v>
      </c>
      <c r="E498" s="342"/>
      <c r="F498" s="342"/>
      <c r="G498" s="342"/>
      <c r="H498" s="343"/>
      <c r="I498" s="335">
        <v>10</v>
      </c>
      <c r="J498" s="336"/>
      <c r="L498" s="298"/>
      <c r="M498" s="299"/>
      <c r="N498" s="299"/>
      <c r="O498" s="295"/>
      <c r="P498" s="295"/>
      <c r="Q498" s="295"/>
      <c r="R498" s="295"/>
      <c r="S498" s="295"/>
      <c r="T498" s="291"/>
      <c r="U498" s="291"/>
    </row>
    <row r="499" spans="1:21" ht="23.25" customHeight="1" x14ac:dyDescent="0.15">
      <c r="A499" s="318"/>
      <c r="B499" s="322"/>
      <c r="C499" s="323"/>
      <c r="D499" s="344"/>
      <c r="E499" s="342"/>
      <c r="F499" s="342"/>
      <c r="G499" s="342"/>
      <c r="H499" s="343"/>
      <c r="I499" s="335"/>
      <c r="J499" s="336"/>
      <c r="L499" s="298"/>
      <c r="M499" s="299"/>
      <c r="N499" s="299"/>
      <c r="O499" s="295"/>
      <c r="P499" s="295"/>
      <c r="Q499" s="295"/>
      <c r="R499" s="295"/>
      <c r="S499" s="295"/>
      <c r="T499" s="291"/>
      <c r="U499" s="291"/>
    </row>
    <row r="500" spans="1:21" ht="23.25" customHeight="1" x14ac:dyDescent="0.15">
      <c r="A500" s="318"/>
      <c r="B500" s="322"/>
      <c r="C500" s="323"/>
      <c r="D500" s="344"/>
      <c r="E500" s="342"/>
      <c r="F500" s="342"/>
      <c r="G500" s="342"/>
      <c r="H500" s="343"/>
      <c r="I500" s="335"/>
      <c r="J500" s="336"/>
      <c r="L500" s="298"/>
      <c r="M500" s="338"/>
      <c r="N500" s="338"/>
      <c r="O500" s="63"/>
      <c r="P500" s="63"/>
      <c r="Q500" s="63"/>
      <c r="R500" s="63"/>
      <c r="S500" s="63"/>
      <c r="T500" s="292"/>
      <c r="U500" s="292"/>
    </row>
    <row r="501" spans="1:21" ht="23.25" customHeight="1" x14ac:dyDescent="0.15">
      <c r="A501" s="318"/>
      <c r="B501" s="322"/>
      <c r="C501" s="323"/>
      <c r="D501" s="344"/>
      <c r="E501" s="342"/>
      <c r="F501" s="342"/>
      <c r="G501" s="342"/>
      <c r="H501" s="343"/>
      <c r="I501" s="335"/>
      <c r="J501" s="336"/>
      <c r="L501" s="298"/>
      <c r="M501" s="111" t="s">
        <v>17</v>
      </c>
      <c r="N501" s="111"/>
      <c r="O501" s="350"/>
      <c r="P501" s="351"/>
      <c r="Q501" s="351"/>
      <c r="R501" s="351"/>
      <c r="S501" s="352"/>
      <c r="T501" s="359">
        <v>0</v>
      </c>
      <c r="U501" s="359"/>
    </row>
    <row r="502" spans="1:21" ht="23.25" customHeight="1" x14ac:dyDescent="0.15">
      <c r="A502" s="318"/>
      <c r="B502" s="322"/>
      <c r="C502" s="323"/>
      <c r="D502" s="344"/>
      <c r="E502" s="342"/>
      <c r="F502" s="342"/>
      <c r="G502" s="342"/>
      <c r="H502" s="343"/>
      <c r="I502" s="335"/>
      <c r="J502" s="336"/>
      <c r="L502" s="298"/>
      <c r="M502" s="299"/>
      <c r="N502" s="299"/>
      <c r="O502" s="353"/>
      <c r="P502" s="354"/>
      <c r="Q502" s="354"/>
      <c r="R502" s="354"/>
      <c r="S502" s="355"/>
      <c r="T502" s="291"/>
      <c r="U502" s="291"/>
    </row>
    <row r="503" spans="1:21" ht="23.25" customHeight="1" x14ac:dyDescent="0.15">
      <c r="A503" s="318"/>
      <c r="B503" s="322"/>
      <c r="C503" s="323"/>
      <c r="D503" s="344"/>
      <c r="E503" s="342"/>
      <c r="F503" s="342"/>
      <c r="G503" s="342"/>
      <c r="H503" s="343"/>
      <c r="I503" s="335"/>
      <c r="J503" s="336"/>
      <c r="L503" s="298"/>
      <c r="M503" s="299"/>
      <c r="N503" s="299"/>
      <c r="O503" s="353"/>
      <c r="P503" s="354"/>
      <c r="Q503" s="354"/>
      <c r="R503" s="354"/>
      <c r="S503" s="355"/>
      <c r="T503" s="291"/>
      <c r="U503" s="291"/>
    </row>
    <row r="504" spans="1:21" ht="23.25" customHeight="1" x14ac:dyDescent="0.15">
      <c r="A504" s="318"/>
      <c r="B504" s="322"/>
      <c r="C504" s="323"/>
      <c r="D504" s="344"/>
      <c r="E504" s="342"/>
      <c r="F504" s="342"/>
      <c r="G504" s="342"/>
      <c r="H504" s="343"/>
      <c r="I504" s="335"/>
      <c r="J504" s="336"/>
      <c r="L504" s="298"/>
      <c r="M504" s="299"/>
      <c r="N504" s="299"/>
      <c r="O504" s="356"/>
      <c r="P504" s="357"/>
      <c r="Q504" s="357"/>
      <c r="R504" s="357"/>
      <c r="S504" s="358"/>
      <c r="T504" s="291"/>
      <c r="U504" s="291"/>
    </row>
    <row r="505" spans="1:21" ht="23.25" customHeight="1" x14ac:dyDescent="0.15">
      <c r="A505" s="319"/>
      <c r="B505" s="339"/>
      <c r="C505" s="340"/>
      <c r="D505" s="345"/>
      <c r="E505" s="346"/>
      <c r="F505" s="346"/>
      <c r="G505" s="346"/>
      <c r="H505" s="347"/>
      <c r="I505" s="348"/>
      <c r="J505" s="349"/>
      <c r="L505" s="293" t="s">
        <v>64</v>
      </c>
      <c r="M505" s="294"/>
      <c r="N505" s="294"/>
      <c r="O505" s="294"/>
      <c r="P505" s="294"/>
      <c r="Q505" s="294"/>
      <c r="R505" s="294"/>
      <c r="S505" s="294"/>
      <c r="T505" s="285">
        <f>I481-I489</f>
        <v>7</v>
      </c>
      <c r="U505" s="286"/>
    </row>
    <row r="506" spans="1:21" ht="23.25" customHeight="1" x14ac:dyDescent="0.15">
      <c r="A506" s="14"/>
      <c r="B506" s="44"/>
      <c r="C506" s="44"/>
      <c r="D506" s="44"/>
      <c r="E506" s="44"/>
      <c r="F506" s="44"/>
      <c r="G506" s="44"/>
      <c r="H506" s="44"/>
      <c r="I506" s="44"/>
      <c r="J506" s="44"/>
      <c r="L506" s="284" t="s">
        <v>244</v>
      </c>
      <c r="M506" s="284"/>
      <c r="N506" s="284"/>
      <c r="O506" s="284"/>
      <c r="P506" s="284"/>
      <c r="Q506" s="284"/>
      <c r="R506" s="284"/>
      <c r="S506" s="284"/>
      <c r="T506" s="284"/>
      <c r="U506" s="284"/>
    </row>
    <row r="507" spans="1:21" ht="23.25" customHeight="1" x14ac:dyDescent="0.15">
      <c r="A507" s="4"/>
      <c r="B507" s="43"/>
      <c r="C507" s="43"/>
      <c r="D507" s="43"/>
      <c r="E507" s="43"/>
      <c r="F507" s="43"/>
      <c r="G507" s="43"/>
      <c r="H507" s="43"/>
      <c r="I507" s="43"/>
      <c r="J507" s="43"/>
      <c r="L507" s="57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1:21" ht="23.25" customHeight="1" x14ac:dyDescent="0.15">
      <c r="A508" s="4"/>
      <c r="B508" s="43"/>
      <c r="C508" s="43"/>
      <c r="D508" s="43"/>
      <c r="E508" s="43"/>
      <c r="F508" s="43"/>
      <c r="G508" s="43"/>
      <c r="H508" s="43"/>
      <c r="I508" s="43"/>
      <c r="J508" s="43"/>
      <c r="L508" s="57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1:21" ht="23.25" customHeight="1" x14ac:dyDescent="0.15">
      <c r="A509" s="4"/>
      <c r="B509" s="43"/>
      <c r="C509" s="43"/>
      <c r="D509" s="43"/>
      <c r="E509" s="43"/>
      <c r="F509" s="43"/>
      <c r="G509" s="43"/>
      <c r="H509" s="43"/>
      <c r="I509" s="43"/>
      <c r="J509" s="43"/>
      <c r="L509" s="57"/>
      <c r="M509" s="57"/>
      <c r="N509" s="57"/>
      <c r="O509" s="57"/>
      <c r="P509" s="57"/>
      <c r="Q509" s="57"/>
      <c r="R509" s="57"/>
      <c r="S509" s="57"/>
      <c r="T509" s="57"/>
      <c r="U509" s="57"/>
    </row>
    <row r="511" spans="1:21" ht="21" customHeight="1" x14ac:dyDescent="0.15">
      <c r="A511" s="253" t="s">
        <v>28</v>
      </c>
      <c r="B511" s="253"/>
      <c r="C511" s="253"/>
      <c r="D511" s="253"/>
      <c r="E511" s="253"/>
      <c r="F511" s="253"/>
      <c r="G511" s="253"/>
      <c r="H511" s="253"/>
      <c r="I511" s="253"/>
      <c r="J511" s="253"/>
      <c r="S511" s="383" t="s">
        <v>71</v>
      </c>
      <c r="T511" s="383"/>
      <c r="U511" s="383"/>
    </row>
    <row r="512" spans="1:21" ht="21" customHeight="1" x14ac:dyDescent="0.15">
      <c r="A512" s="40" t="s">
        <v>224</v>
      </c>
      <c r="B512" s="40"/>
      <c r="C512" s="40"/>
      <c r="D512" s="40"/>
      <c r="E512" s="40"/>
      <c r="F512" s="40"/>
      <c r="G512" s="40"/>
      <c r="H512" s="40"/>
      <c r="I512" s="40"/>
      <c r="J512" s="40"/>
    </row>
    <row r="513" spans="1:21" ht="21" customHeight="1" x14ac:dyDescent="0.15">
      <c r="A513" s="13"/>
      <c r="B513" s="384" t="s">
        <v>156</v>
      </c>
      <c r="C513" s="384"/>
      <c r="D513" s="384"/>
      <c r="E513" s="384"/>
      <c r="F513" s="384"/>
      <c r="G513" s="384"/>
      <c r="H513" s="384"/>
      <c r="I513" s="384"/>
      <c r="J513" s="384"/>
    </row>
    <row r="514" spans="1:21" ht="21" customHeight="1" x14ac:dyDescent="0.15">
      <c r="A514" s="378"/>
      <c r="B514" s="379"/>
      <c r="C514" s="379"/>
      <c r="D514" s="259" t="s">
        <v>7</v>
      </c>
      <c r="E514" s="260"/>
      <c r="F514" s="260"/>
      <c r="G514" s="260"/>
      <c r="H514" s="261"/>
      <c r="I514" s="260" t="s">
        <v>43</v>
      </c>
      <c r="J514" s="261"/>
      <c r="L514" s="153"/>
      <c r="M514" s="153"/>
      <c r="N514" s="153"/>
      <c r="O514" s="154" t="s">
        <v>60</v>
      </c>
      <c r="P514" s="154"/>
      <c r="Q514" s="154"/>
      <c r="R514" s="154"/>
      <c r="S514" s="154"/>
      <c r="T514" s="154" t="s">
        <v>43</v>
      </c>
      <c r="U514" s="154"/>
    </row>
    <row r="515" spans="1:21" ht="21" customHeight="1" x14ac:dyDescent="0.15">
      <c r="A515" s="380" t="s">
        <v>13</v>
      </c>
      <c r="B515" s="381"/>
      <c r="C515" s="382"/>
      <c r="D515" s="157" t="s">
        <v>1</v>
      </c>
      <c r="E515" s="158"/>
      <c r="F515" s="158"/>
      <c r="G515" s="158"/>
      <c r="H515" s="159"/>
      <c r="I515" s="315">
        <f>SUM(I516:J519)</f>
        <v>5</v>
      </c>
      <c r="J515" s="316"/>
      <c r="L515" s="298" t="s">
        <v>12</v>
      </c>
      <c r="M515" s="299" t="s">
        <v>26</v>
      </c>
      <c r="N515" s="299"/>
      <c r="O515" s="295"/>
      <c r="P515" s="288"/>
      <c r="Q515" s="288"/>
      <c r="R515" s="288"/>
      <c r="S515" s="288"/>
      <c r="T515" s="291">
        <v>0</v>
      </c>
      <c r="U515" s="291"/>
    </row>
    <row r="516" spans="1:21" ht="21" customHeight="1" x14ac:dyDescent="0.15">
      <c r="A516" s="360" t="s">
        <v>6</v>
      </c>
      <c r="B516" s="362" t="s">
        <v>157</v>
      </c>
      <c r="C516" s="431"/>
      <c r="D516" s="229" t="s">
        <v>158</v>
      </c>
      <c r="E516" s="432"/>
      <c r="F516" s="432"/>
      <c r="G516" s="432"/>
      <c r="H516" s="230"/>
      <c r="I516" s="433">
        <v>0</v>
      </c>
      <c r="J516" s="434"/>
      <c r="L516" s="298"/>
      <c r="M516" s="299"/>
      <c r="N516" s="299"/>
      <c r="O516" s="288"/>
      <c r="P516" s="288"/>
      <c r="Q516" s="288"/>
      <c r="R516" s="288"/>
      <c r="S516" s="288"/>
      <c r="T516" s="291"/>
      <c r="U516" s="291"/>
    </row>
    <row r="517" spans="1:21" ht="21" customHeight="1" x14ac:dyDescent="0.15">
      <c r="A517" s="360"/>
      <c r="B517" s="364" t="s">
        <v>159</v>
      </c>
      <c r="C517" s="365"/>
      <c r="D517" s="366" t="s">
        <v>160</v>
      </c>
      <c r="E517" s="367"/>
      <c r="F517" s="367"/>
      <c r="G517" s="367"/>
      <c r="H517" s="368"/>
      <c r="I517" s="369">
        <v>5</v>
      </c>
      <c r="J517" s="370"/>
      <c r="K517" s="45"/>
      <c r="L517" s="298"/>
      <c r="M517" s="299"/>
      <c r="N517" s="299"/>
      <c r="O517" s="288"/>
      <c r="P517" s="288"/>
      <c r="Q517" s="288"/>
      <c r="R517" s="288"/>
      <c r="S517" s="288"/>
      <c r="T517" s="291"/>
      <c r="U517" s="291"/>
    </row>
    <row r="518" spans="1:21" ht="21" customHeight="1" x14ac:dyDescent="0.15">
      <c r="A518" s="360"/>
      <c r="B518" s="371"/>
      <c r="C518" s="372"/>
      <c r="D518" s="366"/>
      <c r="E518" s="367"/>
      <c r="F518" s="367"/>
      <c r="G518" s="367"/>
      <c r="H518" s="368"/>
      <c r="I518" s="369"/>
      <c r="J518" s="370"/>
      <c r="K518" s="45"/>
      <c r="L518" s="298"/>
      <c r="M518" s="299"/>
      <c r="N518" s="299"/>
      <c r="O518" s="288"/>
      <c r="P518" s="288"/>
      <c r="Q518" s="288"/>
      <c r="R518" s="288"/>
      <c r="S518" s="288"/>
      <c r="T518" s="291"/>
      <c r="U518" s="291"/>
    </row>
    <row r="519" spans="1:21" ht="21" customHeight="1" x14ac:dyDescent="0.15">
      <c r="A519" s="361"/>
      <c r="B519" s="373"/>
      <c r="C519" s="374"/>
      <c r="D519" s="375"/>
      <c r="E519" s="376"/>
      <c r="F519" s="376"/>
      <c r="G519" s="376"/>
      <c r="H519" s="377"/>
      <c r="I519" s="131"/>
      <c r="J519" s="132"/>
      <c r="K519" s="45"/>
      <c r="L519" s="298"/>
      <c r="M519" s="299"/>
      <c r="N519" s="299"/>
      <c r="O519" s="288"/>
      <c r="P519" s="288"/>
      <c r="Q519" s="288"/>
      <c r="R519" s="288"/>
      <c r="S519" s="288"/>
      <c r="T519" s="291"/>
      <c r="U519" s="291"/>
    </row>
    <row r="520" spans="1:21" ht="21" customHeight="1" x14ac:dyDescent="0.15">
      <c r="A520" s="5"/>
      <c r="B520" s="45"/>
      <c r="C520" s="45"/>
      <c r="D520" s="46"/>
      <c r="E520" s="46"/>
      <c r="F520" s="46"/>
      <c r="G520" s="46"/>
      <c r="H520" s="46"/>
      <c r="I520" s="46"/>
      <c r="J520" s="46"/>
      <c r="K520" s="45"/>
      <c r="L520" s="298"/>
      <c r="M520" s="299"/>
      <c r="N520" s="299"/>
      <c r="O520" s="288"/>
      <c r="P520" s="288"/>
      <c r="Q520" s="288"/>
      <c r="R520" s="288"/>
      <c r="S520" s="288"/>
      <c r="T520" s="291"/>
      <c r="U520" s="291"/>
    </row>
    <row r="521" spans="1:21" ht="23.25" customHeight="1" x14ac:dyDescent="0.15">
      <c r="K521" s="45"/>
      <c r="L521" s="298"/>
      <c r="M521" s="299"/>
      <c r="N521" s="299"/>
      <c r="O521" s="288"/>
      <c r="P521" s="288"/>
      <c r="Q521" s="288"/>
      <c r="R521" s="288"/>
      <c r="S521" s="288"/>
      <c r="T521" s="291"/>
      <c r="U521" s="291"/>
    </row>
    <row r="522" spans="1:21" ht="23.25" customHeight="1" x14ac:dyDescent="0.15">
      <c r="A522" s="378"/>
      <c r="B522" s="379"/>
      <c r="C522" s="379"/>
      <c r="D522" s="259" t="s">
        <v>60</v>
      </c>
      <c r="E522" s="260"/>
      <c r="F522" s="260"/>
      <c r="G522" s="260"/>
      <c r="H522" s="261"/>
      <c r="I522" s="260" t="s">
        <v>43</v>
      </c>
      <c r="J522" s="261"/>
      <c r="K522" s="45"/>
      <c r="L522" s="298"/>
      <c r="M522" s="109"/>
      <c r="N522" s="109"/>
      <c r="O522" s="296"/>
      <c r="P522" s="296"/>
      <c r="Q522" s="296"/>
      <c r="R522" s="296"/>
      <c r="S522" s="296"/>
      <c r="T522" s="297"/>
      <c r="U522" s="297"/>
    </row>
    <row r="523" spans="1:21" ht="23.25" customHeight="1" x14ac:dyDescent="0.15">
      <c r="A523" s="380" t="s">
        <v>62</v>
      </c>
      <c r="B523" s="381"/>
      <c r="C523" s="382"/>
      <c r="D523" s="157" t="s">
        <v>1</v>
      </c>
      <c r="E523" s="158"/>
      <c r="F523" s="158"/>
      <c r="G523" s="158"/>
      <c r="H523" s="159"/>
      <c r="I523" s="315">
        <f>+I524+I532+T515+T523+T526+T529</f>
        <v>170</v>
      </c>
      <c r="J523" s="316"/>
      <c r="K523" s="45"/>
      <c r="L523" s="298"/>
      <c r="M523" s="300" t="s">
        <v>16</v>
      </c>
      <c r="N523" s="301"/>
      <c r="O523" s="194"/>
      <c r="P523" s="422"/>
      <c r="Q523" s="422"/>
      <c r="R523" s="422"/>
      <c r="S523" s="195"/>
      <c r="T523" s="402">
        <v>0</v>
      </c>
      <c r="U523" s="403"/>
    </row>
    <row r="524" spans="1:21" ht="23.25" customHeight="1" x14ac:dyDescent="0.15">
      <c r="A524" s="317" t="s">
        <v>63</v>
      </c>
      <c r="B524" s="320" t="s">
        <v>0</v>
      </c>
      <c r="C524" s="321"/>
      <c r="D524" s="324" t="s">
        <v>225</v>
      </c>
      <c r="E524" s="325"/>
      <c r="F524" s="325"/>
      <c r="G524" s="325"/>
      <c r="H524" s="326"/>
      <c r="I524" s="333">
        <v>11</v>
      </c>
      <c r="J524" s="334"/>
      <c r="L524" s="298"/>
      <c r="M524" s="302"/>
      <c r="N524" s="303"/>
      <c r="O524" s="196"/>
      <c r="P524" s="413"/>
      <c r="Q524" s="413"/>
      <c r="R524" s="413"/>
      <c r="S524" s="197"/>
      <c r="T524" s="404"/>
      <c r="U524" s="405"/>
    </row>
    <row r="525" spans="1:21" ht="23.25" customHeight="1" x14ac:dyDescent="0.15">
      <c r="A525" s="318"/>
      <c r="B525" s="322"/>
      <c r="C525" s="323"/>
      <c r="D525" s="327"/>
      <c r="E525" s="328"/>
      <c r="F525" s="328"/>
      <c r="G525" s="328"/>
      <c r="H525" s="329"/>
      <c r="I525" s="335"/>
      <c r="J525" s="336"/>
      <c r="L525" s="298"/>
      <c r="M525" s="302"/>
      <c r="N525" s="303"/>
      <c r="O525" s="196"/>
      <c r="P525" s="413"/>
      <c r="Q525" s="413"/>
      <c r="R525" s="413"/>
      <c r="S525" s="197"/>
      <c r="T525" s="404"/>
      <c r="U525" s="405"/>
    </row>
    <row r="526" spans="1:21" ht="23.25" customHeight="1" x14ac:dyDescent="0.15">
      <c r="A526" s="318"/>
      <c r="B526" s="322"/>
      <c r="C526" s="323"/>
      <c r="D526" s="327"/>
      <c r="E526" s="328"/>
      <c r="F526" s="328"/>
      <c r="G526" s="328"/>
      <c r="H526" s="329"/>
      <c r="I526" s="335"/>
      <c r="J526" s="336"/>
      <c r="L526" s="298"/>
      <c r="M526" s="300" t="s">
        <v>10</v>
      </c>
      <c r="N526" s="301"/>
      <c r="O526" s="194" t="s">
        <v>162</v>
      </c>
      <c r="P526" s="422"/>
      <c r="Q526" s="422"/>
      <c r="R526" s="422"/>
      <c r="S526" s="195"/>
      <c r="T526" s="402">
        <v>33</v>
      </c>
      <c r="U526" s="403"/>
    </row>
    <row r="527" spans="1:21" ht="23.25" customHeight="1" x14ac:dyDescent="0.15">
      <c r="A527" s="318"/>
      <c r="B527" s="322"/>
      <c r="C527" s="323"/>
      <c r="D527" s="327"/>
      <c r="E527" s="328"/>
      <c r="F527" s="328"/>
      <c r="G527" s="328"/>
      <c r="H527" s="329"/>
      <c r="I527" s="335"/>
      <c r="J527" s="336"/>
      <c r="L527" s="298"/>
      <c r="M527" s="302"/>
      <c r="N527" s="303"/>
      <c r="O527" s="196"/>
      <c r="P527" s="413"/>
      <c r="Q527" s="413"/>
      <c r="R527" s="413"/>
      <c r="S527" s="197"/>
      <c r="T527" s="404"/>
      <c r="U527" s="405"/>
    </row>
    <row r="528" spans="1:21" ht="23.25" customHeight="1" x14ac:dyDescent="0.15">
      <c r="A528" s="318"/>
      <c r="B528" s="322"/>
      <c r="C528" s="323"/>
      <c r="D528" s="327"/>
      <c r="E528" s="328"/>
      <c r="F528" s="328"/>
      <c r="G528" s="328"/>
      <c r="H528" s="329"/>
      <c r="I528" s="335"/>
      <c r="J528" s="336"/>
      <c r="L528" s="298"/>
      <c r="M528" s="410"/>
      <c r="N528" s="411"/>
      <c r="O528" s="198"/>
      <c r="P528" s="414"/>
      <c r="Q528" s="414"/>
      <c r="R528" s="414"/>
      <c r="S528" s="199"/>
      <c r="T528" s="417"/>
      <c r="U528" s="193"/>
    </row>
    <row r="529" spans="1:21" ht="23.25" customHeight="1" x14ac:dyDescent="0.15">
      <c r="A529" s="318"/>
      <c r="B529" s="322"/>
      <c r="C529" s="323"/>
      <c r="D529" s="327"/>
      <c r="E529" s="328"/>
      <c r="F529" s="328"/>
      <c r="G529" s="328"/>
      <c r="H529" s="329"/>
      <c r="I529" s="335"/>
      <c r="J529" s="336"/>
      <c r="L529" s="298"/>
      <c r="M529" s="302" t="s">
        <v>17</v>
      </c>
      <c r="N529" s="303"/>
      <c r="O529" s="196" t="s">
        <v>163</v>
      </c>
      <c r="P529" s="413"/>
      <c r="Q529" s="413"/>
      <c r="R529" s="413"/>
      <c r="S529" s="197"/>
      <c r="T529" s="404">
        <v>113</v>
      </c>
      <c r="U529" s="405"/>
    </row>
    <row r="530" spans="1:21" ht="23.25" customHeight="1" x14ac:dyDescent="0.15">
      <c r="A530" s="318"/>
      <c r="B530" s="322"/>
      <c r="C530" s="323"/>
      <c r="D530" s="327"/>
      <c r="E530" s="328"/>
      <c r="F530" s="328"/>
      <c r="G530" s="328"/>
      <c r="H530" s="329"/>
      <c r="I530" s="335"/>
      <c r="J530" s="336"/>
      <c r="L530" s="298"/>
      <c r="M530" s="302"/>
      <c r="N530" s="303"/>
      <c r="O530" s="196"/>
      <c r="P530" s="413"/>
      <c r="Q530" s="413"/>
      <c r="R530" s="413"/>
      <c r="S530" s="197"/>
      <c r="T530" s="404"/>
      <c r="U530" s="405"/>
    </row>
    <row r="531" spans="1:21" ht="23.25" customHeight="1" x14ac:dyDescent="0.15">
      <c r="A531" s="318"/>
      <c r="B531" s="322"/>
      <c r="C531" s="323"/>
      <c r="D531" s="330"/>
      <c r="E531" s="331"/>
      <c r="F531" s="331"/>
      <c r="G531" s="331"/>
      <c r="H531" s="332"/>
      <c r="I531" s="335"/>
      <c r="J531" s="336"/>
      <c r="L531" s="298"/>
      <c r="M531" s="302"/>
      <c r="N531" s="303"/>
      <c r="O531" s="196"/>
      <c r="P531" s="413"/>
      <c r="Q531" s="413"/>
      <c r="R531" s="413"/>
      <c r="S531" s="197"/>
      <c r="T531" s="404"/>
      <c r="U531" s="405"/>
    </row>
    <row r="532" spans="1:21" ht="23.25" customHeight="1" x14ac:dyDescent="0.15">
      <c r="A532" s="318"/>
      <c r="B532" s="322" t="s">
        <v>52</v>
      </c>
      <c r="C532" s="323"/>
      <c r="D532" s="341" t="s">
        <v>164</v>
      </c>
      <c r="E532" s="342"/>
      <c r="F532" s="342"/>
      <c r="G532" s="342"/>
      <c r="H532" s="343"/>
      <c r="I532" s="335">
        <v>13</v>
      </c>
      <c r="J532" s="336"/>
      <c r="L532" s="298"/>
      <c r="M532" s="302"/>
      <c r="N532" s="303"/>
      <c r="O532" s="196"/>
      <c r="P532" s="413"/>
      <c r="Q532" s="413"/>
      <c r="R532" s="413"/>
      <c r="S532" s="197"/>
      <c r="T532" s="404"/>
      <c r="U532" s="405"/>
    </row>
    <row r="533" spans="1:21" ht="23.25" customHeight="1" x14ac:dyDescent="0.15">
      <c r="A533" s="318"/>
      <c r="B533" s="322"/>
      <c r="C533" s="323"/>
      <c r="D533" s="344"/>
      <c r="E533" s="342"/>
      <c r="F533" s="342"/>
      <c r="G533" s="342"/>
      <c r="H533" s="343"/>
      <c r="I533" s="335"/>
      <c r="J533" s="336"/>
      <c r="L533" s="298"/>
      <c r="M533" s="302"/>
      <c r="N533" s="303"/>
      <c r="O533" s="196"/>
      <c r="P533" s="413"/>
      <c r="Q533" s="413"/>
      <c r="R533" s="413"/>
      <c r="S533" s="197"/>
      <c r="T533" s="404"/>
      <c r="U533" s="405"/>
    </row>
    <row r="534" spans="1:21" ht="23.25" customHeight="1" x14ac:dyDescent="0.15">
      <c r="A534" s="318"/>
      <c r="B534" s="322"/>
      <c r="C534" s="323"/>
      <c r="D534" s="344"/>
      <c r="E534" s="342"/>
      <c r="F534" s="342"/>
      <c r="G534" s="342"/>
      <c r="H534" s="343"/>
      <c r="I534" s="335"/>
      <c r="J534" s="336"/>
      <c r="L534" s="298"/>
      <c r="M534" s="302"/>
      <c r="N534" s="303"/>
      <c r="O534" s="196"/>
      <c r="P534" s="413"/>
      <c r="Q534" s="413"/>
      <c r="R534" s="413"/>
      <c r="S534" s="197"/>
      <c r="T534" s="404"/>
      <c r="U534" s="405"/>
    </row>
    <row r="535" spans="1:21" ht="23.25" customHeight="1" x14ac:dyDescent="0.15">
      <c r="A535" s="318"/>
      <c r="B535" s="322"/>
      <c r="C535" s="323"/>
      <c r="D535" s="344"/>
      <c r="E535" s="342"/>
      <c r="F535" s="342"/>
      <c r="G535" s="342"/>
      <c r="H535" s="343"/>
      <c r="I535" s="335"/>
      <c r="J535" s="336"/>
      <c r="L535" s="298"/>
      <c r="M535" s="302"/>
      <c r="N535" s="303"/>
      <c r="O535" s="196"/>
      <c r="P535" s="413"/>
      <c r="Q535" s="413"/>
      <c r="R535" s="413"/>
      <c r="S535" s="197"/>
      <c r="T535" s="404"/>
      <c r="U535" s="405"/>
    </row>
    <row r="536" spans="1:21" ht="23.25" customHeight="1" x14ac:dyDescent="0.15">
      <c r="A536" s="318"/>
      <c r="B536" s="322"/>
      <c r="C536" s="323"/>
      <c r="D536" s="344"/>
      <c r="E536" s="342"/>
      <c r="F536" s="342"/>
      <c r="G536" s="342"/>
      <c r="H536" s="343"/>
      <c r="I536" s="335"/>
      <c r="J536" s="336"/>
      <c r="L536" s="298"/>
      <c r="M536" s="302"/>
      <c r="N536" s="303"/>
      <c r="O536" s="196"/>
      <c r="P536" s="413"/>
      <c r="Q536" s="413"/>
      <c r="R536" s="413"/>
      <c r="S536" s="197"/>
      <c r="T536" s="404"/>
      <c r="U536" s="405"/>
    </row>
    <row r="537" spans="1:21" ht="23.25" customHeight="1" x14ac:dyDescent="0.15">
      <c r="A537" s="318"/>
      <c r="B537" s="322"/>
      <c r="C537" s="323"/>
      <c r="D537" s="344"/>
      <c r="E537" s="342"/>
      <c r="F537" s="342"/>
      <c r="G537" s="342"/>
      <c r="H537" s="343"/>
      <c r="I537" s="335"/>
      <c r="J537" s="336"/>
      <c r="L537" s="298"/>
      <c r="M537" s="302"/>
      <c r="N537" s="303"/>
      <c r="O537" s="196"/>
      <c r="P537" s="413"/>
      <c r="Q537" s="413"/>
      <c r="R537" s="413"/>
      <c r="S537" s="197"/>
      <c r="T537" s="404"/>
      <c r="U537" s="405"/>
    </row>
    <row r="538" spans="1:21" ht="23.25" customHeight="1" x14ac:dyDescent="0.15">
      <c r="A538" s="318"/>
      <c r="B538" s="322"/>
      <c r="C538" s="323"/>
      <c r="D538" s="344"/>
      <c r="E538" s="342"/>
      <c r="F538" s="342"/>
      <c r="G538" s="342"/>
      <c r="H538" s="343"/>
      <c r="I538" s="335"/>
      <c r="J538" s="336"/>
      <c r="L538" s="298"/>
      <c r="M538" s="304"/>
      <c r="N538" s="305"/>
      <c r="O538" s="423"/>
      <c r="P538" s="424"/>
      <c r="Q538" s="424"/>
      <c r="R538" s="424"/>
      <c r="S538" s="425"/>
      <c r="T538" s="406"/>
      <c r="U538" s="407"/>
    </row>
    <row r="539" spans="1:21" ht="23.25" customHeight="1" x14ac:dyDescent="0.15">
      <c r="A539" s="319"/>
      <c r="B539" s="339"/>
      <c r="C539" s="340"/>
      <c r="D539" s="345"/>
      <c r="E539" s="346"/>
      <c r="F539" s="346"/>
      <c r="G539" s="346"/>
      <c r="H539" s="347"/>
      <c r="I539" s="348"/>
      <c r="J539" s="349"/>
      <c r="L539" s="293" t="s">
        <v>64</v>
      </c>
      <c r="M539" s="294"/>
      <c r="N539" s="294"/>
      <c r="O539" s="294"/>
      <c r="P539" s="294"/>
      <c r="Q539" s="294"/>
      <c r="R539" s="294"/>
      <c r="S539" s="294"/>
      <c r="T539" s="315">
        <f>+I515-I523</f>
        <v>-165</v>
      </c>
      <c r="U539" s="316"/>
    </row>
    <row r="540" spans="1:21" ht="23.25" customHeight="1" x14ac:dyDescent="0.1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L540" s="284" t="s">
        <v>244</v>
      </c>
      <c r="M540" s="284"/>
      <c r="N540" s="284"/>
      <c r="O540" s="284"/>
      <c r="P540" s="284"/>
      <c r="Q540" s="284"/>
      <c r="R540" s="284"/>
      <c r="S540" s="284"/>
      <c r="T540" s="284"/>
      <c r="U540" s="284"/>
    </row>
    <row r="541" spans="1:21" ht="21" customHeight="1" x14ac:dyDescent="0.15">
      <c r="L541" s="57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1:21" ht="21" customHeight="1" x14ac:dyDescent="0.15">
      <c r="L542" s="57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1:21" ht="21" customHeight="1" x14ac:dyDescent="0.15">
      <c r="L543" s="57"/>
      <c r="M543" s="57"/>
      <c r="N543" s="57"/>
      <c r="O543" s="57"/>
      <c r="P543" s="57"/>
      <c r="Q543" s="57"/>
      <c r="R543" s="57"/>
      <c r="S543" s="57"/>
      <c r="T543" s="57"/>
      <c r="U543" s="57"/>
    </row>
    <row r="545" spans="1:21" ht="21" customHeight="1" x14ac:dyDescent="0.15">
      <c r="A545" s="253" t="s">
        <v>28</v>
      </c>
      <c r="B545" s="253"/>
      <c r="C545" s="253"/>
      <c r="D545" s="253"/>
      <c r="E545" s="253"/>
      <c r="F545" s="253"/>
      <c r="G545" s="253"/>
      <c r="H545" s="253"/>
      <c r="I545" s="253"/>
      <c r="J545" s="253"/>
      <c r="S545" s="383" t="s">
        <v>71</v>
      </c>
      <c r="T545" s="383"/>
      <c r="U545" s="383"/>
    </row>
    <row r="546" spans="1:21" ht="21" customHeight="1" x14ac:dyDescent="0.15">
      <c r="A546" s="40" t="s">
        <v>224</v>
      </c>
      <c r="B546" s="40"/>
      <c r="C546" s="40"/>
      <c r="D546" s="40"/>
      <c r="E546" s="40"/>
      <c r="F546" s="40"/>
      <c r="G546" s="40"/>
      <c r="H546" s="40"/>
      <c r="I546" s="40"/>
      <c r="J546" s="40"/>
    </row>
    <row r="547" spans="1:21" ht="21" customHeight="1" x14ac:dyDescent="0.15">
      <c r="A547" s="13"/>
      <c r="B547" s="384" t="s">
        <v>165</v>
      </c>
      <c r="C547" s="384"/>
      <c r="D547" s="384"/>
      <c r="E547" s="384"/>
      <c r="F547" s="384"/>
      <c r="G547" s="384"/>
      <c r="H547" s="384"/>
      <c r="I547" s="384"/>
      <c r="J547" s="384"/>
    </row>
    <row r="548" spans="1:21" ht="21" customHeight="1" x14ac:dyDescent="0.15">
      <c r="A548" s="378"/>
      <c r="B548" s="379"/>
      <c r="C548" s="379"/>
      <c r="D548" s="259" t="s">
        <v>7</v>
      </c>
      <c r="E548" s="260"/>
      <c r="F548" s="260"/>
      <c r="G548" s="260"/>
      <c r="H548" s="261"/>
      <c r="I548" s="260" t="s">
        <v>43</v>
      </c>
      <c r="J548" s="261"/>
      <c r="L548" s="153"/>
      <c r="M548" s="153"/>
      <c r="N548" s="153"/>
      <c r="O548" s="154" t="s">
        <v>60</v>
      </c>
      <c r="P548" s="154"/>
      <c r="Q548" s="154"/>
      <c r="R548" s="154"/>
      <c r="S548" s="154"/>
      <c r="T548" s="154" t="s">
        <v>43</v>
      </c>
      <c r="U548" s="154"/>
    </row>
    <row r="549" spans="1:21" ht="21" customHeight="1" x14ac:dyDescent="0.15">
      <c r="A549" s="380" t="s">
        <v>13</v>
      </c>
      <c r="B549" s="381"/>
      <c r="C549" s="382"/>
      <c r="D549" s="157" t="s">
        <v>1</v>
      </c>
      <c r="E549" s="158"/>
      <c r="F549" s="158"/>
      <c r="G549" s="158"/>
      <c r="H549" s="159"/>
      <c r="I549" s="315">
        <f>SUM(I550:J554)</f>
        <v>2028</v>
      </c>
      <c r="J549" s="316"/>
      <c r="L549" s="298" t="s">
        <v>12</v>
      </c>
      <c r="M549" s="299" t="s">
        <v>26</v>
      </c>
      <c r="N549" s="299"/>
      <c r="O549" s="295"/>
      <c r="P549" s="288"/>
      <c r="Q549" s="288"/>
      <c r="R549" s="288"/>
      <c r="S549" s="288"/>
      <c r="T549" s="291">
        <v>0</v>
      </c>
      <c r="U549" s="291"/>
    </row>
    <row r="550" spans="1:21" ht="21" customHeight="1" x14ac:dyDescent="0.15">
      <c r="A550" s="298" t="s">
        <v>6</v>
      </c>
      <c r="B550" s="362" t="s">
        <v>166</v>
      </c>
      <c r="C550" s="363"/>
      <c r="D550" s="344" t="s">
        <v>209</v>
      </c>
      <c r="E550" s="342"/>
      <c r="F550" s="342"/>
      <c r="G550" s="342"/>
      <c r="H550" s="343"/>
      <c r="I550" s="335">
        <f>+(600*20*6)*0.001</f>
        <v>72</v>
      </c>
      <c r="J550" s="336"/>
      <c r="L550" s="298"/>
      <c r="M550" s="299"/>
      <c r="N550" s="299"/>
      <c r="O550" s="288"/>
      <c r="P550" s="288"/>
      <c r="Q550" s="288"/>
      <c r="R550" s="288"/>
      <c r="S550" s="288"/>
      <c r="T550" s="291"/>
      <c r="U550" s="291"/>
    </row>
    <row r="551" spans="1:21" ht="21" customHeight="1" x14ac:dyDescent="0.15">
      <c r="A551" s="298"/>
      <c r="B551" s="364" t="s">
        <v>168</v>
      </c>
      <c r="C551" s="365"/>
      <c r="D551" s="366" t="s">
        <v>226</v>
      </c>
      <c r="E551" s="367"/>
      <c r="F551" s="367"/>
      <c r="G551" s="367"/>
      <c r="H551" s="368"/>
      <c r="I551" s="335">
        <f>+(200*10*6)*0.001</f>
        <v>12</v>
      </c>
      <c r="J551" s="336"/>
      <c r="K551" s="45"/>
      <c r="L551" s="298"/>
      <c r="M551" s="299"/>
      <c r="N551" s="299"/>
      <c r="O551" s="288"/>
      <c r="P551" s="288"/>
      <c r="Q551" s="288"/>
      <c r="R551" s="288"/>
      <c r="S551" s="288"/>
      <c r="T551" s="291"/>
      <c r="U551" s="291"/>
    </row>
    <row r="552" spans="1:21" ht="21" customHeight="1" x14ac:dyDescent="0.15">
      <c r="A552" s="298"/>
      <c r="B552" s="429" t="s">
        <v>170</v>
      </c>
      <c r="C552" s="430"/>
      <c r="D552" s="344" t="s">
        <v>171</v>
      </c>
      <c r="E552" s="342"/>
      <c r="F552" s="342"/>
      <c r="G552" s="342"/>
      <c r="H552" s="343"/>
      <c r="I552" s="335">
        <f>+(500*30*40)*0.001</f>
        <v>600</v>
      </c>
      <c r="J552" s="336"/>
      <c r="K552" s="45"/>
      <c r="L552" s="298"/>
      <c r="M552" s="299"/>
      <c r="N552" s="299"/>
      <c r="O552" s="288"/>
      <c r="P552" s="288"/>
      <c r="Q552" s="288"/>
      <c r="R552" s="288"/>
      <c r="S552" s="288"/>
      <c r="T552" s="291"/>
      <c r="U552" s="291"/>
    </row>
    <row r="553" spans="1:21" ht="21" customHeight="1" x14ac:dyDescent="0.15">
      <c r="A553" s="298"/>
      <c r="B553" s="341" t="s">
        <v>172</v>
      </c>
      <c r="C553" s="58"/>
      <c r="D553" s="344" t="s">
        <v>221</v>
      </c>
      <c r="E553" s="342"/>
      <c r="F553" s="342"/>
      <c r="G553" s="342"/>
      <c r="H553" s="343"/>
      <c r="I553" s="335">
        <f>+(500*20*40*3)*0.001</f>
        <v>1200</v>
      </c>
      <c r="J553" s="336"/>
      <c r="K553" s="45"/>
      <c r="L553" s="298"/>
      <c r="M553" s="299"/>
      <c r="N553" s="299"/>
      <c r="O553" s="288"/>
      <c r="P553" s="288"/>
      <c r="Q553" s="288"/>
      <c r="R553" s="288"/>
      <c r="S553" s="288"/>
      <c r="T553" s="291"/>
      <c r="U553" s="291"/>
    </row>
    <row r="554" spans="1:21" ht="21" customHeight="1" x14ac:dyDescent="0.15">
      <c r="A554" s="298"/>
      <c r="B554" s="426" t="s">
        <v>174</v>
      </c>
      <c r="C554" s="427"/>
      <c r="D554" s="345" t="s">
        <v>175</v>
      </c>
      <c r="E554" s="346"/>
      <c r="F554" s="346"/>
      <c r="G554" s="346"/>
      <c r="H554" s="347"/>
      <c r="I554" s="428">
        <f>+(500*12*24)*0.001</f>
        <v>144</v>
      </c>
      <c r="J554" s="349"/>
      <c r="K554" s="45"/>
      <c r="L554" s="298"/>
      <c r="M554" s="299"/>
      <c r="N554" s="299"/>
      <c r="O554" s="288"/>
      <c r="P554" s="288"/>
      <c r="Q554" s="288"/>
      <c r="R554" s="288"/>
      <c r="S554" s="288"/>
      <c r="T554" s="291"/>
      <c r="U554" s="291"/>
    </row>
    <row r="555" spans="1:21" ht="23.25" customHeight="1" x14ac:dyDescent="0.15">
      <c r="K555" s="45"/>
      <c r="L555" s="298"/>
      <c r="M555" s="299"/>
      <c r="N555" s="299"/>
      <c r="O555" s="288"/>
      <c r="P555" s="288"/>
      <c r="Q555" s="288"/>
      <c r="R555" s="288"/>
      <c r="S555" s="288"/>
      <c r="T555" s="291"/>
      <c r="U555" s="291"/>
    </row>
    <row r="556" spans="1:21" ht="23.25" customHeight="1" x14ac:dyDescent="0.15">
      <c r="A556" s="378"/>
      <c r="B556" s="379"/>
      <c r="C556" s="379"/>
      <c r="D556" s="259" t="s">
        <v>60</v>
      </c>
      <c r="E556" s="260"/>
      <c r="F556" s="260"/>
      <c r="G556" s="260"/>
      <c r="H556" s="261"/>
      <c r="I556" s="260" t="s">
        <v>43</v>
      </c>
      <c r="J556" s="261"/>
      <c r="K556" s="45"/>
      <c r="L556" s="298"/>
      <c r="M556" s="109"/>
      <c r="N556" s="109"/>
      <c r="O556" s="296"/>
      <c r="P556" s="296"/>
      <c r="Q556" s="296"/>
      <c r="R556" s="296"/>
      <c r="S556" s="296"/>
      <c r="T556" s="297"/>
      <c r="U556" s="297"/>
    </row>
    <row r="557" spans="1:21" ht="23.25" customHeight="1" x14ac:dyDescent="0.15">
      <c r="A557" s="380" t="s">
        <v>62</v>
      </c>
      <c r="B557" s="381"/>
      <c r="C557" s="382"/>
      <c r="D557" s="157" t="s">
        <v>1</v>
      </c>
      <c r="E557" s="158"/>
      <c r="F557" s="158"/>
      <c r="G557" s="158"/>
      <c r="H557" s="159"/>
      <c r="I557" s="315">
        <f>+I558+I566+T549+T557+T563+T569</f>
        <v>1779</v>
      </c>
      <c r="J557" s="316"/>
      <c r="K557" s="45"/>
      <c r="L557" s="298"/>
      <c r="M557" s="300" t="s">
        <v>16</v>
      </c>
      <c r="N557" s="301"/>
      <c r="O557" s="306"/>
      <c r="P557" s="307"/>
      <c r="Q557" s="307"/>
      <c r="R557" s="307"/>
      <c r="S557" s="308"/>
      <c r="T557" s="402">
        <v>0</v>
      </c>
      <c r="U557" s="403"/>
    </row>
    <row r="558" spans="1:21" ht="23.25" customHeight="1" x14ac:dyDescent="0.15">
      <c r="A558" s="317" t="s">
        <v>63</v>
      </c>
      <c r="B558" s="320" t="s">
        <v>0</v>
      </c>
      <c r="C558" s="321"/>
      <c r="D558" s="324" t="s">
        <v>225</v>
      </c>
      <c r="E558" s="325"/>
      <c r="F558" s="325"/>
      <c r="G558" s="325"/>
      <c r="H558" s="326"/>
      <c r="I558" s="333">
        <v>310</v>
      </c>
      <c r="J558" s="334"/>
      <c r="L558" s="298"/>
      <c r="M558" s="302"/>
      <c r="N558" s="303"/>
      <c r="O558" s="309"/>
      <c r="P558" s="310"/>
      <c r="Q558" s="310"/>
      <c r="R558" s="310"/>
      <c r="S558" s="311"/>
      <c r="T558" s="404"/>
      <c r="U558" s="405"/>
    </row>
    <row r="559" spans="1:21" ht="23.25" customHeight="1" x14ac:dyDescent="0.15">
      <c r="A559" s="318"/>
      <c r="B559" s="322"/>
      <c r="C559" s="323"/>
      <c r="D559" s="327"/>
      <c r="E559" s="328"/>
      <c r="F559" s="328"/>
      <c r="G559" s="328"/>
      <c r="H559" s="329"/>
      <c r="I559" s="335"/>
      <c r="J559" s="336"/>
      <c r="L559" s="298"/>
      <c r="M559" s="302"/>
      <c r="N559" s="303"/>
      <c r="O559" s="309"/>
      <c r="P559" s="310"/>
      <c r="Q559" s="310"/>
      <c r="R559" s="310"/>
      <c r="S559" s="311"/>
      <c r="T559" s="404"/>
      <c r="U559" s="405"/>
    </row>
    <row r="560" spans="1:21" ht="23.25" customHeight="1" x14ac:dyDescent="0.15">
      <c r="A560" s="318"/>
      <c r="B560" s="322"/>
      <c r="C560" s="323"/>
      <c r="D560" s="327"/>
      <c r="E560" s="328"/>
      <c r="F560" s="328"/>
      <c r="G560" s="328"/>
      <c r="H560" s="329"/>
      <c r="I560" s="335"/>
      <c r="J560" s="336"/>
      <c r="L560" s="298"/>
      <c r="M560" s="302"/>
      <c r="N560" s="303"/>
      <c r="O560" s="309"/>
      <c r="P560" s="310"/>
      <c r="Q560" s="310"/>
      <c r="R560" s="310"/>
      <c r="S560" s="311"/>
      <c r="T560" s="404"/>
      <c r="U560" s="405"/>
    </row>
    <row r="561" spans="1:21" ht="23.25" customHeight="1" x14ac:dyDescent="0.15">
      <c r="A561" s="318"/>
      <c r="B561" s="322"/>
      <c r="C561" s="323"/>
      <c r="D561" s="327"/>
      <c r="E561" s="328"/>
      <c r="F561" s="328"/>
      <c r="G561" s="328"/>
      <c r="H561" s="329"/>
      <c r="I561" s="335"/>
      <c r="J561" s="336"/>
      <c r="L561" s="298"/>
      <c r="M561" s="302"/>
      <c r="N561" s="303"/>
      <c r="O561" s="309"/>
      <c r="P561" s="310"/>
      <c r="Q561" s="310"/>
      <c r="R561" s="310"/>
      <c r="S561" s="311"/>
      <c r="T561" s="404"/>
      <c r="U561" s="405"/>
    </row>
    <row r="562" spans="1:21" ht="23.25" customHeight="1" x14ac:dyDescent="0.15">
      <c r="A562" s="318"/>
      <c r="B562" s="322"/>
      <c r="C562" s="323"/>
      <c r="D562" s="327"/>
      <c r="E562" s="328"/>
      <c r="F562" s="328"/>
      <c r="G562" s="328"/>
      <c r="H562" s="329"/>
      <c r="I562" s="335"/>
      <c r="J562" s="336"/>
      <c r="L562" s="298"/>
      <c r="M562" s="304"/>
      <c r="N562" s="305"/>
      <c r="O562" s="312"/>
      <c r="P562" s="313"/>
      <c r="Q562" s="313"/>
      <c r="R562" s="313"/>
      <c r="S562" s="314"/>
      <c r="T562" s="406"/>
      <c r="U562" s="407"/>
    </row>
    <row r="563" spans="1:21" ht="23.25" customHeight="1" x14ac:dyDescent="0.15">
      <c r="A563" s="318"/>
      <c r="B563" s="322"/>
      <c r="C563" s="323"/>
      <c r="D563" s="327"/>
      <c r="E563" s="328"/>
      <c r="F563" s="328"/>
      <c r="G563" s="328"/>
      <c r="H563" s="329"/>
      <c r="I563" s="335"/>
      <c r="J563" s="336"/>
      <c r="L563" s="298"/>
      <c r="M563" s="408" t="s">
        <v>10</v>
      </c>
      <c r="N563" s="409"/>
      <c r="O563" s="247" t="s">
        <v>222</v>
      </c>
      <c r="P563" s="412"/>
      <c r="Q563" s="412"/>
      <c r="R563" s="412"/>
      <c r="S563" s="248"/>
      <c r="T563" s="415">
        <v>1322</v>
      </c>
      <c r="U563" s="416"/>
    </row>
    <row r="564" spans="1:21" ht="23.25" customHeight="1" x14ac:dyDescent="0.15">
      <c r="A564" s="318"/>
      <c r="B564" s="322"/>
      <c r="C564" s="323"/>
      <c r="D564" s="327"/>
      <c r="E564" s="328"/>
      <c r="F564" s="328"/>
      <c r="G564" s="328"/>
      <c r="H564" s="329"/>
      <c r="I564" s="335"/>
      <c r="J564" s="336"/>
      <c r="L564" s="298"/>
      <c r="M564" s="302"/>
      <c r="N564" s="303"/>
      <c r="O564" s="196"/>
      <c r="P564" s="413"/>
      <c r="Q564" s="413"/>
      <c r="R564" s="413"/>
      <c r="S564" s="197"/>
      <c r="T564" s="404"/>
      <c r="U564" s="405"/>
    </row>
    <row r="565" spans="1:21" ht="23.25" customHeight="1" x14ac:dyDescent="0.15">
      <c r="A565" s="318"/>
      <c r="B565" s="322"/>
      <c r="C565" s="323"/>
      <c r="D565" s="330"/>
      <c r="E565" s="331"/>
      <c r="F565" s="331"/>
      <c r="G565" s="331"/>
      <c r="H565" s="332"/>
      <c r="I565" s="335"/>
      <c r="J565" s="336"/>
      <c r="L565" s="298"/>
      <c r="M565" s="302"/>
      <c r="N565" s="303"/>
      <c r="O565" s="196"/>
      <c r="P565" s="413"/>
      <c r="Q565" s="413"/>
      <c r="R565" s="413"/>
      <c r="S565" s="197"/>
      <c r="T565" s="404"/>
      <c r="U565" s="405"/>
    </row>
    <row r="566" spans="1:21" ht="23.25" customHeight="1" x14ac:dyDescent="0.15">
      <c r="A566" s="318"/>
      <c r="B566" s="322" t="s">
        <v>52</v>
      </c>
      <c r="C566" s="323"/>
      <c r="D566" s="341" t="s">
        <v>227</v>
      </c>
      <c r="E566" s="342"/>
      <c r="F566" s="342"/>
      <c r="G566" s="342"/>
      <c r="H566" s="343"/>
      <c r="I566" s="335">
        <v>11</v>
      </c>
      <c r="J566" s="336"/>
      <c r="L566" s="298"/>
      <c r="M566" s="302"/>
      <c r="N566" s="303"/>
      <c r="O566" s="196"/>
      <c r="P566" s="413"/>
      <c r="Q566" s="413"/>
      <c r="R566" s="413"/>
      <c r="S566" s="197"/>
      <c r="T566" s="404"/>
      <c r="U566" s="405"/>
    </row>
    <row r="567" spans="1:21" ht="23.25" customHeight="1" x14ac:dyDescent="0.15">
      <c r="A567" s="318"/>
      <c r="B567" s="322"/>
      <c r="C567" s="323"/>
      <c r="D567" s="344"/>
      <c r="E567" s="342"/>
      <c r="F567" s="342"/>
      <c r="G567" s="342"/>
      <c r="H567" s="343"/>
      <c r="I567" s="335"/>
      <c r="J567" s="336"/>
      <c r="L567" s="298"/>
      <c r="M567" s="302"/>
      <c r="N567" s="303"/>
      <c r="O567" s="196"/>
      <c r="P567" s="413"/>
      <c r="Q567" s="413"/>
      <c r="R567" s="413"/>
      <c r="S567" s="197"/>
      <c r="T567" s="404"/>
      <c r="U567" s="405"/>
    </row>
    <row r="568" spans="1:21" ht="23.25" customHeight="1" x14ac:dyDescent="0.15">
      <c r="A568" s="318"/>
      <c r="B568" s="322"/>
      <c r="C568" s="323"/>
      <c r="D568" s="344"/>
      <c r="E568" s="342"/>
      <c r="F568" s="342"/>
      <c r="G568" s="342"/>
      <c r="H568" s="343"/>
      <c r="I568" s="335"/>
      <c r="J568" s="336"/>
      <c r="L568" s="298"/>
      <c r="M568" s="410"/>
      <c r="N568" s="411"/>
      <c r="O568" s="198"/>
      <c r="P568" s="414"/>
      <c r="Q568" s="414"/>
      <c r="R568" s="414"/>
      <c r="S568" s="199"/>
      <c r="T568" s="417"/>
      <c r="U568" s="193"/>
    </row>
    <row r="569" spans="1:21" ht="23.25" customHeight="1" x14ac:dyDescent="0.15">
      <c r="A569" s="318"/>
      <c r="B569" s="322"/>
      <c r="C569" s="323"/>
      <c r="D569" s="344"/>
      <c r="E569" s="342"/>
      <c r="F569" s="342"/>
      <c r="G569" s="342"/>
      <c r="H569" s="343"/>
      <c r="I569" s="335"/>
      <c r="J569" s="336"/>
      <c r="L569" s="298"/>
      <c r="M569" s="111" t="s">
        <v>17</v>
      </c>
      <c r="N569" s="111"/>
      <c r="O569" s="194" t="s">
        <v>223</v>
      </c>
      <c r="P569" s="422"/>
      <c r="Q569" s="422"/>
      <c r="R569" s="422"/>
      <c r="S569" s="195"/>
      <c r="T569" s="359">
        <v>136</v>
      </c>
      <c r="U569" s="359"/>
    </row>
    <row r="570" spans="1:21" ht="23.25" customHeight="1" x14ac:dyDescent="0.15">
      <c r="A570" s="318"/>
      <c r="B570" s="322"/>
      <c r="C570" s="323"/>
      <c r="D570" s="344"/>
      <c r="E570" s="342"/>
      <c r="F570" s="342"/>
      <c r="G570" s="342"/>
      <c r="H570" s="343"/>
      <c r="I570" s="335"/>
      <c r="J570" s="336"/>
      <c r="L570" s="298"/>
      <c r="M570" s="299"/>
      <c r="N570" s="299"/>
      <c r="O570" s="196"/>
      <c r="P570" s="413"/>
      <c r="Q570" s="413"/>
      <c r="R570" s="413"/>
      <c r="S570" s="197"/>
      <c r="T570" s="291"/>
      <c r="U570" s="291"/>
    </row>
    <row r="571" spans="1:21" ht="23.25" customHeight="1" x14ac:dyDescent="0.15">
      <c r="A571" s="318"/>
      <c r="B571" s="322"/>
      <c r="C571" s="323"/>
      <c r="D571" s="344"/>
      <c r="E571" s="342"/>
      <c r="F571" s="342"/>
      <c r="G571" s="342"/>
      <c r="H571" s="343"/>
      <c r="I571" s="335"/>
      <c r="J571" s="336"/>
      <c r="L571" s="298"/>
      <c r="M571" s="299"/>
      <c r="N571" s="299"/>
      <c r="O571" s="196"/>
      <c r="P571" s="413"/>
      <c r="Q571" s="413"/>
      <c r="R571" s="413"/>
      <c r="S571" s="197"/>
      <c r="T571" s="291"/>
      <c r="U571" s="291"/>
    </row>
    <row r="572" spans="1:21" ht="23.25" customHeight="1" x14ac:dyDescent="0.15">
      <c r="A572" s="318"/>
      <c r="B572" s="322"/>
      <c r="C572" s="323"/>
      <c r="D572" s="344"/>
      <c r="E572" s="342"/>
      <c r="F572" s="342"/>
      <c r="G572" s="342"/>
      <c r="H572" s="343"/>
      <c r="I572" s="335"/>
      <c r="J572" s="336"/>
      <c r="L572" s="298"/>
      <c r="M572" s="299"/>
      <c r="N572" s="299"/>
      <c r="O572" s="423"/>
      <c r="P572" s="424"/>
      <c r="Q572" s="424"/>
      <c r="R572" s="424"/>
      <c r="S572" s="425"/>
      <c r="T572" s="291"/>
      <c r="U572" s="291"/>
    </row>
    <row r="573" spans="1:21" ht="23.25" customHeight="1" x14ac:dyDescent="0.15">
      <c r="A573" s="319"/>
      <c r="B573" s="339"/>
      <c r="C573" s="340"/>
      <c r="D573" s="345"/>
      <c r="E573" s="346"/>
      <c r="F573" s="346"/>
      <c r="G573" s="346"/>
      <c r="H573" s="347"/>
      <c r="I573" s="348"/>
      <c r="J573" s="349"/>
      <c r="L573" s="293" t="s">
        <v>64</v>
      </c>
      <c r="M573" s="294"/>
      <c r="N573" s="294"/>
      <c r="O573" s="294"/>
      <c r="P573" s="294"/>
      <c r="Q573" s="294"/>
      <c r="R573" s="294"/>
      <c r="S573" s="294"/>
      <c r="T573" s="315">
        <f>+I549-I557</f>
        <v>249</v>
      </c>
      <c r="U573" s="316"/>
    </row>
    <row r="574" spans="1:21" ht="23.25" customHeight="1" x14ac:dyDescent="0.1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L574" s="284" t="s">
        <v>244</v>
      </c>
      <c r="M574" s="284"/>
      <c r="N574" s="284"/>
      <c r="O574" s="284"/>
      <c r="P574" s="284"/>
      <c r="Q574" s="284"/>
      <c r="R574" s="284"/>
      <c r="S574" s="284"/>
      <c r="T574" s="284"/>
      <c r="U574" s="284"/>
    </row>
    <row r="575" spans="1:21" ht="21" customHeight="1" x14ac:dyDescent="0.15">
      <c r="L575" s="57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1:21" ht="21" customHeight="1" x14ac:dyDescent="0.15">
      <c r="L576" s="57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1:21" ht="21" customHeight="1" x14ac:dyDescent="0.15">
      <c r="L577" s="57"/>
      <c r="M577" s="57"/>
      <c r="N577" s="57"/>
      <c r="O577" s="57"/>
      <c r="P577" s="57"/>
      <c r="Q577" s="57"/>
      <c r="R577" s="57"/>
      <c r="S577" s="57"/>
      <c r="T577" s="57"/>
      <c r="U577" s="57"/>
    </row>
    <row r="579" spans="1:21" ht="21" customHeight="1" x14ac:dyDescent="0.15">
      <c r="A579" s="253" t="s">
        <v>28</v>
      </c>
      <c r="B579" s="253"/>
      <c r="C579" s="253"/>
      <c r="D579" s="253"/>
      <c r="E579" s="253"/>
      <c r="F579" s="253"/>
      <c r="G579" s="253"/>
      <c r="H579" s="253"/>
      <c r="I579" s="253"/>
      <c r="J579" s="253"/>
      <c r="S579" s="383" t="s">
        <v>71</v>
      </c>
      <c r="T579" s="383"/>
      <c r="U579" s="383"/>
    </row>
    <row r="580" spans="1:21" ht="21" customHeight="1" x14ac:dyDescent="0.15">
      <c r="A580" s="40" t="s">
        <v>224</v>
      </c>
      <c r="B580" s="40"/>
      <c r="C580" s="40"/>
      <c r="D580" s="40"/>
      <c r="E580" s="40"/>
      <c r="F580" s="40"/>
      <c r="G580" s="40"/>
      <c r="H580" s="40"/>
      <c r="I580" s="40"/>
      <c r="J580" s="40"/>
    </row>
    <row r="581" spans="1:21" ht="21" customHeight="1" x14ac:dyDescent="0.15">
      <c r="A581" s="13"/>
      <c r="B581" s="384" t="s">
        <v>179</v>
      </c>
      <c r="C581" s="384"/>
      <c r="D581" s="384"/>
      <c r="E581" s="384"/>
      <c r="F581" s="384"/>
      <c r="G581" s="384"/>
      <c r="H581" s="384"/>
      <c r="I581" s="384"/>
      <c r="J581" s="384"/>
    </row>
    <row r="582" spans="1:21" ht="21" customHeight="1" x14ac:dyDescent="0.15">
      <c r="A582" s="378"/>
      <c r="B582" s="379"/>
      <c r="C582" s="379"/>
      <c r="D582" s="259" t="s">
        <v>7</v>
      </c>
      <c r="E582" s="260"/>
      <c r="F582" s="260"/>
      <c r="G582" s="260"/>
      <c r="H582" s="261"/>
      <c r="I582" s="260" t="s">
        <v>43</v>
      </c>
      <c r="J582" s="261"/>
      <c r="L582" s="153"/>
      <c r="M582" s="153"/>
      <c r="N582" s="153"/>
      <c r="O582" s="154" t="s">
        <v>60</v>
      </c>
      <c r="P582" s="154"/>
      <c r="Q582" s="154"/>
      <c r="R582" s="154"/>
      <c r="S582" s="154"/>
      <c r="T582" s="154" t="s">
        <v>43</v>
      </c>
      <c r="U582" s="154"/>
    </row>
    <row r="583" spans="1:21" ht="21" customHeight="1" x14ac:dyDescent="0.15">
      <c r="A583" s="380" t="s">
        <v>13</v>
      </c>
      <c r="B583" s="381"/>
      <c r="C583" s="382"/>
      <c r="D583" s="157" t="s">
        <v>1</v>
      </c>
      <c r="E583" s="158"/>
      <c r="F583" s="158"/>
      <c r="G583" s="158"/>
      <c r="H583" s="159"/>
      <c r="I583" s="315">
        <f>SUM(I584:J587)</f>
        <v>428</v>
      </c>
      <c r="J583" s="316"/>
      <c r="L583" s="298" t="s">
        <v>12</v>
      </c>
      <c r="M583" s="299" t="s">
        <v>26</v>
      </c>
      <c r="N583" s="299"/>
      <c r="O583" s="295"/>
      <c r="P583" s="288"/>
      <c r="Q583" s="288"/>
      <c r="R583" s="288"/>
      <c r="S583" s="288"/>
      <c r="T583" s="291">
        <v>0</v>
      </c>
      <c r="U583" s="291"/>
    </row>
    <row r="584" spans="1:21" ht="21" customHeight="1" x14ac:dyDescent="0.15">
      <c r="A584" s="360" t="s">
        <v>6</v>
      </c>
      <c r="B584" s="418" t="s">
        <v>180</v>
      </c>
      <c r="C584" s="419"/>
      <c r="D584" s="344" t="s">
        <v>228</v>
      </c>
      <c r="E584" s="342"/>
      <c r="F584" s="342"/>
      <c r="G584" s="342"/>
      <c r="H584" s="343"/>
      <c r="I584" s="335">
        <f>+(1500*16*12)*0.001</f>
        <v>288</v>
      </c>
      <c r="J584" s="336"/>
      <c r="L584" s="298"/>
      <c r="M584" s="299"/>
      <c r="N584" s="299"/>
      <c r="O584" s="288"/>
      <c r="P584" s="288"/>
      <c r="Q584" s="288"/>
      <c r="R584" s="288"/>
      <c r="S584" s="288"/>
      <c r="T584" s="291"/>
      <c r="U584" s="291"/>
    </row>
    <row r="585" spans="1:21" ht="21" customHeight="1" x14ac:dyDescent="0.15">
      <c r="A585" s="360"/>
      <c r="B585" s="341" t="s">
        <v>182</v>
      </c>
      <c r="C585" s="58"/>
      <c r="D585" s="344" t="s">
        <v>183</v>
      </c>
      <c r="E585" s="342"/>
      <c r="F585" s="342"/>
      <c r="G585" s="342"/>
      <c r="H585" s="343"/>
      <c r="I585" s="335">
        <f>+(1500*10*4)*0.001</f>
        <v>60</v>
      </c>
      <c r="J585" s="336"/>
      <c r="K585" s="45"/>
      <c r="L585" s="298"/>
      <c r="M585" s="299"/>
      <c r="N585" s="299"/>
      <c r="O585" s="288"/>
      <c r="P585" s="288"/>
      <c r="Q585" s="288"/>
      <c r="R585" s="288"/>
      <c r="S585" s="288"/>
      <c r="T585" s="291"/>
      <c r="U585" s="291"/>
    </row>
    <row r="586" spans="1:21" ht="21" customHeight="1" x14ac:dyDescent="0.15">
      <c r="A586" s="360"/>
      <c r="B586" s="341" t="s">
        <v>184</v>
      </c>
      <c r="C586" s="58"/>
      <c r="D586" s="344" t="s">
        <v>213</v>
      </c>
      <c r="E586" s="342"/>
      <c r="F586" s="342"/>
      <c r="G586" s="342"/>
      <c r="H586" s="343"/>
      <c r="I586" s="335">
        <f>+(500*20*8)*0.001</f>
        <v>80</v>
      </c>
      <c r="J586" s="336"/>
      <c r="K586" s="45"/>
      <c r="L586" s="298"/>
      <c r="M586" s="299"/>
      <c r="N586" s="299"/>
      <c r="O586" s="288"/>
      <c r="P586" s="288"/>
      <c r="Q586" s="288"/>
      <c r="R586" s="288"/>
      <c r="S586" s="288"/>
      <c r="T586" s="291"/>
      <c r="U586" s="291"/>
    </row>
    <row r="587" spans="1:21" ht="21" customHeight="1" x14ac:dyDescent="0.15">
      <c r="A587" s="361"/>
      <c r="B587" s="420" t="s">
        <v>186</v>
      </c>
      <c r="C587" s="421"/>
      <c r="D587" s="345" t="s">
        <v>158</v>
      </c>
      <c r="E587" s="346"/>
      <c r="F587" s="346"/>
      <c r="G587" s="346"/>
      <c r="H587" s="347"/>
      <c r="I587" s="348">
        <v>0</v>
      </c>
      <c r="J587" s="349"/>
      <c r="K587" s="45"/>
      <c r="L587" s="298"/>
      <c r="M587" s="299"/>
      <c r="N587" s="299"/>
      <c r="O587" s="288"/>
      <c r="P587" s="288"/>
      <c r="Q587" s="288"/>
      <c r="R587" s="288"/>
      <c r="S587" s="288"/>
      <c r="T587" s="291"/>
      <c r="U587" s="291"/>
    </row>
    <row r="588" spans="1:21" ht="21" customHeight="1" x14ac:dyDescent="0.15">
      <c r="A588" s="5"/>
      <c r="B588" s="45"/>
      <c r="C588" s="45"/>
      <c r="D588" s="46"/>
      <c r="E588" s="46"/>
      <c r="F588" s="46"/>
      <c r="G588" s="46"/>
      <c r="H588" s="46"/>
      <c r="I588" s="46"/>
      <c r="J588" s="46"/>
      <c r="K588" s="45"/>
      <c r="L588" s="298"/>
      <c r="M588" s="299"/>
      <c r="N588" s="299"/>
      <c r="O588" s="288"/>
      <c r="P588" s="288"/>
      <c r="Q588" s="288"/>
      <c r="R588" s="288"/>
      <c r="S588" s="288"/>
      <c r="T588" s="291"/>
      <c r="U588" s="291"/>
    </row>
    <row r="589" spans="1:21" ht="23.25" customHeight="1" x14ac:dyDescent="0.15">
      <c r="K589" s="45"/>
      <c r="L589" s="298"/>
      <c r="M589" s="299"/>
      <c r="N589" s="299"/>
      <c r="O589" s="288"/>
      <c r="P589" s="288"/>
      <c r="Q589" s="288"/>
      <c r="R589" s="288"/>
      <c r="S589" s="288"/>
      <c r="T589" s="291"/>
      <c r="U589" s="291"/>
    </row>
    <row r="590" spans="1:21" ht="23.25" customHeight="1" x14ac:dyDescent="0.15">
      <c r="A590" s="378"/>
      <c r="B590" s="379"/>
      <c r="C590" s="379"/>
      <c r="D590" s="259" t="s">
        <v>60</v>
      </c>
      <c r="E590" s="260"/>
      <c r="F590" s="260"/>
      <c r="G590" s="260"/>
      <c r="H590" s="261"/>
      <c r="I590" s="260" t="s">
        <v>43</v>
      </c>
      <c r="J590" s="261"/>
      <c r="K590" s="45"/>
      <c r="L590" s="298"/>
      <c r="M590" s="109"/>
      <c r="N590" s="109"/>
      <c r="O590" s="296"/>
      <c r="P590" s="296"/>
      <c r="Q590" s="296"/>
      <c r="R590" s="296"/>
      <c r="S590" s="296"/>
      <c r="T590" s="297"/>
      <c r="U590" s="297"/>
    </row>
    <row r="591" spans="1:21" ht="23.25" customHeight="1" x14ac:dyDescent="0.15">
      <c r="A591" s="380" t="s">
        <v>62</v>
      </c>
      <c r="B591" s="381"/>
      <c r="C591" s="382"/>
      <c r="D591" s="157" t="s">
        <v>1</v>
      </c>
      <c r="E591" s="158"/>
      <c r="F591" s="158"/>
      <c r="G591" s="158"/>
      <c r="H591" s="159"/>
      <c r="I591" s="315">
        <f>+I592+I600+T583+T591+T597+T603</f>
        <v>456</v>
      </c>
      <c r="J591" s="316"/>
      <c r="K591" s="45"/>
      <c r="L591" s="298"/>
      <c r="M591" s="300" t="s">
        <v>16</v>
      </c>
      <c r="N591" s="301"/>
      <c r="O591" s="306"/>
      <c r="P591" s="307"/>
      <c r="Q591" s="307"/>
      <c r="R591" s="307"/>
      <c r="S591" s="308"/>
      <c r="T591" s="402">
        <v>0</v>
      </c>
      <c r="U591" s="403"/>
    </row>
    <row r="592" spans="1:21" ht="23.25" customHeight="1" x14ac:dyDescent="0.15">
      <c r="A592" s="317" t="s">
        <v>63</v>
      </c>
      <c r="B592" s="320" t="s">
        <v>0</v>
      </c>
      <c r="C592" s="321"/>
      <c r="D592" s="324" t="s">
        <v>225</v>
      </c>
      <c r="E592" s="325"/>
      <c r="F592" s="325"/>
      <c r="G592" s="325"/>
      <c r="H592" s="326"/>
      <c r="I592" s="333">
        <v>41</v>
      </c>
      <c r="J592" s="334"/>
      <c r="L592" s="298"/>
      <c r="M592" s="302"/>
      <c r="N592" s="303"/>
      <c r="O592" s="309"/>
      <c r="P592" s="310"/>
      <c r="Q592" s="310"/>
      <c r="R592" s="310"/>
      <c r="S592" s="311"/>
      <c r="T592" s="404"/>
      <c r="U592" s="405"/>
    </row>
    <row r="593" spans="1:21" ht="23.25" customHeight="1" x14ac:dyDescent="0.15">
      <c r="A593" s="318"/>
      <c r="B593" s="322"/>
      <c r="C593" s="323"/>
      <c r="D593" s="327"/>
      <c r="E593" s="328"/>
      <c r="F593" s="328"/>
      <c r="G593" s="328"/>
      <c r="H593" s="329"/>
      <c r="I593" s="335"/>
      <c r="J593" s="336"/>
      <c r="L593" s="298"/>
      <c r="M593" s="302"/>
      <c r="N593" s="303"/>
      <c r="O593" s="309"/>
      <c r="P593" s="310"/>
      <c r="Q593" s="310"/>
      <c r="R593" s="310"/>
      <c r="S593" s="311"/>
      <c r="T593" s="404"/>
      <c r="U593" s="405"/>
    </row>
    <row r="594" spans="1:21" ht="23.25" customHeight="1" x14ac:dyDescent="0.15">
      <c r="A594" s="318"/>
      <c r="B594" s="322"/>
      <c r="C594" s="323"/>
      <c r="D594" s="327"/>
      <c r="E594" s="328"/>
      <c r="F594" s="328"/>
      <c r="G594" s="328"/>
      <c r="H594" s="329"/>
      <c r="I594" s="335"/>
      <c r="J594" s="336"/>
      <c r="L594" s="298"/>
      <c r="M594" s="302"/>
      <c r="N594" s="303"/>
      <c r="O594" s="309"/>
      <c r="P594" s="310"/>
      <c r="Q594" s="310"/>
      <c r="R594" s="310"/>
      <c r="S594" s="311"/>
      <c r="T594" s="404"/>
      <c r="U594" s="405"/>
    </row>
    <row r="595" spans="1:21" ht="23.25" customHeight="1" x14ac:dyDescent="0.15">
      <c r="A595" s="318"/>
      <c r="B595" s="322"/>
      <c r="C595" s="323"/>
      <c r="D595" s="327"/>
      <c r="E595" s="328"/>
      <c r="F595" s="328"/>
      <c r="G595" s="328"/>
      <c r="H595" s="329"/>
      <c r="I595" s="335"/>
      <c r="J595" s="336"/>
      <c r="L595" s="298"/>
      <c r="M595" s="302"/>
      <c r="N595" s="303"/>
      <c r="O595" s="309"/>
      <c r="P595" s="310"/>
      <c r="Q595" s="310"/>
      <c r="R595" s="310"/>
      <c r="S595" s="311"/>
      <c r="T595" s="404"/>
      <c r="U595" s="405"/>
    </row>
    <row r="596" spans="1:21" ht="23.25" customHeight="1" x14ac:dyDescent="0.15">
      <c r="A596" s="318"/>
      <c r="B596" s="322"/>
      <c r="C596" s="323"/>
      <c r="D596" s="327"/>
      <c r="E596" s="328"/>
      <c r="F596" s="328"/>
      <c r="G596" s="328"/>
      <c r="H596" s="329"/>
      <c r="I596" s="335"/>
      <c r="J596" s="336"/>
      <c r="L596" s="298"/>
      <c r="M596" s="304"/>
      <c r="N596" s="305"/>
      <c r="O596" s="312"/>
      <c r="P596" s="313"/>
      <c r="Q596" s="313"/>
      <c r="R596" s="313"/>
      <c r="S596" s="314"/>
      <c r="T596" s="406"/>
      <c r="U596" s="407"/>
    </row>
    <row r="597" spans="1:21" ht="23.25" customHeight="1" x14ac:dyDescent="0.15">
      <c r="A597" s="318"/>
      <c r="B597" s="322"/>
      <c r="C597" s="323"/>
      <c r="D597" s="327"/>
      <c r="E597" s="328"/>
      <c r="F597" s="328"/>
      <c r="G597" s="328"/>
      <c r="H597" s="329"/>
      <c r="I597" s="335"/>
      <c r="J597" s="336"/>
      <c r="L597" s="298"/>
      <c r="M597" s="408" t="s">
        <v>10</v>
      </c>
      <c r="N597" s="409"/>
      <c r="O597" s="247" t="s">
        <v>229</v>
      </c>
      <c r="P597" s="412"/>
      <c r="Q597" s="412"/>
      <c r="R597" s="412"/>
      <c r="S597" s="248"/>
      <c r="T597" s="415">
        <v>377</v>
      </c>
      <c r="U597" s="416"/>
    </row>
    <row r="598" spans="1:21" ht="23.25" customHeight="1" x14ac:dyDescent="0.15">
      <c r="A598" s="318"/>
      <c r="B598" s="322"/>
      <c r="C598" s="323"/>
      <c r="D598" s="327"/>
      <c r="E598" s="328"/>
      <c r="F598" s="328"/>
      <c r="G598" s="328"/>
      <c r="H598" s="329"/>
      <c r="I598" s="335"/>
      <c r="J598" s="336"/>
      <c r="L598" s="298"/>
      <c r="M598" s="302"/>
      <c r="N598" s="303"/>
      <c r="O598" s="196"/>
      <c r="P598" s="413"/>
      <c r="Q598" s="413"/>
      <c r="R598" s="413"/>
      <c r="S598" s="197"/>
      <c r="T598" s="404"/>
      <c r="U598" s="405"/>
    </row>
    <row r="599" spans="1:21" ht="23.25" customHeight="1" x14ac:dyDescent="0.15">
      <c r="A599" s="318"/>
      <c r="B599" s="322"/>
      <c r="C599" s="323"/>
      <c r="D599" s="330"/>
      <c r="E599" s="331"/>
      <c r="F599" s="331"/>
      <c r="G599" s="331"/>
      <c r="H599" s="332"/>
      <c r="I599" s="335"/>
      <c r="J599" s="336"/>
      <c r="L599" s="298"/>
      <c r="M599" s="302"/>
      <c r="N599" s="303"/>
      <c r="O599" s="196"/>
      <c r="P599" s="413"/>
      <c r="Q599" s="413"/>
      <c r="R599" s="413"/>
      <c r="S599" s="197"/>
      <c r="T599" s="404"/>
      <c r="U599" s="405"/>
    </row>
    <row r="600" spans="1:21" ht="23.25" customHeight="1" x14ac:dyDescent="0.15">
      <c r="A600" s="318"/>
      <c r="B600" s="322" t="s">
        <v>52</v>
      </c>
      <c r="C600" s="323"/>
      <c r="D600" s="341" t="s">
        <v>177</v>
      </c>
      <c r="E600" s="342"/>
      <c r="F600" s="342"/>
      <c r="G600" s="342"/>
      <c r="H600" s="343"/>
      <c r="I600" s="335">
        <v>18</v>
      </c>
      <c r="J600" s="336"/>
      <c r="L600" s="298"/>
      <c r="M600" s="302"/>
      <c r="N600" s="303"/>
      <c r="O600" s="196"/>
      <c r="P600" s="413"/>
      <c r="Q600" s="413"/>
      <c r="R600" s="413"/>
      <c r="S600" s="197"/>
      <c r="T600" s="404"/>
      <c r="U600" s="405"/>
    </row>
    <row r="601" spans="1:21" ht="23.25" customHeight="1" x14ac:dyDescent="0.15">
      <c r="A601" s="318"/>
      <c r="B601" s="322"/>
      <c r="C601" s="323"/>
      <c r="D601" s="344"/>
      <c r="E601" s="342"/>
      <c r="F601" s="342"/>
      <c r="G601" s="342"/>
      <c r="H601" s="343"/>
      <c r="I601" s="335"/>
      <c r="J601" s="336"/>
      <c r="L601" s="298"/>
      <c r="M601" s="302"/>
      <c r="N601" s="303"/>
      <c r="O601" s="196"/>
      <c r="P601" s="413"/>
      <c r="Q601" s="413"/>
      <c r="R601" s="413"/>
      <c r="S601" s="197"/>
      <c r="T601" s="404"/>
      <c r="U601" s="405"/>
    </row>
    <row r="602" spans="1:21" ht="23.25" customHeight="1" x14ac:dyDescent="0.15">
      <c r="A602" s="318"/>
      <c r="B602" s="322"/>
      <c r="C602" s="323"/>
      <c r="D602" s="344"/>
      <c r="E602" s="342"/>
      <c r="F602" s="342"/>
      <c r="G602" s="342"/>
      <c r="H602" s="343"/>
      <c r="I602" s="335"/>
      <c r="J602" s="336"/>
      <c r="L602" s="298"/>
      <c r="M602" s="410"/>
      <c r="N602" s="411"/>
      <c r="O602" s="198"/>
      <c r="P602" s="414"/>
      <c r="Q602" s="414"/>
      <c r="R602" s="414"/>
      <c r="S602" s="199"/>
      <c r="T602" s="417"/>
      <c r="U602" s="193"/>
    </row>
    <row r="603" spans="1:21" ht="23.25" customHeight="1" x14ac:dyDescent="0.15">
      <c r="A603" s="318"/>
      <c r="B603" s="322"/>
      <c r="C603" s="323"/>
      <c r="D603" s="344"/>
      <c r="E603" s="342"/>
      <c r="F603" s="342"/>
      <c r="G603" s="342"/>
      <c r="H603" s="343"/>
      <c r="I603" s="335"/>
      <c r="J603" s="336"/>
      <c r="L603" s="298"/>
      <c r="M603" s="111" t="s">
        <v>17</v>
      </c>
      <c r="N603" s="111"/>
      <c r="O603" s="385" t="s">
        <v>230</v>
      </c>
      <c r="P603" s="386"/>
      <c r="Q603" s="386"/>
      <c r="R603" s="386"/>
      <c r="S603" s="387"/>
      <c r="T603" s="359">
        <v>20</v>
      </c>
      <c r="U603" s="359"/>
    </row>
    <row r="604" spans="1:21" ht="23.25" customHeight="1" x14ac:dyDescent="0.15">
      <c r="A604" s="318"/>
      <c r="B604" s="322"/>
      <c r="C604" s="323"/>
      <c r="D604" s="344"/>
      <c r="E604" s="342"/>
      <c r="F604" s="342"/>
      <c r="G604" s="342"/>
      <c r="H604" s="343"/>
      <c r="I604" s="335"/>
      <c r="J604" s="336"/>
      <c r="L604" s="298"/>
      <c r="M604" s="299"/>
      <c r="N604" s="299"/>
      <c r="O604" s="388"/>
      <c r="P604" s="389"/>
      <c r="Q604" s="389"/>
      <c r="R604" s="389"/>
      <c r="S604" s="390"/>
      <c r="T604" s="291"/>
      <c r="U604" s="291"/>
    </row>
    <row r="605" spans="1:21" ht="23.25" customHeight="1" x14ac:dyDescent="0.15">
      <c r="A605" s="318"/>
      <c r="B605" s="322"/>
      <c r="C605" s="323"/>
      <c r="D605" s="344"/>
      <c r="E605" s="342"/>
      <c r="F605" s="342"/>
      <c r="G605" s="342"/>
      <c r="H605" s="343"/>
      <c r="I605" s="335"/>
      <c r="J605" s="336"/>
      <c r="L605" s="298"/>
      <c r="M605" s="299"/>
      <c r="N605" s="299"/>
      <c r="O605" s="388"/>
      <c r="P605" s="389"/>
      <c r="Q605" s="389"/>
      <c r="R605" s="389"/>
      <c r="S605" s="390"/>
      <c r="T605" s="291"/>
      <c r="U605" s="291"/>
    </row>
    <row r="606" spans="1:21" ht="23.25" customHeight="1" x14ac:dyDescent="0.15">
      <c r="A606" s="318"/>
      <c r="B606" s="322"/>
      <c r="C606" s="323"/>
      <c r="D606" s="344"/>
      <c r="E606" s="342"/>
      <c r="F606" s="342"/>
      <c r="G606" s="342"/>
      <c r="H606" s="343"/>
      <c r="I606" s="335"/>
      <c r="J606" s="336"/>
      <c r="L606" s="298"/>
      <c r="M606" s="299"/>
      <c r="N606" s="299"/>
      <c r="O606" s="391"/>
      <c r="P606" s="392"/>
      <c r="Q606" s="392"/>
      <c r="R606" s="392"/>
      <c r="S606" s="393"/>
      <c r="T606" s="291"/>
      <c r="U606" s="291"/>
    </row>
    <row r="607" spans="1:21" ht="23.25" customHeight="1" x14ac:dyDescent="0.15">
      <c r="A607" s="319"/>
      <c r="B607" s="339"/>
      <c r="C607" s="340"/>
      <c r="D607" s="345"/>
      <c r="E607" s="346"/>
      <c r="F607" s="346"/>
      <c r="G607" s="346"/>
      <c r="H607" s="347"/>
      <c r="I607" s="348"/>
      <c r="J607" s="349"/>
      <c r="L607" s="293" t="s">
        <v>64</v>
      </c>
      <c r="M607" s="294"/>
      <c r="N607" s="294"/>
      <c r="O607" s="294"/>
      <c r="P607" s="294"/>
      <c r="Q607" s="294"/>
      <c r="R607" s="294"/>
      <c r="S607" s="294"/>
      <c r="T607" s="315">
        <f>+I583-I591</f>
        <v>-28</v>
      </c>
      <c r="U607" s="316"/>
    </row>
    <row r="608" spans="1:21" ht="23.25" customHeight="1" x14ac:dyDescent="0.1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L608" s="284" t="s">
        <v>244</v>
      </c>
      <c r="M608" s="284"/>
      <c r="N608" s="284"/>
      <c r="O608" s="284"/>
      <c r="P608" s="284"/>
      <c r="Q608" s="284"/>
      <c r="R608" s="284"/>
      <c r="S608" s="284"/>
      <c r="T608" s="284"/>
      <c r="U608" s="284"/>
    </row>
    <row r="609" spans="1:21" ht="23.25" customHeight="1" x14ac:dyDescent="0.15">
      <c r="L609" s="57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1:21" ht="21" customHeight="1" x14ac:dyDescent="0.15">
      <c r="L610" s="57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1:21" ht="21" customHeight="1" x14ac:dyDescent="0.15">
      <c r="L611" s="57"/>
      <c r="M611" s="57"/>
      <c r="N611" s="57"/>
      <c r="O611" s="57"/>
      <c r="P611" s="57"/>
      <c r="Q611" s="57"/>
      <c r="R611" s="57"/>
      <c r="S611" s="57"/>
      <c r="T611" s="57"/>
      <c r="U611" s="57"/>
    </row>
    <row r="613" spans="1:21" ht="21" customHeight="1" x14ac:dyDescent="0.15">
      <c r="A613" s="253" t="s">
        <v>28</v>
      </c>
      <c r="B613" s="253"/>
      <c r="C613" s="253"/>
      <c r="D613" s="253"/>
      <c r="E613" s="253"/>
      <c r="F613" s="253"/>
      <c r="G613" s="253"/>
      <c r="H613" s="253"/>
      <c r="I613" s="253"/>
      <c r="J613" s="253"/>
      <c r="S613" s="383" t="s">
        <v>71</v>
      </c>
      <c r="T613" s="383"/>
      <c r="U613" s="383"/>
    </row>
    <row r="614" spans="1:21" ht="21" customHeight="1" x14ac:dyDescent="0.15">
      <c r="A614" s="40" t="s">
        <v>224</v>
      </c>
      <c r="B614" s="40"/>
      <c r="C614" s="40"/>
      <c r="D614" s="40"/>
      <c r="E614" s="40"/>
      <c r="F614" s="40"/>
      <c r="G614" s="40"/>
      <c r="H614" s="40"/>
      <c r="I614" s="40"/>
      <c r="J614" s="40"/>
    </row>
    <row r="615" spans="1:21" ht="21" customHeight="1" x14ac:dyDescent="0.15">
      <c r="A615" s="13"/>
      <c r="B615" s="384" t="s">
        <v>190</v>
      </c>
      <c r="C615" s="384"/>
      <c r="D615" s="384"/>
      <c r="E615" s="384"/>
      <c r="F615" s="384"/>
      <c r="G615" s="384"/>
      <c r="H615" s="384"/>
      <c r="I615" s="384"/>
      <c r="J615" s="384"/>
    </row>
    <row r="616" spans="1:21" ht="21" customHeight="1" x14ac:dyDescent="0.15">
      <c r="A616" s="378"/>
      <c r="B616" s="379"/>
      <c r="C616" s="379"/>
      <c r="D616" s="259" t="s">
        <v>7</v>
      </c>
      <c r="E616" s="260"/>
      <c r="F616" s="260"/>
      <c r="G616" s="260"/>
      <c r="H616" s="261"/>
      <c r="I616" s="260" t="s">
        <v>43</v>
      </c>
      <c r="J616" s="261"/>
      <c r="L616" s="153"/>
      <c r="M616" s="153"/>
      <c r="N616" s="153"/>
      <c r="O616" s="154" t="s">
        <v>60</v>
      </c>
      <c r="P616" s="154"/>
      <c r="Q616" s="154"/>
      <c r="R616" s="154"/>
      <c r="S616" s="154"/>
      <c r="T616" s="154" t="s">
        <v>43</v>
      </c>
      <c r="U616" s="154"/>
    </row>
    <row r="617" spans="1:21" ht="21" customHeight="1" x14ac:dyDescent="0.15">
      <c r="A617" s="380" t="s">
        <v>13</v>
      </c>
      <c r="B617" s="381"/>
      <c r="C617" s="382"/>
      <c r="D617" s="157" t="s">
        <v>1</v>
      </c>
      <c r="E617" s="158"/>
      <c r="F617" s="158"/>
      <c r="G617" s="158"/>
      <c r="H617" s="159"/>
      <c r="I617" s="315">
        <f>SUM(I618:J621)</f>
        <v>32</v>
      </c>
      <c r="J617" s="316"/>
      <c r="L617" s="298" t="s">
        <v>12</v>
      </c>
      <c r="M617" s="299" t="s">
        <v>26</v>
      </c>
      <c r="N617" s="299"/>
      <c r="O617" s="295"/>
      <c r="P617" s="288"/>
      <c r="Q617" s="288"/>
      <c r="R617" s="288"/>
      <c r="S617" s="288"/>
      <c r="T617" s="291">
        <v>0</v>
      </c>
      <c r="U617" s="291"/>
    </row>
    <row r="618" spans="1:21" ht="21" customHeight="1" x14ac:dyDescent="0.15">
      <c r="A618" s="360" t="s">
        <v>6</v>
      </c>
      <c r="B618" s="394" t="s">
        <v>191</v>
      </c>
      <c r="C618" s="395"/>
      <c r="D618" s="344" t="s">
        <v>158</v>
      </c>
      <c r="E618" s="342"/>
      <c r="F618" s="342"/>
      <c r="G618" s="342"/>
      <c r="H618" s="343"/>
      <c r="I618" s="335">
        <v>0</v>
      </c>
      <c r="J618" s="336"/>
      <c r="L618" s="298"/>
      <c r="M618" s="299"/>
      <c r="N618" s="299"/>
      <c r="O618" s="288"/>
      <c r="P618" s="288"/>
      <c r="Q618" s="288"/>
      <c r="R618" s="288"/>
      <c r="S618" s="288"/>
      <c r="T618" s="291"/>
      <c r="U618" s="291"/>
    </row>
    <row r="619" spans="1:21" ht="21" customHeight="1" x14ac:dyDescent="0.15">
      <c r="A619" s="360"/>
      <c r="B619" s="396" t="s">
        <v>239</v>
      </c>
      <c r="C619" s="397"/>
      <c r="D619" s="366" t="s">
        <v>216</v>
      </c>
      <c r="E619" s="367"/>
      <c r="F619" s="367"/>
      <c r="G619" s="367"/>
      <c r="H619" s="368"/>
      <c r="I619" s="335">
        <f>+(200*20*8)*0.001</f>
        <v>32</v>
      </c>
      <c r="J619" s="336"/>
      <c r="K619" s="45"/>
      <c r="L619" s="298"/>
      <c r="M619" s="299"/>
      <c r="N619" s="299"/>
      <c r="O619" s="288"/>
      <c r="P619" s="288"/>
      <c r="Q619" s="288"/>
      <c r="R619" s="288"/>
      <c r="S619" s="288"/>
      <c r="T619" s="291"/>
      <c r="U619" s="291"/>
    </row>
    <row r="620" spans="1:21" ht="21" customHeight="1" x14ac:dyDescent="0.15">
      <c r="A620" s="360"/>
      <c r="B620" s="398" t="s">
        <v>245</v>
      </c>
      <c r="C620" s="399"/>
      <c r="D620" s="366" t="s">
        <v>158</v>
      </c>
      <c r="E620" s="367"/>
      <c r="F620" s="367"/>
      <c r="G620" s="367"/>
      <c r="H620" s="368"/>
      <c r="I620" s="369">
        <v>0</v>
      </c>
      <c r="J620" s="370"/>
      <c r="K620" s="45"/>
      <c r="L620" s="298"/>
      <c r="M620" s="299"/>
      <c r="N620" s="299"/>
      <c r="O620" s="288"/>
      <c r="P620" s="288"/>
      <c r="Q620" s="288"/>
      <c r="R620" s="288"/>
      <c r="S620" s="288"/>
      <c r="T620" s="291"/>
      <c r="U620" s="291"/>
    </row>
    <row r="621" spans="1:21" ht="21" customHeight="1" x14ac:dyDescent="0.15">
      <c r="A621" s="361"/>
      <c r="B621" s="400"/>
      <c r="C621" s="401"/>
      <c r="D621" s="375"/>
      <c r="E621" s="376"/>
      <c r="F621" s="376"/>
      <c r="G621" s="376"/>
      <c r="H621" s="377"/>
      <c r="I621" s="131"/>
      <c r="J621" s="132"/>
      <c r="K621" s="45"/>
      <c r="L621" s="298"/>
      <c r="M621" s="299"/>
      <c r="N621" s="299"/>
      <c r="O621" s="288"/>
      <c r="P621" s="288"/>
      <c r="Q621" s="288"/>
      <c r="R621" s="288"/>
      <c r="S621" s="288"/>
      <c r="T621" s="291"/>
      <c r="U621" s="291"/>
    </row>
    <row r="622" spans="1:21" ht="21" customHeight="1" x14ac:dyDescent="0.15">
      <c r="A622" s="5"/>
      <c r="B622" s="45"/>
      <c r="C622" s="45"/>
      <c r="D622" s="46"/>
      <c r="E622" s="46"/>
      <c r="F622" s="46"/>
      <c r="G622" s="46"/>
      <c r="H622" s="46"/>
      <c r="I622" s="46"/>
      <c r="J622" s="46"/>
      <c r="K622" s="45"/>
      <c r="L622" s="298"/>
      <c r="M622" s="299"/>
      <c r="N622" s="299"/>
      <c r="O622" s="288"/>
      <c r="P622" s="288"/>
      <c r="Q622" s="288"/>
      <c r="R622" s="288"/>
      <c r="S622" s="288"/>
      <c r="T622" s="291"/>
      <c r="U622" s="291"/>
    </row>
    <row r="623" spans="1:21" ht="23.25" customHeight="1" x14ac:dyDescent="0.15">
      <c r="K623" s="45"/>
      <c r="L623" s="298"/>
      <c r="M623" s="299"/>
      <c r="N623" s="299"/>
      <c r="O623" s="288"/>
      <c r="P623" s="288"/>
      <c r="Q623" s="288"/>
      <c r="R623" s="288"/>
      <c r="S623" s="288"/>
      <c r="T623" s="291"/>
      <c r="U623" s="291"/>
    </row>
    <row r="624" spans="1:21" ht="23.25" customHeight="1" x14ac:dyDescent="0.15">
      <c r="A624" s="378"/>
      <c r="B624" s="379"/>
      <c r="C624" s="379"/>
      <c r="D624" s="259" t="s">
        <v>60</v>
      </c>
      <c r="E624" s="260"/>
      <c r="F624" s="260"/>
      <c r="G624" s="260"/>
      <c r="H624" s="261"/>
      <c r="I624" s="260" t="s">
        <v>43</v>
      </c>
      <c r="J624" s="261"/>
      <c r="K624" s="45"/>
      <c r="L624" s="298"/>
      <c r="M624" s="109"/>
      <c r="N624" s="109"/>
      <c r="O624" s="296"/>
      <c r="P624" s="296"/>
      <c r="Q624" s="296"/>
      <c r="R624" s="296"/>
      <c r="S624" s="296"/>
      <c r="T624" s="297"/>
      <c r="U624" s="297"/>
    </row>
    <row r="625" spans="1:21" ht="23.25" customHeight="1" x14ac:dyDescent="0.15">
      <c r="A625" s="380" t="s">
        <v>62</v>
      </c>
      <c r="B625" s="381"/>
      <c r="C625" s="382"/>
      <c r="D625" s="157" t="s">
        <v>1</v>
      </c>
      <c r="E625" s="158"/>
      <c r="F625" s="158"/>
      <c r="G625" s="158"/>
      <c r="H625" s="159"/>
      <c r="I625" s="315">
        <f>+I626+I634+T617+T625+T633+T637</f>
        <v>69</v>
      </c>
      <c r="J625" s="316"/>
      <c r="K625" s="45"/>
      <c r="L625" s="298"/>
      <c r="M625" s="337" t="s">
        <v>16</v>
      </c>
      <c r="N625" s="337"/>
      <c r="O625" s="287"/>
      <c r="P625" s="161"/>
      <c r="Q625" s="161"/>
      <c r="R625" s="161"/>
      <c r="S625" s="161"/>
      <c r="T625" s="290">
        <v>0</v>
      </c>
      <c r="U625" s="290"/>
    </row>
    <row r="626" spans="1:21" ht="23.25" customHeight="1" x14ac:dyDescent="0.15">
      <c r="A626" s="317" t="s">
        <v>63</v>
      </c>
      <c r="B626" s="320" t="s">
        <v>0</v>
      </c>
      <c r="C626" s="321"/>
      <c r="D626" s="324" t="s">
        <v>225</v>
      </c>
      <c r="E626" s="325"/>
      <c r="F626" s="325"/>
      <c r="G626" s="325"/>
      <c r="H626" s="326"/>
      <c r="I626" s="333">
        <v>30</v>
      </c>
      <c r="J626" s="334"/>
      <c r="L626" s="298"/>
      <c r="M626" s="299"/>
      <c r="N626" s="299"/>
      <c r="O626" s="288"/>
      <c r="P626" s="288"/>
      <c r="Q626" s="288"/>
      <c r="R626" s="288"/>
      <c r="S626" s="288"/>
      <c r="T626" s="291"/>
      <c r="U626" s="291"/>
    </row>
    <row r="627" spans="1:21" ht="23.25" customHeight="1" x14ac:dyDescent="0.15">
      <c r="A627" s="318"/>
      <c r="B627" s="322"/>
      <c r="C627" s="323"/>
      <c r="D627" s="327"/>
      <c r="E627" s="328"/>
      <c r="F627" s="328"/>
      <c r="G627" s="328"/>
      <c r="H627" s="329"/>
      <c r="I627" s="335"/>
      <c r="J627" s="336"/>
      <c r="L627" s="298"/>
      <c r="M627" s="299"/>
      <c r="N627" s="299"/>
      <c r="O627" s="288"/>
      <c r="P627" s="288"/>
      <c r="Q627" s="288"/>
      <c r="R627" s="288"/>
      <c r="S627" s="288"/>
      <c r="T627" s="291"/>
      <c r="U627" s="291"/>
    </row>
    <row r="628" spans="1:21" ht="23.25" customHeight="1" x14ac:dyDescent="0.15">
      <c r="A628" s="318"/>
      <c r="B628" s="322"/>
      <c r="C628" s="323"/>
      <c r="D628" s="327"/>
      <c r="E628" s="328"/>
      <c r="F628" s="328"/>
      <c r="G628" s="328"/>
      <c r="H628" s="329"/>
      <c r="I628" s="335"/>
      <c r="J628" s="336"/>
      <c r="L628" s="298"/>
      <c r="M628" s="299"/>
      <c r="N628" s="299"/>
      <c r="O628" s="288"/>
      <c r="P628" s="288"/>
      <c r="Q628" s="288"/>
      <c r="R628" s="288"/>
      <c r="S628" s="288"/>
      <c r="T628" s="291"/>
      <c r="U628" s="291"/>
    </row>
    <row r="629" spans="1:21" ht="23.25" customHeight="1" x14ac:dyDescent="0.15">
      <c r="A629" s="318"/>
      <c r="B629" s="322"/>
      <c r="C629" s="323"/>
      <c r="D629" s="327"/>
      <c r="E629" s="328"/>
      <c r="F629" s="328"/>
      <c r="G629" s="328"/>
      <c r="H629" s="329"/>
      <c r="I629" s="335"/>
      <c r="J629" s="336"/>
      <c r="L629" s="298"/>
      <c r="M629" s="299"/>
      <c r="N629" s="299"/>
      <c r="O629" s="288"/>
      <c r="P629" s="288"/>
      <c r="Q629" s="288"/>
      <c r="R629" s="288"/>
      <c r="S629" s="288"/>
      <c r="T629" s="291"/>
      <c r="U629" s="291"/>
    </row>
    <row r="630" spans="1:21" ht="23.25" customHeight="1" x14ac:dyDescent="0.15">
      <c r="A630" s="318"/>
      <c r="B630" s="322"/>
      <c r="C630" s="323"/>
      <c r="D630" s="327"/>
      <c r="E630" s="328"/>
      <c r="F630" s="328"/>
      <c r="G630" s="328"/>
      <c r="H630" s="329"/>
      <c r="I630" s="335"/>
      <c r="J630" s="336"/>
      <c r="L630" s="298"/>
      <c r="M630" s="299"/>
      <c r="N630" s="299"/>
      <c r="O630" s="288"/>
      <c r="P630" s="288"/>
      <c r="Q630" s="288"/>
      <c r="R630" s="288"/>
      <c r="S630" s="288"/>
      <c r="T630" s="291"/>
      <c r="U630" s="291"/>
    </row>
    <row r="631" spans="1:21" ht="23.25" customHeight="1" x14ac:dyDescent="0.15">
      <c r="A631" s="318"/>
      <c r="B631" s="322"/>
      <c r="C631" s="323"/>
      <c r="D631" s="327"/>
      <c r="E631" s="328"/>
      <c r="F631" s="328"/>
      <c r="G631" s="328"/>
      <c r="H631" s="329"/>
      <c r="I631" s="335"/>
      <c r="J631" s="336"/>
      <c r="L631" s="298"/>
      <c r="M631" s="299"/>
      <c r="N631" s="299"/>
      <c r="O631" s="288"/>
      <c r="P631" s="288"/>
      <c r="Q631" s="288"/>
      <c r="R631" s="288"/>
      <c r="S631" s="288"/>
      <c r="T631" s="291"/>
      <c r="U631" s="291"/>
    </row>
    <row r="632" spans="1:21" ht="23.25" customHeight="1" x14ac:dyDescent="0.15">
      <c r="A632" s="318"/>
      <c r="B632" s="322"/>
      <c r="C632" s="323"/>
      <c r="D632" s="327"/>
      <c r="E632" s="328"/>
      <c r="F632" s="328"/>
      <c r="G632" s="328"/>
      <c r="H632" s="329"/>
      <c r="I632" s="335"/>
      <c r="J632" s="336"/>
      <c r="L632" s="298"/>
      <c r="M632" s="338"/>
      <c r="N632" s="338"/>
      <c r="O632" s="289"/>
      <c r="P632" s="289"/>
      <c r="Q632" s="289"/>
      <c r="R632" s="289"/>
      <c r="S632" s="289"/>
      <c r="T632" s="292"/>
      <c r="U632" s="292"/>
    </row>
    <row r="633" spans="1:21" ht="23.25" customHeight="1" x14ac:dyDescent="0.15">
      <c r="A633" s="318"/>
      <c r="B633" s="322"/>
      <c r="C633" s="323"/>
      <c r="D633" s="330"/>
      <c r="E633" s="331"/>
      <c r="F633" s="331"/>
      <c r="G633" s="331"/>
      <c r="H633" s="332"/>
      <c r="I633" s="335"/>
      <c r="J633" s="336"/>
      <c r="L633" s="298"/>
      <c r="M633" s="337" t="s">
        <v>10</v>
      </c>
      <c r="N633" s="337"/>
      <c r="O633" s="287" t="s">
        <v>240</v>
      </c>
      <c r="P633" s="287"/>
      <c r="Q633" s="287"/>
      <c r="R633" s="287"/>
      <c r="S633" s="287"/>
      <c r="T633" s="290">
        <v>18</v>
      </c>
      <c r="U633" s="290"/>
    </row>
    <row r="634" spans="1:21" ht="23.25" customHeight="1" x14ac:dyDescent="0.15">
      <c r="A634" s="318"/>
      <c r="B634" s="322" t="s">
        <v>52</v>
      </c>
      <c r="C634" s="323"/>
      <c r="D634" s="341" t="s">
        <v>241</v>
      </c>
      <c r="E634" s="342"/>
      <c r="F634" s="342"/>
      <c r="G634" s="342"/>
      <c r="H634" s="343"/>
      <c r="I634" s="335">
        <v>13</v>
      </c>
      <c r="J634" s="336"/>
      <c r="L634" s="298"/>
      <c r="M634" s="299"/>
      <c r="N634" s="299"/>
      <c r="O634" s="295"/>
      <c r="P634" s="295"/>
      <c r="Q634" s="295"/>
      <c r="R634" s="295"/>
      <c r="S634" s="295"/>
      <c r="T634" s="291"/>
      <c r="U634" s="291"/>
    </row>
    <row r="635" spans="1:21" ht="23.25" customHeight="1" x14ac:dyDescent="0.15">
      <c r="A635" s="318"/>
      <c r="B635" s="322"/>
      <c r="C635" s="323"/>
      <c r="D635" s="344"/>
      <c r="E635" s="342"/>
      <c r="F635" s="342"/>
      <c r="G635" s="342"/>
      <c r="H635" s="343"/>
      <c r="I635" s="335"/>
      <c r="J635" s="336"/>
      <c r="L635" s="298"/>
      <c r="M635" s="299"/>
      <c r="N635" s="299"/>
      <c r="O635" s="295"/>
      <c r="P635" s="295"/>
      <c r="Q635" s="295"/>
      <c r="R635" s="295"/>
      <c r="S635" s="295"/>
      <c r="T635" s="291"/>
      <c r="U635" s="291"/>
    </row>
    <row r="636" spans="1:21" ht="23.25" customHeight="1" x14ac:dyDescent="0.15">
      <c r="A636" s="318"/>
      <c r="B636" s="322"/>
      <c r="C636" s="323"/>
      <c r="D636" s="344"/>
      <c r="E636" s="342"/>
      <c r="F636" s="342"/>
      <c r="G636" s="342"/>
      <c r="H636" s="343"/>
      <c r="I636" s="335"/>
      <c r="J636" s="336"/>
      <c r="L636" s="298"/>
      <c r="M636" s="338"/>
      <c r="N636" s="338"/>
      <c r="O636" s="63"/>
      <c r="P636" s="63"/>
      <c r="Q636" s="63"/>
      <c r="R636" s="63"/>
      <c r="S636" s="63"/>
      <c r="T636" s="292"/>
      <c r="U636" s="292"/>
    </row>
    <row r="637" spans="1:21" ht="23.25" customHeight="1" x14ac:dyDescent="0.15">
      <c r="A637" s="318"/>
      <c r="B637" s="322"/>
      <c r="C637" s="323"/>
      <c r="D637" s="344"/>
      <c r="E637" s="342"/>
      <c r="F637" s="342"/>
      <c r="G637" s="342"/>
      <c r="H637" s="343"/>
      <c r="I637" s="335"/>
      <c r="J637" s="336"/>
      <c r="L637" s="298"/>
      <c r="M637" s="111" t="s">
        <v>17</v>
      </c>
      <c r="N637" s="111"/>
      <c r="O637" s="385" t="s">
        <v>242</v>
      </c>
      <c r="P637" s="386"/>
      <c r="Q637" s="386"/>
      <c r="R637" s="386"/>
      <c r="S637" s="387"/>
      <c r="T637" s="359">
        <v>8</v>
      </c>
      <c r="U637" s="359"/>
    </row>
    <row r="638" spans="1:21" ht="23.25" customHeight="1" x14ac:dyDescent="0.15">
      <c r="A638" s="318"/>
      <c r="B638" s="322"/>
      <c r="C638" s="323"/>
      <c r="D638" s="344"/>
      <c r="E638" s="342"/>
      <c r="F638" s="342"/>
      <c r="G638" s="342"/>
      <c r="H638" s="343"/>
      <c r="I638" s="335"/>
      <c r="J638" s="336"/>
      <c r="L638" s="298"/>
      <c r="M638" s="299"/>
      <c r="N638" s="299"/>
      <c r="O638" s="388"/>
      <c r="P638" s="389"/>
      <c r="Q638" s="389"/>
      <c r="R638" s="389"/>
      <c r="S638" s="390"/>
      <c r="T638" s="291"/>
      <c r="U638" s="291"/>
    </row>
    <row r="639" spans="1:21" ht="23.25" customHeight="1" x14ac:dyDescent="0.15">
      <c r="A639" s="318"/>
      <c r="B639" s="322"/>
      <c r="C639" s="323"/>
      <c r="D639" s="344"/>
      <c r="E639" s="342"/>
      <c r="F639" s="342"/>
      <c r="G639" s="342"/>
      <c r="H639" s="343"/>
      <c r="I639" s="335"/>
      <c r="J639" s="336"/>
      <c r="L639" s="298"/>
      <c r="M639" s="299"/>
      <c r="N639" s="299"/>
      <c r="O639" s="388"/>
      <c r="P639" s="389"/>
      <c r="Q639" s="389"/>
      <c r="R639" s="389"/>
      <c r="S639" s="390"/>
      <c r="T639" s="291"/>
      <c r="U639" s="291"/>
    </row>
    <row r="640" spans="1:21" ht="23.25" customHeight="1" x14ac:dyDescent="0.15">
      <c r="A640" s="318"/>
      <c r="B640" s="322"/>
      <c r="C640" s="323"/>
      <c r="D640" s="344"/>
      <c r="E640" s="342"/>
      <c r="F640" s="342"/>
      <c r="G640" s="342"/>
      <c r="H640" s="343"/>
      <c r="I640" s="335"/>
      <c r="J640" s="336"/>
      <c r="L640" s="298"/>
      <c r="M640" s="299"/>
      <c r="N640" s="299"/>
      <c r="O640" s="391"/>
      <c r="P640" s="392"/>
      <c r="Q640" s="392"/>
      <c r="R640" s="392"/>
      <c r="S640" s="393"/>
      <c r="T640" s="291"/>
      <c r="U640" s="291"/>
    </row>
    <row r="641" spans="1:21" ht="23.25" customHeight="1" x14ac:dyDescent="0.15">
      <c r="A641" s="319"/>
      <c r="B641" s="339"/>
      <c r="C641" s="340"/>
      <c r="D641" s="345"/>
      <c r="E641" s="346"/>
      <c r="F641" s="346"/>
      <c r="G641" s="346"/>
      <c r="H641" s="347"/>
      <c r="I641" s="348"/>
      <c r="J641" s="349"/>
      <c r="L641" s="293" t="s">
        <v>64</v>
      </c>
      <c r="M641" s="294"/>
      <c r="N641" s="294"/>
      <c r="O641" s="294"/>
      <c r="P641" s="294"/>
      <c r="Q641" s="294"/>
      <c r="R641" s="294"/>
      <c r="S641" s="294"/>
      <c r="T641" s="315">
        <f>+I617-I625</f>
        <v>-37</v>
      </c>
      <c r="U641" s="316"/>
    </row>
    <row r="642" spans="1:21" ht="23.25" customHeight="1" x14ac:dyDescent="0.1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L642" s="284" t="s">
        <v>244</v>
      </c>
      <c r="M642" s="284"/>
      <c r="N642" s="284"/>
      <c r="O642" s="284"/>
      <c r="P642" s="284"/>
      <c r="Q642" s="284"/>
      <c r="R642" s="284"/>
      <c r="S642" s="284"/>
      <c r="T642" s="284"/>
      <c r="U642" s="284"/>
    </row>
    <row r="643" spans="1:21" ht="21" customHeight="1" x14ac:dyDescent="0.15">
      <c r="L643" s="57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1:21" ht="21" customHeight="1" x14ac:dyDescent="0.15">
      <c r="L644" s="57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1:21" ht="21" customHeight="1" x14ac:dyDescent="0.15">
      <c r="L645" s="57"/>
      <c r="M645" s="57"/>
      <c r="N645" s="57"/>
      <c r="O645" s="57"/>
      <c r="P645" s="57"/>
      <c r="Q645" s="57"/>
      <c r="R645" s="57"/>
      <c r="S645" s="57"/>
      <c r="T645" s="57"/>
      <c r="U645" s="57"/>
    </row>
    <row r="647" spans="1:21" ht="21" customHeight="1" x14ac:dyDescent="0.15">
      <c r="A647" s="253" t="s">
        <v>28</v>
      </c>
      <c r="B647" s="253"/>
      <c r="C647" s="253"/>
      <c r="D647" s="253"/>
      <c r="E647" s="253"/>
      <c r="F647" s="253"/>
      <c r="G647" s="253"/>
      <c r="H647" s="253"/>
      <c r="I647" s="253"/>
      <c r="J647" s="253"/>
      <c r="S647" s="383" t="s">
        <v>71</v>
      </c>
      <c r="T647" s="383"/>
      <c r="U647" s="383"/>
    </row>
    <row r="648" spans="1:21" ht="21" customHeight="1" x14ac:dyDescent="0.15">
      <c r="A648" s="40" t="s">
        <v>224</v>
      </c>
      <c r="B648" s="40"/>
      <c r="C648" s="40"/>
      <c r="D648" s="40"/>
      <c r="E648" s="40"/>
      <c r="F648" s="40"/>
      <c r="G648" s="40"/>
      <c r="H648" s="40"/>
      <c r="I648" s="40"/>
      <c r="J648" s="40"/>
    </row>
    <row r="649" spans="1:21" ht="21" customHeight="1" x14ac:dyDescent="0.15">
      <c r="A649" s="13"/>
      <c r="B649" s="384" t="s">
        <v>199</v>
      </c>
      <c r="C649" s="384"/>
      <c r="D649" s="384"/>
      <c r="E649" s="384"/>
      <c r="F649" s="384"/>
      <c r="G649" s="384"/>
      <c r="H649" s="384"/>
      <c r="I649" s="384"/>
      <c r="J649" s="384"/>
    </row>
    <row r="650" spans="1:21" ht="21" customHeight="1" x14ac:dyDescent="0.15">
      <c r="A650" s="378"/>
      <c r="B650" s="379"/>
      <c r="C650" s="379"/>
      <c r="D650" s="259" t="s">
        <v>7</v>
      </c>
      <c r="E650" s="260"/>
      <c r="F650" s="260"/>
      <c r="G650" s="260"/>
      <c r="H650" s="261"/>
      <c r="I650" s="260" t="s">
        <v>43</v>
      </c>
      <c r="J650" s="261"/>
      <c r="L650" s="153"/>
      <c r="M650" s="153"/>
      <c r="N650" s="153"/>
      <c r="O650" s="154" t="s">
        <v>60</v>
      </c>
      <c r="P650" s="154"/>
      <c r="Q650" s="154"/>
      <c r="R650" s="154"/>
      <c r="S650" s="154"/>
      <c r="T650" s="154" t="s">
        <v>43</v>
      </c>
      <c r="U650" s="154"/>
    </row>
    <row r="651" spans="1:21" ht="21" customHeight="1" x14ac:dyDescent="0.15">
      <c r="A651" s="380" t="s">
        <v>13</v>
      </c>
      <c r="B651" s="381"/>
      <c r="C651" s="382"/>
      <c r="D651" s="157" t="s">
        <v>1</v>
      </c>
      <c r="E651" s="158"/>
      <c r="F651" s="158"/>
      <c r="G651" s="158"/>
      <c r="H651" s="159"/>
      <c r="I651" s="315">
        <f>SUM(I652:J655)</f>
        <v>18</v>
      </c>
      <c r="J651" s="316"/>
      <c r="L651" s="298" t="s">
        <v>12</v>
      </c>
      <c r="M651" s="299" t="s">
        <v>26</v>
      </c>
      <c r="N651" s="299"/>
      <c r="O651" s="295"/>
      <c r="P651" s="288"/>
      <c r="Q651" s="288"/>
      <c r="R651" s="288"/>
      <c r="S651" s="288"/>
      <c r="T651" s="291">
        <v>0</v>
      </c>
      <c r="U651" s="291"/>
    </row>
    <row r="652" spans="1:21" ht="21" customHeight="1" x14ac:dyDescent="0.15">
      <c r="A652" s="360" t="s">
        <v>6</v>
      </c>
      <c r="B652" s="362" t="s">
        <v>200</v>
      </c>
      <c r="C652" s="363"/>
      <c r="D652" s="344" t="s">
        <v>201</v>
      </c>
      <c r="E652" s="342"/>
      <c r="F652" s="342"/>
      <c r="G652" s="342"/>
      <c r="H652" s="343"/>
      <c r="I652" s="335">
        <v>12</v>
      </c>
      <c r="J652" s="336"/>
      <c r="L652" s="298"/>
      <c r="M652" s="299"/>
      <c r="N652" s="299"/>
      <c r="O652" s="288"/>
      <c r="P652" s="288"/>
      <c r="Q652" s="288"/>
      <c r="R652" s="288"/>
      <c r="S652" s="288"/>
      <c r="T652" s="291"/>
      <c r="U652" s="291"/>
    </row>
    <row r="653" spans="1:21" ht="21" customHeight="1" x14ac:dyDescent="0.15">
      <c r="A653" s="360"/>
      <c r="B653" s="364" t="s">
        <v>202</v>
      </c>
      <c r="C653" s="365"/>
      <c r="D653" s="366" t="s">
        <v>231</v>
      </c>
      <c r="E653" s="367"/>
      <c r="F653" s="367"/>
      <c r="G653" s="367"/>
      <c r="H653" s="368"/>
      <c r="I653" s="369">
        <v>6</v>
      </c>
      <c r="J653" s="370"/>
      <c r="K653" s="45"/>
      <c r="L653" s="298"/>
      <c r="M653" s="299"/>
      <c r="N653" s="299"/>
      <c r="O653" s="288"/>
      <c r="P653" s="288"/>
      <c r="Q653" s="288"/>
      <c r="R653" s="288"/>
      <c r="S653" s="288"/>
      <c r="T653" s="291"/>
      <c r="U653" s="291"/>
    </row>
    <row r="654" spans="1:21" ht="21" customHeight="1" x14ac:dyDescent="0.15">
      <c r="A654" s="360"/>
      <c r="B654" s="371"/>
      <c r="C654" s="372"/>
      <c r="D654" s="366"/>
      <c r="E654" s="367"/>
      <c r="F654" s="367"/>
      <c r="G654" s="367"/>
      <c r="H654" s="368"/>
      <c r="I654" s="369"/>
      <c r="J654" s="370"/>
      <c r="K654" s="45"/>
      <c r="L654" s="298"/>
      <c r="M654" s="299"/>
      <c r="N654" s="299"/>
      <c r="O654" s="288"/>
      <c r="P654" s="288"/>
      <c r="Q654" s="288"/>
      <c r="R654" s="288"/>
      <c r="S654" s="288"/>
      <c r="T654" s="291"/>
      <c r="U654" s="291"/>
    </row>
    <row r="655" spans="1:21" ht="21" customHeight="1" x14ac:dyDescent="0.15">
      <c r="A655" s="361"/>
      <c r="B655" s="373"/>
      <c r="C655" s="374"/>
      <c r="D655" s="375"/>
      <c r="E655" s="376"/>
      <c r="F655" s="376"/>
      <c r="G655" s="376"/>
      <c r="H655" s="377"/>
      <c r="I655" s="131"/>
      <c r="J655" s="132"/>
      <c r="K655" s="45"/>
      <c r="L655" s="298"/>
      <c r="M655" s="299"/>
      <c r="N655" s="299"/>
      <c r="O655" s="288"/>
      <c r="P655" s="288"/>
      <c r="Q655" s="288"/>
      <c r="R655" s="288"/>
      <c r="S655" s="288"/>
      <c r="T655" s="291"/>
      <c r="U655" s="291"/>
    </row>
    <row r="656" spans="1:21" ht="21" customHeight="1" x14ac:dyDescent="0.15">
      <c r="A656" s="5"/>
      <c r="B656" s="45"/>
      <c r="C656" s="45"/>
      <c r="D656" s="46"/>
      <c r="E656" s="46"/>
      <c r="F656" s="46"/>
      <c r="G656" s="46"/>
      <c r="H656" s="46"/>
      <c r="I656" s="46"/>
      <c r="J656" s="46"/>
      <c r="K656" s="45"/>
      <c r="L656" s="298"/>
      <c r="M656" s="299"/>
      <c r="N656" s="299"/>
      <c r="O656" s="288"/>
      <c r="P656" s="288"/>
      <c r="Q656" s="288"/>
      <c r="R656" s="288"/>
      <c r="S656" s="288"/>
      <c r="T656" s="291"/>
      <c r="U656" s="291"/>
    </row>
    <row r="657" spans="1:21" ht="23.25" customHeight="1" x14ac:dyDescent="0.15">
      <c r="K657" s="45"/>
      <c r="L657" s="298"/>
      <c r="M657" s="299"/>
      <c r="N657" s="299"/>
      <c r="O657" s="288"/>
      <c r="P657" s="288"/>
      <c r="Q657" s="288"/>
      <c r="R657" s="288"/>
      <c r="S657" s="288"/>
      <c r="T657" s="291"/>
      <c r="U657" s="291"/>
    </row>
    <row r="658" spans="1:21" ht="23.25" customHeight="1" x14ac:dyDescent="0.15">
      <c r="A658" s="378"/>
      <c r="B658" s="379"/>
      <c r="C658" s="379"/>
      <c r="D658" s="259" t="s">
        <v>60</v>
      </c>
      <c r="E658" s="260"/>
      <c r="F658" s="260"/>
      <c r="G658" s="260"/>
      <c r="H658" s="261"/>
      <c r="I658" s="260" t="s">
        <v>43</v>
      </c>
      <c r="J658" s="261"/>
      <c r="K658" s="45"/>
      <c r="L658" s="298"/>
      <c r="M658" s="109"/>
      <c r="N658" s="109"/>
      <c r="O658" s="296"/>
      <c r="P658" s="296"/>
      <c r="Q658" s="296"/>
      <c r="R658" s="296"/>
      <c r="S658" s="296"/>
      <c r="T658" s="297"/>
      <c r="U658" s="297"/>
    </row>
    <row r="659" spans="1:21" ht="23.25" customHeight="1" x14ac:dyDescent="0.15">
      <c r="A659" s="380" t="s">
        <v>62</v>
      </c>
      <c r="B659" s="381"/>
      <c r="C659" s="382"/>
      <c r="D659" s="157" t="s">
        <v>1</v>
      </c>
      <c r="E659" s="158"/>
      <c r="F659" s="158"/>
      <c r="G659" s="158"/>
      <c r="H659" s="159"/>
      <c r="I659" s="315">
        <f>+I660+I668+T651+T659+T667+T671</f>
        <v>11</v>
      </c>
      <c r="J659" s="316"/>
      <c r="K659" s="45"/>
      <c r="L659" s="298"/>
      <c r="M659" s="337" t="s">
        <v>16</v>
      </c>
      <c r="N659" s="337"/>
      <c r="O659" s="287"/>
      <c r="P659" s="161"/>
      <c r="Q659" s="161"/>
      <c r="R659" s="161"/>
      <c r="S659" s="161"/>
      <c r="T659" s="290">
        <v>0</v>
      </c>
      <c r="U659" s="290"/>
    </row>
    <row r="660" spans="1:21" ht="23.25" customHeight="1" x14ac:dyDescent="0.15">
      <c r="A660" s="317" t="s">
        <v>63</v>
      </c>
      <c r="B660" s="320" t="s">
        <v>0</v>
      </c>
      <c r="C660" s="321"/>
      <c r="D660" s="324" t="s">
        <v>225</v>
      </c>
      <c r="E660" s="325"/>
      <c r="F660" s="325"/>
      <c r="G660" s="325"/>
      <c r="H660" s="326"/>
      <c r="I660" s="333">
        <v>1</v>
      </c>
      <c r="J660" s="334"/>
      <c r="L660" s="298"/>
      <c r="M660" s="299"/>
      <c r="N660" s="299"/>
      <c r="O660" s="288"/>
      <c r="P660" s="288"/>
      <c r="Q660" s="288"/>
      <c r="R660" s="288"/>
      <c r="S660" s="288"/>
      <c r="T660" s="291"/>
      <c r="U660" s="291"/>
    </row>
    <row r="661" spans="1:21" ht="23.25" customHeight="1" x14ac:dyDescent="0.15">
      <c r="A661" s="318"/>
      <c r="B661" s="322"/>
      <c r="C661" s="323"/>
      <c r="D661" s="327"/>
      <c r="E661" s="328"/>
      <c r="F661" s="328"/>
      <c r="G661" s="328"/>
      <c r="H661" s="329"/>
      <c r="I661" s="335"/>
      <c r="J661" s="336"/>
      <c r="L661" s="298"/>
      <c r="M661" s="299"/>
      <c r="N661" s="299"/>
      <c r="O661" s="288"/>
      <c r="P661" s="288"/>
      <c r="Q661" s="288"/>
      <c r="R661" s="288"/>
      <c r="S661" s="288"/>
      <c r="T661" s="291"/>
      <c r="U661" s="291"/>
    </row>
    <row r="662" spans="1:21" ht="23.25" customHeight="1" x14ac:dyDescent="0.15">
      <c r="A662" s="318"/>
      <c r="B662" s="322"/>
      <c r="C662" s="323"/>
      <c r="D662" s="327"/>
      <c r="E662" s="328"/>
      <c r="F662" s="328"/>
      <c r="G662" s="328"/>
      <c r="H662" s="329"/>
      <c r="I662" s="335"/>
      <c r="J662" s="336"/>
      <c r="L662" s="298"/>
      <c r="M662" s="299"/>
      <c r="N662" s="299"/>
      <c r="O662" s="288"/>
      <c r="P662" s="288"/>
      <c r="Q662" s="288"/>
      <c r="R662" s="288"/>
      <c r="S662" s="288"/>
      <c r="T662" s="291"/>
      <c r="U662" s="291"/>
    </row>
    <row r="663" spans="1:21" ht="23.25" customHeight="1" x14ac:dyDescent="0.15">
      <c r="A663" s="318"/>
      <c r="B663" s="322"/>
      <c r="C663" s="323"/>
      <c r="D663" s="327"/>
      <c r="E663" s="328"/>
      <c r="F663" s="328"/>
      <c r="G663" s="328"/>
      <c r="H663" s="329"/>
      <c r="I663" s="335"/>
      <c r="J663" s="336"/>
      <c r="L663" s="298"/>
      <c r="M663" s="299"/>
      <c r="N663" s="299"/>
      <c r="O663" s="288"/>
      <c r="P663" s="288"/>
      <c r="Q663" s="288"/>
      <c r="R663" s="288"/>
      <c r="S663" s="288"/>
      <c r="T663" s="291"/>
      <c r="U663" s="291"/>
    </row>
    <row r="664" spans="1:21" ht="23.25" customHeight="1" x14ac:dyDescent="0.15">
      <c r="A664" s="318"/>
      <c r="B664" s="322"/>
      <c r="C664" s="323"/>
      <c r="D664" s="327"/>
      <c r="E664" s="328"/>
      <c r="F664" s="328"/>
      <c r="G664" s="328"/>
      <c r="H664" s="329"/>
      <c r="I664" s="335"/>
      <c r="J664" s="336"/>
      <c r="L664" s="298"/>
      <c r="M664" s="299"/>
      <c r="N664" s="299"/>
      <c r="O664" s="288"/>
      <c r="P664" s="288"/>
      <c r="Q664" s="288"/>
      <c r="R664" s="288"/>
      <c r="S664" s="288"/>
      <c r="T664" s="291"/>
      <c r="U664" s="291"/>
    </row>
    <row r="665" spans="1:21" ht="23.25" customHeight="1" x14ac:dyDescent="0.15">
      <c r="A665" s="318"/>
      <c r="B665" s="322"/>
      <c r="C665" s="323"/>
      <c r="D665" s="327"/>
      <c r="E665" s="328"/>
      <c r="F665" s="328"/>
      <c r="G665" s="328"/>
      <c r="H665" s="329"/>
      <c r="I665" s="335"/>
      <c r="J665" s="336"/>
      <c r="L665" s="298"/>
      <c r="M665" s="299"/>
      <c r="N665" s="299"/>
      <c r="O665" s="288"/>
      <c r="P665" s="288"/>
      <c r="Q665" s="288"/>
      <c r="R665" s="288"/>
      <c r="S665" s="288"/>
      <c r="T665" s="291"/>
      <c r="U665" s="291"/>
    </row>
    <row r="666" spans="1:21" ht="23.25" customHeight="1" x14ac:dyDescent="0.15">
      <c r="A666" s="318"/>
      <c r="B666" s="322"/>
      <c r="C666" s="323"/>
      <c r="D666" s="327"/>
      <c r="E666" s="328"/>
      <c r="F666" s="328"/>
      <c r="G666" s="328"/>
      <c r="H666" s="329"/>
      <c r="I666" s="335"/>
      <c r="J666" s="336"/>
      <c r="L666" s="298"/>
      <c r="M666" s="338"/>
      <c r="N666" s="338"/>
      <c r="O666" s="289"/>
      <c r="P666" s="289"/>
      <c r="Q666" s="289"/>
      <c r="R666" s="289"/>
      <c r="S666" s="289"/>
      <c r="T666" s="292"/>
      <c r="U666" s="292"/>
    </row>
    <row r="667" spans="1:21" ht="23.25" customHeight="1" x14ac:dyDescent="0.15">
      <c r="A667" s="318"/>
      <c r="B667" s="322"/>
      <c r="C667" s="323"/>
      <c r="D667" s="330"/>
      <c r="E667" s="331"/>
      <c r="F667" s="331"/>
      <c r="G667" s="331"/>
      <c r="H667" s="332"/>
      <c r="I667" s="335"/>
      <c r="J667" s="336"/>
      <c r="L667" s="298"/>
      <c r="M667" s="337" t="s">
        <v>10</v>
      </c>
      <c r="N667" s="337"/>
      <c r="O667" s="287"/>
      <c r="P667" s="287"/>
      <c r="Q667" s="287"/>
      <c r="R667" s="287"/>
      <c r="S667" s="287"/>
      <c r="T667" s="290">
        <v>0</v>
      </c>
      <c r="U667" s="290"/>
    </row>
    <row r="668" spans="1:21" ht="23.25" customHeight="1" x14ac:dyDescent="0.15">
      <c r="A668" s="318"/>
      <c r="B668" s="322" t="s">
        <v>52</v>
      </c>
      <c r="C668" s="323"/>
      <c r="D668" s="341" t="s">
        <v>205</v>
      </c>
      <c r="E668" s="342"/>
      <c r="F668" s="342"/>
      <c r="G668" s="342"/>
      <c r="H668" s="343"/>
      <c r="I668" s="335">
        <v>10</v>
      </c>
      <c r="J668" s="336"/>
      <c r="L668" s="298"/>
      <c r="M668" s="299"/>
      <c r="N668" s="299"/>
      <c r="O668" s="295"/>
      <c r="P668" s="295"/>
      <c r="Q668" s="295"/>
      <c r="R668" s="295"/>
      <c r="S668" s="295"/>
      <c r="T668" s="291"/>
      <c r="U668" s="291"/>
    </row>
    <row r="669" spans="1:21" ht="23.25" customHeight="1" x14ac:dyDescent="0.15">
      <c r="A669" s="318"/>
      <c r="B669" s="322"/>
      <c r="C669" s="323"/>
      <c r="D669" s="344"/>
      <c r="E669" s="342"/>
      <c r="F669" s="342"/>
      <c r="G669" s="342"/>
      <c r="H669" s="343"/>
      <c r="I669" s="335"/>
      <c r="J669" s="336"/>
      <c r="L669" s="298"/>
      <c r="M669" s="299"/>
      <c r="N669" s="299"/>
      <c r="O669" s="295"/>
      <c r="P669" s="295"/>
      <c r="Q669" s="295"/>
      <c r="R669" s="295"/>
      <c r="S669" s="295"/>
      <c r="T669" s="291"/>
      <c r="U669" s="291"/>
    </row>
    <row r="670" spans="1:21" ht="23.25" customHeight="1" x14ac:dyDescent="0.15">
      <c r="A670" s="318"/>
      <c r="B670" s="322"/>
      <c r="C670" s="323"/>
      <c r="D670" s="344"/>
      <c r="E670" s="342"/>
      <c r="F670" s="342"/>
      <c r="G670" s="342"/>
      <c r="H670" s="343"/>
      <c r="I670" s="335"/>
      <c r="J670" s="336"/>
      <c r="L670" s="298"/>
      <c r="M670" s="338"/>
      <c r="N670" s="338"/>
      <c r="O670" s="63"/>
      <c r="P670" s="63"/>
      <c r="Q670" s="63"/>
      <c r="R670" s="63"/>
      <c r="S670" s="63"/>
      <c r="T670" s="292"/>
      <c r="U670" s="292"/>
    </row>
    <row r="671" spans="1:21" ht="23.25" customHeight="1" x14ac:dyDescent="0.15">
      <c r="A671" s="318"/>
      <c r="B671" s="322"/>
      <c r="C671" s="323"/>
      <c r="D671" s="344"/>
      <c r="E671" s="342"/>
      <c r="F671" s="342"/>
      <c r="G671" s="342"/>
      <c r="H671" s="343"/>
      <c r="I671" s="335"/>
      <c r="J671" s="336"/>
      <c r="L671" s="298"/>
      <c r="M671" s="111" t="s">
        <v>17</v>
      </c>
      <c r="N671" s="111"/>
      <c r="O671" s="350"/>
      <c r="P671" s="351"/>
      <c r="Q671" s="351"/>
      <c r="R671" s="351"/>
      <c r="S671" s="352"/>
      <c r="T671" s="359">
        <v>0</v>
      </c>
      <c r="U671" s="359"/>
    </row>
    <row r="672" spans="1:21" ht="23.25" customHeight="1" x14ac:dyDescent="0.15">
      <c r="A672" s="318"/>
      <c r="B672" s="322"/>
      <c r="C672" s="323"/>
      <c r="D672" s="344"/>
      <c r="E672" s="342"/>
      <c r="F672" s="342"/>
      <c r="G672" s="342"/>
      <c r="H672" s="343"/>
      <c r="I672" s="335"/>
      <c r="J672" s="336"/>
      <c r="L672" s="298"/>
      <c r="M672" s="299"/>
      <c r="N672" s="299"/>
      <c r="O672" s="353"/>
      <c r="P672" s="354"/>
      <c r="Q672" s="354"/>
      <c r="R672" s="354"/>
      <c r="S672" s="355"/>
      <c r="T672" s="291"/>
      <c r="U672" s="291"/>
    </row>
    <row r="673" spans="1:21" ht="23.25" customHeight="1" x14ac:dyDescent="0.15">
      <c r="A673" s="318"/>
      <c r="B673" s="322"/>
      <c r="C673" s="323"/>
      <c r="D673" s="344"/>
      <c r="E673" s="342"/>
      <c r="F673" s="342"/>
      <c r="G673" s="342"/>
      <c r="H673" s="343"/>
      <c r="I673" s="335"/>
      <c r="J673" s="336"/>
      <c r="L673" s="298"/>
      <c r="M673" s="299"/>
      <c r="N673" s="299"/>
      <c r="O673" s="353"/>
      <c r="P673" s="354"/>
      <c r="Q673" s="354"/>
      <c r="R673" s="354"/>
      <c r="S673" s="355"/>
      <c r="T673" s="291"/>
      <c r="U673" s="291"/>
    </row>
    <row r="674" spans="1:21" ht="23.25" customHeight="1" x14ac:dyDescent="0.15">
      <c r="A674" s="318"/>
      <c r="B674" s="322"/>
      <c r="C674" s="323"/>
      <c r="D674" s="344"/>
      <c r="E674" s="342"/>
      <c r="F674" s="342"/>
      <c r="G674" s="342"/>
      <c r="H674" s="343"/>
      <c r="I674" s="335"/>
      <c r="J674" s="336"/>
      <c r="L674" s="298"/>
      <c r="M674" s="299"/>
      <c r="N674" s="299"/>
      <c r="O674" s="356"/>
      <c r="P674" s="357"/>
      <c r="Q674" s="357"/>
      <c r="R674" s="357"/>
      <c r="S674" s="358"/>
      <c r="T674" s="291"/>
      <c r="U674" s="291"/>
    </row>
    <row r="675" spans="1:21" ht="23.25" customHeight="1" x14ac:dyDescent="0.15">
      <c r="A675" s="319"/>
      <c r="B675" s="339"/>
      <c r="C675" s="340"/>
      <c r="D675" s="345"/>
      <c r="E675" s="346"/>
      <c r="F675" s="346"/>
      <c r="G675" s="346"/>
      <c r="H675" s="347"/>
      <c r="I675" s="348"/>
      <c r="J675" s="349"/>
      <c r="L675" s="293" t="s">
        <v>64</v>
      </c>
      <c r="M675" s="294"/>
      <c r="N675" s="294"/>
      <c r="O675" s="294"/>
      <c r="P675" s="294"/>
      <c r="Q675" s="294"/>
      <c r="R675" s="294"/>
      <c r="S675" s="294"/>
      <c r="T675" s="285">
        <f>I651-I659</f>
        <v>7</v>
      </c>
      <c r="U675" s="286"/>
    </row>
    <row r="676" spans="1:21" ht="23.25" customHeight="1" x14ac:dyDescent="0.15">
      <c r="A676" s="14"/>
      <c r="B676" s="44"/>
      <c r="C676" s="44"/>
      <c r="D676" s="44"/>
      <c r="E676" s="44"/>
      <c r="F676" s="44"/>
      <c r="G676" s="44"/>
      <c r="H676" s="44"/>
      <c r="I676" s="44"/>
      <c r="J676" s="44"/>
      <c r="L676" s="284" t="s">
        <v>244</v>
      </c>
      <c r="M676" s="284"/>
      <c r="N676" s="284"/>
      <c r="O676" s="284"/>
      <c r="P676" s="284"/>
      <c r="Q676" s="284"/>
      <c r="R676" s="284"/>
      <c r="S676" s="284"/>
      <c r="T676" s="284"/>
      <c r="U676" s="284"/>
    </row>
    <row r="677" spans="1:21" ht="23.25" customHeight="1" x14ac:dyDescent="0.15">
      <c r="A677" s="4"/>
      <c r="B677" s="43"/>
      <c r="C677" s="43"/>
      <c r="D677" s="43"/>
      <c r="E677" s="43"/>
      <c r="F677" s="43"/>
      <c r="G677" s="43"/>
      <c r="H677" s="43"/>
      <c r="I677" s="43"/>
      <c r="J677" s="43"/>
      <c r="L677" s="57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1:21" ht="23.25" customHeight="1" x14ac:dyDescent="0.15">
      <c r="A678" s="4"/>
      <c r="B678" s="43"/>
      <c r="C678" s="43"/>
      <c r="D678" s="43"/>
      <c r="E678" s="43"/>
      <c r="F678" s="43"/>
      <c r="G678" s="43"/>
      <c r="H678" s="43"/>
      <c r="I678" s="43"/>
      <c r="J678" s="43"/>
      <c r="L678" s="57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1:21" ht="23.25" customHeight="1" x14ac:dyDescent="0.15">
      <c r="A679" s="4"/>
      <c r="B679" s="43"/>
      <c r="C679" s="43"/>
      <c r="D679" s="43"/>
      <c r="E679" s="43"/>
      <c r="F679" s="43"/>
      <c r="G679" s="43"/>
      <c r="H679" s="43"/>
      <c r="I679" s="43"/>
      <c r="J679" s="43"/>
      <c r="L679" s="57"/>
      <c r="M679" s="57"/>
      <c r="N679" s="57"/>
      <c r="O679" s="57"/>
      <c r="P679" s="57"/>
      <c r="Q679" s="57"/>
      <c r="R679" s="57"/>
      <c r="S679" s="57"/>
      <c r="T679" s="57"/>
      <c r="U679" s="57"/>
    </row>
    <row r="681" spans="1:21" ht="21" customHeight="1" x14ac:dyDescent="0.15">
      <c r="A681" s="253" t="s">
        <v>28</v>
      </c>
      <c r="B681" s="253"/>
      <c r="C681" s="253"/>
      <c r="D681" s="253"/>
      <c r="E681" s="253"/>
      <c r="F681" s="253"/>
      <c r="G681" s="253"/>
      <c r="H681" s="253"/>
      <c r="I681" s="253"/>
      <c r="J681" s="253"/>
      <c r="S681" s="383" t="s">
        <v>71</v>
      </c>
      <c r="T681" s="383"/>
      <c r="U681" s="383"/>
    </row>
    <row r="682" spans="1:21" ht="21" customHeight="1" x14ac:dyDescent="0.15">
      <c r="A682" s="40" t="s">
        <v>232</v>
      </c>
      <c r="B682" s="40"/>
      <c r="C682" s="40"/>
      <c r="D682" s="40"/>
      <c r="E682" s="40"/>
      <c r="F682" s="40"/>
      <c r="G682" s="40"/>
      <c r="H682" s="40"/>
      <c r="I682" s="40"/>
      <c r="J682" s="40"/>
    </row>
    <row r="683" spans="1:21" ht="21" customHeight="1" x14ac:dyDescent="0.15">
      <c r="A683" s="13"/>
      <c r="B683" s="384" t="s">
        <v>156</v>
      </c>
      <c r="C683" s="384"/>
      <c r="D683" s="384"/>
      <c r="E683" s="384"/>
      <c r="F683" s="384"/>
      <c r="G683" s="384"/>
      <c r="H683" s="384"/>
      <c r="I683" s="384"/>
      <c r="J683" s="384"/>
    </row>
    <row r="684" spans="1:21" ht="21" customHeight="1" x14ac:dyDescent="0.15">
      <c r="A684" s="378"/>
      <c r="B684" s="379"/>
      <c r="C684" s="379"/>
      <c r="D684" s="259" t="s">
        <v>7</v>
      </c>
      <c r="E684" s="260"/>
      <c r="F684" s="260"/>
      <c r="G684" s="260"/>
      <c r="H684" s="261"/>
      <c r="I684" s="260" t="s">
        <v>43</v>
      </c>
      <c r="J684" s="261"/>
      <c r="L684" s="153"/>
      <c r="M684" s="153"/>
      <c r="N684" s="153"/>
      <c r="O684" s="154" t="s">
        <v>60</v>
      </c>
      <c r="P684" s="154"/>
      <c r="Q684" s="154"/>
      <c r="R684" s="154"/>
      <c r="S684" s="154"/>
      <c r="T684" s="154" t="s">
        <v>43</v>
      </c>
      <c r="U684" s="154"/>
    </row>
    <row r="685" spans="1:21" ht="21" customHeight="1" x14ac:dyDescent="0.15">
      <c r="A685" s="380" t="s">
        <v>13</v>
      </c>
      <c r="B685" s="381"/>
      <c r="C685" s="382"/>
      <c r="D685" s="157" t="s">
        <v>1</v>
      </c>
      <c r="E685" s="158"/>
      <c r="F685" s="158"/>
      <c r="G685" s="158"/>
      <c r="H685" s="159"/>
      <c r="I685" s="315">
        <f>SUM(I686:J689)</f>
        <v>5</v>
      </c>
      <c r="J685" s="316"/>
      <c r="L685" s="298" t="s">
        <v>12</v>
      </c>
      <c r="M685" s="299" t="s">
        <v>26</v>
      </c>
      <c r="N685" s="299"/>
      <c r="O685" s="295"/>
      <c r="P685" s="288"/>
      <c r="Q685" s="288"/>
      <c r="R685" s="288"/>
      <c r="S685" s="288"/>
      <c r="T685" s="291">
        <v>0</v>
      </c>
      <c r="U685" s="291"/>
    </row>
    <row r="686" spans="1:21" ht="21" customHeight="1" x14ac:dyDescent="0.15">
      <c r="A686" s="360" t="s">
        <v>6</v>
      </c>
      <c r="B686" s="362" t="s">
        <v>157</v>
      </c>
      <c r="C686" s="431"/>
      <c r="D686" s="229" t="s">
        <v>158</v>
      </c>
      <c r="E686" s="432"/>
      <c r="F686" s="432"/>
      <c r="G686" s="432"/>
      <c r="H686" s="230"/>
      <c r="I686" s="433">
        <v>0</v>
      </c>
      <c r="J686" s="434"/>
      <c r="L686" s="298"/>
      <c r="M686" s="299"/>
      <c r="N686" s="299"/>
      <c r="O686" s="288"/>
      <c r="P686" s="288"/>
      <c r="Q686" s="288"/>
      <c r="R686" s="288"/>
      <c r="S686" s="288"/>
      <c r="T686" s="291"/>
      <c r="U686" s="291"/>
    </row>
    <row r="687" spans="1:21" ht="21" customHeight="1" x14ac:dyDescent="0.15">
      <c r="A687" s="360"/>
      <c r="B687" s="364" t="s">
        <v>159</v>
      </c>
      <c r="C687" s="365"/>
      <c r="D687" s="366" t="s">
        <v>160</v>
      </c>
      <c r="E687" s="367"/>
      <c r="F687" s="367"/>
      <c r="G687" s="367"/>
      <c r="H687" s="368"/>
      <c r="I687" s="369">
        <v>5</v>
      </c>
      <c r="J687" s="370"/>
      <c r="K687" s="45"/>
      <c r="L687" s="298"/>
      <c r="M687" s="299"/>
      <c r="N687" s="299"/>
      <c r="O687" s="288"/>
      <c r="P687" s="288"/>
      <c r="Q687" s="288"/>
      <c r="R687" s="288"/>
      <c r="S687" s="288"/>
      <c r="T687" s="291"/>
      <c r="U687" s="291"/>
    </row>
    <row r="688" spans="1:21" ht="21" customHeight="1" x14ac:dyDescent="0.15">
      <c r="A688" s="360"/>
      <c r="B688" s="371"/>
      <c r="C688" s="372"/>
      <c r="D688" s="366"/>
      <c r="E688" s="367"/>
      <c r="F688" s="367"/>
      <c r="G688" s="367"/>
      <c r="H688" s="368"/>
      <c r="I688" s="369"/>
      <c r="J688" s="370"/>
      <c r="K688" s="45"/>
      <c r="L688" s="298"/>
      <c r="M688" s="299"/>
      <c r="N688" s="299"/>
      <c r="O688" s="288"/>
      <c r="P688" s="288"/>
      <c r="Q688" s="288"/>
      <c r="R688" s="288"/>
      <c r="S688" s="288"/>
      <c r="T688" s="291"/>
      <c r="U688" s="291"/>
    </row>
    <row r="689" spans="1:21" ht="21" customHeight="1" x14ac:dyDescent="0.15">
      <c r="A689" s="361"/>
      <c r="B689" s="373"/>
      <c r="C689" s="374"/>
      <c r="D689" s="375"/>
      <c r="E689" s="376"/>
      <c r="F689" s="376"/>
      <c r="G689" s="376"/>
      <c r="H689" s="377"/>
      <c r="I689" s="131"/>
      <c r="J689" s="132"/>
      <c r="K689" s="45"/>
      <c r="L689" s="298"/>
      <c r="M689" s="299"/>
      <c r="N689" s="299"/>
      <c r="O689" s="288"/>
      <c r="P689" s="288"/>
      <c r="Q689" s="288"/>
      <c r="R689" s="288"/>
      <c r="S689" s="288"/>
      <c r="T689" s="291"/>
      <c r="U689" s="291"/>
    </row>
    <row r="690" spans="1:21" ht="21" customHeight="1" x14ac:dyDescent="0.15">
      <c r="A690" s="5"/>
      <c r="B690" s="45"/>
      <c r="C690" s="45"/>
      <c r="D690" s="46"/>
      <c r="E690" s="46"/>
      <c r="F690" s="46"/>
      <c r="G690" s="46"/>
      <c r="H690" s="46"/>
      <c r="I690" s="46"/>
      <c r="J690" s="46"/>
      <c r="K690" s="45"/>
      <c r="L690" s="298"/>
      <c r="M690" s="299"/>
      <c r="N690" s="299"/>
      <c r="O690" s="288"/>
      <c r="P690" s="288"/>
      <c r="Q690" s="288"/>
      <c r="R690" s="288"/>
      <c r="S690" s="288"/>
      <c r="T690" s="291"/>
      <c r="U690" s="291"/>
    </row>
    <row r="691" spans="1:21" ht="23.25" customHeight="1" x14ac:dyDescent="0.15">
      <c r="K691" s="45"/>
      <c r="L691" s="298"/>
      <c r="M691" s="299"/>
      <c r="N691" s="299"/>
      <c r="O691" s="288"/>
      <c r="P691" s="288"/>
      <c r="Q691" s="288"/>
      <c r="R691" s="288"/>
      <c r="S691" s="288"/>
      <c r="T691" s="291"/>
      <c r="U691" s="291"/>
    </row>
    <row r="692" spans="1:21" ht="23.25" customHeight="1" x14ac:dyDescent="0.15">
      <c r="A692" s="378"/>
      <c r="B692" s="379"/>
      <c r="C692" s="379"/>
      <c r="D692" s="259" t="s">
        <v>60</v>
      </c>
      <c r="E692" s="260"/>
      <c r="F692" s="260"/>
      <c r="G692" s="260"/>
      <c r="H692" s="261"/>
      <c r="I692" s="260" t="s">
        <v>43</v>
      </c>
      <c r="J692" s="261"/>
      <c r="K692" s="45"/>
      <c r="L692" s="298"/>
      <c r="M692" s="109"/>
      <c r="N692" s="109"/>
      <c r="O692" s="296"/>
      <c r="P692" s="296"/>
      <c r="Q692" s="296"/>
      <c r="R692" s="296"/>
      <c r="S692" s="296"/>
      <c r="T692" s="297"/>
      <c r="U692" s="297"/>
    </row>
    <row r="693" spans="1:21" ht="23.25" customHeight="1" x14ac:dyDescent="0.15">
      <c r="A693" s="380" t="s">
        <v>62</v>
      </c>
      <c r="B693" s="381"/>
      <c r="C693" s="382"/>
      <c r="D693" s="157" t="s">
        <v>1</v>
      </c>
      <c r="E693" s="158"/>
      <c r="F693" s="158"/>
      <c r="G693" s="158"/>
      <c r="H693" s="159"/>
      <c r="I693" s="315">
        <f>+I694+I702+T685+T693+T696+T699</f>
        <v>170</v>
      </c>
      <c r="J693" s="316"/>
      <c r="K693" s="45"/>
      <c r="L693" s="298"/>
      <c r="M693" s="300" t="s">
        <v>16</v>
      </c>
      <c r="N693" s="301"/>
      <c r="O693" s="194"/>
      <c r="P693" s="422"/>
      <c r="Q693" s="422"/>
      <c r="R693" s="422"/>
      <c r="S693" s="195"/>
      <c r="T693" s="402">
        <v>0</v>
      </c>
      <c r="U693" s="403"/>
    </row>
    <row r="694" spans="1:21" ht="23.25" customHeight="1" x14ac:dyDescent="0.15">
      <c r="A694" s="317" t="s">
        <v>63</v>
      </c>
      <c r="B694" s="320" t="s">
        <v>0</v>
      </c>
      <c r="C694" s="321"/>
      <c r="D694" s="324" t="s">
        <v>233</v>
      </c>
      <c r="E694" s="325"/>
      <c r="F694" s="325"/>
      <c r="G694" s="325"/>
      <c r="H694" s="326"/>
      <c r="I694" s="333">
        <v>11</v>
      </c>
      <c r="J694" s="334"/>
      <c r="L694" s="298"/>
      <c r="M694" s="302"/>
      <c r="N694" s="303"/>
      <c r="O694" s="196"/>
      <c r="P694" s="413"/>
      <c r="Q694" s="413"/>
      <c r="R694" s="413"/>
      <c r="S694" s="197"/>
      <c r="T694" s="404"/>
      <c r="U694" s="405"/>
    </row>
    <row r="695" spans="1:21" ht="23.25" customHeight="1" x14ac:dyDescent="0.15">
      <c r="A695" s="318"/>
      <c r="B695" s="322"/>
      <c r="C695" s="323"/>
      <c r="D695" s="327"/>
      <c r="E695" s="328"/>
      <c r="F695" s="328"/>
      <c r="G695" s="328"/>
      <c r="H695" s="329"/>
      <c r="I695" s="335"/>
      <c r="J695" s="336"/>
      <c r="L695" s="298"/>
      <c r="M695" s="302"/>
      <c r="N695" s="303"/>
      <c r="O695" s="196"/>
      <c r="P695" s="413"/>
      <c r="Q695" s="413"/>
      <c r="R695" s="413"/>
      <c r="S695" s="197"/>
      <c r="T695" s="404"/>
      <c r="U695" s="405"/>
    </row>
    <row r="696" spans="1:21" ht="23.25" customHeight="1" x14ac:dyDescent="0.15">
      <c r="A696" s="318"/>
      <c r="B696" s="322"/>
      <c r="C696" s="323"/>
      <c r="D696" s="327"/>
      <c r="E696" s="328"/>
      <c r="F696" s="328"/>
      <c r="G696" s="328"/>
      <c r="H696" s="329"/>
      <c r="I696" s="335"/>
      <c r="J696" s="336"/>
      <c r="L696" s="298"/>
      <c r="M696" s="300" t="s">
        <v>10</v>
      </c>
      <c r="N696" s="301"/>
      <c r="O696" s="194" t="s">
        <v>162</v>
      </c>
      <c r="P696" s="422"/>
      <c r="Q696" s="422"/>
      <c r="R696" s="422"/>
      <c r="S696" s="195"/>
      <c r="T696" s="402">
        <v>33</v>
      </c>
      <c r="U696" s="403"/>
    </row>
    <row r="697" spans="1:21" ht="23.25" customHeight="1" x14ac:dyDescent="0.15">
      <c r="A697" s="318"/>
      <c r="B697" s="322"/>
      <c r="C697" s="323"/>
      <c r="D697" s="327"/>
      <c r="E697" s="328"/>
      <c r="F697" s="328"/>
      <c r="G697" s="328"/>
      <c r="H697" s="329"/>
      <c r="I697" s="335"/>
      <c r="J697" s="336"/>
      <c r="L697" s="298"/>
      <c r="M697" s="302"/>
      <c r="N697" s="303"/>
      <c r="O697" s="196"/>
      <c r="P697" s="413"/>
      <c r="Q697" s="413"/>
      <c r="R697" s="413"/>
      <c r="S697" s="197"/>
      <c r="T697" s="404"/>
      <c r="U697" s="405"/>
    </row>
    <row r="698" spans="1:21" ht="23.25" customHeight="1" x14ac:dyDescent="0.15">
      <c r="A698" s="318"/>
      <c r="B698" s="322"/>
      <c r="C698" s="323"/>
      <c r="D698" s="327"/>
      <c r="E698" s="328"/>
      <c r="F698" s="328"/>
      <c r="G698" s="328"/>
      <c r="H698" s="329"/>
      <c r="I698" s="335"/>
      <c r="J698" s="336"/>
      <c r="L698" s="298"/>
      <c r="M698" s="410"/>
      <c r="N698" s="411"/>
      <c r="O698" s="198"/>
      <c r="P698" s="414"/>
      <c r="Q698" s="414"/>
      <c r="R698" s="414"/>
      <c r="S698" s="199"/>
      <c r="T698" s="417"/>
      <c r="U698" s="193"/>
    </row>
    <row r="699" spans="1:21" ht="23.25" customHeight="1" x14ac:dyDescent="0.15">
      <c r="A699" s="318"/>
      <c r="B699" s="322"/>
      <c r="C699" s="323"/>
      <c r="D699" s="327"/>
      <c r="E699" s="328"/>
      <c r="F699" s="328"/>
      <c r="G699" s="328"/>
      <c r="H699" s="329"/>
      <c r="I699" s="335"/>
      <c r="J699" s="336"/>
      <c r="L699" s="298"/>
      <c r="M699" s="302" t="s">
        <v>17</v>
      </c>
      <c r="N699" s="303"/>
      <c r="O699" s="196" t="s">
        <v>163</v>
      </c>
      <c r="P699" s="413"/>
      <c r="Q699" s="413"/>
      <c r="R699" s="413"/>
      <c r="S699" s="197"/>
      <c r="T699" s="404">
        <v>113</v>
      </c>
      <c r="U699" s="405"/>
    </row>
    <row r="700" spans="1:21" ht="23.25" customHeight="1" x14ac:dyDescent="0.15">
      <c r="A700" s="318"/>
      <c r="B700" s="322"/>
      <c r="C700" s="323"/>
      <c r="D700" s="327"/>
      <c r="E700" s="328"/>
      <c r="F700" s="328"/>
      <c r="G700" s="328"/>
      <c r="H700" s="329"/>
      <c r="I700" s="335"/>
      <c r="J700" s="336"/>
      <c r="L700" s="298"/>
      <c r="M700" s="302"/>
      <c r="N700" s="303"/>
      <c r="O700" s="196"/>
      <c r="P700" s="413"/>
      <c r="Q700" s="413"/>
      <c r="R700" s="413"/>
      <c r="S700" s="197"/>
      <c r="T700" s="404"/>
      <c r="U700" s="405"/>
    </row>
    <row r="701" spans="1:21" ht="23.25" customHeight="1" x14ac:dyDescent="0.15">
      <c r="A701" s="318"/>
      <c r="B701" s="322"/>
      <c r="C701" s="323"/>
      <c r="D701" s="330"/>
      <c r="E701" s="331"/>
      <c r="F701" s="331"/>
      <c r="G701" s="331"/>
      <c r="H701" s="332"/>
      <c r="I701" s="335"/>
      <c r="J701" s="336"/>
      <c r="L701" s="298"/>
      <c r="M701" s="302"/>
      <c r="N701" s="303"/>
      <c r="O701" s="196"/>
      <c r="P701" s="413"/>
      <c r="Q701" s="413"/>
      <c r="R701" s="413"/>
      <c r="S701" s="197"/>
      <c r="T701" s="404"/>
      <c r="U701" s="405"/>
    </row>
    <row r="702" spans="1:21" ht="23.25" customHeight="1" x14ac:dyDescent="0.15">
      <c r="A702" s="318"/>
      <c r="B702" s="322" t="s">
        <v>52</v>
      </c>
      <c r="C702" s="323"/>
      <c r="D702" s="341" t="s">
        <v>164</v>
      </c>
      <c r="E702" s="342"/>
      <c r="F702" s="342"/>
      <c r="G702" s="342"/>
      <c r="H702" s="343"/>
      <c r="I702" s="335">
        <v>13</v>
      </c>
      <c r="J702" s="336"/>
      <c r="L702" s="298"/>
      <c r="M702" s="302"/>
      <c r="N702" s="303"/>
      <c r="O702" s="196"/>
      <c r="P702" s="413"/>
      <c r="Q702" s="413"/>
      <c r="R702" s="413"/>
      <c r="S702" s="197"/>
      <c r="T702" s="404"/>
      <c r="U702" s="405"/>
    </row>
    <row r="703" spans="1:21" ht="23.25" customHeight="1" x14ac:dyDescent="0.15">
      <c r="A703" s="318"/>
      <c r="B703" s="322"/>
      <c r="C703" s="323"/>
      <c r="D703" s="344"/>
      <c r="E703" s="342"/>
      <c r="F703" s="342"/>
      <c r="G703" s="342"/>
      <c r="H703" s="343"/>
      <c r="I703" s="335"/>
      <c r="J703" s="336"/>
      <c r="L703" s="298"/>
      <c r="M703" s="302"/>
      <c r="N703" s="303"/>
      <c r="O703" s="196"/>
      <c r="P703" s="413"/>
      <c r="Q703" s="413"/>
      <c r="R703" s="413"/>
      <c r="S703" s="197"/>
      <c r="T703" s="404"/>
      <c r="U703" s="405"/>
    </row>
    <row r="704" spans="1:21" ht="23.25" customHeight="1" x14ac:dyDescent="0.15">
      <c r="A704" s="318"/>
      <c r="B704" s="322"/>
      <c r="C704" s="323"/>
      <c r="D704" s="344"/>
      <c r="E704" s="342"/>
      <c r="F704" s="342"/>
      <c r="G704" s="342"/>
      <c r="H704" s="343"/>
      <c r="I704" s="335"/>
      <c r="J704" s="336"/>
      <c r="L704" s="298"/>
      <c r="M704" s="302"/>
      <c r="N704" s="303"/>
      <c r="O704" s="196"/>
      <c r="P704" s="413"/>
      <c r="Q704" s="413"/>
      <c r="R704" s="413"/>
      <c r="S704" s="197"/>
      <c r="T704" s="404"/>
      <c r="U704" s="405"/>
    </row>
    <row r="705" spans="1:21" ht="23.25" customHeight="1" x14ac:dyDescent="0.15">
      <c r="A705" s="318"/>
      <c r="B705" s="322"/>
      <c r="C705" s="323"/>
      <c r="D705" s="344"/>
      <c r="E705" s="342"/>
      <c r="F705" s="342"/>
      <c r="G705" s="342"/>
      <c r="H705" s="343"/>
      <c r="I705" s="335"/>
      <c r="J705" s="336"/>
      <c r="L705" s="298"/>
      <c r="M705" s="302"/>
      <c r="N705" s="303"/>
      <c r="O705" s="196"/>
      <c r="P705" s="413"/>
      <c r="Q705" s="413"/>
      <c r="R705" s="413"/>
      <c r="S705" s="197"/>
      <c r="T705" s="404"/>
      <c r="U705" s="405"/>
    </row>
    <row r="706" spans="1:21" ht="23.25" customHeight="1" x14ac:dyDescent="0.15">
      <c r="A706" s="318"/>
      <c r="B706" s="322"/>
      <c r="C706" s="323"/>
      <c r="D706" s="344"/>
      <c r="E706" s="342"/>
      <c r="F706" s="342"/>
      <c r="G706" s="342"/>
      <c r="H706" s="343"/>
      <c r="I706" s="335"/>
      <c r="J706" s="336"/>
      <c r="L706" s="298"/>
      <c r="M706" s="302"/>
      <c r="N706" s="303"/>
      <c r="O706" s="196"/>
      <c r="P706" s="413"/>
      <c r="Q706" s="413"/>
      <c r="R706" s="413"/>
      <c r="S706" s="197"/>
      <c r="T706" s="404"/>
      <c r="U706" s="405"/>
    </row>
    <row r="707" spans="1:21" ht="23.25" customHeight="1" x14ac:dyDescent="0.15">
      <c r="A707" s="318"/>
      <c r="B707" s="322"/>
      <c r="C707" s="323"/>
      <c r="D707" s="344"/>
      <c r="E707" s="342"/>
      <c r="F707" s="342"/>
      <c r="G707" s="342"/>
      <c r="H707" s="343"/>
      <c r="I707" s="335"/>
      <c r="J707" s="336"/>
      <c r="L707" s="298"/>
      <c r="M707" s="302"/>
      <c r="N707" s="303"/>
      <c r="O707" s="196"/>
      <c r="P707" s="413"/>
      <c r="Q707" s="413"/>
      <c r="R707" s="413"/>
      <c r="S707" s="197"/>
      <c r="T707" s="404"/>
      <c r="U707" s="405"/>
    </row>
    <row r="708" spans="1:21" ht="23.25" customHeight="1" x14ac:dyDescent="0.15">
      <c r="A708" s="318"/>
      <c r="B708" s="322"/>
      <c r="C708" s="323"/>
      <c r="D708" s="344"/>
      <c r="E708" s="342"/>
      <c r="F708" s="342"/>
      <c r="G708" s="342"/>
      <c r="H708" s="343"/>
      <c r="I708" s="335"/>
      <c r="J708" s="336"/>
      <c r="L708" s="298"/>
      <c r="M708" s="304"/>
      <c r="N708" s="305"/>
      <c r="O708" s="423"/>
      <c r="P708" s="424"/>
      <c r="Q708" s="424"/>
      <c r="R708" s="424"/>
      <c r="S708" s="425"/>
      <c r="T708" s="406"/>
      <c r="U708" s="407"/>
    </row>
    <row r="709" spans="1:21" ht="23.25" customHeight="1" x14ac:dyDescent="0.15">
      <c r="A709" s="319"/>
      <c r="B709" s="339"/>
      <c r="C709" s="340"/>
      <c r="D709" s="345"/>
      <c r="E709" s="346"/>
      <c r="F709" s="346"/>
      <c r="G709" s="346"/>
      <c r="H709" s="347"/>
      <c r="I709" s="348"/>
      <c r="J709" s="349"/>
      <c r="L709" s="293" t="s">
        <v>64</v>
      </c>
      <c r="M709" s="294"/>
      <c r="N709" s="294"/>
      <c r="O709" s="294"/>
      <c r="P709" s="294"/>
      <c r="Q709" s="294"/>
      <c r="R709" s="294"/>
      <c r="S709" s="294"/>
      <c r="T709" s="315">
        <f>+I685-I693</f>
        <v>-165</v>
      </c>
      <c r="U709" s="316"/>
    </row>
    <row r="710" spans="1:21" ht="23.25" customHeight="1" x14ac:dyDescent="0.1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L710" s="284" t="s">
        <v>244</v>
      </c>
      <c r="M710" s="284"/>
      <c r="N710" s="284"/>
      <c r="O710" s="284"/>
      <c r="P710" s="284"/>
      <c r="Q710" s="284"/>
      <c r="R710" s="284"/>
      <c r="S710" s="284"/>
      <c r="T710" s="284"/>
      <c r="U710" s="284"/>
    </row>
    <row r="711" spans="1:21" ht="21" customHeight="1" x14ac:dyDescent="0.15">
      <c r="L711" s="57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1:21" ht="21" customHeight="1" x14ac:dyDescent="0.15">
      <c r="L712" s="57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1:21" ht="21" customHeight="1" x14ac:dyDescent="0.15">
      <c r="L713" s="57"/>
      <c r="M713" s="57"/>
      <c r="N713" s="57"/>
      <c r="O713" s="57"/>
      <c r="P713" s="57"/>
      <c r="Q713" s="57"/>
      <c r="R713" s="57"/>
      <c r="S713" s="57"/>
      <c r="T713" s="57"/>
      <c r="U713" s="57"/>
    </row>
    <row r="715" spans="1:21" ht="21" customHeight="1" x14ac:dyDescent="0.15">
      <c r="A715" s="253" t="s">
        <v>28</v>
      </c>
      <c r="B715" s="253"/>
      <c r="C715" s="253"/>
      <c r="D715" s="253"/>
      <c r="E715" s="253"/>
      <c r="F715" s="253"/>
      <c r="G715" s="253"/>
      <c r="H715" s="253"/>
      <c r="I715" s="253"/>
      <c r="J715" s="253"/>
      <c r="S715" s="383" t="s">
        <v>71</v>
      </c>
      <c r="T715" s="383"/>
      <c r="U715" s="383"/>
    </row>
    <row r="716" spans="1:21" ht="21" customHeight="1" x14ac:dyDescent="0.15">
      <c r="A716" s="40" t="s">
        <v>232</v>
      </c>
      <c r="B716" s="40"/>
      <c r="C716" s="40"/>
      <c r="D716" s="40"/>
      <c r="E716" s="40"/>
      <c r="F716" s="40"/>
      <c r="G716" s="40"/>
      <c r="H716" s="40"/>
      <c r="I716" s="40"/>
      <c r="J716" s="40"/>
    </row>
    <row r="717" spans="1:21" ht="21" customHeight="1" x14ac:dyDescent="0.15">
      <c r="A717" s="13"/>
      <c r="B717" s="384" t="s">
        <v>234</v>
      </c>
      <c r="C717" s="384"/>
      <c r="D717" s="384"/>
      <c r="E717" s="384"/>
      <c r="F717" s="384"/>
      <c r="G717" s="384"/>
      <c r="H717" s="384"/>
      <c r="I717" s="384"/>
      <c r="J717" s="384"/>
    </row>
    <row r="718" spans="1:21" ht="21" customHeight="1" x14ac:dyDescent="0.15">
      <c r="A718" s="378"/>
      <c r="B718" s="379"/>
      <c r="C718" s="379"/>
      <c r="D718" s="259" t="s">
        <v>7</v>
      </c>
      <c r="E718" s="260"/>
      <c r="F718" s="260"/>
      <c r="G718" s="260"/>
      <c r="H718" s="261"/>
      <c r="I718" s="260" t="s">
        <v>43</v>
      </c>
      <c r="J718" s="261"/>
      <c r="L718" s="153"/>
      <c r="M718" s="153"/>
      <c r="N718" s="153"/>
      <c r="O718" s="154" t="s">
        <v>60</v>
      </c>
      <c r="P718" s="154"/>
      <c r="Q718" s="154"/>
      <c r="R718" s="154"/>
      <c r="S718" s="154"/>
      <c r="T718" s="154" t="s">
        <v>43</v>
      </c>
      <c r="U718" s="154"/>
    </row>
    <row r="719" spans="1:21" ht="21" customHeight="1" x14ac:dyDescent="0.15">
      <c r="A719" s="380" t="s">
        <v>13</v>
      </c>
      <c r="B719" s="381"/>
      <c r="C719" s="382"/>
      <c r="D719" s="157" t="s">
        <v>1</v>
      </c>
      <c r="E719" s="158"/>
      <c r="F719" s="158"/>
      <c r="G719" s="158"/>
      <c r="H719" s="159"/>
      <c r="I719" s="315">
        <f>SUM(I720:J724)</f>
        <v>2028</v>
      </c>
      <c r="J719" s="316"/>
      <c r="L719" s="298" t="s">
        <v>12</v>
      </c>
      <c r="M719" s="299" t="s">
        <v>26</v>
      </c>
      <c r="N719" s="299"/>
      <c r="O719" s="295"/>
      <c r="P719" s="288"/>
      <c r="Q719" s="288"/>
      <c r="R719" s="288"/>
      <c r="S719" s="288"/>
      <c r="T719" s="291">
        <v>0</v>
      </c>
      <c r="U719" s="291"/>
    </row>
    <row r="720" spans="1:21" ht="21" customHeight="1" x14ac:dyDescent="0.15">
      <c r="A720" s="298" t="s">
        <v>6</v>
      </c>
      <c r="B720" s="362" t="s">
        <v>166</v>
      </c>
      <c r="C720" s="363"/>
      <c r="D720" s="344" t="s">
        <v>209</v>
      </c>
      <c r="E720" s="342"/>
      <c r="F720" s="342"/>
      <c r="G720" s="342"/>
      <c r="H720" s="343"/>
      <c r="I720" s="335">
        <f>+(600*20*6)*0.001</f>
        <v>72</v>
      </c>
      <c r="J720" s="336"/>
      <c r="L720" s="298"/>
      <c r="M720" s="299"/>
      <c r="N720" s="299"/>
      <c r="O720" s="288"/>
      <c r="P720" s="288"/>
      <c r="Q720" s="288"/>
      <c r="R720" s="288"/>
      <c r="S720" s="288"/>
      <c r="T720" s="291"/>
      <c r="U720" s="291"/>
    </row>
    <row r="721" spans="1:21" ht="21" customHeight="1" x14ac:dyDescent="0.15">
      <c r="A721" s="298"/>
      <c r="B721" s="364" t="s">
        <v>168</v>
      </c>
      <c r="C721" s="365"/>
      <c r="D721" s="366" t="s">
        <v>210</v>
      </c>
      <c r="E721" s="367"/>
      <c r="F721" s="367"/>
      <c r="G721" s="367"/>
      <c r="H721" s="368"/>
      <c r="I721" s="335">
        <f>+(200*10*6)*0.001</f>
        <v>12</v>
      </c>
      <c r="J721" s="336"/>
      <c r="K721" s="45"/>
      <c r="L721" s="298"/>
      <c r="M721" s="299"/>
      <c r="N721" s="299"/>
      <c r="O721" s="288"/>
      <c r="P721" s="288"/>
      <c r="Q721" s="288"/>
      <c r="R721" s="288"/>
      <c r="S721" s="288"/>
      <c r="T721" s="291"/>
      <c r="U721" s="291"/>
    </row>
    <row r="722" spans="1:21" ht="21" customHeight="1" x14ac:dyDescent="0.15">
      <c r="A722" s="298"/>
      <c r="B722" s="429" t="s">
        <v>170</v>
      </c>
      <c r="C722" s="430"/>
      <c r="D722" s="344" t="s">
        <v>171</v>
      </c>
      <c r="E722" s="342"/>
      <c r="F722" s="342"/>
      <c r="G722" s="342"/>
      <c r="H722" s="343"/>
      <c r="I722" s="335">
        <f>+(500*30*40)*0.001</f>
        <v>600</v>
      </c>
      <c r="J722" s="336"/>
      <c r="K722" s="45"/>
      <c r="L722" s="298"/>
      <c r="M722" s="299"/>
      <c r="N722" s="299"/>
      <c r="O722" s="288"/>
      <c r="P722" s="288"/>
      <c r="Q722" s="288"/>
      <c r="R722" s="288"/>
      <c r="S722" s="288"/>
      <c r="T722" s="291"/>
      <c r="U722" s="291"/>
    </row>
    <row r="723" spans="1:21" ht="21" customHeight="1" x14ac:dyDescent="0.15">
      <c r="A723" s="298"/>
      <c r="B723" s="344" t="s">
        <v>172</v>
      </c>
      <c r="C723" s="343"/>
      <c r="D723" s="344" t="s">
        <v>221</v>
      </c>
      <c r="E723" s="342"/>
      <c r="F723" s="342"/>
      <c r="G723" s="342"/>
      <c r="H723" s="343"/>
      <c r="I723" s="335">
        <f>+(500*20*40*3)*0.001</f>
        <v>1200</v>
      </c>
      <c r="J723" s="336"/>
      <c r="K723" s="45"/>
      <c r="L723" s="298"/>
      <c r="M723" s="299"/>
      <c r="N723" s="299"/>
      <c r="O723" s="288"/>
      <c r="P723" s="288"/>
      <c r="Q723" s="288"/>
      <c r="R723" s="288"/>
      <c r="S723" s="288"/>
      <c r="T723" s="291"/>
      <c r="U723" s="291"/>
    </row>
    <row r="724" spans="1:21" ht="21" customHeight="1" x14ac:dyDescent="0.15">
      <c r="A724" s="298"/>
      <c r="B724" s="426" t="s">
        <v>174</v>
      </c>
      <c r="C724" s="427"/>
      <c r="D724" s="345" t="s">
        <v>175</v>
      </c>
      <c r="E724" s="346"/>
      <c r="F724" s="346"/>
      <c r="G724" s="346"/>
      <c r="H724" s="347"/>
      <c r="I724" s="428">
        <f>+(500*12*24)*0.001</f>
        <v>144</v>
      </c>
      <c r="J724" s="349"/>
      <c r="K724" s="45"/>
      <c r="L724" s="298"/>
      <c r="M724" s="299"/>
      <c r="N724" s="299"/>
      <c r="O724" s="288"/>
      <c r="P724" s="288"/>
      <c r="Q724" s="288"/>
      <c r="R724" s="288"/>
      <c r="S724" s="288"/>
      <c r="T724" s="291"/>
      <c r="U724" s="291"/>
    </row>
    <row r="725" spans="1:21" ht="23.25" customHeight="1" x14ac:dyDescent="0.15">
      <c r="K725" s="45"/>
      <c r="L725" s="298"/>
      <c r="M725" s="299"/>
      <c r="N725" s="299"/>
      <c r="O725" s="288"/>
      <c r="P725" s="288"/>
      <c r="Q725" s="288"/>
      <c r="R725" s="288"/>
      <c r="S725" s="288"/>
      <c r="T725" s="291"/>
      <c r="U725" s="291"/>
    </row>
    <row r="726" spans="1:21" ht="23.25" customHeight="1" x14ac:dyDescent="0.15">
      <c r="A726" s="378"/>
      <c r="B726" s="379"/>
      <c r="C726" s="379"/>
      <c r="D726" s="259" t="s">
        <v>60</v>
      </c>
      <c r="E726" s="260"/>
      <c r="F726" s="260"/>
      <c r="G726" s="260"/>
      <c r="H726" s="261"/>
      <c r="I726" s="260" t="s">
        <v>43</v>
      </c>
      <c r="J726" s="261"/>
      <c r="K726" s="45"/>
      <c r="L726" s="298"/>
      <c r="M726" s="109"/>
      <c r="N726" s="109"/>
      <c r="O726" s="296"/>
      <c r="P726" s="296"/>
      <c r="Q726" s="296"/>
      <c r="R726" s="296"/>
      <c r="S726" s="296"/>
      <c r="T726" s="297"/>
      <c r="U726" s="297"/>
    </row>
    <row r="727" spans="1:21" ht="23.25" customHeight="1" x14ac:dyDescent="0.15">
      <c r="A727" s="380" t="s">
        <v>62</v>
      </c>
      <c r="B727" s="381"/>
      <c r="C727" s="382"/>
      <c r="D727" s="157" t="s">
        <v>1</v>
      </c>
      <c r="E727" s="158"/>
      <c r="F727" s="158"/>
      <c r="G727" s="158"/>
      <c r="H727" s="159"/>
      <c r="I727" s="315">
        <f>+I728+I736+T719+T727+T733+T739</f>
        <v>1779</v>
      </c>
      <c r="J727" s="316"/>
      <c r="K727" s="45"/>
      <c r="L727" s="298"/>
      <c r="M727" s="300" t="s">
        <v>16</v>
      </c>
      <c r="N727" s="301"/>
      <c r="O727" s="306"/>
      <c r="P727" s="307"/>
      <c r="Q727" s="307"/>
      <c r="R727" s="307"/>
      <c r="S727" s="308"/>
      <c r="T727" s="402">
        <v>0</v>
      </c>
      <c r="U727" s="403"/>
    </row>
    <row r="728" spans="1:21" ht="23.25" customHeight="1" x14ac:dyDescent="0.15">
      <c r="A728" s="317" t="s">
        <v>63</v>
      </c>
      <c r="B728" s="320" t="s">
        <v>0</v>
      </c>
      <c r="C728" s="321"/>
      <c r="D728" s="324" t="s">
        <v>233</v>
      </c>
      <c r="E728" s="325"/>
      <c r="F728" s="325"/>
      <c r="G728" s="325"/>
      <c r="H728" s="326"/>
      <c r="I728" s="333">
        <v>310</v>
      </c>
      <c r="J728" s="334"/>
      <c r="L728" s="298"/>
      <c r="M728" s="302"/>
      <c r="N728" s="303"/>
      <c r="O728" s="309"/>
      <c r="P728" s="310"/>
      <c r="Q728" s="310"/>
      <c r="R728" s="310"/>
      <c r="S728" s="311"/>
      <c r="T728" s="404"/>
      <c r="U728" s="405"/>
    </row>
    <row r="729" spans="1:21" ht="23.25" customHeight="1" x14ac:dyDescent="0.15">
      <c r="A729" s="318"/>
      <c r="B729" s="322"/>
      <c r="C729" s="323"/>
      <c r="D729" s="327"/>
      <c r="E729" s="328"/>
      <c r="F729" s="328"/>
      <c r="G729" s="328"/>
      <c r="H729" s="329"/>
      <c r="I729" s="335"/>
      <c r="J729" s="336"/>
      <c r="L729" s="298"/>
      <c r="M729" s="302"/>
      <c r="N729" s="303"/>
      <c r="O729" s="309"/>
      <c r="P729" s="310"/>
      <c r="Q729" s="310"/>
      <c r="R729" s="310"/>
      <c r="S729" s="311"/>
      <c r="T729" s="404"/>
      <c r="U729" s="405"/>
    </row>
    <row r="730" spans="1:21" ht="23.25" customHeight="1" x14ac:dyDescent="0.15">
      <c r="A730" s="318"/>
      <c r="B730" s="322"/>
      <c r="C730" s="323"/>
      <c r="D730" s="327"/>
      <c r="E730" s="328"/>
      <c r="F730" s="328"/>
      <c r="G730" s="328"/>
      <c r="H730" s="329"/>
      <c r="I730" s="335"/>
      <c r="J730" s="336"/>
      <c r="L730" s="298"/>
      <c r="M730" s="302"/>
      <c r="N730" s="303"/>
      <c r="O730" s="309"/>
      <c r="P730" s="310"/>
      <c r="Q730" s="310"/>
      <c r="R730" s="310"/>
      <c r="S730" s="311"/>
      <c r="T730" s="404"/>
      <c r="U730" s="405"/>
    </row>
    <row r="731" spans="1:21" ht="23.25" customHeight="1" x14ac:dyDescent="0.15">
      <c r="A731" s="318"/>
      <c r="B731" s="322"/>
      <c r="C731" s="323"/>
      <c r="D731" s="327"/>
      <c r="E731" s="328"/>
      <c r="F731" s="328"/>
      <c r="G731" s="328"/>
      <c r="H731" s="329"/>
      <c r="I731" s="335"/>
      <c r="J731" s="336"/>
      <c r="L731" s="298"/>
      <c r="M731" s="302"/>
      <c r="N731" s="303"/>
      <c r="O731" s="309"/>
      <c r="P731" s="310"/>
      <c r="Q731" s="310"/>
      <c r="R731" s="310"/>
      <c r="S731" s="311"/>
      <c r="T731" s="404"/>
      <c r="U731" s="405"/>
    </row>
    <row r="732" spans="1:21" ht="23.25" customHeight="1" x14ac:dyDescent="0.15">
      <c r="A732" s="318"/>
      <c r="B732" s="322"/>
      <c r="C732" s="323"/>
      <c r="D732" s="327"/>
      <c r="E732" s="328"/>
      <c r="F732" s="328"/>
      <c r="G732" s="328"/>
      <c r="H732" s="329"/>
      <c r="I732" s="335"/>
      <c r="J732" s="336"/>
      <c r="L732" s="298"/>
      <c r="M732" s="304"/>
      <c r="N732" s="305"/>
      <c r="O732" s="312"/>
      <c r="P732" s="313"/>
      <c r="Q732" s="313"/>
      <c r="R732" s="313"/>
      <c r="S732" s="314"/>
      <c r="T732" s="406"/>
      <c r="U732" s="407"/>
    </row>
    <row r="733" spans="1:21" ht="23.25" customHeight="1" x14ac:dyDescent="0.15">
      <c r="A733" s="318"/>
      <c r="B733" s="322"/>
      <c r="C733" s="323"/>
      <c r="D733" s="327"/>
      <c r="E733" s="328"/>
      <c r="F733" s="328"/>
      <c r="G733" s="328"/>
      <c r="H733" s="329"/>
      <c r="I733" s="335"/>
      <c r="J733" s="336"/>
      <c r="L733" s="298"/>
      <c r="M733" s="408" t="s">
        <v>10</v>
      </c>
      <c r="N733" s="409"/>
      <c r="O733" s="247" t="s">
        <v>222</v>
      </c>
      <c r="P733" s="412"/>
      <c r="Q733" s="412"/>
      <c r="R733" s="412"/>
      <c r="S733" s="248"/>
      <c r="T733" s="415">
        <v>1322</v>
      </c>
      <c r="U733" s="416"/>
    </row>
    <row r="734" spans="1:21" ht="23.25" customHeight="1" x14ac:dyDescent="0.15">
      <c r="A734" s="318"/>
      <c r="B734" s="322"/>
      <c r="C734" s="323"/>
      <c r="D734" s="327"/>
      <c r="E734" s="328"/>
      <c r="F734" s="328"/>
      <c r="G734" s="328"/>
      <c r="H734" s="329"/>
      <c r="I734" s="335"/>
      <c r="J734" s="336"/>
      <c r="L734" s="298"/>
      <c r="M734" s="302"/>
      <c r="N734" s="303"/>
      <c r="O734" s="196"/>
      <c r="P734" s="413"/>
      <c r="Q734" s="413"/>
      <c r="R734" s="413"/>
      <c r="S734" s="197"/>
      <c r="T734" s="404"/>
      <c r="U734" s="405"/>
    </row>
    <row r="735" spans="1:21" ht="23.25" customHeight="1" x14ac:dyDescent="0.15">
      <c r="A735" s="318"/>
      <c r="B735" s="322"/>
      <c r="C735" s="323"/>
      <c r="D735" s="330"/>
      <c r="E735" s="331"/>
      <c r="F735" s="331"/>
      <c r="G735" s="331"/>
      <c r="H735" s="332"/>
      <c r="I735" s="335"/>
      <c r="J735" s="336"/>
      <c r="L735" s="298"/>
      <c r="M735" s="302"/>
      <c r="N735" s="303"/>
      <c r="O735" s="196"/>
      <c r="P735" s="413"/>
      <c r="Q735" s="413"/>
      <c r="R735" s="413"/>
      <c r="S735" s="197"/>
      <c r="T735" s="404"/>
      <c r="U735" s="405"/>
    </row>
    <row r="736" spans="1:21" ht="23.25" customHeight="1" x14ac:dyDescent="0.15">
      <c r="A736" s="318"/>
      <c r="B736" s="322" t="s">
        <v>52</v>
      </c>
      <c r="C736" s="323"/>
      <c r="D736" s="341" t="s">
        <v>177</v>
      </c>
      <c r="E736" s="342"/>
      <c r="F736" s="342"/>
      <c r="G736" s="342"/>
      <c r="H736" s="343"/>
      <c r="I736" s="335">
        <v>11</v>
      </c>
      <c r="J736" s="336"/>
      <c r="L736" s="298"/>
      <c r="M736" s="302"/>
      <c r="N736" s="303"/>
      <c r="O736" s="196"/>
      <c r="P736" s="413"/>
      <c r="Q736" s="413"/>
      <c r="R736" s="413"/>
      <c r="S736" s="197"/>
      <c r="T736" s="404"/>
      <c r="U736" s="405"/>
    </row>
    <row r="737" spans="1:21" ht="23.25" customHeight="1" x14ac:dyDescent="0.15">
      <c r="A737" s="318"/>
      <c r="B737" s="322"/>
      <c r="C737" s="323"/>
      <c r="D737" s="344"/>
      <c r="E737" s="342"/>
      <c r="F737" s="342"/>
      <c r="G737" s="342"/>
      <c r="H737" s="343"/>
      <c r="I737" s="335"/>
      <c r="J737" s="336"/>
      <c r="L737" s="298"/>
      <c r="M737" s="302"/>
      <c r="N737" s="303"/>
      <c r="O737" s="196"/>
      <c r="P737" s="413"/>
      <c r="Q737" s="413"/>
      <c r="R737" s="413"/>
      <c r="S737" s="197"/>
      <c r="T737" s="404"/>
      <c r="U737" s="405"/>
    </row>
    <row r="738" spans="1:21" ht="23.25" customHeight="1" x14ac:dyDescent="0.15">
      <c r="A738" s="318"/>
      <c r="B738" s="322"/>
      <c r="C738" s="323"/>
      <c r="D738" s="344"/>
      <c r="E738" s="342"/>
      <c r="F738" s="342"/>
      <c r="G738" s="342"/>
      <c r="H738" s="343"/>
      <c r="I738" s="335"/>
      <c r="J738" s="336"/>
      <c r="L738" s="298"/>
      <c r="M738" s="410"/>
      <c r="N738" s="411"/>
      <c r="O738" s="198"/>
      <c r="P738" s="414"/>
      <c r="Q738" s="414"/>
      <c r="R738" s="414"/>
      <c r="S738" s="199"/>
      <c r="T738" s="417"/>
      <c r="U738" s="193"/>
    </row>
    <row r="739" spans="1:21" ht="23.25" customHeight="1" x14ac:dyDescent="0.15">
      <c r="A739" s="318"/>
      <c r="B739" s="322"/>
      <c r="C739" s="323"/>
      <c r="D739" s="344"/>
      <c r="E739" s="342"/>
      <c r="F739" s="342"/>
      <c r="G739" s="342"/>
      <c r="H739" s="343"/>
      <c r="I739" s="335"/>
      <c r="J739" s="336"/>
      <c r="L739" s="298"/>
      <c r="M739" s="111" t="s">
        <v>17</v>
      </c>
      <c r="N739" s="111"/>
      <c r="O739" s="194" t="s">
        <v>223</v>
      </c>
      <c r="P739" s="422"/>
      <c r="Q739" s="422"/>
      <c r="R739" s="422"/>
      <c r="S739" s="195"/>
      <c r="T739" s="359">
        <v>136</v>
      </c>
      <c r="U739" s="359"/>
    </row>
    <row r="740" spans="1:21" ht="23.25" customHeight="1" x14ac:dyDescent="0.15">
      <c r="A740" s="318"/>
      <c r="B740" s="322"/>
      <c r="C740" s="323"/>
      <c r="D740" s="344"/>
      <c r="E740" s="342"/>
      <c r="F740" s="342"/>
      <c r="G740" s="342"/>
      <c r="H740" s="343"/>
      <c r="I740" s="335"/>
      <c r="J740" s="336"/>
      <c r="L740" s="298"/>
      <c r="M740" s="299"/>
      <c r="N740" s="299"/>
      <c r="O740" s="196"/>
      <c r="P740" s="413"/>
      <c r="Q740" s="413"/>
      <c r="R740" s="413"/>
      <c r="S740" s="197"/>
      <c r="T740" s="291"/>
      <c r="U740" s="291"/>
    </row>
    <row r="741" spans="1:21" ht="23.25" customHeight="1" x14ac:dyDescent="0.15">
      <c r="A741" s="318"/>
      <c r="B741" s="322"/>
      <c r="C741" s="323"/>
      <c r="D741" s="344"/>
      <c r="E741" s="342"/>
      <c r="F741" s="342"/>
      <c r="G741" s="342"/>
      <c r="H741" s="343"/>
      <c r="I741" s="335"/>
      <c r="J741" s="336"/>
      <c r="L741" s="298"/>
      <c r="M741" s="299"/>
      <c r="N741" s="299"/>
      <c r="O741" s="196"/>
      <c r="P741" s="413"/>
      <c r="Q741" s="413"/>
      <c r="R741" s="413"/>
      <c r="S741" s="197"/>
      <c r="T741" s="291"/>
      <c r="U741" s="291"/>
    </row>
    <row r="742" spans="1:21" ht="23.25" customHeight="1" x14ac:dyDescent="0.15">
      <c r="A742" s="318"/>
      <c r="B742" s="322"/>
      <c r="C742" s="323"/>
      <c r="D742" s="344"/>
      <c r="E742" s="342"/>
      <c r="F742" s="342"/>
      <c r="G742" s="342"/>
      <c r="H742" s="343"/>
      <c r="I742" s="335"/>
      <c r="J742" s="336"/>
      <c r="L742" s="298"/>
      <c r="M742" s="299"/>
      <c r="N742" s="299"/>
      <c r="O742" s="423"/>
      <c r="P742" s="424"/>
      <c r="Q742" s="424"/>
      <c r="R742" s="424"/>
      <c r="S742" s="425"/>
      <c r="T742" s="291"/>
      <c r="U742" s="291"/>
    </row>
    <row r="743" spans="1:21" ht="23.25" customHeight="1" x14ac:dyDescent="0.15">
      <c r="A743" s="319"/>
      <c r="B743" s="339"/>
      <c r="C743" s="340"/>
      <c r="D743" s="345"/>
      <c r="E743" s="346"/>
      <c r="F743" s="346"/>
      <c r="G743" s="346"/>
      <c r="H743" s="347"/>
      <c r="I743" s="348"/>
      <c r="J743" s="349"/>
      <c r="L743" s="293" t="s">
        <v>64</v>
      </c>
      <c r="M743" s="294"/>
      <c r="N743" s="294"/>
      <c r="O743" s="294"/>
      <c r="P743" s="294"/>
      <c r="Q743" s="294"/>
      <c r="R743" s="294"/>
      <c r="S743" s="294"/>
      <c r="T743" s="315">
        <f>+I719-I727</f>
        <v>249</v>
      </c>
      <c r="U743" s="316"/>
    </row>
    <row r="744" spans="1:21" ht="23.25" customHeight="1" x14ac:dyDescent="0.1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L744" s="284" t="s">
        <v>244</v>
      </c>
      <c r="M744" s="284"/>
      <c r="N744" s="284"/>
      <c r="O744" s="284"/>
      <c r="P744" s="284"/>
      <c r="Q744" s="284"/>
      <c r="R744" s="284"/>
      <c r="S744" s="284"/>
      <c r="T744" s="284"/>
      <c r="U744" s="284"/>
    </row>
    <row r="745" spans="1:21" ht="23.25" customHeight="1" x14ac:dyDescent="0.15">
      <c r="L745" s="57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1:21" ht="21" customHeight="1" x14ac:dyDescent="0.15">
      <c r="L746" s="57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1:21" ht="21" customHeight="1" x14ac:dyDescent="0.15">
      <c r="L747" s="57"/>
      <c r="M747" s="57"/>
      <c r="N747" s="57"/>
      <c r="O747" s="57"/>
      <c r="P747" s="57"/>
      <c r="Q747" s="57"/>
      <c r="R747" s="57"/>
      <c r="S747" s="57"/>
      <c r="T747" s="57"/>
      <c r="U747" s="57"/>
    </row>
    <row r="749" spans="1:21" ht="21" customHeight="1" x14ac:dyDescent="0.15">
      <c r="A749" s="253" t="s">
        <v>28</v>
      </c>
      <c r="B749" s="253"/>
      <c r="C749" s="253"/>
      <c r="D749" s="253"/>
      <c r="E749" s="253"/>
      <c r="F749" s="253"/>
      <c r="G749" s="253"/>
      <c r="H749" s="253"/>
      <c r="I749" s="253"/>
      <c r="J749" s="253"/>
      <c r="S749" s="383" t="s">
        <v>71</v>
      </c>
      <c r="T749" s="383"/>
      <c r="U749" s="383"/>
    </row>
    <row r="750" spans="1:21" ht="21" customHeight="1" x14ac:dyDescent="0.15">
      <c r="A750" s="40" t="s">
        <v>232</v>
      </c>
      <c r="B750" s="40"/>
      <c r="C750" s="40"/>
      <c r="D750" s="40"/>
      <c r="E750" s="40"/>
      <c r="F750" s="40"/>
      <c r="G750" s="40"/>
      <c r="H750" s="40"/>
      <c r="I750" s="40"/>
      <c r="J750" s="40"/>
    </row>
    <row r="751" spans="1:21" ht="21" customHeight="1" x14ac:dyDescent="0.15">
      <c r="A751" s="13"/>
      <c r="B751" s="384" t="s">
        <v>179</v>
      </c>
      <c r="C751" s="384"/>
      <c r="D751" s="384"/>
      <c r="E751" s="384"/>
      <c r="F751" s="384"/>
      <c r="G751" s="384"/>
      <c r="H751" s="384"/>
      <c r="I751" s="384"/>
      <c r="J751" s="384"/>
    </row>
    <row r="752" spans="1:21" ht="21" customHeight="1" x14ac:dyDescent="0.15">
      <c r="A752" s="378"/>
      <c r="B752" s="379"/>
      <c r="C752" s="379"/>
      <c r="D752" s="259" t="s">
        <v>7</v>
      </c>
      <c r="E752" s="260"/>
      <c r="F752" s="260"/>
      <c r="G752" s="260"/>
      <c r="H752" s="261"/>
      <c r="I752" s="260" t="s">
        <v>43</v>
      </c>
      <c r="J752" s="261"/>
      <c r="L752" s="153"/>
      <c r="M752" s="153"/>
      <c r="N752" s="153"/>
      <c r="O752" s="154" t="s">
        <v>60</v>
      </c>
      <c r="P752" s="154"/>
      <c r="Q752" s="154"/>
      <c r="R752" s="154"/>
      <c r="S752" s="154"/>
      <c r="T752" s="154" t="s">
        <v>43</v>
      </c>
      <c r="U752" s="154"/>
    </row>
    <row r="753" spans="1:21" ht="21" customHeight="1" x14ac:dyDescent="0.15">
      <c r="A753" s="380" t="s">
        <v>13</v>
      </c>
      <c r="B753" s="381"/>
      <c r="C753" s="382"/>
      <c r="D753" s="157" t="s">
        <v>1</v>
      </c>
      <c r="E753" s="158"/>
      <c r="F753" s="158"/>
      <c r="G753" s="158"/>
      <c r="H753" s="159"/>
      <c r="I753" s="315">
        <f>SUM(I754:J757)</f>
        <v>528</v>
      </c>
      <c r="J753" s="316"/>
      <c r="L753" s="298" t="s">
        <v>12</v>
      </c>
      <c r="M753" s="299" t="s">
        <v>26</v>
      </c>
      <c r="N753" s="299"/>
      <c r="O753" s="295"/>
      <c r="P753" s="288"/>
      <c r="Q753" s="288"/>
      <c r="R753" s="288"/>
      <c r="S753" s="288"/>
      <c r="T753" s="291">
        <v>0</v>
      </c>
      <c r="U753" s="291"/>
    </row>
    <row r="754" spans="1:21" ht="21" customHeight="1" x14ac:dyDescent="0.15">
      <c r="A754" s="360" t="s">
        <v>6</v>
      </c>
      <c r="B754" s="418" t="s">
        <v>180</v>
      </c>
      <c r="C754" s="419"/>
      <c r="D754" s="344" t="s">
        <v>228</v>
      </c>
      <c r="E754" s="342"/>
      <c r="F754" s="342"/>
      <c r="G754" s="342"/>
      <c r="H754" s="343"/>
      <c r="I754" s="335">
        <f>+(1500*16*12)*0.001</f>
        <v>288</v>
      </c>
      <c r="J754" s="336"/>
      <c r="L754" s="298"/>
      <c r="M754" s="299"/>
      <c r="N754" s="299"/>
      <c r="O754" s="288"/>
      <c r="P754" s="288"/>
      <c r="Q754" s="288"/>
      <c r="R754" s="288"/>
      <c r="S754" s="288"/>
      <c r="T754" s="291"/>
      <c r="U754" s="291"/>
    </row>
    <row r="755" spans="1:21" ht="21" customHeight="1" x14ac:dyDescent="0.15">
      <c r="A755" s="360"/>
      <c r="B755" s="341" t="s">
        <v>182</v>
      </c>
      <c r="C755" s="58"/>
      <c r="D755" s="344" t="s">
        <v>235</v>
      </c>
      <c r="E755" s="342"/>
      <c r="F755" s="342"/>
      <c r="G755" s="342"/>
      <c r="H755" s="343"/>
      <c r="I755" s="335">
        <f>+(1500*10*8)*0.001</f>
        <v>120</v>
      </c>
      <c r="J755" s="336"/>
      <c r="K755" s="45"/>
      <c r="L755" s="298"/>
      <c r="M755" s="299"/>
      <c r="N755" s="299"/>
      <c r="O755" s="288"/>
      <c r="P755" s="288"/>
      <c r="Q755" s="288"/>
      <c r="R755" s="288"/>
      <c r="S755" s="288"/>
      <c r="T755" s="291"/>
      <c r="U755" s="291"/>
    </row>
    <row r="756" spans="1:21" ht="21" customHeight="1" x14ac:dyDescent="0.15">
      <c r="A756" s="360"/>
      <c r="B756" s="341" t="s">
        <v>184</v>
      </c>
      <c r="C756" s="58"/>
      <c r="D756" s="344" t="s">
        <v>236</v>
      </c>
      <c r="E756" s="342"/>
      <c r="F756" s="342"/>
      <c r="G756" s="342"/>
      <c r="H756" s="343"/>
      <c r="I756" s="335">
        <f>+(500*20*12)*0.001</f>
        <v>120</v>
      </c>
      <c r="J756" s="336"/>
      <c r="K756" s="45"/>
      <c r="L756" s="298"/>
      <c r="M756" s="299"/>
      <c r="N756" s="299"/>
      <c r="O756" s="288"/>
      <c r="P756" s="288"/>
      <c r="Q756" s="288"/>
      <c r="R756" s="288"/>
      <c r="S756" s="288"/>
      <c r="T756" s="291"/>
      <c r="U756" s="291"/>
    </row>
    <row r="757" spans="1:21" ht="21" customHeight="1" x14ac:dyDescent="0.15">
      <c r="A757" s="361"/>
      <c r="B757" s="420" t="s">
        <v>186</v>
      </c>
      <c r="C757" s="421"/>
      <c r="D757" s="345" t="s">
        <v>158</v>
      </c>
      <c r="E757" s="346"/>
      <c r="F757" s="346"/>
      <c r="G757" s="346"/>
      <c r="H757" s="347"/>
      <c r="I757" s="348">
        <v>0</v>
      </c>
      <c r="J757" s="349"/>
      <c r="K757" s="45"/>
      <c r="L757" s="298"/>
      <c r="M757" s="299"/>
      <c r="N757" s="299"/>
      <c r="O757" s="288"/>
      <c r="P757" s="288"/>
      <c r="Q757" s="288"/>
      <c r="R757" s="288"/>
      <c r="S757" s="288"/>
      <c r="T757" s="291"/>
      <c r="U757" s="291"/>
    </row>
    <row r="758" spans="1:21" ht="21" customHeight="1" x14ac:dyDescent="0.15">
      <c r="A758" s="5"/>
      <c r="B758" s="45"/>
      <c r="C758" s="45"/>
      <c r="D758" s="46"/>
      <c r="E758" s="46"/>
      <c r="F758" s="46"/>
      <c r="G758" s="46"/>
      <c r="H758" s="46"/>
      <c r="I758" s="46"/>
      <c r="J758" s="46"/>
      <c r="K758" s="45"/>
      <c r="L758" s="298"/>
      <c r="M758" s="299"/>
      <c r="N758" s="299"/>
      <c r="O758" s="288"/>
      <c r="P758" s="288"/>
      <c r="Q758" s="288"/>
      <c r="R758" s="288"/>
      <c r="S758" s="288"/>
      <c r="T758" s="291"/>
      <c r="U758" s="291"/>
    </row>
    <row r="759" spans="1:21" ht="23.25" customHeight="1" x14ac:dyDescent="0.15">
      <c r="K759" s="45"/>
      <c r="L759" s="298"/>
      <c r="M759" s="299"/>
      <c r="N759" s="299"/>
      <c r="O759" s="288"/>
      <c r="P759" s="288"/>
      <c r="Q759" s="288"/>
      <c r="R759" s="288"/>
      <c r="S759" s="288"/>
      <c r="T759" s="291"/>
      <c r="U759" s="291"/>
    </row>
    <row r="760" spans="1:21" ht="23.25" customHeight="1" x14ac:dyDescent="0.15">
      <c r="A760" s="378"/>
      <c r="B760" s="379"/>
      <c r="C760" s="379"/>
      <c r="D760" s="259" t="s">
        <v>60</v>
      </c>
      <c r="E760" s="260"/>
      <c r="F760" s="260"/>
      <c r="G760" s="260"/>
      <c r="H760" s="261"/>
      <c r="I760" s="260" t="s">
        <v>43</v>
      </c>
      <c r="J760" s="261"/>
      <c r="K760" s="45"/>
      <c r="L760" s="298"/>
      <c r="M760" s="109"/>
      <c r="N760" s="109"/>
      <c r="O760" s="296"/>
      <c r="P760" s="296"/>
      <c r="Q760" s="296"/>
      <c r="R760" s="296"/>
      <c r="S760" s="296"/>
      <c r="T760" s="297"/>
      <c r="U760" s="297"/>
    </row>
    <row r="761" spans="1:21" ht="23.25" customHeight="1" x14ac:dyDescent="0.15">
      <c r="A761" s="380" t="s">
        <v>62</v>
      </c>
      <c r="B761" s="381"/>
      <c r="C761" s="382"/>
      <c r="D761" s="157" t="s">
        <v>1</v>
      </c>
      <c r="E761" s="158"/>
      <c r="F761" s="158"/>
      <c r="G761" s="158"/>
      <c r="H761" s="159"/>
      <c r="I761" s="315">
        <f>+I762+I770+T753+T761+T767+T773</f>
        <v>519</v>
      </c>
      <c r="J761" s="316"/>
      <c r="K761" s="45"/>
      <c r="L761" s="298"/>
      <c r="M761" s="300" t="s">
        <v>16</v>
      </c>
      <c r="N761" s="301"/>
      <c r="O761" s="306"/>
      <c r="P761" s="307"/>
      <c r="Q761" s="307"/>
      <c r="R761" s="307"/>
      <c r="S761" s="308"/>
      <c r="T761" s="402">
        <v>0</v>
      </c>
      <c r="U761" s="403"/>
    </row>
    <row r="762" spans="1:21" ht="23.25" customHeight="1" x14ac:dyDescent="0.15">
      <c r="A762" s="317" t="s">
        <v>63</v>
      </c>
      <c r="B762" s="320" t="s">
        <v>0</v>
      </c>
      <c r="C762" s="321"/>
      <c r="D762" s="324" t="s">
        <v>233</v>
      </c>
      <c r="E762" s="325"/>
      <c r="F762" s="325"/>
      <c r="G762" s="325"/>
      <c r="H762" s="326"/>
      <c r="I762" s="333">
        <v>53</v>
      </c>
      <c r="J762" s="334"/>
      <c r="L762" s="298"/>
      <c r="M762" s="302"/>
      <c r="N762" s="303"/>
      <c r="O762" s="309"/>
      <c r="P762" s="310"/>
      <c r="Q762" s="310"/>
      <c r="R762" s="310"/>
      <c r="S762" s="311"/>
      <c r="T762" s="404"/>
      <c r="U762" s="405"/>
    </row>
    <row r="763" spans="1:21" ht="23.25" customHeight="1" x14ac:dyDescent="0.15">
      <c r="A763" s="318"/>
      <c r="B763" s="322"/>
      <c r="C763" s="323"/>
      <c r="D763" s="327"/>
      <c r="E763" s="328"/>
      <c r="F763" s="328"/>
      <c r="G763" s="328"/>
      <c r="H763" s="329"/>
      <c r="I763" s="335"/>
      <c r="J763" s="336"/>
      <c r="L763" s="298"/>
      <c r="M763" s="302"/>
      <c r="N763" s="303"/>
      <c r="O763" s="309"/>
      <c r="P763" s="310"/>
      <c r="Q763" s="310"/>
      <c r="R763" s="310"/>
      <c r="S763" s="311"/>
      <c r="T763" s="404"/>
      <c r="U763" s="405"/>
    </row>
    <row r="764" spans="1:21" ht="23.25" customHeight="1" x14ac:dyDescent="0.15">
      <c r="A764" s="318"/>
      <c r="B764" s="322"/>
      <c r="C764" s="323"/>
      <c r="D764" s="327"/>
      <c r="E764" s="328"/>
      <c r="F764" s="328"/>
      <c r="G764" s="328"/>
      <c r="H764" s="329"/>
      <c r="I764" s="335"/>
      <c r="J764" s="336"/>
      <c r="L764" s="298"/>
      <c r="M764" s="302"/>
      <c r="N764" s="303"/>
      <c r="O764" s="309"/>
      <c r="P764" s="310"/>
      <c r="Q764" s="310"/>
      <c r="R764" s="310"/>
      <c r="S764" s="311"/>
      <c r="T764" s="404"/>
      <c r="U764" s="405"/>
    </row>
    <row r="765" spans="1:21" ht="23.25" customHeight="1" x14ac:dyDescent="0.15">
      <c r="A765" s="318"/>
      <c r="B765" s="322"/>
      <c r="C765" s="323"/>
      <c r="D765" s="327"/>
      <c r="E765" s="328"/>
      <c r="F765" s="328"/>
      <c r="G765" s="328"/>
      <c r="H765" s="329"/>
      <c r="I765" s="335"/>
      <c r="J765" s="336"/>
      <c r="L765" s="298"/>
      <c r="M765" s="302"/>
      <c r="N765" s="303"/>
      <c r="O765" s="309"/>
      <c r="P765" s="310"/>
      <c r="Q765" s="310"/>
      <c r="R765" s="310"/>
      <c r="S765" s="311"/>
      <c r="T765" s="404"/>
      <c r="U765" s="405"/>
    </row>
    <row r="766" spans="1:21" ht="23.25" customHeight="1" x14ac:dyDescent="0.15">
      <c r="A766" s="318"/>
      <c r="B766" s="322"/>
      <c r="C766" s="323"/>
      <c r="D766" s="327"/>
      <c r="E766" s="328"/>
      <c r="F766" s="328"/>
      <c r="G766" s="328"/>
      <c r="H766" s="329"/>
      <c r="I766" s="335"/>
      <c r="J766" s="336"/>
      <c r="L766" s="298"/>
      <c r="M766" s="304"/>
      <c r="N766" s="305"/>
      <c r="O766" s="312"/>
      <c r="P766" s="313"/>
      <c r="Q766" s="313"/>
      <c r="R766" s="313"/>
      <c r="S766" s="314"/>
      <c r="T766" s="406"/>
      <c r="U766" s="407"/>
    </row>
    <row r="767" spans="1:21" ht="23.25" customHeight="1" x14ac:dyDescent="0.15">
      <c r="A767" s="318"/>
      <c r="B767" s="322"/>
      <c r="C767" s="323"/>
      <c r="D767" s="327"/>
      <c r="E767" s="328"/>
      <c r="F767" s="328"/>
      <c r="G767" s="328"/>
      <c r="H767" s="329"/>
      <c r="I767" s="335"/>
      <c r="J767" s="336"/>
      <c r="L767" s="298"/>
      <c r="M767" s="408" t="s">
        <v>10</v>
      </c>
      <c r="N767" s="409"/>
      <c r="O767" s="247" t="s">
        <v>237</v>
      </c>
      <c r="P767" s="412"/>
      <c r="Q767" s="412"/>
      <c r="R767" s="412"/>
      <c r="S767" s="248"/>
      <c r="T767" s="415">
        <v>423</v>
      </c>
      <c r="U767" s="416"/>
    </row>
    <row r="768" spans="1:21" ht="23.25" customHeight="1" x14ac:dyDescent="0.15">
      <c r="A768" s="318"/>
      <c r="B768" s="322"/>
      <c r="C768" s="323"/>
      <c r="D768" s="327"/>
      <c r="E768" s="328"/>
      <c r="F768" s="328"/>
      <c r="G768" s="328"/>
      <c r="H768" s="329"/>
      <c r="I768" s="335"/>
      <c r="J768" s="336"/>
      <c r="L768" s="298"/>
      <c r="M768" s="302"/>
      <c r="N768" s="303"/>
      <c r="O768" s="196"/>
      <c r="P768" s="413"/>
      <c r="Q768" s="413"/>
      <c r="R768" s="413"/>
      <c r="S768" s="197"/>
      <c r="T768" s="404"/>
      <c r="U768" s="405"/>
    </row>
    <row r="769" spans="1:21" ht="23.25" customHeight="1" x14ac:dyDescent="0.15">
      <c r="A769" s="318"/>
      <c r="B769" s="322"/>
      <c r="C769" s="323"/>
      <c r="D769" s="330"/>
      <c r="E769" s="331"/>
      <c r="F769" s="331"/>
      <c r="G769" s="331"/>
      <c r="H769" s="332"/>
      <c r="I769" s="335"/>
      <c r="J769" s="336"/>
      <c r="L769" s="298"/>
      <c r="M769" s="302"/>
      <c r="N769" s="303"/>
      <c r="O769" s="196"/>
      <c r="P769" s="413"/>
      <c r="Q769" s="413"/>
      <c r="R769" s="413"/>
      <c r="S769" s="197"/>
      <c r="T769" s="404"/>
      <c r="U769" s="405"/>
    </row>
    <row r="770" spans="1:21" ht="23.25" customHeight="1" x14ac:dyDescent="0.15">
      <c r="A770" s="318"/>
      <c r="B770" s="322" t="s">
        <v>52</v>
      </c>
      <c r="C770" s="323"/>
      <c r="D770" s="341" t="s">
        <v>227</v>
      </c>
      <c r="E770" s="342"/>
      <c r="F770" s="342"/>
      <c r="G770" s="342"/>
      <c r="H770" s="343"/>
      <c r="I770" s="335">
        <v>18</v>
      </c>
      <c r="J770" s="336"/>
      <c r="L770" s="298"/>
      <c r="M770" s="302"/>
      <c r="N770" s="303"/>
      <c r="O770" s="196"/>
      <c r="P770" s="413"/>
      <c r="Q770" s="413"/>
      <c r="R770" s="413"/>
      <c r="S770" s="197"/>
      <c r="T770" s="404"/>
      <c r="U770" s="405"/>
    </row>
    <row r="771" spans="1:21" ht="23.25" customHeight="1" x14ac:dyDescent="0.15">
      <c r="A771" s="318"/>
      <c r="B771" s="322"/>
      <c r="C771" s="323"/>
      <c r="D771" s="344"/>
      <c r="E771" s="342"/>
      <c r="F771" s="342"/>
      <c r="G771" s="342"/>
      <c r="H771" s="343"/>
      <c r="I771" s="335"/>
      <c r="J771" s="336"/>
      <c r="L771" s="298"/>
      <c r="M771" s="302"/>
      <c r="N771" s="303"/>
      <c r="O771" s="196"/>
      <c r="P771" s="413"/>
      <c r="Q771" s="413"/>
      <c r="R771" s="413"/>
      <c r="S771" s="197"/>
      <c r="T771" s="404"/>
      <c r="U771" s="405"/>
    </row>
    <row r="772" spans="1:21" ht="23.25" customHeight="1" x14ac:dyDescent="0.15">
      <c r="A772" s="318"/>
      <c r="B772" s="322"/>
      <c r="C772" s="323"/>
      <c r="D772" s="344"/>
      <c r="E772" s="342"/>
      <c r="F772" s="342"/>
      <c r="G772" s="342"/>
      <c r="H772" s="343"/>
      <c r="I772" s="335"/>
      <c r="J772" s="336"/>
      <c r="L772" s="298"/>
      <c r="M772" s="410"/>
      <c r="N772" s="411"/>
      <c r="O772" s="198"/>
      <c r="P772" s="414"/>
      <c r="Q772" s="414"/>
      <c r="R772" s="414"/>
      <c r="S772" s="199"/>
      <c r="T772" s="417"/>
      <c r="U772" s="193"/>
    </row>
    <row r="773" spans="1:21" ht="23.25" customHeight="1" x14ac:dyDescent="0.15">
      <c r="A773" s="318"/>
      <c r="B773" s="322"/>
      <c r="C773" s="323"/>
      <c r="D773" s="344"/>
      <c r="E773" s="342"/>
      <c r="F773" s="342"/>
      <c r="G773" s="342"/>
      <c r="H773" s="343"/>
      <c r="I773" s="335"/>
      <c r="J773" s="336"/>
      <c r="L773" s="298"/>
      <c r="M773" s="111" t="s">
        <v>17</v>
      </c>
      <c r="N773" s="111"/>
      <c r="O773" s="385" t="s">
        <v>238</v>
      </c>
      <c r="P773" s="386"/>
      <c r="Q773" s="386"/>
      <c r="R773" s="386"/>
      <c r="S773" s="387"/>
      <c r="T773" s="359">
        <v>25</v>
      </c>
      <c r="U773" s="359"/>
    </row>
    <row r="774" spans="1:21" ht="23.25" customHeight="1" x14ac:dyDescent="0.15">
      <c r="A774" s="318"/>
      <c r="B774" s="322"/>
      <c r="C774" s="323"/>
      <c r="D774" s="344"/>
      <c r="E774" s="342"/>
      <c r="F774" s="342"/>
      <c r="G774" s="342"/>
      <c r="H774" s="343"/>
      <c r="I774" s="335"/>
      <c r="J774" s="336"/>
      <c r="L774" s="298"/>
      <c r="M774" s="299"/>
      <c r="N774" s="299"/>
      <c r="O774" s="388"/>
      <c r="P774" s="389"/>
      <c r="Q774" s="389"/>
      <c r="R774" s="389"/>
      <c r="S774" s="390"/>
      <c r="T774" s="291"/>
      <c r="U774" s="291"/>
    </row>
    <row r="775" spans="1:21" ht="23.25" customHeight="1" x14ac:dyDescent="0.15">
      <c r="A775" s="318"/>
      <c r="B775" s="322"/>
      <c r="C775" s="323"/>
      <c r="D775" s="344"/>
      <c r="E775" s="342"/>
      <c r="F775" s="342"/>
      <c r="G775" s="342"/>
      <c r="H775" s="343"/>
      <c r="I775" s="335"/>
      <c r="J775" s="336"/>
      <c r="L775" s="298"/>
      <c r="M775" s="299"/>
      <c r="N775" s="299"/>
      <c r="O775" s="388"/>
      <c r="P775" s="389"/>
      <c r="Q775" s="389"/>
      <c r="R775" s="389"/>
      <c r="S775" s="390"/>
      <c r="T775" s="291"/>
      <c r="U775" s="291"/>
    </row>
    <row r="776" spans="1:21" ht="23.25" customHeight="1" x14ac:dyDescent="0.15">
      <c r="A776" s="318"/>
      <c r="B776" s="322"/>
      <c r="C776" s="323"/>
      <c r="D776" s="344"/>
      <c r="E776" s="342"/>
      <c r="F776" s="342"/>
      <c r="G776" s="342"/>
      <c r="H776" s="343"/>
      <c r="I776" s="335"/>
      <c r="J776" s="336"/>
      <c r="L776" s="298"/>
      <c r="M776" s="299"/>
      <c r="N776" s="299"/>
      <c r="O776" s="391"/>
      <c r="P776" s="392"/>
      <c r="Q776" s="392"/>
      <c r="R776" s="392"/>
      <c r="S776" s="393"/>
      <c r="T776" s="291"/>
      <c r="U776" s="291"/>
    </row>
    <row r="777" spans="1:21" ht="23.25" customHeight="1" x14ac:dyDescent="0.15">
      <c r="A777" s="319"/>
      <c r="B777" s="339"/>
      <c r="C777" s="340"/>
      <c r="D777" s="345"/>
      <c r="E777" s="346"/>
      <c r="F777" s="346"/>
      <c r="G777" s="346"/>
      <c r="H777" s="347"/>
      <c r="I777" s="348"/>
      <c r="J777" s="349"/>
      <c r="L777" s="293" t="s">
        <v>64</v>
      </c>
      <c r="M777" s="294"/>
      <c r="N777" s="294"/>
      <c r="O777" s="294"/>
      <c r="P777" s="294"/>
      <c r="Q777" s="294"/>
      <c r="R777" s="294"/>
      <c r="S777" s="294"/>
      <c r="T777" s="315">
        <f>+I753-I761</f>
        <v>9</v>
      </c>
      <c r="U777" s="316"/>
    </row>
    <row r="778" spans="1:21" ht="23.25" customHeight="1" x14ac:dyDescent="0.1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L778" s="284" t="s">
        <v>244</v>
      </c>
      <c r="M778" s="284"/>
      <c r="N778" s="284"/>
      <c r="O778" s="284"/>
      <c r="P778" s="284"/>
      <c r="Q778" s="284"/>
      <c r="R778" s="284"/>
      <c r="S778" s="284"/>
      <c r="T778" s="284"/>
      <c r="U778" s="284"/>
    </row>
    <row r="779" spans="1:21" ht="21" customHeight="1" x14ac:dyDescent="0.15">
      <c r="L779" s="57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1:21" ht="21" customHeight="1" x14ac:dyDescent="0.15">
      <c r="L780" s="57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1:21" ht="21" customHeight="1" x14ac:dyDescent="0.15">
      <c r="L781" s="57"/>
      <c r="M781" s="57"/>
      <c r="N781" s="57"/>
      <c r="O781" s="57"/>
      <c r="P781" s="57"/>
      <c r="Q781" s="57"/>
      <c r="R781" s="57"/>
      <c r="S781" s="57"/>
      <c r="T781" s="57"/>
      <c r="U781" s="57"/>
    </row>
    <row r="783" spans="1:21" ht="21" customHeight="1" x14ac:dyDescent="0.15">
      <c r="A783" s="253" t="s">
        <v>28</v>
      </c>
      <c r="B783" s="253"/>
      <c r="C783" s="253"/>
      <c r="D783" s="253"/>
      <c r="E783" s="253"/>
      <c r="F783" s="253"/>
      <c r="G783" s="253"/>
      <c r="H783" s="253"/>
      <c r="I783" s="253"/>
      <c r="J783" s="253"/>
      <c r="S783" s="383" t="s">
        <v>71</v>
      </c>
      <c r="T783" s="383"/>
      <c r="U783" s="383"/>
    </row>
    <row r="784" spans="1:21" ht="21" customHeight="1" x14ac:dyDescent="0.15">
      <c r="A784" s="40" t="s">
        <v>232</v>
      </c>
      <c r="B784" s="40"/>
      <c r="C784" s="40"/>
      <c r="D784" s="40"/>
      <c r="E784" s="40"/>
      <c r="F784" s="40"/>
      <c r="G784" s="40"/>
      <c r="H784" s="40"/>
      <c r="I784" s="40"/>
      <c r="J784" s="40"/>
    </row>
    <row r="785" spans="1:21" ht="21" customHeight="1" x14ac:dyDescent="0.15">
      <c r="A785" s="13"/>
      <c r="B785" s="384" t="s">
        <v>190</v>
      </c>
      <c r="C785" s="384"/>
      <c r="D785" s="384"/>
      <c r="E785" s="384"/>
      <c r="F785" s="384"/>
      <c r="G785" s="384"/>
      <c r="H785" s="384"/>
      <c r="I785" s="384"/>
      <c r="J785" s="384"/>
    </row>
    <row r="786" spans="1:21" ht="21" customHeight="1" x14ac:dyDescent="0.15">
      <c r="A786" s="378"/>
      <c r="B786" s="379"/>
      <c r="C786" s="379"/>
      <c r="D786" s="259" t="s">
        <v>7</v>
      </c>
      <c r="E786" s="260"/>
      <c r="F786" s="260"/>
      <c r="G786" s="260"/>
      <c r="H786" s="261"/>
      <c r="I786" s="260" t="s">
        <v>43</v>
      </c>
      <c r="J786" s="261"/>
      <c r="L786" s="153"/>
      <c r="M786" s="153"/>
      <c r="N786" s="153"/>
      <c r="O786" s="154" t="s">
        <v>60</v>
      </c>
      <c r="P786" s="154"/>
      <c r="Q786" s="154"/>
      <c r="R786" s="154"/>
      <c r="S786" s="154"/>
      <c r="T786" s="154" t="s">
        <v>43</v>
      </c>
      <c r="U786" s="154"/>
    </row>
    <row r="787" spans="1:21" ht="21" customHeight="1" x14ac:dyDescent="0.15">
      <c r="A787" s="380" t="s">
        <v>13</v>
      </c>
      <c r="B787" s="381"/>
      <c r="C787" s="382"/>
      <c r="D787" s="157" t="s">
        <v>1</v>
      </c>
      <c r="E787" s="158"/>
      <c r="F787" s="158"/>
      <c r="G787" s="158"/>
      <c r="H787" s="159"/>
      <c r="I787" s="315">
        <f>SUM(I788:J791)</f>
        <v>32</v>
      </c>
      <c r="J787" s="316"/>
      <c r="L787" s="298" t="s">
        <v>12</v>
      </c>
      <c r="M787" s="299" t="s">
        <v>26</v>
      </c>
      <c r="N787" s="299"/>
      <c r="O787" s="295"/>
      <c r="P787" s="288"/>
      <c r="Q787" s="288"/>
      <c r="R787" s="288"/>
      <c r="S787" s="288"/>
      <c r="T787" s="291">
        <v>0</v>
      </c>
      <c r="U787" s="291"/>
    </row>
    <row r="788" spans="1:21" ht="21" customHeight="1" x14ac:dyDescent="0.15">
      <c r="A788" s="360" t="s">
        <v>6</v>
      </c>
      <c r="B788" s="394" t="s">
        <v>191</v>
      </c>
      <c r="C788" s="395"/>
      <c r="D788" s="344" t="s">
        <v>158</v>
      </c>
      <c r="E788" s="342"/>
      <c r="F788" s="342"/>
      <c r="G788" s="342"/>
      <c r="H788" s="343"/>
      <c r="I788" s="335">
        <v>0</v>
      </c>
      <c r="J788" s="336"/>
      <c r="L788" s="298"/>
      <c r="M788" s="299"/>
      <c r="N788" s="299"/>
      <c r="O788" s="288"/>
      <c r="P788" s="288"/>
      <c r="Q788" s="288"/>
      <c r="R788" s="288"/>
      <c r="S788" s="288"/>
      <c r="T788" s="291"/>
      <c r="U788" s="291"/>
    </row>
    <row r="789" spans="1:21" ht="21" customHeight="1" x14ac:dyDescent="0.15">
      <c r="A789" s="360"/>
      <c r="B789" s="396" t="s">
        <v>239</v>
      </c>
      <c r="C789" s="397"/>
      <c r="D789" s="366" t="s">
        <v>216</v>
      </c>
      <c r="E789" s="367"/>
      <c r="F789" s="367"/>
      <c r="G789" s="367"/>
      <c r="H789" s="368"/>
      <c r="I789" s="335">
        <f>+(200*20*8)*0.001</f>
        <v>32</v>
      </c>
      <c r="J789" s="336"/>
      <c r="K789" s="45"/>
      <c r="L789" s="298"/>
      <c r="M789" s="299"/>
      <c r="N789" s="299"/>
      <c r="O789" s="288"/>
      <c r="P789" s="288"/>
      <c r="Q789" s="288"/>
      <c r="R789" s="288"/>
      <c r="S789" s="288"/>
      <c r="T789" s="291"/>
      <c r="U789" s="291"/>
    </row>
    <row r="790" spans="1:21" ht="21" customHeight="1" x14ac:dyDescent="0.15">
      <c r="A790" s="360"/>
      <c r="B790" s="398" t="s">
        <v>245</v>
      </c>
      <c r="C790" s="399"/>
      <c r="D790" s="366" t="s">
        <v>158</v>
      </c>
      <c r="E790" s="367"/>
      <c r="F790" s="367"/>
      <c r="G790" s="367"/>
      <c r="H790" s="368"/>
      <c r="I790" s="369">
        <v>0</v>
      </c>
      <c r="J790" s="370"/>
      <c r="K790" s="45"/>
      <c r="L790" s="298"/>
      <c r="M790" s="299"/>
      <c r="N790" s="299"/>
      <c r="O790" s="288"/>
      <c r="P790" s="288"/>
      <c r="Q790" s="288"/>
      <c r="R790" s="288"/>
      <c r="S790" s="288"/>
      <c r="T790" s="291"/>
      <c r="U790" s="291"/>
    </row>
    <row r="791" spans="1:21" ht="21" customHeight="1" x14ac:dyDescent="0.15">
      <c r="A791" s="361"/>
      <c r="B791" s="400"/>
      <c r="C791" s="401"/>
      <c r="D791" s="375"/>
      <c r="E791" s="376"/>
      <c r="F791" s="376"/>
      <c r="G791" s="376"/>
      <c r="H791" s="377"/>
      <c r="I791" s="131"/>
      <c r="J791" s="132"/>
      <c r="K791" s="45"/>
      <c r="L791" s="298"/>
      <c r="M791" s="299"/>
      <c r="N791" s="299"/>
      <c r="O791" s="288"/>
      <c r="P791" s="288"/>
      <c r="Q791" s="288"/>
      <c r="R791" s="288"/>
      <c r="S791" s="288"/>
      <c r="T791" s="291"/>
      <c r="U791" s="291"/>
    </row>
    <row r="792" spans="1:21" ht="21" customHeight="1" x14ac:dyDescent="0.15">
      <c r="A792" s="5"/>
      <c r="B792" s="45"/>
      <c r="C792" s="45"/>
      <c r="D792" s="46"/>
      <c r="E792" s="46"/>
      <c r="F792" s="46"/>
      <c r="G792" s="46"/>
      <c r="H792" s="46"/>
      <c r="I792" s="46"/>
      <c r="J792" s="46"/>
      <c r="K792" s="45"/>
      <c r="L792" s="298"/>
      <c r="M792" s="299"/>
      <c r="N792" s="299"/>
      <c r="O792" s="288"/>
      <c r="P792" s="288"/>
      <c r="Q792" s="288"/>
      <c r="R792" s="288"/>
      <c r="S792" s="288"/>
      <c r="T792" s="291"/>
      <c r="U792" s="291"/>
    </row>
    <row r="793" spans="1:21" ht="23.25" customHeight="1" x14ac:dyDescent="0.15">
      <c r="K793" s="45"/>
      <c r="L793" s="298"/>
      <c r="M793" s="299"/>
      <c r="N793" s="299"/>
      <c r="O793" s="288"/>
      <c r="P793" s="288"/>
      <c r="Q793" s="288"/>
      <c r="R793" s="288"/>
      <c r="S793" s="288"/>
      <c r="T793" s="291"/>
      <c r="U793" s="291"/>
    </row>
    <row r="794" spans="1:21" ht="23.25" customHeight="1" x14ac:dyDescent="0.15">
      <c r="A794" s="378"/>
      <c r="B794" s="379"/>
      <c r="C794" s="379"/>
      <c r="D794" s="259" t="s">
        <v>60</v>
      </c>
      <c r="E794" s="260"/>
      <c r="F794" s="260"/>
      <c r="G794" s="260"/>
      <c r="H794" s="261"/>
      <c r="I794" s="260" t="s">
        <v>43</v>
      </c>
      <c r="J794" s="261"/>
      <c r="K794" s="45"/>
      <c r="L794" s="298"/>
      <c r="M794" s="109"/>
      <c r="N794" s="109"/>
      <c r="O794" s="296"/>
      <c r="P794" s="296"/>
      <c r="Q794" s="296"/>
      <c r="R794" s="296"/>
      <c r="S794" s="296"/>
      <c r="T794" s="297"/>
      <c r="U794" s="297"/>
    </row>
    <row r="795" spans="1:21" ht="23.25" customHeight="1" x14ac:dyDescent="0.15">
      <c r="A795" s="380" t="s">
        <v>62</v>
      </c>
      <c r="B795" s="381"/>
      <c r="C795" s="382"/>
      <c r="D795" s="157" t="s">
        <v>1</v>
      </c>
      <c r="E795" s="158"/>
      <c r="F795" s="158"/>
      <c r="G795" s="158"/>
      <c r="H795" s="159"/>
      <c r="I795" s="315">
        <f>+I796+I804+T787+T795+T803+T807</f>
        <v>69</v>
      </c>
      <c r="J795" s="316"/>
      <c r="K795" s="45"/>
      <c r="L795" s="298"/>
      <c r="M795" s="337" t="s">
        <v>16</v>
      </c>
      <c r="N795" s="337"/>
      <c r="O795" s="287"/>
      <c r="P795" s="161"/>
      <c r="Q795" s="161"/>
      <c r="R795" s="161"/>
      <c r="S795" s="161"/>
      <c r="T795" s="290">
        <v>0</v>
      </c>
      <c r="U795" s="290"/>
    </row>
    <row r="796" spans="1:21" ht="23.25" customHeight="1" x14ac:dyDescent="0.15">
      <c r="A796" s="317" t="s">
        <v>63</v>
      </c>
      <c r="B796" s="320" t="s">
        <v>0</v>
      </c>
      <c r="C796" s="321"/>
      <c r="D796" s="324" t="s">
        <v>233</v>
      </c>
      <c r="E796" s="325"/>
      <c r="F796" s="325"/>
      <c r="G796" s="325"/>
      <c r="H796" s="326"/>
      <c r="I796" s="333">
        <v>30</v>
      </c>
      <c r="J796" s="334"/>
      <c r="L796" s="298"/>
      <c r="M796" s="299"/>
      <c r="N796" s="299"/>
      <c r="O796" s="288"/>
      <c r="P796" s="288"/>
      <c r="Q796" s="288"/>
      <c r="R796" s="288"/>
      <c r="S796" s="288"/>
      <c r="T796" s="291"/>
      <c r="U796" s="291"/>
    </row>
    <row r="797" spans="1:21" ht="23.25" customHeight="1" x14ac:dyDescent="0.15">
      <c r="A797" s="318"/>
      <c r="B797" s="322"/>
      <c r="C797" s="323"/>
      <c r="D797" s="327"/>
      <c r="E797" s="328"/>
      <c r="F797" s="328"/>
      <c r="G797" s="328"/>
      <c r="H797" s="329"/>
      <c r="I797" s="335"/>
      <c r="J797" s="336"/>
      <c r="L797" s="298"/>
      <c r="M797" s="299"/>
      <c r="N797" s="299"/>
      <c r="O797" s="288"/>
      <c r="P797" s="288"/>
      <c r="Q797" s="288"/>
      <c r="R797" s="288"/>
      <c r="S797" s="288"/>
      <c r="T797" s="291"/>
      <c r="U797" s="291"/>
    </row>
    <row r="798" spans="1:21" ht="23.25" customHeight="1" x14ac:dyDescent="0.15">
      <c r="A798" s="318"/>
      <c r="B798" s="322"/>
      <c r="C798" s="323"/>
      <c r="D798" s="327"/>
      <c r="E798" s="328"/>
      <c r="F798" s="328"/>
      <c r="G798" s="328"/>
      <c r="H798" s="329"/>
      <c r="I798" s="335"/>
      <c r="J798" s="336"/>
      <c r="L798" s="298"/>
      <c r="M798" s="299"/>
      <c r="N798" s="299"/>
      <c r="O798" s="288"/>
      <c r="P798" s="288"/>
      <c r="Q798" s="288"/>
      <c r="R798" s="288"/>
      <c r="S798" s="288"/>
      <c r="T798" s="291"/>
      <c r="U798" s="291"/>
    </row>
    <row r="799" spans="1:21" ht="23.25" customHeight="1" x14ac:dyDescent="0.15">
      <c r="A799" s="318"/>
      <c r="B799" s="322"/>
      <c r="C799" s="323"/>
      <c r="D799" s="327"/>
      <c r="E799" s="328"/>
      <c r="F799" s="328"/>
      <c r="G799" s="328"/>
      <c r="H799" s="329"/>
      <c r="I799" s="335"/>
      <c r="J799" s="336"/>
      <c r="L799" s="298"/>
      <c r="M799" s="299"/>
      <c r="N799" s="299"/>
      <c r="O799" s="288"/>
      <c r="P799" s="288"/>
      <c r="Q799" s="288"/>
      <c r="R799" s="288"/>
      <c r="S799" s="288"/>
      <c r="T799" s="291"/>
      <c r="U799" s="291"/>
    </row>
    <row r="800" spans="1:21" ht="23.25" customHeight="1" x14ac:dyDescent="0.15">
      <c r="A800" s="318"/>
      <c r="B800" s="322"/>
      <c r="C800" s="323"/>
      <c r="D800" s="327"/>
      <c r="E800" s="328"/>
      <c r="F800" s="328"/>
      <c r="G800" s="328"/>
      <c r="H800" s="329"/>
      <c r="I800" s="335"/>
      <c r="J800" s="336"/>
      <c r="L800" s="298"/>
      <c r="M800" s="299"/>
      <c r="N800" s="299"/>
      <c r="O800" s="288"/>
      <c r="P800" s="288"/>
      <c r="Q800" s="288"/>
      <c r="R800" s="288"/>
      <c r="S800" s="288"/>
      <c r="T800" s="291"/>
      <c r="U800" s="291"/>
    </row>
    <row r="801" spans="1:21" ht="23.25" customHeight="1" x14ac:dyDescent="0.15">
      <c r="A801" s="318"/>
      <c r="B801" s="322"/>
      <c r="C801" s="323"/>
      <c r="D801" s="327"/>
      <c r="E801" s="328"/>
      <c r="F801" s="328"/>
      <c r="G801" s="328"/>
      <c r="H801" s="329"/>
      <c r="I801" s="335"/>
      <c r="J801" s="336"/>
      <c r="L801" s="298"/>
      <c r="M801" s="299"/>
      <c r="N801" s="299"/>
      <c r="O801" s="288"/>
      <c r="P801" s="288"/>
      <c r="Q801" s="288"/>
      <c r="R801" s="288"/>
      <c r="S801" s="288"/>
      <c r="T801" s="291"/>
      <c r="U801" s="291"/>
    </row>
    <row r="802" spans="1:21" ht="23.25" customHeight="1" x14ac:dyDescent="0.15">
      <c r="A802" s="318"/>
      <c r="B802" s="322"/>
      <c r="C802" s="323"/>
      <c r="D802" s="327"/>
      <c r="E802" s="328"/>
      <c r="F802" s="328"/>
      <c r="G802" s="328"/>
      <c r="H802" s="329"/>
      <c r="I802" s="335"/>
      <c r="J802" s="336"/>
      <c r="L802" s="298"/>
      <c r="M802" s="338"/>
      <c r="N802" s="338"/>
      <c r="O802" s="289"/>
      <c r="P802" s="289"/>
      <c r="Q802" s="289"/>
      <c r="R802" s="289"/>
      <c r="S802" s="289"/>
      <c r="T802" s="292"/>
      <c r="U802" s="292"/>
    </row>
    <row r="803" spans="1:21" ht="23.25" customHeight="1" x14ac:dyDescent="0.15">
      <c r="A803" s="318"/>
      <c r="B803" s="322"/>
      <c r="C803" s="323"/>
      <c r="D803" s="330"/>
      <c r="E803" s="331"/>
      <c r="F803" s="331"/>
      <c r="G803" s="331"/>
      <c r="H803" s="332"/>
      <c r="I803" s="335"/>
      <c r="J803" s="336"/>
      <c r="L803" s="298"/>
      <c r="M803" s="337" t="s">
        <v>10</v>
      </c>
      <c r="N803" s="337"/>
      <c r="O803" s="287" t="s">
        <v>240</v>
      </c>
      <c r="P803" s="287"/>
      <c r="Q803" s="287"/>
      <c r="R803" s="287"/>
      <c r="S803" s="287"/>
      <c r="T803" s="290">
        <v>18</v>
      </c>
      <c r="U803" s="290"/>
    </row>
    <row r="804" spans="1:21" ht="23.25" customHeight="1" x14ac:dyDescent="0.15">
      <c r="A804" s="318"/>
      <c r="B804" s="322" t="s">
        <v>52</v>
      </c>
      <c r="C804" s="323"/>
      <c r="D804" s="341" t="s">
        <v>241</v>
      </c>
      <c r="E804" s="342"/>
      <c r="F804" s="342"/>
      <c r="G804" s="342"/>
      <c r="H804" s="343"/>
      <c r="I804" s="335">
        <v>13</v>
      </c>
      <c r="J804" s="336"/>
      <c r="L804" s="298"/>
      <c r="M804" s="299"/>
      <c r="N804" s="299"/>
      <c r="O804" s="295"/>
      <c r="P804" s="295"/>
      <c r="Q804" s="295"/>
      <c r="R804" s="295"/>
      <c r="S804" s="295"/>
      <c r="T804" s="291"/>
      <c r="U804" s="291"/>
    </row>
    <row r="805" spans="1:21" ht="23.25" customHeight="1" x14ac:dyDescent="0.15">
      <c r="A805" s="318"/>
      <c r="B805" s="322"/>
      <c r="C805" s="323"/>
      <c r="D805" s="344"/>
      <c r="E805" s="342"/>
      <c r="F805" s="342"/>
      <c r="G805" s="342"/>
      <c r="H805" s="343"/>
      <c r="I805" s="335"/>
      <c r="J805" s="336"/>
      <c r="L805" s="298"/>
      <c r="M805" s="299"/>
      <c r="N805" s="299"/>
      <c r="O805" s="295"/>
      <c r="P805" s="295"/>
      <c r="Q805" s="295"/>
      <c r="R805" s="295"/>
      <c r="S805" s="295"/>
      <c r="T805" s="291"/>
      <c r="U805" s="291"/>
    </row>
    <row r="806" spans="1:21" ht="23.25" customHeight="1" x14ac:dyDescent="0.15">
      <c r="A806" s="318"/>
      <c r="B806" s="322"/>
      <c r="C806" s="323"/>
      <c r="D806" s="344"/>
      <c r="E806" s="342"/>
      <c r="F806" s="342"/>
      <c r="G806" s="342"/>
      <c r="H806" s="343"/>
      <c r="I806" s="335"/>
      <c r="J806" s="336"/>
      <c r="L806" s="298"/>
      <c r="M806" s="338"/>
      <c r="N806" s="338"/>
      <c r="O806" s="63"/>
      <c r="P806" s="63"/>
      <c r="Q806" s="63"/>
      <c r="R806" s="63"/>
      <c r="S806" s="63"/>
      <c r="T806" s="292"/>
      <c r="U806" s="292"/>
    </row>
    <row r="807" spans="1:21" ht="23.25" customHeight="1" x14ac:dyDescent="0.15">
      <c r="A807" s="318"/>
      <c r="B807" s="322"/>
      <c r="C807" s="323"/>
      <c r="D807" s="344"/>
      <c r="E807" s="342"/>
      <c r="F807" s="342"/>
      <c r="G807" s="342"/>
      <c r="H807" s="343"/>
      <c r="I807" s="335"/>
      <c r="J807" s="336"/>
      <c r="L807" s="298"/>
      <c r="M807" s="111" t="s">
        <v>17</v>
      </c>
      <c r="N807" s="111"/>
      <c r="O807" s="385" t="s">
        <v>242</v>
      </c>
      <c r="P807" s="386"/>
      <c r="Q807" s="386"/>
      <c r="R807" s="386"/>
      <c r="S807" s="387"/>
      <c r="T807" s="359">
        <v>8</v>
      </c>
      <c r="U807" s="359"/>
    </row>
    <row r="808" spans="1:21" ht="23.25" customHeight="1" x14ac:dyDescent="0.15">
      <c r="A808" s="318"/>
      <c r="B808" s="322"/>
      <c r="C808" s="323"/>
      <c r="D808" s="344"/>
      <c r="E808" s="342"/>
      <c r="F808" s="342"/>
      <c r="G808" s="342"/>
      <c r="H808" s="343"/>
      <c r="I808" s="335"/>
      <c r="J808" s="336"/>
      <c r="L808" s="298"/>
      <c r="M808" s="299"/>
      <c r="N808" s="299"/>
      <c r="O808" s="388"/>
      <c r="P808" s="389"/>
      <c r="Q808" s="389"/>
      <c r="R808" s="389"/>
      <c r="S808" s="390"/>
      <c r="T808" s="291"/>
      <c r="U808" s="291"/>
    </row>
    <row r="809" spans="1:21" ht="23.25" customHeight="1" x14ac:dyDescent="0.15">
      <c r="A809" s="318"/>
      <c r="B809" s="322"/>
      <c r="C809" s="323"/>
      <c r="D809" s="344"/>
      <c r="E809" s="342"/>
      <c r="F809" s="342"/>
      <c r="G809" s="342"/>
      <c r="H809" s="343"/>
      <c r="I809" s="335"/>
      <c r="J809" s="336"/>
      <c r="L809" s="298"/>
      <c r="M809" s="299"/>
      <c r="N809" s="299"/>
      <c r="O809" s="388"/>
      <c r="P809" s="389"/>
      <c r="Q809" s="389"/>
      <c r="R809" s="389"/>
      <c r="S809" s="390"/>
      <c r="T809" s="291"/>
      <c r="U809" s="291"/>
    </row>
    <row r="810" spans="1:21" ht="23.25" customHeight="1" x14ac:dyDescent="0.15">
      <c r="A810" s="318"/>
      <c r="B810" s="322"/>
      <c r="C810" s="323"/>
      <c r="D810" s="344"/>
      <c r="E810" s="342"/>
      <c r="F810" s="342"/>
      <c r="G810" s="342"/>
      <c r="H810" s="343"/>
      <c r="I810" s="335"/>
      <c r="J810" s="336"/>
      <c r="L810" s="298"/>
      <c r="M810" s="299"/>
      <c r="N810" s="299"/>
      <c r="O810" s="391"/>
      <c r="P810" s="392"/>
      <c r="Q810" s="392"/>
      <c r="R810" s="392"/>
      <c r="S810" s="393"/>
      <c r="T810" s="291"/>
      <c r="U810" s="291"/>
    </row>
    <row r="811" spans="1:21" ht="23.25" customHeight="1" x14ac:dyDescent="0.15">
      <c r="A811" s="319"/>
      <c r="B811" s="339"/>
      <c r="C811" s="340"/>
      <c r="D811" s="345"/>
      <c r="E811" s="346"/>
      <c r="F811" s="346"/>
      <c r="G811" s="346"/>
      <c r="H811" s="347"/>
      <c r="I811" s="348"/>
      <c r="J811" s="349"/>
      <c r="L811" s="293" t="s">
        <v>64</v>
      </c>
      <c r="M811" s="294"/>
      <c r="N811" s="294"/>
      <c r="O811" s="294"/>
      <c r="P811" s="294"/>
      <c r="Q811" s="294"/>
      <c r="R811" s="294"/>
      <c r="S811" s="294"/>
      <c r="T811" s="315">
        <f>+I787-I795</f>
        <v>-37</v>
      </c>
      <c r="U811" s="316"/>
    </row>
    <row r="812" spans="1:21" ht="23.25" customHeight="1" x14ac:dyDescent="0.1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L812" s="284" t="s">
        <v>244</v>
      </c>
      <c r="M812" s="284"/>
      <c r="N812" s="284"/>
      <c r="O812" s="284"/>
      <c r="P812" s="284"/>
      <c r="Q812" s="284"/>
      <c r="R812" s="284"/>
      <c r="S812" s="284"/>
      <c r="T812" s="284"/>
      <c r="U812" s="284"/>
    </row>
    <row r="813" spans="1:21" ht="23.25" customHeight="1" x14ac:dyDescent="0.15">
      <c r="L813" s="57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1:21" ht="21" customHeight="1" x14ac:dyDescent="0.15">
      <c r="L814" s="57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1:21" ht="21" customHeight="1" x14ac:dyDescent="0.15">
      <c r="L815" s="57"/>
      <c r="M815" s="57"/>
      <c r="N815" s="57"/>
      <c r="O815" s="57"/>
      <c r="P815" s="57"/>
      <c r="Q815" s="57"/>
      <c r="R815" s="57"/>
      <c r="S815" s="57"/>
      <c r="T815" s="57"/>
      <c r="U815" s="57"/>
    </row>
    <row r="817" spans="1:21" ht="21" customHeight="1" x14ac:dyDescent="0.15">
      <c r="A817" s="253" t="s">
        <v>28</v>
      </c>
      <c r="B817" s="253"/>
      <c r="C817" s="253"/>
      <c r="D817" s="253"/>
      <c r="E817" s="253"/>
      <c r="F817" s="253"/>
      <c r="G817" s="253"/>
      <c r="H817" s="253"/>
      <c r="I817" s="253"/>
      <c r="J817" s="253"/>
      <c r="S817" s="383" t="s">
        <v>71</v>
      </c>
      <c r="T817" s="383"/>
      <c r="U817" s="383"/>
    </row>
    <row r="818" spans="1:21" ht="21" customHeight="1" x14ac:dyDescent="0.15">
      <c r="A818" s="40" t="s">
        <v>232</v>
      </c>
      <c r="B818" s="40"/>
      <c r="C818" s="40"/>
      <c r="D818" s="40"/>
      <c r="E818" s="40"/>
      <c r="F818" s="40"/>
      <c r="G818" s="40"/>
      <c r="H818" s="40"/>
      <c r="I818" s="40"/>
      <c r="J818" s="40"/>
    </row>
    <row r="819" spans="1:21" ht="21" customHeight="1" x14ac:dyDescent="0.15">
      <c r="A819" s="13"/>
      <c r="B819" s="384" t="s">
        <v>199</v>
      </c>
      <c r="C819" s="384"/>
      <c r="D819" s="384"/>
      <c r="E819" s="384"/>
      <c r="F819" s="384"/>
      <c r="G819" s="384"/>
      <c r="H819" s="384"/>
      <c r="I819" s="384"/>
      <c r="J819" s="384"/>
    </row>
    <row r="820" spans="1:21" ht="21" customHeight="1" x14ac:dyDescent="0.15">
      <c r="A820" s="378"/>
      <c r="B820" s="379"/>
      <c r="C820" s="379"/>
      <c r="D820" s="259" t="s">
        <v>7</v>
      </c>
      <c r="E820" s="260"/>
      <c r="F820" s="260"/>
      <c r="G820" s="260"/>
      <c r="H820" s="261"/>
      <c r="I820" s="260" t="s">
        <v>43</v>
      </c>
      <c r="J820" s="261"/>
      <c r="L820" s="153"/>
      <c r="M820" s="153"/>
      <c r="N820" s="153"/>
      <c r="O820" s="154" t="s">
        <v>60</v>
      </c>
      <c r="P820" s="154"/>
      <c r="Q820" s="154"/>
      <c r="R820" s="154"/>
      <c r="S820" s="154"/>
      <c r="T820" s="154" t="s">
        <v>43</v>
      </c>
      <c r="U820" s="154"/>
    </row>
    <row r="821" spans="1:21" ht="21" customHeight="1" x14ac:dyDescent="0.15">
      <c r="A821" s="380" t="s">
        <v>13</v>
      </c>
      <c r="B821" s="381"/>
      <c r="C821" s="382"/>
      <c r="D821" s="157" t="s">
        <v>1</v>
      </c>
      <c r="E821" s="158"/>
      <c r="F821" s="158"/>
      <c r="G821" s="158"/>
      <c r="H821" s="159"/>
      <c r="I821" s="315">
        <f>SUM(I822:J825)</f>
        <v>18</v>
      </c>
      <c r="J821" s="316"/>
      <c r="L821" s="298" t="s">
        <v>12</v>
      </c>
      <c r="M821" s="299" t="s">
        <v>26</v>
      </c>
      <c r="N821" s="299"/>
      <c r="O821" s="295"/>
      <c r="P821" s="288"/>
      <c r="Q821" s="288"/>
      <c r="R821" s="288"/>
      <c r="S821" s="288"/>
      <c r="T821" s="291">
        <v>0</v>
      </c>
      <c r="U821" s="291"/>
    </row>
    <row r="822" spans="1:21" ht="21" customHeight="1" x14ac:dyDescent="0.15">
      <c r="A822" s="360" t="s">
        <v>6</v>
      </c>
      <c r="B822" s="362" t="s">
        <v>200</v>
      </c>
      <c r="C822" s="363"/>
      <c r="D822" s="344" t="s">
        <v>201</v>
      </c>
      <c r="E822" s="342"/>
      <c r="F822" s="342"/>
      <c r="G822" s="342"/>
      <c r="H822" s="343"/>
      <c r="I822" s="335">
        <v>12</v>
      </c>
      <c r="J822" s="336"/>
      <c r="L822" s="298"/>
      <c r="M822" s="299"/>
      <c r="N822" s="299"/>
      <c r="O822" s="288"/>
      <c r="P822" s="288"/>
      <c r="Q822" s="288"/>
      <c r="R822" s="288"/>
      <c r="S822" s="288"/>
      <c r="T822" s="291"/>
      <c r="U822" s="291"/>
    </row>
    <row r="823" spans="1:21" ht="21" customHeight="1" x14ac:dyDescent="0.15">
      <c r="A823" s="360"/>
      <c r="B823" s="364" t="s">
        <v>202</v>
      </c>
      <c r="C823" s="365"/>
      <c r="D823" s="366" t="s">
        <v>243</v>
      </c>
      <c r="E823" s="367"/>
      <c r="F823" s="367"/>
      <c r="G823" s="367"/>
      <c r="H823" s="368"/>
      <c r="I823" s="369">
        <v>6</v>
      </c>
      <c r="J823" s="370"/>
      <c r="K823" s="45"/>
      <c r="L823" s="298"/>
      <c r="M823" s="299"/>
      <c r="N823" s="299"/>
      <c r="O823" s="288"/>
      <c r="P823" s="288"/>
      <c r="Q823" s="288"/>
      <c r="R823" s="288"/>
      <c r="S823" s="288"/>
      <c r="T823" s="291"/>
      <c r="U823" s="291"/>
    </row>
    <row r="824" spans="1:21" ht="21" customHeight="1" x14ac:dyDescent="0.15">
      <c r="A824" s="360"/>
      <c r="B824" s="371"/>
      <c r="C824" s="372"/>
      <c r="D824" s="366"/>
      <c r="E824" s="367"/>
      <c r="F824" s="367"/>
      <c r="G824" s="367"/>
      <c r="H824" s="368"/>
      <c r="I824" s="369"/>
      <c r="J824" s="370"/>
      <c r="K824" s="45"/>
      <c r="L824" s="298"/>
      <c r="M824" s="299"/>
      <c r="N824" s="299"/>
      <c r="O824" s="288"/>
      <c r="P824" s="288"/>
      <c r="Q824" s="288"/>
      <c r="R824" s="288"/>
      <c r="S824" s="288"/>
      <c r="T824" s="291"/>
      <c r="U824" s="291"/>
    </row>
    <row r="825" spans="1:21" ht="21" customHeight="1" x14ac:dyDescent="0.15">
      <c r="A825" s="361"/>
      <c r="B825" s="373"/>
      <c r="C825" s="374"/>
      <c r="D825" s="375"/>
      <c r="E825" s="376"/>
      <c r="F825" s="376"/>
      <c r="G825" s="376"/>
      <c r="H825" s="377"/>
      <c r="I825" s="131"/>
      <c r="J825" s="132"/>
      <c r="K825" s="45"/>
      <c r="L825" s="298"/>
      <c r="M825" s="299"/>
      <c r="N825" s="299"/>
      <c r="O825" s="288"/>
      <c r="P825" s="288"/>
      <c r="Q825" s="288"/>
      <c r="R825" s="288"/>
      <c r="S825" s="288"/>
      <c r="T825" s="291"/>
      <c r="U825" s="291"/>
    </row>
    <row r="826" spans="1:21" ht="21" customHeight="1" x14ac:dyDescent="0.15">
      <c r="A826" s="5"/>
      <c r="B826" s="45"/>
      <c r="C826" s="45"/>
      <c r="D826" s="46"/>
      <c r="E826" s="46"/>
      <c r="F826" s="46"/>
      <c r="G826" s="46"/>
      <c r="H826" s="46"/>
      <c r="I826" s="46"/>
      <c r="J826" s="46"/>
      <c r="K826" s="45"/>
      <c r="L826" s="298"/>
      <c r="M826" s="299"/>
      <c r="N826" s="299"/>
      <c r="O826" s="288"/>
      <c r="P826" s="288"/>
      <c r="Q826" s="288"/>
      <c r="R826" s="288"/>
      <c r="S826" s="288"/>
      <c r="T826" s="291"/>
      <c r="U826" s="291"/>
    </row>
    <row r="827" spans="1:21" ht="23.25" customHeight="1" x14ac:dyDescent="0.15">
      <c r="K827" s="45"/>
      <c r="L827" s="298"/>
      <c r="M827" s="299"/>
      <c r="N827" s="299"/>
      <c r="O827" s="288"/>
      <c r="P827" s="288"/>
      <c r="Q827" s="288"/>
      <c r="R827" s="288"/>
      <c r="S827" s="288"/>
      <c r="T827" s="291"/>
      <c r="U827" s="291"/>
    </row>
    <row r="828" spans="1:21" ht="23.25" customHeight="1" x14ac:dyDescent="0.15">
      <c r="A828" s="378"/>
      <c r="B828" s="379"/>
      <c r="C828" s="379"/>
      <c r="D828" s="259" t="s">
        <v>60</v>
      </c>
      <c r="E828" s="260"/>
      <c r="F828" s="260"/>
      <c r="G828" s="260"/>
      <c r="H828" s="261"/>
      <c r="I828" s="260" t="s">
        <v>43</v>
      </c>
      <c r="J828" s="261"/>
      <c r="K828" s="45"/>
      <c r="L828" s="298"/>
      <c r="M828" s="109"/>
      <c r="N828" s="109"/>
      <c r="O828" s="296"/>
      <c r="P828" s="296"/>
      <c r="Q828" s="296"/>
      <c r="R828" s="296"/>
      <c r="S828" s="296"/>
      <c r="T828" s="297"/>
      <c r="U828" s="297"/>
    </row>
    <row r="829" spans="1:21" ht="23.25" customHeight="1" x14ac:dyDescent="0.15">
      <c r="A829" s="380" t="s">
        <v>62</v>
      </c>
      <c r="B829" s="381"/>
      <c r="C829" s="382"/>
      <c r="D829" s="157" t="s">
        <v>1</v>
      </c>
      <c r="E829" s="158"/>
      <c r="F829" s="158"/>
      <c r="G829" s="158"/>
      <c r="H829" s="159"/>
      <c r="I829" s="315">
        <f>+I830+I838+T821+T829+T837+T841</f>
        <v>11</v>
      </c>
      <c r="J829" s="316"/>
      <c r="K829" s="45"/>
      <c r="L829" s="298"/>
      <c r="M829" s="337" t="s">
        <v>16</v>
      </c>
      <c r="N829" s="337"/>
      <c r="O829" s="287"/>
      <c r="P829" s="161"/>
      <c r="Q829" s="161"/>
      <c r="R829" s="161"/>
      <c r="S829" s="161"/>
      <c r="T829" s="290">
        <v>0</v>
      </c>
      <c r="U829" s="290"/>
    </row>
    <row r="830" spans="1:21" ht="23.25" customHeight="1" x14ac:dyDescent="0.15">
      <c r="A830" s="317" t="s">
        <v>63</v>
      </c>
      <c r="B830" s="320" t="s">
        <v>0</v>
      </c>
      <c r="C830" s="321"/>
      <c r="D830" s="324" t="s">
        <v>233</v>
      </c>
      <c r="E830" s="325"/>
      <c r="F830" s="325"/>
      <c r="G830" s="325"/>
      <c r="H830" s="326"/>
      <c r="I830" s="333">
        <v>1</v>
      </c>
      <c r="J830" s="334"/>
      <c r="L830" s="298"/>
      <c r="M830" s="299"/>
      <c r="N830" s="299"/>
      <c r="O830" s="288"/>
      <c r="P830" s="288"/>
      <c r="Q830" s="288"/>
      <c r="R830" s="288"/>
      <c r="S830" s="288"/>
      <c r="T830" s="291"/>
      <c r="U830" s="291"/>
    </row>
    <row r="831" spans="1:21" ht="23.25" customHeight="1" x14ac:dyDescent="0.15">
      <c r="A831" s="318"/>
      <c r="B831" s="322"/>
      <c r="C831" s="323"/>
      <c r="D831" s="327"/>
      <c r="E831" s="328"/>
      <c r="F831" s="328"/>
      <c r="G831" s="328"/>
      <c r="H831" s="329"/>
      <c r="I831" s="335"/>
      <c r="J831" s="336"/>
      <c r="L831" s="298"/>
      <c r="M831" s="299"/>
      <c r="N831" s="299"/>
      <c r="O831" s="288"/>
      <c r="P831" s="288"/>
      <c r="Q831" s="288"/>
      <c r="R831" s="288"/>
      <c r="S831" s="288"/>
      <c r="T831" s="291"/>
      <c r="U831" s="291"/>
    </row>
    <row r="832" spans="1:21" ht="23.25" customHeight="1" x14ac:dyDescent="0.15">
      <c r="A832" s="318"/>
      <c r="B832" s="322"/>
      <c r="C832" s="323"/>
      <c r="D832" s="327"/>
      <c r="E832" s="328"/>
      <c r="F832" s="328"/>
      <c r="G832" s="328"/>
      <c r="H832" s="329"/>
      <c r="I832" s="335"/>
      <c r="J832" s="336"/>
      <c r="L832" s="298"/>
      <c r="M832" s="299"/>
      <c r="N832" s="299"/>
      <c r="O832" s="288"/>
      <c r="P832" s="288"/>
      <c r="Q832" s="288"/>
      <c r="R832" s="288"/>
      <c r="S832" s="288"/>
      <c r="T832" s="291"/>
      <c r="U832" s="291"/>
    </row>
    <row r="833" spans="1:21" ht="23.25" customHeight="1" x14ac:dyDescent="0.15">
      <c r="A833" s="318"/>
      <c r="B833" s="322"/>
      <c r="C833" s="323"/>
      <c r="D833" s="327"/>
      <c r="E833" s="328"/>
      <c r="F833" s="328"/>
      <c r="G833" s="328"/>
      <c r="H833" s="329"/>
      <c r="I833" s="335"/>
      <c r="J833" s="336"/>
      <c r="L833" s="298"/>
      <c r="M833" s="299"/>
      <c r="N833" s="299"/>
      <c r="O833" s="288"/>
      <c r="P833" s="288"/>
      <c r="Q833" s="288"/>
      <c r="R833" s="288"/>
      <c r="S833" s="288"/>
      <c r="T833" s="291"/>
      <c r="U833" s="291"/>
    </row>
    <row r="834" spans="1:21" ht="23.25" customHeight="1" x14ac:dyDescent="0.15">
      <c r="A834" s="318"/>
      <c r="B834" s="322"/>
      <c r="C834" s="323"/>
      <c r="D834" s="327"/>
      <c r="E834" s="328"/>
      <c r="F834" s="328"/>
      <c r="G834" s="328"/>
      <c r="H834" s="329"/>
      <c r="I834" s="335"/>
      <c r="J834" s="336"/>
      <c r="L834" s="298"/>
      <c r="M834" s="299"/>
      <c r="N834" s="299"/>
      <c r="O834" s="288"/>
      <c r="P834" s="288"/>
      <c r="Q834" s="288"/>
      <c r="R834" s="288"/>
      <c r="S834" s="288"/>
      <c r="T834" s="291"/>
      <c r="U834" s="291"/>
    </row>
    <row r="835" spans="1:21" ht="23.25" customHeight="1" x14ac:dyDescent="0.15">
      <c r="A835" s="318"/>
      <c r="B835" s="322"/>
      <c r="C835" s="323"/>
      <c r="D835" s="327"/>
      <c r="E835" s="328"/>
      <c r="F835" s="328"/>
      <c r="G835" s="328"/>
      <c r="H835" s="329"/>
      <c r="I835" s="335"/>
      <c r="J835" s="336"/>
      <c r="L835" s="298"/>
      <c r="M835" s="299"/>
      <c r="N835" s="299"/>
      <c r="O835" s="288"/>
      <c r="P835" s="288"/>
      <c r="Q835" s="288"/>
      <c r="R835" s="288"/>
      <c r="S835" s="288"/>
      <c r="T835" s="291"/>
      <c r="U835" s="291"/>
    </row>
    <row r="836" spans="1:21" ht="23.25" customHeight="1" x14ac:dyDescent="0.15">
      <c r="A836" s="318"/>
      <c r="B836" s="322"/>
      <c r="C836" s="323"/>
      <c r="D836" s="327"/>
      <c r="E836" s="328"/>
      <c r="F836" s="328"/>
      <c r="G836" s="328"/>
      <c r="H836" s="329"/>
      <c r="I836" s="335"/>
      <c r="J836" s="336"/>
      <c r="L836" s="298"/>
      <c r="M836" s="338"/>
      <c r="N836" s="338"/>
      <c r="O836" s="289"/>
      <c r="P836" s="289"/>
      <c r="Q836" s="289"/>
      <c r="R836" s="289"/>
      <c r="S836" s="289"/>
      <c r="T836" s="292"/>
      <c r="U836" s="292"/>
    </row>
    <row r="837" spans="1:21" ht="23.25" customHeight="1" x14ac:dyDescent="0.15">
      <c r="A837" s="318"/>
      <c r="B837" s="322"/>
      <c r="C837" s="323"/>
      <c r="D837" s="330"/>
      <c r="E837" s="331"/>
      <c r="F837" s="331"/>
      <c r="G837" s="331"/>
      <c r="H837" s="332"/>
      <c r="I837" s="335"/>
      <c r="J837" s="336"/>
      <c r="L837" s="298"/>
      <c r="M837" s="337" t="s">
        <v>10</v>
      </c>
      <c r="N837" s="337"/>
      <c r="O837" s="287"/>
      <c r="P837" s="287"/>
      <c r="Q837" s="287"/>
      <c r="R837" s="287"/>
      <c r="S837" s="287"/>
      <c r="T837" s="290">
        <v>0</v>
      </c>
      <c r="U837" s="290"/>
    </row>
    <row r="838" spans="1:21" ht="23.25" customHeight="1" x14ac:dyDescent="0.15">
      <c r="A838" s="318"/>
      <c r="B838" s="322" t="s">
        <v>52</v>
      </c>
      <c r="C838" s="323"/>
      <c r="D838" s="341" t="s">
        <v>205</v>
      </c>
      <c r="E838" s="342"/>
      <c r="F838" s="342"/>
      <c r="G838" s="342"/>
      <c r="H838" s="343"/>
      <c r="I838" s="335">
        <v>10</v>
      </c>
      <c r="J838" s="336"/>
      <c r="L838" s="298"/>
      <c r="M838" s="299"/>
      <c r="N838" s="299"/>
      <c r="O838" s="295"/>
      <c r="P838" s="295"/>
      <c r="Q838" s="295"/>
      <c r="R838" s="295"/>
      <c r="S838" s="295"/>
      <c r="T838" s="291"/>
      <c r="U838" s="291"/>
    </row>
    <row r="839" spans="1:21" ht="23.25" customHeight="1" x14ac:dyDescent="0.15">
      <c r="A839" s="318"/>
      <c r="B839" s="322"/>
      <c r="C839" s="323"/>
      <c r="D839" s="344"/>
      <c r="E839" s="342"/>
      <c r="F839" s="342"/>
      <c r="G839" s="342"/>
      <c r="H839" s="343"/>
      <c r="I839" s="335"/>
      <c r="J839" s="336"/>
      <c r="L839" s="298"/>
      <c r="M839" s="299"/>
      <c r="N839" s="299"/>
      <c r="O839" s="295"/>
      <c r="P839" s="295"/>
      <c r="Q839" s="295"/>
      <c r="R839" s="295"/>
      <c r="S839" s="295"/>
      <c r="T839" s="291"/>
      <c r="U839" s="291"/>
    </row>
    <row r="840" spans="1:21" ht="23.25" customHeight="1" x14ac:dyDescent="0.15">
      <c r="A840" s="318"/>
      <c r="B840" s="322"/>
      <c r="C840" s="323"/>
      <c r="D840" s="344"/>
      <c r="E840" s="342"/>
      <c r="F840" s="342"/>
      <c r="G840" s="342"/>
      <c r="H840" s="343"/>
      <c r="I840" s="335"/>
      <c r="J840" s="336"/>
      <c r="L840" s="298"/>
      <c r="M840" s="338"/>
      <c r="N840" s="338"/>
      <c r="O840" s="63"/>
      <c r="P840" s="63"/>
      <c r="Q840" s="63"/>
      <c r="R840" s="63"/>
      <c r="S840" s="63"/>
      <c r="T840" s="292"/>
      <c r="U840" s="292"/>
    </row>
    <row r="841" spans="1:21" ht="23.25" customHeight="1" x14ac:dyDescent="0.15">
      <c r="A841" s="318"/>
      <c r="B841" s="322"/>
      <c r="C841" s="323"/>
      <c r="D841" s="344"/>
      <c r="E841" s="342"/>
      <c r="F841" s="342"/>
      <c r="G841" s="342"/>
      <c r="H841" s="343"/>
      <c r="I841" s="335"/>
      <c r="J841" s="336"/>
      <c r="L841" s="298"/>
      <c r="M841" s="111" t="s">
        <v>17</v>
      </c>
      <c r="N841" s="111"/>
      <c r="O841" s="350"/>
      <c r="P841" s="351"/>
      <c r="Q841" s="351"/>
      <c r="R841" s="351"/>
      <c r="S841" s="352"/>
      <c r="T841" s="359">
        <v>0</v>
      </c>
      <c r="U841" s="359"/>
    </row>
    <row r="842" spans="1:21" ht="23.25" customHeight="1" x14ac:dyDescent="0.15">
      <c r="A842" s="318"/>
      <c r="B842" s="322"/>
      <c r="C842" s="323"/>
      <c r="D842" s="344"/>
      <c r="E842" s="342"/>
      <c r="F842" s="342"/>
      <c r="G842" s="342"/>
      <c r="H842" s="343"/>
      <c r="I842" s="335"/>
      <c r="J842" s="336"/>
      <c r="L842" s="298"/>
      <c r="M842" s="299"/>
      <c r="N842" s="299"/>
      <c r="O842" s="353"/>
      <c r="P842" s="354"/>
      <c r="Q842" s="354"/>
      <c r="R842" s="354"/>
      <c r="S842" s="355"/>
      <c r="T842" s="291"/>
      <c r="U842" s="291"/>
    </row>
    <row r="843" spans="1:21" ht="23.25" customHeight="1" x14ac:dyDescent="0.15">
      <c r="A843" s="318"/>
      <c r="B843" s="322"/>
      <c r="C843" s="323"/>
      <c r="D843" s="344"/>
      <c r="E843" s="342"/>
      <c r="F843" s="342"/>
      <c r="G843" s="342"/>
      <c r="H843" s="343"/>
      <c r="I843" s="335"/>
      <c r="J843" s="336"/>
      <c r="L843" s="298"/>
      <c r="M843" s="299"/>
      <c r="N843" s="299"/>
      <c r="O843" s="353"/>
      <c r="P843" s="354"/>
      <c r="Q843" s="354"/>
      <c r="R843" s="354"/>
      <c r="S843" s="355"/>
      <c r="T843" s="291"/>
      <c r="U843" s="291"/>
    </row>
    <row r="844" spans="1:21" ht="23.25" customHeight="1" x14ac:dyDescent="0.15">
      <c r="A844" s="318"/>
      <c r="B844" s="322"/>
      <c r="C844" s="323"/>
      <c r="D844" s="344"/>
      <c r="E844" s="342"/>
      <c r="F844" s="342"/>
      <c r="G844" s="342"/>
      <c r="H844" s="343"/>
      <c r="I844" s="335"/>
      <c r="J844" s="336"/>
      <c r="L844" s="298"/>
      <c r="M844" s="299"/>
      <c r="N844" s="299"/>
      <c r="O844" s="356"/>
      <c r="P844" s="357"/>
      <c r="Q844" s="357"/>
      <c r="R844" s="357"/>
      <c r="S844" s="358"/>
      <c r="T844" s="291"/>
      <c r="U844" s="291"/>
    </row>
    <row r="845" spans="1:21" ht="23.25" customHeight="1" x14ac:dyDescent="0.15">
      <c r="A845" s="319"/>
      <c r="B845" s="339"/>
      <c r="C845" s="340"/>
      <c r="D845" s="345"/>
      <c r="E845" s="346"/>
      <c r="F845" s="346"/>
      <c r="G845" s="346"/>
      <c r="H845" s="347"/>
      <c r="I845" s="348"/>
      <c r="J845" s="349"/>
      <c r="L845" s="293" t="s">
        <v>64</v>
      </c>
      <c r="M845" s="294"/>
      <c r="N845" s="294"/>
      <c r="O845" s="294"/>
      <c r="P845" s="294"/>
      <c r="Q845" s="294"/>
      <c r="R845" s="294"/>
      <c r="S845" s="294"/>
      <c r="T845" s="285">
        <f>I821-I829</f>
        <v>7</v>
      </c>
      <c r="U845" s="286"/>
    </row>
    <row r="846" spans="1:21" ht="23.25" customHeight="1" x14ac:dyDescent="0.15">
      <c r="A846" s="14"/>
      <c r="B846" s="44"/>
      <c r="C846" s="44"/>
      <c r="D846" s="44"/>
      <c r="E846" s="44"/>
      <c r="F846" s="44"/>
      <c r="G846" s="44"/>
      <c r="H846" s="44"/>
      <c r="I846" s="44"/>
      <c r="J846" s="44"/>
      <c r="L846" s="284" t="s">
        <v>244</v>
      </c>
      <c r="M846" s="284"/>
      <c r="N846" s="284"/>
      <c r="O846" s="284"/>
      <c r="P846" s="284"/>
      <c r="Q846" s="284"/>
      <c r="R846" s="284"/>
      <c r="S846" s="284"/>
      <c r="T846" s="284"/>
      <c r="U846" s="284"/>
    </row>
    <row r="847" spans="1:21" ht="23.25" customHeight="1" x14ac:dyDescent="0.15">
      <c r="A847" s="4"/>
      <c r="B847" s="43"/>
      <c r="C847" s="43"/>
      <c r="D847" s="43"/>
      <c r="E847" s="43"/>
      <c r="F847" s="43"/>
      <c r="G847" s="43"/>
      <c r="H847" s="43"/>
      <c r="I847" s="43"/>
      <c r="J847" s="43"/>
      <c r="L847" s="57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1:21" ht="23.25" customHeight="1" x14ac:dyDescent="0.15">
      <c r="A848" s="4"/>
      <c r="B848" s="43"/>
      <c r="C848" s="43"/>
      <c r="D848" s="43"/>
      <c r="E848" s="43"/>
      <c r="F848" s="43"/>
      <c r="G848" s="43"/>
      <c r="H848" s="43"/>
      <c r="I848" s="43"/>
      <c r="J848" s="43"/>
      <c r="L848" s="57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1:21" ht="23.25" customHeight="1" x14ac:dyDescent="0.15">
      <c r="A849" s="4"/>
      <c r="B849" s="43"/>
      <c r="C849" s="43"/>
      <c r="D849" s="43"/>
      <c r="E849" s="43"/>
      <c r="F849" s="43"/>
      <c r="G849" s="43"/>
      <c r="H849" s="43"/>
      <c r="I849" s="43"/>
      <c r="J849" s="43"/>
      <c r="L849" s="57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1:21" ht="21" customHeight="1" x14ac:dyDescent="0.15">
      <c r="A850" s="46"/>
      <c r="B850" s="43"/>
      <c r="C850" s="43"/>
      <c r="D850" s="43"/>
      <c r="E850" s="43"/>
      <c r="F850" s="43"/>
      <c r="G850" s="43"/>
      <c r="H850" s="43"/>
      <c r="I850" s="43"/>
      <c r="J850" s="43"/>
    </row>
  </sheetData>
  <mergeCells count="1365">
    <mergeCell ref="I13:J13"/>
    <mergeCell ref="B8:C8"/>
    <mergeCell ref="D8:H8"/>
    <mergeCell ref="I8:J8"/>
    <mergeCell ref="B9:C9"/>
    <mergeCell ref="D9:H9"/>
    <mergeCell ref="I9:J9"/>
    <mergeCell ref="S1:U1"/>
    <mergeCell ref="B22:C29"/>
    <mergeCell ref="D22:H29"/>
    <mergeCell ref="I22:J29"/>
    <mergeCell ref="L29:S29"/>
    <mergeCell ref="T29:U29"/>
    <mergeCell ref="A12:C12"/>
    <mergeCell ref="A14:A29"/>
    <mergeCell ref="B14:C21"/>
    <mergeCell ref="D14:H21"/>
    <mergeCell ref="I14:J21"/>
    <mergeCell ref="M13:N15"/>
    <mergeCell ref="M19:N28"/>
    <mergeCell ref="D12:H12"/>
    <mergeCell ref="I12:J12"/>
    <mergeCell ref="A13:C13"/>
    <mergeCell ref="O19:S28"/>
    <mergeCell ref="T19:U28"/>
    <mergeCell ref="O13:S15"/>
    <mergeCell ref="T13:U15"/>
    <mergeCell ref="M16:N18"/>
    <mergeCell ref="O16:S18"/>
    <mergeCell ref="T16:U18"/>
    <mergeCell ref="A35:J35"/>
    <mergeCell ref="S35:U35"/>
    <mergeCell ref="B37:J37"/>
    <mergeCell ref="A38:C38"/>
    <mergeCell ref="D38:H38"/>
    <mergeCell ref="I38:J38"/>
    <mergeCell ref="L38:N38"/>
    <mergeCell ref="O38:S38"/>
    <mergeCell ref="T38:U38"/>
    <mergeCell ref="A1:J1"/>
    <mergeCell ref="A4:C4"/>
    <mergeCell ref="D4:H4"/>
    <mergeCell ref="I4:J4"/>
    <mergeCell ref="L4:N4"/>
    <mergeCell ref="B3:J3"/>
    <mergeCell ref="O4:S4"/>
    <mergeCell ref="T4:U4"/>
    <mergeCell ref="A5:C5"/>
    <mergeCell ref="D5:H5"/>
    <mergeCell ref="I5:J5"/>
    <mergeCell ref="L5:L28"/>
    <mergeCell ref="M5:N12"/>
    <mergeCell ref="O5:S12"/>
    <mergeCell ref="T5:U12"/>
    <mergeCell ref="A6:A9"/>
    <mergeCell ref="B6:C6"/>
    <mergeCell ref="D6:H6"/>
    <mergeCell ref="I6:J6"/>
    <mergeCell ref="B7:C7"/>
    <mergeCell ref="D7:H7"/>
    <mergeCell ref="I7:J7"/>
    <mergeCell ref="D13:H13"/>
    <mergeCell ref="O59:S62"/>
    <mergeCell ref="T59:U62"/>
    <mergeCell ref="L63:S63"/>
    <mergeCell ref="T63:U63"/>
    <mergeCell ref="T53:U58"/>
    <mergeCell ref="B48:C55"/>
    <mergeCell ref="D48:H55"/>
    <mergeCell ref="I48:J55"/>
    <mergeCell ref="T39:U46"/>
    <mergeCell ref="B40:C40"/>
    <mergeCell ref="D40:H40"/>
    <mergeCell ref="I40:J40"/>
    <mergeCell ref="B41:C41"/>
    <mergeCell ref="D41:H41"/>
    <mergeCell ref="I41:J41"/>
    <mergeCell ref="B42:C42"/>
    <mergeCell ref="D42:H42"/>
    <mergeCell ref="A39:C39"/>
    <mergeCell ref="D39:H39"/>
    <mergeCell ref="I39:J39"/>
    <mergeCell ref="L39:L62"/>
    <mergeCell ref="M39:N46"/>
    <mergeCell ref="O39:S46"/>
    <mergeCell ref="I42:J42"/>
    <mergeCell ref="A69:J69"/>
    <mergeCell ref="S69:U69"/>
    <mergeCell ref="B71:J71"/>
    <mergeCell ref="A72:C72"/>
    <mergeCell ref="D72:H72"/>
    <mergeCell ref="I72:J72"/>
    <mergeCell ref="L72:N72"/>
    <mergeCell ref="O72:S72"/>
    <mergeCell ref="T72:U72"/>
    <mergeCell ref="A40:A44"/>
    <mergeCell ref="B44:C44"/>
    <mergeCell ref="D44:H44"/>
    <mergeCell ref="I44:J44"/>
    <mergeCell ref="M47:N52"/>
    <mergeCell ref="A48:A63"/>
    <mergeCell ref="A46:C46"/>
    <mergeCell ref="D46:H46"/>
    <mergeCell ref="I46:J46"/>
    <mergeCell ref="A47:C47"/>
    <mergeCell ref="D47:H47"/>
    <mergeCell ref="I47:J47"/>
    <mergeCell ref="B43:C43"/>
    <mergeCell ref="D43:H43"/>
    <mergeCell ref="I43:J43"/>
    <mergeCell ref="O47:S52"/>
    <mergeCell ref="T47:U52"/>
    <mergeCell ref="M53:N58"/>
    <mergeCell ref="O53:S58"/>
    <mergeCell ref="B56:C63"/>
    <mergeCell ref="D56:H63"/>
    <mergeCell ref="I56:J63"/>
    <mergeCell ref="M59:N62"/>
    <mergeCell ref="O73:S80"/>
    <mergeCell ref="T73:U80"/>
    <mergeCell ref="A74:A77"/>
    <mergeCell ref="B74:C74"/>
    <mergeCell ref="D74:H74"/>
    <mergeCell ref="I74:J74"/>
    <mergeCell ref="B75:C75"/>
    <mergeCell ref="D75:H75"/>
    <mergeCell ref="I75:J75"/>
    <mergeCell ref="B76:C76"/>
    <mergeCell ref="D76:H76"/>
    <mergeCell ref="I76:J76"/>
    <mergeCell ref="B77:C77"/>
    <mergeCell ref="D77:H77"/>
    <mergeCell ref="I77:J77"/>
    <mergeCell ref="A80:C80"/>
    <mergeCell ref="A73:C73"/>
    <mergeCell ref="D73:H73"/>
    <mergeCell ref="I73:J73"/>
    <mergeCell ref="L73:L96"/>
    <mergeCell ref="M73:N80"/>
    <mergeCell ref="D80:H80"/>
    <mergeCell ref="I80:J80"/>
    <mergeCell ref="A81:C81"/>
    <mergeCell ref="D81:H81"/>
    <mergeCell ref="I81:J81"/>
    <mergeCell ref="M81:N86"/>
    <mergeCell ref="T97:U97"/>
    <mergeCell ref="A103:J103"/>
    <mergeCell ref="S103:U103"/>
    <mergeCell ref="B105:J105"/>
    <mergeCell ref="A106:C106"/>
    <mergeCell ref="D106:H106"/>
    <mergeCell ref="I106:J106"/>
    <mergeCell ref="L106:N106"/>
    <mergeCell ref="O106:S106"/>
    <mergeCell ref="T106:U106"/>
    <mergeCell ref="O81:S86"/>
    <mergeCell ref="T81:U86"/>
    <mergeCell ref="A82:A97"/>
    <mergeCell ref="B82:C89"/>
    <mergeCell ref="D82:H89"/>
    <mergeCell ref="I82:J89"/>
    <mergeCell ref="M87:N92"/>
    <mergeCell ref="O87:S92"/>
    <mergeCell ref="T87:U92"/>
    <mergeCell ref="B90:C97"/>
    <mergeCell ref="D90:H97"/>
    <mergeCell ref="I90:J97"/>
    <mergeCell ref="M93:N96"/>
    <mergeCell ref="O93:S96"/>
    <mergeCell ref="T93:U96"/>
    <mergeCell ref="L97:S97"/>
    <mergeCell ref="O107:S114"/>
    <mergeCell ref="T107:U114"/>
    <mergeCell ref="A108:A111"/>
    <mergeCell ref="B108:C108"/>
    <mergeCell ref="D108:H108"/>
    <mergeCell ref="I108:J108"/>
    <mergeCell ref="B109:C109"/>
    <mergeCell ref="D109:H109"/>
    <mergeCell ref="I109:J109"/>
    <mergeCell ref="B110:C110"/>
    <mergeCell ref="D110:H110"/>
    <mergeCell ref="I110:J110"/>
    <mergeCell ref="B111:C111"/>
    <mergeCell ref="D111:H111"/>
    <mergeCell ref="I111:J111"/>
    <mergeCell ref="A114:C114"/>
    <mergeCell ref="A107:C107"/>
    <mergeCell ref="D107:H107"/>
    <mergeCell ref="I107:J107"/>
    <mergeCell ref="L107:L130"/>
    <mergeCell ref="M107:N114"/>
    <mergeCell ref="D114:H114"/>
    <mergeCell ref="I114:J114"/>
    <mergeCell ref="A115:C115"/>
    <mergeCell ref="D115:H115"/>
    <mergeCell ref="I115:J115"/>
    <mergeCell ref="M115:N122"/>
    <mergeCell ref="T131:U131"/>
    <mergeCell ref="A137:J137"/>
    <mergeCell ref="S137:U137"/>
    <mergeCell ref="B139:J139"/>
    <mergeCell ref="A140:C140"/>
    <mergeCell ref="D140:H140"/>
    <mergeCell ref="I140:J140"/>
    <mergeCell ref="L140:N140"/>
    <mergeCell ref="O140:S140"/>
    <mergeCell ref="T140:U140"/>
    <mergeCell ref="O115:S122"/>
    <mergeCell ref="T115:U122"/>
    <mergeCell ref="A116:A131"/>
    <mergeCell ref="B116:C123"/>
    <mergeCell ref="D116:H123"/>
    <mergeCell ref="I116:J123"/>
    <mergeCell ref="M123:N126"/>
    <mergeCell ref="O123:S126"/>
    <mergeCell ref="T123:U126"/>
    <mergeCell ref="B124:C131"/>
    <mergeCell ref="D124:H131"/>
    <mergeCell ref="I124:J131"/>
    <mergeCell ref="M127:N130"/>
    <mergeCell ref="O127:S130"/>
    <mergeCell ref="T127:U130"/>
    <mergeCell ref="L131:S131"/>
    <mergeCell ref="O141:S148"/>
    <mergeCell ref="T141:U148"/>
    <mergeCell ref="A142:A145"/>
    <mergeCell ref="B142:C142"/>
    <mergeCell ref="D142:H142"/>
    <mergeCell ref="I142:J142"/>
    <mergeCell ref="B143:C143"/>
    <mergeCell ref="D143:H143"/>
    <mergeCell ref="I143:J143"/>
    <mergeCell ref="B144:C144"/>
    <mergeCell ref="D144:H144"/>
    <mergeCell ref="I144:J144"/>
    <mergeCell ref="B145:C145"/>
    <mergeCell ref="D145:H145"/>
    <mergeCell ref="I145:J145"/>
    <mergeCell ref="A148:C148"/>
    <mergeCell ref="A141:C141"/>
    <mergeCell ref="D141:H141"/>
    <mergeCell ref="I141:J141"/>
    <mergeCell ref="L141:L164"/>
    <mergeCell ref="M141:N148"/>
    <mergeCell ref="D148:H148"/>
    <mergeCell ref="I148:J148"/>
    <mergeCell ref="A149:C149"/>
    <mergeCell ref="D149:H149"/>
    <mergeCell ref="I149:J149"/>
    <mergeCell ref="M149:N156"/>
    <mergeCell ref="T165:U165"/>
    <mergeCell ref="L166:U169"/>
    <mergeCell ref="A171:J171"/>
    <mergeCell ref="S171:U171"/>
    <mergeCell ref="B173:J173"/>
    <mergeCell ref="O149:S156"/>
    <mergeCell ref="T149:U156"/>
    <mergeCell ref="A150:A165"/>
    <mergeCell ref="B150:C157"/>
    <mergeCell ref="D150:H157"/>
    <mergeCell ref="I150:J157"/>
    <mergeCell ref="M157:N160"/>
    <mergeCell ref="O157:S160"/>
    <mergeCell ref="T157:U160"/>
    <mergeCell ref="B158:C165"/>
    <mergeCell ref="D158:H165"/>
    <mergeCell ref="I158:J165"/>
    <mergeCell ref="M161:N164"/>
    <mergeCell ref="O161:S164"/>
    <mergeCell ref="T161:U164"/>
    <mergeCell ref="L165:S165"/>
    <mergeCell ref="A182:C182"/>
    <mergeCell ref="D182:H182"/>
    <mergeCell ref="I182:J182"/>
    <mergeCell ref="A183:C183"/>
    <mergeCell ref="D183:H183"/>
    <mergeCell ref="I183:J183"/>
    <mergeCell ref="D178:H178"/>
    <mergeCell ref="I178:J178"/>
    <mergeCell ref="B179:C179"/>
    <mergeCell ref="D179:H179"/>
    <mergeCell ref="I179:J179"/>
    <mergeCell ref="T174:U174"/>
    <mergeCell ref="A175:C175"/>
    <mergeCell ref="D175:H175"/>
    <mergeCell ref="I175:J175"/>
    <mergeCell ref="L175:L198"/>
    <mergeCell ref="M175:N182"/>
    <mergeCell ref="O175:S182"/>
    <mergeCell ref="T175:U182"/>
    <mergeCell ref="A176:A179"/>
    <mergeCell ref="B176:C176"/>
    <mergeCell ref="D176:H176"/>
    <mergeCell ref="I176:J176"/>
    <mergeCell ref="B177:C177"/>
    <mergeCell ref="D177:H177"/>
    <mergeCell ref="I177:J177"/>
    <mergeCell ref="B178:C178"/>
    <mergeCell ref="A174:C174"/>
    <mergeCell ref="D174:H174"/>
    <mergeCell ref="I174:J174"/>
    <mergeCell ref="L174:N174"/>
    <mergeCell ref="O174:S174"/>
    <mergeCell ref="L199:S199"/>
    <mergeCell ref="T199:U199"/>
    <mergeCell ref="A205:J205"/>
    <mergeCell ref="S205:U205"/>
    <mergeCell ref="B207:J207"/>
    <mergeCell ref="M183:N185"/>
    <mergeCell ref="O183:S185"/>
    <mergeCell ref="T183:U185"/>
    <mergeCell ref="A184:A199"/>
    <mergeCell ref="B184:C191"/>
    <mergeCell ref="D184:H191"/>
    <mergeCell ref="I184:J191"/>
    <mergeCell ref="M186:N188"/>
    <mergeCell ref="O186:S188"/>
    <mergeCell ref="T186:U188"/>
    <mergeCell ref="M189:N198"/>
    <mergeCell ref="O189:S198"/>
    <mergeCell ref="T189:U198"/>
    <mergeCell ref="B192:C199"/>
    <mergeCell ref="D192:H199"/>
    <mergeCell ref="I192:J199"/>
    <mergeCell ref="B214:C214"/>
    <mergeCell ref="D214:H214"/>
    <mergeCell ref="I214:J214"/>
    <mergeCell ref="A216:C216"/>
    <mergeCell ref="D216:H216"/>
    <mergeCell ref="I216:J216"/>
    <mergeCell ref="D212:H212"/>
    <mergeCell ref="I212:J212"/>
    <mergeCell ref="B213:C213"/>
    <mergeCell ref="D213:H213"/>
    <mergeCell ref="I213:J213"/>
    <mergeCell ref="T208:U208"/>
    <mergeCell ref="A209:C209"/>
    <mergeCell ref="D209:H209"/>
    <mergeCell ref="I209:J209"/>
    <mergeCell ref="L209:L232"/>
    <mergeCell ref="M209:N216"/>
    <mergeCell ref="O209:S216"/>
    <mergeCell ref="T209:U216"/>
    <mergeCell ref="A210:A214"/>
    <mergeCell ref="B210:C210"/>
    <mergeCell ref="D210:H210"/>
    <mergeCell ref="I210:J210"/>
    <mergeCell ref="B211:C211"/>
    <mergeCell ref="D211:H211"/>
    <mergeCell ref="I211:J211"/>
    <mergeCell ref="B212:C212"/>
    <mergeCell ref="A208:C208"/>
    <mergeCell ref="D208:H208"/>
    <mergeCell ref="I208:J208"/>
    <mergeCell ref="L208:N208"/>
    <mergeCell ref="O208:S208"/>
    <mergeCell ref="A239:J239"/>
    <mergeCell ref="S239:U239"/>
    <mergeCell ref="B241:J241"/>
    <mergeCell ref="A242:C242"/>
    <mergeCell ref="D242:H242"/>
    <mergeCell ref="I242:J242"/>
    <mergeCell ref="L242:N242"/>
    <mergeCell ref="O242:S242"/>
    <mergeCell ref="T242:U242"/>
    <mergeCell ref="T217:U222"/>
    <mergeCell ref="A218:A233"/>
    <mergeCell ref="B218:C225"/>
    <mergeCell ref="D218:H225"/>
    <mergeCell ref="I218:J225"/>
    <mergeCell ref="M223:N228"/>
    <mergeCell ref="O223:S228"/>
    <mergeCell ref="T223:U228"/>
    <mergeCell ref="B226:C233"/>
    <mergeCell ref="D226:H233"/>
    <mergeCell ref="I226:J233"/>
    <mergeCell ref="M229:N232"/>
    <mergeCell ref="O229:S232"/>
    <mergeCell ref="T229:U232"/>
    <mergeCell ref="L233:S233"/>
    <mergeCell ref="T233:U233"/>
    <mergeCell ref="A217:C217"/>
    <mergeCell ref="D217:H217"/>
    <mergeCell ref="I217:J217"/>
    <mergeCell ref="M217:N222"/>
    <mergeCell ref="O217:S222"/>
    <mergeCell ref="O243:S250"/>
    <mergeCell ref="T243:U250"/>
    <mergeCell ref="A244:A247"/>
    <mergeCell ref="B244:C244"/>
    <mergeCell ref="D244:H244"/>
    <mergeCell ref="I244:J244"/>
    <mergeCell ref="B245:C245"/>
    <mergeCell ref="D245:H245"/>
    <mergeCell ref="I245:J245"/>
    <mergeCell ref="B246:C246"/>
    <mergeCell ref="D246:H246"/>
    <mergeCell ref="I246:J246"/>
    <mergeCell ref="B247:C247"/>
    <mergeCell ref="D247:H247"/>
    <mergeCell ref="I247:J247"/>
    <mergeCell ref="A250:C250"/>
    <mergeCell ref="A243:C243"/>
    <mergeCell ref="D243:H243"/>
    <mergeCell ref="I243:J243"/>
    <mergeCell ref="L243:L266"/>
    <mergeCell ref="M243:N250"/>
    <mergeCell ref="D250:H250"/>
    <mergeCell ref="I250:J250"/>
    <mergeCell ref="A251:C251"/>
    <mergeCell ref="D251:H251"/>
    <mergeCell ref="I251:J251"/>
    <mergeCell ref="M251:N256"/>
    <mergeCell ref="T267:U267"/>
    <mergeCell ref="A273:J273"/>
    <mergeCell ref="S273:U273"/>
    <mergeCell ref="B275:J275"/>
    <mergeCell ref="A276:C276"/>
    <mergeCell ref="D276:H276"/>
    <mergeCell ref="I276:J276"/>
    <mergeCell ref="L276:N276"/>
    <mergeCell ref="O276:S276"/>
    <mergeCell ref="T276:U276"/>
    <mergeCell ref="L268:U271"/>
    <mergeCell ref="O251:S256"/>
    <mergeCell ref="T251:U256"/>
    <mergeCell ref="A252:A267"/>
    <mergeCell ref="B252:C259"/>
    <mergeCell ref="D252:H259"/>
    <mergeCell ref="I252:J259"/>
    <mergeCell ref="M257:N262"/>
    <mergeCell ref="O257:S262"/>
    <mergeCell ref="T257:U262"/>
    <mergeCell ref="B260:C267"/>
    <mergeCell ref="D260:H267"/>
    <mergeCell ref="I260:J267"/>
    <mergeCell ref="M263:N266"/>
    <mergeCell ref="O263:S266"/>
    <mergeCell ref="T263:U266"/>
    <mergeCell ref="L267:S267"/>
    <mergeCell ref="O277:S284"/>
    <mergeCell ref="T277:U284"/>
    <mergeCell ref="A278:A281"/>
    <mergeCell ref="B278:C278"/>
    <mergeCell ref="D278:H278"/>
    <mergeCell ref="I278:J278"/>
    <mergeCell ref="B279:C279"/>
    <mergeCell ref="D279:H279"/>
    <mergeCell ref="I279:J279"/>
    <mergeCell ref="B280:C280"/>
    <mergeCell ref="D280:H280"/>
    <mergeCell ref="I280:J280"/>
    <mergeCell ref="B281:C281"/>
    <mergeCell ref="D281:H281"/>
    <mergeCell ref="I281:J281"/>
    <mergeCell ref="A284:C284"/>
    <mergeCell ref="A277:C277"/>
    <mergeCell ref="D277:H277"/>
    <mergeCell ref="I277:J277"/>
    <mergeCell ref="L277:L300"/>
    <mergeCell ref="M277:N284"/>
    <mergeCell ref="D284:H284"/>
    <mergeCell ref="I284:J284"/>
    <mergeCell ref="A285:C285"/>
    <mergeCell ref="D285:H285"/>
    <mergeCell ref="I285:J285"/>
    <mergeCell ref="M285:N292"/>
    <mergeCell ref="T301:U301"/>
    <mergeCell ref="A307:J307"/>
    <mergeCell ref="S307:U307"/>
    <mergeCell ref="B309:J309"/>
    <mergeCell ref="A310:C310"/>
    <mergeCell ref="D310:H310"/>
    <mergeCell ref="I310:J310"/>
    <mergeCell ref="L310:N310"/>
    <mergeCell ref="O310:S310"/>
    <mergeCell ref="T310:U310"/>
    <mergeCell ref="L302:U305"/>
    <mergeCell ref="O285:S292"/>
    <mergeCell ref="T285:U292"/>
    <mergeCell ref="A286:A301"/>
    <mergeCell ref="B286:C293"/>
    <mergeCell ref="D286:H293"/>
    <mergeCell ref="I286:J293"/>
    <mergeCell ref="M293:N296"/>
    <mergeCell ref="O293:S296"/>
    <mergeCell ref="T293:U296"/>
    <mergeCell ref="B294:C301"/>
    <mergeCell ref="D294:H301"/>
    <mergeCell ref="I294:J301"/>
    <mergeCell ref="M297:N300"/>
    <mergeCell ref="O297:S300"/>
    <mergeCell ref="T297:U300"/>
    <mergeCell ref="L301:S301"/>
    <mergeCell ref="O311:S318"/>
    <mergeCell ref="T311:U318"/>
    <mergeCell ref="A312:A315"/>
    <mergeCell ref="B312:C312"/>
    <mergeCell ref="D312:H312"/>
    <mergeCell ref="I312:J312"/>
    <mergeCell ref="B313:C313"/>
    <mergeCell ref="D313:H313"/>
    <mergeCell ref="I313:J313"/>
    <mergeCell ref="B314:C314"/>
    <mergeCell ref="D314:H314"/>
    <mergeCell ref="I314:J314"/>
    <mergeCell ref="B315:C315"/>
    <mergeCell ref="D315:H315"/>
    <mergeCell ref="I315:J315"/>
    <mergeCell ref="A318:C318"/>
    <mergeCell ref="A311:C311"/>
    <mergeCell ref="D311:H311"/>
    <mergeCell ref="I311:J311"/>
    <mergeCell ref="L311:L334"/>
    <mergeCell ref="M311:N318"/>
    <mergeCell ref="D318:H318"/>
    <mergeCell ref="I318:J318"/>
    <mergeCell ref="A319:C319"/>
    <mergeCell ref="D319:H319"/>
    <mergeCell ref="I319:J319"/>
    <mergeCell ref="M319:N326"/>
    <mergeCell ref="T335:U335"/>
    <mergeCell ref="L336:U339"/>
    <mergeCell ref="A341:J341"/>
    <mergeCell ref="S341:U341"/>
    <mergeCell ref="B343:J343"/>
    <mergeCell ref="O319:S326"/>
    <mergeCell ref="T319:U326"/>
    <mergeCell ref="A320:A335"/>
    <mergeCell ref="B320:C327"/>
    <mergeCell ref="D320:H327"/>
    <mergeCell ref="I320:J327"/>
    <mergeCell ref="M327:N330"/>
    <mergeCell ref="O327:S330"/>
    <mergeCell ref="T327:U330"/>
    <mergeCell ref="B328:C335"/>
    <mergeCell ref="D328:H335"/>
    <mergeCell ref="I328:J335"/>
    <mergeCell ref="M331:N334"/>
    <mergeCell ref="O331:S334"/>
    <mergeCell ref="T331:U334"/>
    <mergeCell ref="L335:S335"/>
    <mergeCell ref="A352:C352"/>
    <mergeCell ref="D352:H352"/>
    <mergeCell ref="I352:J352"/>
    <mergeCell ref="A353:C353"/>
    <mergeCell ref="D353:H353"/>
    <mergeCell ref="I353:J353"/>
    <mergeCell ref="D348:H348"/>
    <mergeCell ref="I348:J348"/>
    <mergeCell ref="B349:C349"/>
    <mergeCell ref="D349:H349"/>
    <mergeCell ref="I349:J349"/>
    <mergeCell ref="T344:U344"/>
    <mergeCell ref="A345:C345"/>
    <mergeCell ref="D345:H345"/>
    <mergeCell ref="I345:J345"/>
    <mergeCell ref="L345:L368"/>
    <mergeCell ref="M345:N352"/>
    <mergeCell ref="O345:S352"/>
    <mergeCell ref="T345:U352"/>
    <mergeCell ref="A346:A349"/>
    <mergeCell ref="B346:C346"/>
    <mergeCell ref="D346:H346"/>
    <mergeCell ref="I346:J346"/>
    <mergeCell ref="B347:C347"/>
    <mergeCell ref="D347:H347"/>
    <mergeCell ref="I347:J347"/>
    <mergeCell ref="B348:C348"/>
    <mergeCell ref="A344:C344"/>
    <mergeCell ref="D344:H344"/>
    <mergeCell ref="I344:J344"/>
    <mergeCell ref="L344:N344"/>
    <mergeCell ref="O344:S344"/>
    <mergeCell ref="L369:S369"/>
    <mergeCell ref="T369:U369"/>
    <mergeCell ref="A375:J375"/>
    <mergeCell ref="S375:U375"/>
    <mergeCell ref="B377:J377"/>
    <mergeCell ref="L370:U373"/>
    <mergeCell ref="M353:N355"/>
    <mergeCell ref="O353:S355"/>
    <mergeCell ref="T353:U355"/>
    <mergeCell ref="A354:A369"/>
    <mergeCell ref="B354:C361"/>
    <mergeCell ref="D354:H361"/>
    <mergeCell ref="I354:J361"/>
    <mergeCell ref="M356:N358"/>
    <mergeCell ref="O356:S358"/>
    <mergeCell ref="T356:U358"/>
    <mergeCell ref="M359:N368"/>
    <mergeCell ref="O359:S368"/>
    <mergeCell ref="T359:U368"/>
    <mergeCell ref="B362:C369"/>
    <mergeCell ref="D362:H369"/>
    <mergeCell ref="I362:J369"/>
    <mergeCell ref="B384:C384"/>
    <mergeCell ref="D384:H384"/>
    <mergeCell ref="I384:J384"/>
    <mergeCell ref="A386:C386"/>
    <mergeCell ref="D386:H386"/>
    <mergeCell ref="I386:J386"/>
    <mergeCell ref="D382:H382"/>
    <mergeCell ref="I382:J382"/>
    <mergeCell ref="B383:C383"/>
    <mergeCell ref="D383:H383"/>
    <mergeCell ref="I383:J383"/>
    <mergeCell ref="T378:U378"/>
    <mergeCell ref="A379:C379"/>
    <mergeCell ref="D379:H379"/>
    <mergeCell ref="I379:J379"/>
    <mergeCell ref="L379:L402"/>
    <mergeCell ref="M379:N386"/>
    <mergeCell ref="O379:S386"/>
    <mergeCell ref="T379:U386"/>
    <mergeCell ref="A380:A384"/>
    <mergeCell ref="B380:C380"/>
    <mergeCell ref="D380:H380"/>
    <mergeCell ref="I380:J380"/>
    <mergeCell ref="B381:C381"/>
    <mergeCell ref="D381:H381"/>
    <mergeCell ref="I381:J381"/>
    <mergeCell ref="B382:C382"/>
    <mergeCell ref="A378:C378"/>
    <mergeCell ref="D378:H378"/>
    <mergeCell ref="I378:J378"/>
    <mergeCell ref="L378:N378"/>
    <mergeCell ref="O378:S378"/>
    <mergeCell ref="A409:J409"/>
    <mergeCell ref="S409:U409"/>
    <mergeCell ref="B411:J411"/>
    <mergeCell ref="A412:C412"/>
    <mergeCell ref="D412:H412"/>
    <mergeCell ref="I412:J412"/>
    <mergeCell ref="L412:N412"/>
    <mergeCell ref="O412:S412"/>
    <mergeCell ref="T412:U412"/>
    <mergeCell ref="T387:U392"/>
    <mergeCell ref="A388:A403"/>
    <mergeCell ref="B388:C395"/>
    <mergeCell ref="D388:H395"/>
    <mergeCell ref="I388:J395"/>
    <mergeCell ref="M393:N398"/>
    <mergeCell ref="O393:S398"/>
    <mergeCell ref="T393:U398"/>
    <mergeCell ref="B396:C403"/>
    <mergeCell ref="D396:H403"/>
    <mergeCell ref="I396:J403"/>
    <mergeCell ref="M399:N402"/>
    <mergeCell ref="O399:S402"/>
    <mergeCell ref="T399:U402"/>
    <mergeCell ref="L403:S403"/>
    <mergeCell ref="T403:U403"/>
    <mergeCell ref="A387:C387"/>
    <mergeCell ref="D387:H387"/>
    <mergeCell ref="I387:J387"/>
    <mergeCell ref="M387:N392"/>
    <mergeCell ref="O387:S392"/>
    <mergeCell ref="O413:S420"/>
    <mergeCell ref="T413:U420"/>
    <mergeCell ref="A414:A417"/>
    <mergeCell ref="B414:C414"/>
    <mergeCell ref="D414:H414"/>
    <mergeCell ref="I414:J414"/>
    <mergeCell ref="B415:C415"/>
    <mergeCell ref="D415:H415"/>
    <mergeCell ref="I415:J415"/>
    <mergeCell ref="B416:C416"/>
    <mergeCell ref="D416:H416"/>
    <mergeCell ref="I416:J416"/>
    <mergeCell ref="B417:C417"/>
    <mergeCell ref="D417:H417"/>
    <mergeCell ref="I417:J417"/>
    <mergeCell ref="A420:C420"/>
    <mergeCell ref="A413:C413"/>
    <mergeCell ref="D413:H413"/>
    <mergeCell ref="I413:J413"/>
    <mergeCell ref="L413:L436"/>
    <mergeCell ref="M413:N420"/>
    <mergeCell ref="D420:H420"/>
    <mergeCell ref="I420:J420"/>
    <mergeCell ref="A421:C421"/>
    <mergeCell ref="D421:H421"/>
    <mergeCell ref="I421:J421"/>
    <mergeCell ref="M421:N426"/>
    <mergeCell ref="T437:U437"/>
    <mergeCell ref="A443:J443"/>
    <mergeCell ref="S443:U443"/>
    <mergeCell ref="B445:J445"/>
    <mergeCell ref="A446:C446"/>
    <mergeCell ref="D446:H446"/>
    <mergeCell ref="I446:J446"/>
    <mergeCell ref="L446:N446"/>
    <mergeCell ref="O446:S446"/>
    <mergeCell ref="T446:U446"/>
    <mergeCell ref="O421:S426"/>
    <mergeCell ref="T421:U426"/>
    <mergeCell ref="A422:A437"/>
    <mergeCell ref="B422:C429"/>
    <mergeCell ref="D422:H429"/>
    <mergeCell ref="I422:J429"/>
    <mergeCell ref="M427:N432"/>
    <mergeCell ref="O427:S432"/>
    <mergeCell ref="T427:U432"/>
    <mergeCell ref="B430:C437"/>
    <mergeCell ref="D430:H437"/>
    <mergeCell ref="I430:J437"/>
    <mergeCell ref="M433:N436"/>
    <mergeCell ref="O433:S436"/>
    <mergeCell ref="T433:U436"/>
    <mergeCell ref="L437:S437"/>
    <mergeCell ref="O447:S454"/>
    <mergeCell ref="T447:U454"/>
    <mergeCell ref="A448:A451"/>
    <mergeCell ref="B448:C448"/>
    <mergeCell ref="D448:H448"/>
    <mergeCell ref="I448:J448"/>
    <mergeCell ref="B449:C449"/>
    <mergeCell ref="D449:H449"/>
    <mergeCell ref="I449:J449"/>
    <mergeCell ref="B450:C450"/>
    <mergeCell ref="D450:H450"/>
    <mergeCell ref="I450:J450"/>
    <mergeCell ref="B451:C451"/>
    <mergeCell ref="D451:H451"/>
    <mergeCell ref="I451:J451"/>
    <mergeCell ref="A454:C454"/>
    <mergeCell ref="A447:C447"/>
    <mergeCell ref="D447:H447"/>
    <mergeCell ref="I447:J447"/>
    <mergeCell ref="L447:L470"/>
    <mergeCell ref="M447:N454"/>
    <mergeCell ref="D454:H454"/>
    <mergeCell ref="I454:J454"/>
    <mergeCell ref="A455:C455"/>
    <mergeCell ref="D455:H455"/>
    <mergeCell ref="I455:J455"/>
    <mergeCell ref="M455:N462"/>
    <mergeCell ref="T471:U471"/>
    <mergeCell ref="A477:J477"/>
    <mergeCell ref="S477:U477"/>
    <mergeCell ref="B479:J479"/>
    <mergeCell ref="A480:C480"/>
    <mergeCell ref="D480:H480"/>
    <mergeCell ref="I480:J480"/>
    <mergeCell ref="L480:N480"/>
    <mergeCell ref="O480:S480"/>
    <mergeCell ref="T480:U480"/>
    <mergeCell ref="O455:S462"/>
    <mergeCell ref="T455:U462"/>
    <mergeCell ref="A456:A471"/>
    <mergeCell ref="B456:C463"/>
    <mergeCell ref="D456:H463"/>
    <mergeCell ref="I456:J463"/>
    <mergeCell ref="M463:N466"/>
    <mergeCell ref="O463:S466"/>
    <mergeCell ref="T463:U466"/>
    <mergeCell ref="B464:C471"/>
    <mergeCell ref="D464:H471"/>
    <mergeCell ref="I464:J471"/>
    <mergeCell ref="M467:N470"/>
    <mergeCell ref="O467:S470"/>
    <mergeCell ref="T467:U470"/>
    <mergeCell ref="L471:S471"/>
    <mergeCell ref="O481:S488"/>
    <mergeCell ref="T481:U488"/>
    <mergeCell ref="A482:A485"/>
    <mergeCell ref="B482:C482"/>
    <mergeCell ref="D482:H482"/>
    <mergeCell ref="I482:J482"/>
    <mergeCell ref="B483:C483"/>
    <mergeCell ref="D483:H483"/>
    <mergeCell ref="I483:J483"/>
    <mergeCell ref="B484:C484"/>
    <mergeCell ref="D484:H484"/>
    <mergeCell ref="I484:J484"/>
    <mergeCell ref="B485:C485"/>
    <mergeCell ref="D485:H485"/>
    <mergeCell ref="I485:J485"/>
    <mergeCell ref="A488:C488"/>
    <mergeCell ref="A481:C481"/>
    <mergeCell ref="D481:H481"/>
    <mergeCell ref="I481:J481"/>
    <mergeCell ref="L481:L504"/>
    <mergeCell ref="M481:N488"/>
    <mergeCell ref="D488:H488"/>
    <mergeCell ref="I488:J488"/>
    <mergeCell ref="A489:C489"/>
    <mergeCell ref="D489:H489"/>
    <mergeCell ref="I489:J489"/>
    <mergeCell ref="M489:N496"/>
    <mergeCell ref="T505:U505"/>
    <mergeCell ref="L506:U509"/>
    <mergeCell ref="A511:J511"/>
    <mergeCell ref="S511:U511"/>
    <mergeCell ref="B513:J513"/>
    <mergeCell ref="O489:S496"/>
    <mergeCell ref="T489:U496"/>
    <mergeCell ref="A490:A505"/>
    <mergeCell ref="B490:C497"/>
    <mergeCell ref="D490:H497"/>
    <mergeCell ref="I490:J497"/>
    <mergeCell ref="M497:N500"/>
    <mergeCell ref="O497:S500"/>
    <mergeCell ref="T497:U500"/>
    <mergeCell ref="B498:C505"/>
    <mergeCell ref="D498:H505"/>
    <mergeCell ref="I498:J505"/>
    <mergeCell ref="M501:N504"/>
    <mergeCell ref="O501:S504"/>
    <mergeCell ref="T501:U504"/>
    <mergeCell ref="L505:S505"/>
    <mergeCell ref="A522:C522"/>
    <mergeCell ref="D522:H522"/>
    <mergeCell ref="I522:J522"/>
    <mergeCell ref="A523:C523"/>
    <mergeCell ref="D523:H523"/>
    <mergeCell ref="I523:J523"/>
    <mergeCell ref="D518:H518"/>
    <mergeCell ref="I518:J518"/>
    <mergeCell ref="B519:C519"/>
    <mergeCell ref="D519:H519"/>
    <mergeCell ref="I519:J519"/>
    <mergeCell ref="T514:U514"/>
    <mergeCell ref="A515:C515"/>
    <mergeCell ref="D515:H515"/>
    <mergeCell ref="I515:J515"/>
    <mergeCell ref="L515:L538"/>
    <mergeCell ref="M515:N522"/>
    <mergeCell ref="O515:S522"/>
    <mergeCell ref="T515:U522"/>
    <mergeCell ref="A516:A519"/>
    <mergeCell ref="B516:C516"/>
    <mergeCell ref="D516:H516"/>
    <mergeCell ref="I516:J516"/>
    <mergeCell ref="B517:C517"/>
    <mergeCell ref="D517:H517"/>
    <mergeCell ref="I517:J517"/>
    <mergeCell ref="B518:C518"/>
    <mergeCell ref="A514:C514"/>
    <mergeCell ref="D514:H514"/>
    <mergeCell ref="I514:J514"/>
    <mergeCell ref="L514:N514"/>
    <mergeCell ref="O514:S514"/>
    <mergeCell ref="L539:S539"/>
    <mergeCell ref="T539:U539"/>
    <mergeCell ref="A545:J545"/>
    <mergeCell ref="S545:U545"/>
    <mergeCell ref="B547:J547"/>
    <mergeCell ref="M523:N525"/>
    <mergeCell ref="O523:S525"/>
    <mergeCell ref="T523:U525"/>
    <mergeCell ref="A524:A539"/>
    <mergeCell ref="B524:C531"/>
    <mergeCell ref="D524:H531"/>
    <mergeCell ref="I524:J531"/>
    <mergeCell ref="M526:N528"/>
    <mergeCell ref="O526:S528"/>
    <mergeCell ref="T526:U528"/>
    <mergeCell ref="M529:N538"/>
    <mergeCell ref="O529:S538"/>
    <mergeCell ref="T529:U538"/>
    <mergeCell ref="B532:C539"/>
    <mergeCell ref="D532:H539"/>
    <mergeCell ref="I532:J539"/>
    <mergeCell ref="B554:C554"/>
    <mergeCell ref="D554:H554"/>
    <mergeCell ref="I554:J554"/>
    <mergeCell ref="A556:C556"/>
    <mergeCell ref="D556:H556"/>
    <mergeCell ref="I556:J556"/>
    <mergeCell ref="D552:H552"/>
    <mergeCell ref="I552:J552"/>
    <mergeCell ref="B553:C553"/>
    <mergeCell ref="D553:H553"/>
    <mergeCell ref="I553:J553"/>
    <mergeCell ref="T548:U548"/>
    <mergeCell ref="A549:C549"/>
    <mergeCell ref="D549:H549"/>
    <mergeCell ref="I549:J549"/>
    <mergeCell ref="L549:L572"/>
    <mergeCell ref="M549:N556"/>
    <mergeCell ref="O549:S556"/>
    <mergeCell ref="T549:U556"/>
    <mergeCell ref="A550:A554"/>
    <mergeCell ref="B550:C550"/>
    <mergeCell ref="D550:H550"/>
    <mergeCell ref="I550:J550"/>
    <mergeCell ref="B551:C551"/>
    <mergeCell ref="D551:H551"/>
    <mergeCell ref="I551:J551"/>
    <mergeCell ref="B552:C552"/>
    <mergeCell ref="A548:C548"/>
    <mergeCell ref="D548:H548"/>
    <mergeCell ref="I548:J548"/>
    <mergeCell ref="L548:N548"/>
    <mergeCell ref="O548:S548"/>
    <mergeCell ref="A579:J579"/>
    <mergeCell ref="S579:U579"/>
    <mergeCell ref="B581:J581"/>
    <mergeCell ref="A582:C582"/>
    <mergeCell ref="D582:H582"/>
    <mergeCell ref="I582:J582"/>
    <mergeCell ref="L582:N582"/>
    <mergeCell ref="O582:S582"/>
    <mergeCell ref="T582:U582"/>
    <mergeCell ref="T557:U562"/>
    <mergeCell ref="A558:A573"/>
    <mergeCell ref="B558:C565"/>
    <mergeCell ref="D558:H565"/>
    <mergeCell ref="I558:J565"/>
    <mergeCell ref="M563:N568"/>
    <mergeCell ref="O563:S568"/>
    <mergeCell ref="T563:U568"/>
    <mergeCell ref="B566:C573"/>
    <mergeCell ref="D566:H573"/>
    <mergeCell ref="I566:J573"/>
    <mergeCell ref="M569:N572"/>
    <mergeCell ref="O569:S572"/>
    <mergeCell ref="T569:U572"/>
    <mergeCell ref="L573:S573"/>
    <mergeCell ref="T573:U573"/>
    <mergeCell ref="A557:C557"/>
    <mergeCell ref="D557:H557"/>
    <mergeCell ref="I557:J557"/>
    <mergeCell ref="M557:N562"/>
    <mergeCell ref="O557:S562"/>
    <mergeCell ref="O583:S590"/>
    <mergeCell ref="T583:U590"/>
    <mergeCell ref="A584:A587"/>
    <mergeCell ref="B584:C584"/>
    <mergeCell ref="D584:H584"/>
    <mergeCell ref="I584:J584"/>
    <mergeCell ref="B585:C585"/>
    <mergeCell ref="D585:H585"/>
    <mergeCell ref="I585:J585"/>
    <mergeCell ref="B586:C586"/>
    <mergeCell ref="D586:H586"/>
    <mergeCell ref="I586:J586"/>
    <mergeCell ref="B587:C587"/>
    <mergeCell ref="D587:H587"/>
    <mergeCell ref="I587:J587"/>
    <mergeCell ref="A590:C590"/>
    <mergeCell ref="A583:C583"/>
    <mergeCell ref="D583:H583"/>
    <mergeCell ref="I583:J583"/>
    <mergeCell ref="L583:L606"/>
    <mergeCell ref="M583:N590"/>
    <mergeCell ref="D590:H590"/>
    <mergeCell ref="I590:J590"/>
    <mergeCell ref="A591:C591"/>
    <mergeCell ref="D591:H591"/>
    <mergeCell ref="I591:J591"/>
    <mergeCell ref="M591:N596"/>
    <mergeCell ref="T607:U607"/>
    <mergeCell ref="A613:J613"/>
    <mergeCell ref="S613:U613"/>
    <mergeCell ref="B615:J615"/>
    <mergeCell ref="A616:C616"/>
    <mergeCell ref="D616:H616"/>
    <mergeCell ref="I616:J616"/>
    <mergeCell ref="L616:N616"/>
    <mergeCell ref="O616:S616"/>
    <mergeCell ref="T616:U616"/>
    <mergeCell ref="L608:U611"/>
    <mergeCell ref="O591:S596"/>
    <mergeCell ref="T591:U596"/>
    <mergeCell ref="A592:A607"/>
    <mergeCell ref="B592:C599"/>
    <mergeCell ref="D592:H599"/>
    <mergeCell ref="I592:J599"/>
    <mergeCell ref="M597:N602"/>
    <mergeCell ref="O597:S602"/>
    <mergeCell ref="T597:U602"/>
    <mergeCell ref="B600:C607"/>
    <mergeCell ref="D600:H607"/>
    <mergeCell ref="I600:J607"/>
    <mergeCell ref="M603:N606"/>
    <mergeCell ref="O603:S606"/>
    <mergeCell ref="T603:U606"/>
    <mergeCell ref="L607:S607"/>
    <mergeCell ref="O617:S624"/>
    <mergeCell ref="T617:U624"/>
    <mergeCell ref="A618:A621"/>
    <mergeCell ref="B618:C618"/>
    <mergeCell ref="D618:H618"/>
    <mergeCell ref="I618:J618"/>
    <mergeCell ref="B619:C619"/>
    <mergeCell ref="D619:H619"/>
    <mergeCell ref="I619:J619"/>
    <mergeCell ref="B620:C620"/>
    <mergeCell ref="D620:H620"/>
    <mergeCell ref="I620:J620"/>
    <mergeCell ref="B621:C621"/>
    <mergeCell ref="D621:H621"/>
    <mergeCell ref="I621:J621"/>
    <mergeCell ref="A624:C624"/>
    <mergeCell ref="A617:C617"/>
    <mergeCell ref="D617:H617"/>
    <mergeCell ref="I617:J617"/>
    <mergeCell ref="L617:L640"/>
    <mergeCell ref="M617:N624"/>
    <mergeCell ref="D624:H624"/>
    <mergeCell ref="I624:J624"/>
    <mergeCell ref="A625:C625"/>
    <mergeCell ref="D625:H625"/>
    <mergeCell ref="I625:J625"/>
    <mergeCell ref="M625:N632"/>
    <mergeCell ref="T641:U641"/>
    <mergeCell ref="A647:J647"/>
    <mergeCell ref="S647:U647"/>
    <mergeCell ref="B649:J649"/>
    <mergeCell ref="A650:C650"/>
    <mergeCell ref="D650:H650"/>
    <mergeCell ref="I650:J650"/>
    <mergeCell ref="L650:N650"/>
    <mergeCell ref="O650:S650"/>
    <mergeCell ref="T650:U650"/>
    <mergeCell ref="L642:U645"/>
    <mergeCell ref="O625:S632"/>
    <mergeCell ref="T625:U632"/>
    <mergeCell ref="A626:A641"/>
    <mergeCell ref="B626:C633"/>
    <mergeCell ref="D626:H633"/>
    <mergeCell ref="I626:J633"/>
    <mergeCell ref="M633:N636"/>
    <mergeCell ref="O633:S636"/>
    <mergeCell ref="T633:U636"/>
    <mergeCell ref="B634:C641"/>
    <mergeCell ref="D634:H641"/>
    <mergeCell ref="I634:J641"/>
    <mergeCell ref="M637:N640"/>
    <mergeCell ref="O637:S640"/>
    <mergeCell ref="T637:U640"/>
    <mergeCell ref="L641:S641"/>
    <mergeCell ref="O651:S658"/>
    <mergeCell ref="T651:U658"/>
    <mergeCell ref="A652:A655"/>
    <mergeCell ref="B652:C652"/>
    <mergeCell ref="D652:H652"/>
    <mergeCell ref="I652:J652"/>
    <mergeCell ref="B653:C653"/>
    <mergeCell ref="D653:H653"/>
    <mergeCell ref="I653:J653"/>
    <mergeCell ref="B654:C654"/>
    <mergeCell ref="D654:H654"/>
    <mergeCell ref="I654:J654"/>
    <mergeCell ref="B655:C655"/>
    <mergeCell ref="D655:H655"/>
    <mergeCell ref="I655:J655"/>
    <mergeCell ref="A658:C658"/>
    <mergeCell ref="A651:C651"/>
    <mergeCell ref="D651:H651"/>
    <mergeCell ref="I651:J651"/>
    <mergeCell ref="L651:L674"/>
    <mergeCell ref="M651:N658"/>
    <mergeCell ref="D658:H658"/>
    <mergeCell ref="I658:J658"/>
    <mergeCell ref="A659:C659"/>
    <mergeCell ref="D659:H659"/>
    <mergeCell ref="I659:J659"/>
    <mergeCell ref="M659:N666"/>
    <mergeCell ref="L676:U679"/>
    <mergeCell ref="A681:J681"/>
    <mergeCell ref="S681:U681"/>
    <mergeCell ref="B683:J683"/>
    <mergeCell ref="O659:S666"/>
    <mergeCell ref="T659:U666"/>
    <mergeCell ref="A660:A675"/>
    <mergeCell ref="B660:C667"/>
    <mergeCell ref="D660:H667"/>
    <mergeCell ref="I660:J667"/>
    <mergeCell ref="M667:N670"/>
    <mergeCell ref="O667:S670"/>
    <mergeCell ref="T667:U670"/>
    <mergeCell ref="B668:C675"/>
    <mergeCell ref="D668:H675"/>
    <mergeCell ref="I668:J675"/>
    <mergeCell ref="M671:N674"/>
    <mergeCell ref="O671:S674"/>
    <mergeCell ref="T671:U674"/>
    <mergeCell ref="L675:S675"/>
    <mergeCell ref="A692:C692"/>
    <mergeCell ref="D692:H692"/>
    <mergeCell ref="I692:J692"/>
    <mergeCell ref="A693:C693"/>
    <mergeCell ref="D693:H693"/>
    <mergeCell ref="I693:J693"/>
    <mergeCell ref="D688:H688"/>
    <mergeCell ref="I688:J688"/>
    <mergeCell ref="B689:C689"/>
    <mergeCell ref="D689:H689"/>
    <mergeCell ref="I689:J689"/>
    <mergeCell ref="T684:U684"/>
    <mergeCell ref="A685:C685"/>
    <mergeCell ref="D685:H685"/>
    <mergeCell ref="I685:J685"/>
    <mergeCell ref="L685:L708"/>
    <mergeCell ref="M685:N692"/>
    <mergeCell ref="O685:S692"/>
    <mergeCell ref="T685:U692"/>
    <mergeCell ref="A686:A689"/>
    <mergeCell ref="B686:C686"/>
    <mergeCell ref="D686:H686"/>
    <mergeCell ref="I686:J686"/>
    <mergeCell ref="B687:C687"/>
    <mergeCell ref="D687:H687"/>
    <mergeCell ref="I687:J687"/>
    <mergeCell ref="B688:C688"/>
    <mergeCell ref="A684:C684"/>
    <mergeCell ref="D684:H684"/>
    <mergeCell ref="I684:J684"/>
    <mergeCell ref="L684:N684"/>
    <mergeCell ref="O684:S684"/>
    <mergeCell ref="A715:J715"/>
    <mergeCell ref="S715:U715"/>
    <mergeCell ref="B717:J717"/>
    <mergeCell ref="L710:U713"/>
    <mergeCell ref="M693:N695"/>
    <mergeCell ref="O693:S695"/>
    <mergeCell ref="T693:U695"/>
    <mergeCell ref="A694:A709"/>
    <mergeCell ref="B694:C701"/>
    <mergeCell ref="D694:H701"/>
    <mergeCell ref="I694:J701"/>
    <mergeCell ref="M696:N698"/>
    <mergeCell ref="O696:S698"/>
    <mergeCell ref="T696:U698"/>
    <mergeCell ref="M699:N708"/>
    <mergeCell ref="O699:S708"/>
    <mergeCell ref="T699:U708"/>
    <mergeCell ref="B702:C709"/>
    <mergeCell ref="D702:H709"/>
    <mergeCell ref="I702:J709"/>
    <mergeCell ref="B724:C724"/>
    <mergeCell ref="D724:H724"/>
    <mergeCell ref="I724:J724"/>
    <mergeCell ref="A726:C726"/>
    <mergeCell ref="D726:H726"/>
    <mergeCell ref="I726:J726"/>
    <mergeCell ref="D722:H722"/>
    <mergeCell ref="I722:J722"/>
    <mergeCell ref="B723:C723"/>
    <mergeCell ref="D723:H723"/>
    <mergeCell ref="I723:J723"/>
    <mergeCell ref="T718:U718"/>
    <mergeCell ref="A719:C719"/>
    <mergeCell ref="D719:H719"/>
    <mergeCell ref="I719:J719"/>
    <mergeCell ref="L719:L742"/>
    <mergeCell ref="M719:N726"/>
    <mergeCell ref="O719:S726"/>
    <mergeCell ref="T719:U726"/>
    <mergeCell ref="A720:A724"/>
    <mergeCell ref="B720:C720"/>
    <mergeCell ref="D720:H720"/>
    <mergeCell ref="I720:J720"/>
    <mergeCell ref="B721:C721"/>
    <mergeCell ref="D721:H721"/>
    <mergeCell ref="I721:J721"/>
    <mergeCell ref="B722:C722"/>
    <mergeCell ref="A718:C718"/>
    <mergeCell ref="D718:H718"/>
    <mergeCell ref="I718:J718"/>
    <mergeCell ref="L718:N718"/>
    <mergeCell ref="O718:S718"/>
    <mergeCell ref="A761:C761"/>
    <mergeCell ref="D761:H761"/>
    <mergeCell ref="I761:J761"/>
    <mergeCell ref="M761:N766"/>
    <mergeCell ref="A749:J749"/>
    <mergeCell ref="S749:U749"/>
    <mergeCell ref="B751:J751"/>
    <mergeCell ref="A752:C752"/>
    <mergeCell ref="D752:H752"/>
    <mergeCell ref="I752:J752"/>
    <mergeCell ref="L752:N752"/>
    <mergeCell ref="O752:S752"/>
    <mergeCell ref="T752:U752"/>
    <mergeCell ref="T727:U732"/>
    <mergeCell ref="A728:A743"/>
    <mergeCell ref="B728:C735"/>
    <mergeCell ref="D728:H735"/>
    <mergeCell ref="I728:J735"/>
    <mergeCell ref="M733:N738"/>
    <mergeCell ref="O733:S738"/>
    <mergeCell ref="T733:U738"/>
    <mergeCell ref="B736:C743"/>
    <mergeCell ref="D736:H743"/>
    <mergeCell ref="I736:J743"/>
    <mergeCell ref="M739:N742"/>
    <mergeCell ref="O739:S742"/>
    <mergeCell ref="T739:U742"/>
    <mergeCell ref="L743:S743"/>
    <mergeCell ref="T743:U743"/>
    <mergeCell ref="A727:C727"/>
    <mergeCell ref="D727:H727"/>
    <mergeCell ref="I727:J727"/>
    <mergeCell ref="A754:A757"/>
    <mergeCell ref="B754:C754"/>
    <mergeCell ref="D754:H754"/>
    <mergeCell ref="I754:J754"/>
    <mergeCell ref="B755:C755"/>
    <mergeCell ref="D755:H755"/>
    <mergeCell ref="I755:J755"/>
    <mergeCell ref="B756:C756"/>
    <mergeCell ref="D756:H756"/>
    <mergeCell ref="I756:J756"/>
    <mergeCell ref="B757:C757"/>
    <mergeCell ref="D757:H757"/>
    <mergeCell ref="I757:J757"/>
    <mergeCell ref="A760:C760"/>
    <mergeCell ref="A753:C753"/>
    <mergeCell ref="D753:H753"/>
    <mergeCell ref="I753:J753"/>
    <mergeCell ref="D760:H760"/>
    <mergeCell ref="I760:J760"/>
    <mergeCell ref="A795:C795"/>
    <mergeCell ref="D795:H795"/>
    <mergeCell ref="I795:J795"/>
    <mergeCell ref="M795:N802"/>
    <mergeCell ref="T777:U777"/>
    <mergeCell ref="A783:J783"/>
    <mergeCell ref="S783:U783"/>
    <mergeCell ref="B785:J785"/>
    <mergeCell ref="A786:C786"/>
    <mergeCell ref="D786:H786"/>
    <mergeCell ref="I786:J786"/>
    <mergeCell ref="L786:N786"/>
    <mergeCell ref="O786:S786"/>
    <mergeCell ref="T786:U786"/>
    <mergeCell ref="O761:S766"/>
    <mergeCell ref="T761:U766"/>
    <mergeCell ref="A762:A777"/>
    <mergeCell ref="B762:C769"/>
    <mergeCell ref="D762:H769"/>
    <mergeCell ref="I762:J769"/>
    <mergeCell ref="M767:N772"/>
    <mergeCell ref="O767:S772"/>
    <mergeCell ref="T767:U772"/>
    <mergeCell ref="B770:C777"/>
    <mergeCell ref="D770:H777"/>
    <mergeCell ref="I770:J777"/>
    <mergeCell ref="M773:N776"/>
    <mergeCell ref="O773:S776"/>
    <mergeCell ref="T773:U776"/>
    <mergeCell ref="L777:S777"/>
    <mergeCell ref="L753:L776"/>
    <mergeCell ref="M753:N760"/>
    <mergeCell ref="A788:A791"/>
    <mergeCell ref="B788:C788"/>
    <mergeCell ref="D788:H788"/>
    <mergeCell ref="I788:J788"/>
    <mergeCell ref="B789:C789"/>
    <mergeCell ref="D789:H789"/>
    <mergeCell ref="I789:J789"/>
    <mergeCell ref="B790:C790"/>
    <mergeCell ref="D790:H790"/>
    <mergeCell ref="I790:J790"/>
    <mergeCell ref="B791:C791"/>
    <mergeCell ref="D791:H791"/>
    <mergeCell ref="I791:J791"/>
    <mergeCell ref="A794:C794"/>
    <mergeCell ref="A787:C787"/>
    <mergeCell ref="D787:H787"/>
    <mergeCell ref="I787:J787"/>
    <mergeCell ref="D794:H794"/>
    <mergeCell ref="I794:J794"/>
    <mergeCell ref="I821:J821"/>
    <mergeCell ref="L821:L844"/>
    <mergeCell ref="M821:N828"/>
    <mergeCell ref="D828:H828"/>
    <mergeCell ref="I828:J828"/>
    <mergeCell ref="A829:C829"/>
    <mergeCell ref="D829:H829"/>
    <mergeCell ref="I829:J829"/>
    <mergeCell ref="M829:N836"/>
    <mergeCell ref="T811:U811"/>
    <mergeCell ref="A817:J817"/>
    <mergeCell ref="S817:U817"/>
    <mergeCell ref="B819:J819"/>
    <mergeCell ref="A820:C820"/>
    <mergeCell ref="D820:H820"/>
    <mergeCell ref="I820:J820"/>
    <mergeCell ref="L820:N820"/>
    <mergeCell ref="O820:S820"/>
    <mergeCell ref="T820:U820"/>
    <mergeCell ref="A796:A811"/>
    <mergeCell ref="B796:C803"/>
    <mergeCell ref="D796:H803"/>
    <mergeCell ref="I796:J803"/>
    <mergeCell ref="M803:N806"/>
    <mergeCell ref="O803:S806"/>
    <mergeCell ref="T803:U806"/>
    <mergeCell ref="B804:C811"/>
    <mergeCell ref="D804:H811"/>
    <mergeCell ref="I804:J811"/>
    <mergeCell ref="M807:N810"/>
    <mergeCell ref="O807:S810"/>
    <mergeCell ref="T807:U810"/>
    <mergeCell ref="A830:A845"/>
    <mergeCell ref="B830:C837"/>
    <mergeCell ref="D830:H837"/>
    <mergeCell ref="I830:J837"/>
    <mergeCell ref="M837:N840"/>
    <mergeCell ref="O837:S840"/>
    <mergeCell ref="T837:U840"/>
    <mergeCell ref="B838:C845"/>
    <mergeCell ref="D838:H845"/>
    <mergeCell ref="I838:J845"/>
    <mergeCell ref="M841:N844"/>
    <mergeCell ref="O841:S844"/>
    <mergeCell ref="T841:U844"/>
    <mergeCell ref="L845:S845"/>
    <mergeCell ref="O821:S828"/>
    <mergeCell ref="T821:U828"/>
    <mergeCell ref="A822:A825"/>
    <mergeCell ref="B822:C822"/>
    <mergeCell ref="D822:H822"/>
    <mergeCell ref="I822:J822"/>
    <mergeCell ref="B823:C823"/>
    <mergeCell ref="D823:H823"/>
    <mergeCell ref="I823:J823"/>
    <mergeCell ref="B824:C824"/>
    <mergeCell ref="D824:H824"/>
    <mergeCell ref="I824:J824"/>
    <mergeCell ref="B825:C825"/>
    <mergeCell ref="D825:H825"/>
    <mergeCell ref="I825:J825"/>
    <mergeCell ref="A828:C828"/>
    <mergeCell ref="A821:C821"/>
    <mergeCell ref="D821:H821"/>
    <mergeCell ref="L30:U33"/>
    <mergeCell ref="L234:U237"/>
    <mergeCell ref="L200:U203"/>
    <mergeCell ref="L132:U135"/>
    <mergeCell ref="L98:U101"/>
    <mergeCell ref="L64:U67"/>
    <mergeCell ref="L574:U577"/>
    <mergeCell ref="L540:U543"/>
    <mergeCell ref="L472:U475"/>
    <mergeCell ref="L438:U441"/>
    <mergeCell ref="L404:U407"/>
    <mergeCell ref="T845:U845"/>
    <mergeCell ref="L846:U849"/>
    <mergeCell ref="L812:U815"/>
    <mergeCell ref="L778:U781"/>
    <mergeCell ref="L744:U747"/>
    <mergeCell ref="O829:S836"/>
    <mergeCell ref="T829:U836"/>
    <mergeCell ref="O795:S802"/>
    <mergeCell ref="T795:U802"/>
    <mergeCell ref="L811:S811"/>
    <mergeCell ref="O787:S794"/>
    <mergeCell ref="T787:U794"/>
    <mergeCell ref="L787:L810"/>
    <mergeCell ref="M787:N794"/>
    <mergeCell ref="O753:S760"/>
    <mergeCell ref="T753:U760"/>
    <mergeCell ref="M727:N732"/>
    <mergeCell ref="O727:S732"/>
    <mergeCell ref="L709:S709"/>
    <mergeCell ref="T709:U709"/>
    <mergeCell ref="T675:U675"/>
  </mergeCells>
  <phoneticPr fontId="1"/>
  <printOptions horizontalCentered="1"/>
  <pageMargins left="0.78740157480314965" right="0.78740157480314965" top="0.98425196850393704" bottom="0.31496062992125984" header="0.51181102362204722" footer="0.27559055118110237"/>
  <pageSetup paperSize="9" scale="72" firstPageNumber="61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様式２５　収支予算書（総括）</vt:lpstr>
      <vt:lpstr>様式２６　収支予算書（管理業務単表）</vt:lpstr>
      <vt:lpstr>様式２７　収支予算書（自主事業単表）</vt:lpstr>
      <vt:lpstr>'様式２５　収支予算書（総括）'!Print_Area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市民局</dc:creator>
  <cp:lastModifiedBy>鈴木　莉沙</cp:lastModifiedBy>
  <cp:lastPrinted>2015-09-04T00:18:31Z</cp:lastPrinted>
  <dcterms:created xsi:type="dcterms:W3CDTF">2003-09-15T09:51:18Z</dcterms:created>
  <dcterms:modified xsi:type="dcterms:W3CDTF">2016-08-26T05:12:53Z</dcterms:modified>
</cp:coreProperties>
</file>