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30" windowWidth="9675" windowHeight="7830" activeTab="8"/>
  </bookViews>
  <sheets>
    <sheet name="144" sheetId="1" r:id="rId1"/>
    <sheet name="145-1" sheetId="2" r:id="rId2"/>
    <sheet name="145-2" sheetId="3" r:id="rId3"/>
    <sheet name="145-3" sheetId="4" r:id="rId4"/>
    <sheet name="146" sheetId="5" r:id="rId5"/>
    <sheet name="147" sheetId="6" r:id="rId6"/>
    <sheet name="148" sheetId="8" r:id="rId7"/>
    <sheet name="149" sheetId="9" r:id="rId8"/>
    <sheet name="150" sheetId="10" r:id="rId9"/>
    <sheet name="151" sheetId="11" r:id="rId10"/>
    <sheet name="152" sheetId="12" r:id="rId11"/>
    <sheet name="153" sheetId="13" r:id="rId12"/>
    <sheet name="154" sheetId="14" r:id="rId13"/>
    <sheet name="155" sheetId="15" r:id="rId14"/>
    <sheet name="156-1" sheetId="16" r:id="rId15"/>
    <sheet name="156-2" sheetId="17" r:id="rId16"/>
    <sheet name="157-1" sheetId="18" r:id="rId17"/>
    <sheet name="157-2" sheetId="19" r:id="rId18"/>
  </sheets>
  <definedNames>
    <definedName name="_xlnm.Print_Area" localSheetId="12">'154'!$A$1:$H$58</definedName>
  </definedNames>
  <calcPr calcId="145621"/>
</workbook>
</file>

<file path=xl/calcChain.xml><?xml version="1.0" encoding="utf-8"?>
<calcChain xmlns="http://schemas.openxmlformats.org/spreadsheetml/2006/main">
  <c r="O19" i="19" l="1"/>
  <c r="O18" i="19"/>
  <c r="O17" i="19"/>
  <c r="O16" i="19"/>
  <c r="O15" i="19"/>
  <c r="O14" i="19"/>
  <c r="O13" i="19"/>
  <c r="N24" i="18"/>
  <c r="J12" i="8"/>
  <c r="I12" i="8"/>
  <c r="H12" i="8"/>
  <c r="G12" i="8"/>
  <c r="F12" i="8"/>
  <c r="E12" i="8"/>
  <c r="D12" i="8"/>
  <c r="Q20" i="6"/>
  <c r="O20" i="6" s="1"/>
  <c r="N20" i="6"/>
  <c r="M20" i="6" s="1"/>
  <c r="K20" i="6" s="1"/>
  <c r="H20" i="6"/>
  <c r="F20" i="6"/>
  <c r="E20" i="6" s="1"/>
  <c r="Q19" i="6"/>
  <c r="O19" i="6" s="1"/>
  <c r="N19" i="6"/>
  <c r="M19" i="6" s="1"/>
  <c r="K19" i="6" s="1"/>
  <c r="H19" i="6"/>
  <c r="F19" i="6"/>
  <c r="E19" i="6" s="1"/>
  <c r="Q18" i="6"/>
  <c r="O18" i="6" s="1"/>
  <c r="N18" i="6"/>
  <c r="M18" i="6" s="1"/>
  <c r="K18" i="6" s="1"/>
  <c r="H18" i="6"/>
  <c r="F18" i="6"/>
  <c r="E18" i="6" s="1"/>
  <c r="Q17" i="6"/>
  <c r="O17" i="6" s="1"/>
  <c r="N17" i="6"/>
  <c r="M17" i="6" s="1"/>
  <c r="K17" i="6" s="1"/>
  <c r="H17" i="6"/>
  <c r="F17" i="6"/>
  <c r="E17" i="6" s="1"/>
  <c r="Q16" i="6"/>
  <c r="O16" i="6" s="1"/>
  <c r="N16" i="6"/>
  <c r="M16" i="6" s="1"/>
  <c r="K16" i="6" s="1"/>
  <c r="H16" i="6"/>
  <c r="F16" i="6"/>
  <c r="E16" i="6" s="1"/>
  <c r="Q15" i="6"/>
  <c r="O15" i="6" s="1"/>
  <c r="O14" i="6" s="1"/>
  <c r="N15" i="6"/>
  <c r="M15" i="6" s="1"/>
  <c r="H15" i="6"/>
  <c r="F15" i="6"/>
  <c r="E15" i="6" s="1"/>
  <c r="E14" i="6" s="1"/>
  <c r="Q14" i="6"/>
  <c r="P14" i="6"/>
  <c r="L14" i="6"/>
  <c r="J14" i="6"/>
  <c r="I14" i="6"/>
  <c r="H14" i="6"/>
  <c r="G14" i="6"/>
  <c r="F14" i="6"/>
  <c r="D14" i="6"/>
  <c r="K15" i="6" l="1"/>
  <c r="K14" i="6" s="1"/>
  <c r="M14" i="6"/>
  <c r="N14" i="6"/>
</calcChain>
</file>

<file path=xl/sharedStrings.xml><?xml version="1.0" encoding="utf-8"?>
<sst xmlns="http://schemas.openxmlformats.org/spreadsheetml/2006/main" count="977" uniqueCount="408">
  <si>
    <t>ⅩⅢ　 労　働　・　社　会　保　障</t>
    <rPh sb="4" eb="5">
      <t>ロウ</t>
    </rPh>
    <rPh sb="6" eb="7">
      <t>ハタラキ</t>
    </rPh>
    <rPh sb="10" eb="11">
      <t>シャ</t>
    </rPh>
    <rPh sb="12" eb="13">
      <t>カイ</t>
    </rPh>
    <rPh sb="14" eb="15">
      <t>ホ</t>
    </rPh>
    <rPh sb="16" eb="17">
      <t>サワ</t>
    </rPh>
    <phoneticPr fontId="3"/>
  </si>
  <si>
    <t>144  産　業　別　常　用　労　働　者　平　均　月　(年)　間　現　金　給　与　総　額 (事業所規模30人以上）</t>
    <rPh sb="5" eb="6">
      <t>サン</t>
    </rPh>
    <rPh sb="7" eb="8">
      <t>ギョウ</t>
    </rPh>
    <rPh sb="9" eb="10">
      <t>ベツ</t>
    </rPh>
    <rPh sb="11" eb="12">
      <t>ツネ</t>
    </rPh>
    <rPh sb="13" eb="14">
      <t>ヨウ</t>
    </rPh>
    <rPh sb="15" eb="16">
      <t>ロウ</t>
    </rPh>
    <rPh sb="17" eb="18">
      <t>ハタラキ</t>
    </rPh>
    <rPh sb="19" eb="20">
      <t>シャ</t>
    </rPh>
    <rPh sb="21" eb="22">
      <t>ヒラ</t>
    </rPh>
    <rPh sb="23" eb="24">
      <t>タモツ</t>
    </rPh>
    <rPh sb="25" eb="26">
      <t>ツキ</t>
    </rPh>
    <rPh sb="28" eb="29">
      <t>ネン</t>
    </rPh>
    <rPh sb="31" eb="32">
      <t>カン</t>
    </rPh>
    <rPh sb="33" eb="34">
      <t>ウツツ</t>
    </rPh>
    <rPh sb="35" eb="36">
      <t>カネ</t>
    </rPh>
    <rPh sb="37" eb="38">
      <t>キュウ</t>
    </rPh>
    <rPh sb="39" eb="40">
      <t>アタエ</t>
    </rPh>
    <rPh sb="41" eb="42">
      <t>フサ</t>
    </rPh>
    <rPh sb="43" eb="44">
      <t>ガク</t>
    </rPh>
    <rPh sb="46" eb="49">
      <t>ジギョウショ</t>
    </rPh>
    <rPh sb="49" eb="51">
      <t>キボ</t>
    </rPh>
    <rPh sb="53" eb="54">
      <t>ニン</t>
    </rPh>
    <rPh sb="54" eb="56">
      <t>イジョウ</t>
    </rPh>
    <phoneticPr fontId="3"/>
  </si>
  <si>
    <t>　　本表は、厚生労働省所管の毎月勤労統計調査による千葉県の数値である。</t>
    <rPh sb="2" eb="3">
      <t>ホン</t>
    </rPh>
    <rPh sb="3" eb="4">
      <t>ヒョウ</t>
    </rPh>
    <rPh sb="6" eb="8">
      <t>コウセイ</t>
    </rPh>
    <rPh sb="8" eb="11">
      <t>ロウドウショウ</t>
    </rPh>
    <rPh sb="11" eb="13">
      <t>ショカン</t>
    </rPh>
    <rPh sb="14" eb="16">
      <t>マイツキ</t>
    </rPh>
    <rPh sb="16" eb="18">
      <t>キンロウ</t>
    </rPh>
    <rPh sb="18" eb="20">
      <t>トウケイ</t>
    </rPh>
    <rPh sb="20" eb="22">
      <t>チョウサ</t>
    </rPh>
    <rPh sb="25" eb="28">
      <t>チバケン</t>
    </rPh>
    <rPh sb="29" eb="31">
      <t>スウチ</t>
    </rPh>
    <phoneticPr fontId="3"/>
  </si>
  <si>
    <t>（単位 円）</t>
    <phoneticPr fontId="3"/>
  </si>
  <si>
    <t>区　　分</t>
    <rPh sb="0" eb="1">
      <t>ク</t>
    </rPh>
    <rPh sb="3" eb="4">
      <t>ブン</t>
    </rPh>
    <phoneticPr fontId="3"/>
  </si>
  <si>
    <t>全　産　業</t>
    <phoneticPr fontId="3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</si>
  <si>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3"/>
  </si>
  <si>
    <t>建　設　業</t>
    <phoneticPr fontId="3"/>
  </si>
  <si>
    <t>製　造　業</t>
    <phoneticPr fontId="3"/>
  </si>
  <si>
    <t>電気・ガス・
熱供給・水道業</t>
    <phoneticPr fontId="3"/>
  </si>
  <si>
    <t xml:space="preserve">情報通信業 </t>
    <rPh sb="0" eb="2">
      <t>ジョウホウ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</si>
  <si>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</si>
  <si>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</si>
  <si>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金融・保険業</t>
    <rPh sb="0" eb="2">
      <t>キンユウ</t>
    </rPh>
    <rPh sb="3" eb="5">
      <t>ホケン</t>
    </rPh>
    <phoneticPr fontId="3"/>
  </si>
  <si>
    <t>不動産業、
物品賃貸業</t>
    <rPh sb="0" eb="3">
      <t>フドウサン</t>
    </rPh>
    <rPh sb="6" eb="8">
      <t>ブッピン</t>
    </rPh>
    <rPh sb="8" eb="11">
      <t>チンタイギョウ</t>
    </rPh>
    <phoneticPr fontId="3"/>
  </si>
  <si>
    <t>学術研究、専門
・技術サービス業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3"/>
  </si>
  <si>
    <t>宿泊業、飲食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3"/>
  </si>
  <si>
    <t>生活関連サー
ビス業、娯楽業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3"/>
  </si>
  <si>
    <t>教育、学習
支援業</t>
    <rPh sb="0" eb="2">
      <t>キョウイク</t>
    </rPh>
    <rPh sb="3" eb="5">
      <t>ガクシュウ</t>
    </rPh>
    <rPh sb="6" eb="8">
      <t>シエン</t>
    </rPh>
    <rPh sb="8" eb="9">
      <t>ギョウ</t>
    </rPh>
    <phoneticPr fontId="3"/>
  </si>
  <si>
    <t>医療、福祉</t>
    <rPh sb="0" eb="2">
      <t>イリョウ</t>
    </rPh>
    <rPh sb="3" eb="5">
      <t>フクシ</t>
    </rPh>
    <phoneticPr fontId="3"/>
  </si>
  <si>
    <t>複合サービス
事業</t>
    <rPh sb="0" eb="2">
      <t>フクゴウ</t>
    </rPh>
    <rPh sb="7" eb="8">
      <t>ジ</t>
    </rPh>
    <rPh sb="8" eb="9">
      <t>ギョウ</t>
    </rPh>
    <phoneticPr fontId="3"/>
  </si>
  <si>
    <t>サービス業（他に
分類されないもの）</t>
    <rPh sb="4" eb="5">
      <t>ギョウ</t>
    </rPh>
    <rPh sb="6" eb="7">
      <t>タ</t>
    </rPh>
    <rPh sb="9" eb="11">
      <t>ブンルイ</t>
    </rPh>
    <phoneticPr fontId="3"/>
  </si>
  <si>
    <t>年・月</t>
  </si>
  <si>
    <r>
      <t>平成23</t>
    </r>
    <r>
      <rPr>
        <sz val="9"/>
        <rFont val="ＭＳ 明朝"/>
        <family val="1"/>
        <charset val="128"/>
      </rPr>
      <t>年平均</t>
    </r>
    <phoneticPr fontId="3"/>
  </si>
  <si>
    <t>x</t>
  </si>
  <si>
    <t>平成24年平均</t>
    <phoneticPr fontId="3"/>
  </si>
  <si>
    <t>平成25年平均</t>
    <phoneticPr fontId="3"/>
  </si>
  <si>
    <t xml:space="preserve"> 1月</t>
  </si>
  <si>
    <t>　１月</t>
  </si>
  <si>
    <t xml:space="preserve"> 2</t>
  </si>
  <si>
    <t>総</t>
    <phoneticPr fontId="3"/>
  </si>
  <si>
    <t xml:space="preserve"> 3</t>
  </si>
  <si>
    <t xml:space="preserve"> 4</t>
  </si>
  <si>
    <t xml:space="preserve"> 5</t>
  </si>
  <si>
    <t xml:space="preserve"> 6</t>
  </si>
  <si>
    <t>数</t>
  </si>
  <si>
    <t xml:space="preserve"> 7</t>
  </si>
  <si>
    <t xml:space="preserve"> 8</t>
  </si>
  <si>
    <t xml:space="preserve"> 9</t>
  </si>
  <si>
    <t>10</t>
  </si>
  <si>
    <t>11</t>
  </si>
  <si>
    <t>12</t>
  </si>
  <si>
    <t>平成23年平均</t>
    <phoneticPr fontId="3"/>
  </si>
  <si>
    <t>男</t>
    <rPh sb="0" eb="1">
      <t>オトコ</t>
    </rPh>
    <phoneticPr fontId="3"/>
  </si>
  <si>
    <r>
      <t>平成23</t>
    </r>
    <r>
      <rPr>
        <sz val="9"/>
        <rFont val="ＭＳ 明朝"/>
        <family val="1"/>
        <charset val="128"/>
      </rPr>
      <t>年平均</t>
    </r>
    <phoneticPr fontId="3"/>
  </si>
  <si>
    <t>平成24年平均</t>
    <phoneticPr fontId="3"/>
  </si>
  <si>
    <t>平成25年平均</t>
    <phoneticPr fontId="3"/>
  </si>
  <si>
    <t>女</t>
    <rPh sb="0" eb="1">
      <t>オンナ</t>
    </rPh>
    <phoneticPr fontId="3"/>
  </si>
  <si>
    <t>　　資　料　　千葉県統計課　　</t>
    <rPh sb="7" eb="10">
      <t>チバケン</t>
    </rPh>
    <phoneticPr fontId="3"/>
  </si>
  <si>
    <t>145  職業紹介状況</t>
    <rPh sb="5" eb="6">
      <t>ショク</t>
    </rPh>
    <rPh sb="6" eb="7">
      <t>ギョウ</t>
    </rPh>
    <rPh sb="7" eb="8">
      <t>タスク</t>
    </rPh>
    <rPh sb="8" eb="9">
      <t>スケ</t>
    </rPh>
    <rPh sb="9" eb="11">
      <t>ジョウキョウ</t>
    </rPh>
    <phoneticPr fontId="3"/>
  </si>
  <si>
    <r>
      <t>　本表は、千葉公共職業安定所及び千葉南公共職業安定所所管区域（市原市、東金市、四街道市、八街市、山武市、大網白里市及び</t>
    </r>
    <r>
      <rPr>
        <sz val="9"/>
        <rFont val="ＭＳ 明朝"/>
        <family val="1"/>
        <charset val="128"/>
      </rPr>
      <t>芝山町を除く山武郡を含む。）の数値である。</t>
    </r>
    <rPh sb="1" eb="2">
      <t>ホン</t>
    </rPh>
    <rPh sb="14" eb="15">
      <t>オヨ</t>
    </rPh>
    <rPh sb="16" eb="18">
      <t>チバ</t>
    </rPh>
    <rPh sb="18" eb="19">
      <t>ミナミ</t>
    </rPh>
    <rPh sb="19" eb="21">
      <t>コウキョウ</t>
    </rPh>
    <rPh sb="21" eb="23">
      <t>ショクギョウ</t>
    </rPh>
    <rPh sb="23" eb="25">
      <t>アンテイ</t>
    </rPh>
    <rPh sb="25" eb="26">
      <t>ショ</t>
    </rPh>
    <rPh sb="48" eb="50">
      <t>サンブ</t>
    </rPh>
    <rPh sb="50" eb="51">
      <t>シ</t>
    </rPh>
    <rPh sb="52" eb="56">
      <t>オオアミシラサト</t>
    </rPh>
    <rPh sb="56" eb="57">
      <t>シ</t>
    </rPh>
    <rPh sb="59" eb="61">
      <t>シバヤマ</t>
    </rPh>
    <rPh sb="61" eb="62">
      <t>マチ</t>
    </rPh>
    <rPh sb="69" eb="70">
      <t>フク</t>
    </rPh>
    <phoneticPr fontId="3"/>
  </si>
  <si>
    <t>（1)　一般紹介</t>
    <rPh sb="4" eb="6">
      <t>イッパン</t>
    </rPh>
    <rPh sb="6" eb="8">
      <t>ショウカイ</t>
    </rPh>
    <phoneticPr fontId="3"/>
  </si>
  <si>
    <t>年度　・　月</t>
    <rPh sb="1" eb="2">
      <t>ド</t>
    </rPh>
    <phoneticPr fontId="3"/>
  </si>
  <si>
    <t>新規求人数</t>
    <rPh sb="0" eb="2">
      <t>シンキ</t>
    </rPh>
    <rPh sb="2" eb="5">
      <t>キュウジンスウ</t>
    </rPh>
    <phoneticPr fontId="3"/>
  </si>
  <si>
    <t>新規求職者数（Ａ）</t>
    <rPh sb="0" eb="2">
      <t>シンキ</t>
    </rPh>
    <rPh sb="2" eb="4">
      <t>キュウショク</t>
    </rPh>
    <rPh sb="4" eb="5">
      <t>シャ</t>
    </rPh>
    <rPh sb="5" eb="6">
      <t>スウ</t>
    </rPh>
    <phoneticPr fontId="3"/>
  </si>
  <si>
    <t>有効求人数（Ｂ）</t>
    <rPh sb="0" eb="2">
      <t>ユウコウ</t>
    </rPh>
    <rPh sb="2" eb="5">
      <t>キュウジンスウ</t>
    </rPh>
    <phoneticPr fontId="3"/>
  </si>
  <si>
    <t>有効求職者数（Ｃ）</t>
    <rPh sb="0" eb="2">
      <t>ユウコウ</t>
    </rPh>
    <rPh sb="2" eb="4">
      <t>キュウショク</t>
    </rPh>
    <rPh sb="4" eb="5">
      <t>シャ</t>
    </rPh>
    <rPh sb="5" eb="6">
      <t>スウ</t>
    </rPh>
    <phoneticPr fontId="3"/>
  </si>
  <si>
    <t>有効求人倍率(B)/(C)</t>
    <rPh sb="0" eb="2">
      <t>ユウコウ</t>
    </rPh>
    <rPh sb="2" eb="4">
      <t>キュウジン</t>
    </rPh>
    <rPh sb="4" eb="6">
      <t>バイリツ</t>
    </rPh>
    <phoneticPr fontId="3"/>
  </si>
  <si>
    <t>紹介件数</t>
    <rPh sb="0" eb="2">
      <t>ショウカイ</t>
    </rPh>
    <rPh sb="2" eb="4">
      <t>ケンスウ</t>
    </rPh>
    <phoneticPr fontId="3"/>
  </si>
  <si>
    <t>就職件数（Ｄ）</t>
    <rPh sb="0" eb="2">
      <t>シュウショク</t>
    </rPh>
    <rPh sb="2" eb="4">
      <t>ケンスウ</t>
    </rPh>
    <phoneticPr fontId="3"/>
  </si>
  <si>
    <r>
      <t>就職率（％）
(D)</t>
    </r>
    <r>
      <rPr>
        <sz val="9"/>
        <rFont val="ＭＳ 明朝"/>
        <family val="1"/>
        <charset val="128"/>
      </rPr>
      <t>/(A)×100</t>
    </r>
    <rPh sb="0" eb="2">
      <t>シュウショク</t>
    </rPh>
    <rPh sb="2" eb="3">
      <t>リツ</t>
    </rPh>
    <phoneticPr fontId="3"/>
  </si>
  <si>
    <t>うちパート</t>
    <phoneticPr fontId="3"/>
  </si>
  <si>
    <t>平成</t>
    <rPh sb="0" eb="2">
      <t>ヘイセイ</t>
    </rPh>
    <phoneticPr fontId="3"/>
  </si>
  <si>
    <t>年度</t>
    <rPh sb="0" eb="2">
      <t>ネンド</t>
    </rPh>
    <phoneticPr fontId="3"/>
  </si>
  <si>
    <t xml:space="preserve">   4月</t>
    <phoneticPr fontId="3"/>
  </si>
  <si>
    <t xml:space="preserve">   5</t>
    <phoneticPr fontId="3"/>
  </si>
  <si>
    <t xml:space="preserve">   6</t>
    <phoneticPr fontId="3"/>
  </si>
  <si>
    <t xml:space="preserve">   7</t>
    <phoneticPr fontId="3"/>
  </si>
  <si>
    <t xml:space="preserve">   8</t>
    <phoneticPr fontId="3"/>
  </si>
  <si>
    <t xml:space="preserve">   9</t>
    <phoneticPr fontId="3"/>
  </si>
  <si>
    <t xml:space="preserve">  10</t>
    <phoneticPr fontId="3"/>
  </si>
  <si>
    <t xml:space="preserve">  11</t>
    <phoneticPr fontId="3"/>
  </si>
  <si>
    <t xml:space="preserve">  12</t>
    <phoneticPr fontId="3"/>
  </si>
  <si>
    <t>年 1</t>
    <rPh sb="0" eb="1">
      <t>ネン</t>
    </rPh>
    <phoneticPr fontId="3"/>
  </si>
  <si>
    <t xml:space="preserve">   2</t>
    <phoneticPr fontId="3"/>
  </si>
  <si>
    <t xml:space="preserve">   3</t>
    <phoneticPr fontId="3"/>
  </si>
  <si>
    <t>　　資　料　　千葉公共職業安定所、千葉南公共職業安定所</t>
    <rPh sb="17" eb="19">
      <t>チバ</t>
    </rPh>
    <rPh sb="19" eb="20">
      <t>ミナミ</t>
    </rPh>
    <rPh sb="20" eb="22">
      <t>コウキョウ</t>
    </rPh>
    <rPh sb="22" eb="24">
      <t>ショクギョウ</t>
    </rPh>
    <rPh sb="24" eb="26">
      <t>アンテイ</t>
    </rPh>
    <rPh sb="26" eb="27">
      <t>ジョ</t>
    </rPh>
    <phoneticPr fontId="3"/>
  </si>
  <si>
    <t>（注） 新規学卒・日雇を除き、パートタイマーを含む、常用・臨時・季節の合計。</t>
    <rPh sb="4" eb="6">
      <t>シンキ</t>
    </rPh>
    <rPh sb="9" eb="11">
      <t>ヒヤト</t>
    </rPh>
    <rPh sb="23" eb="24">
      <t>フク</t>
    </rPh>
    <rPh sb="26" eb="28">
      <t>ジョウヨウ</t>
    </rPh>
    <rPh sb="29" eb="31">
      <t>リンジ</t>
    </rPh>
    <rPh sb="32" eb="34">
      <t>キセツ</t>
    </rPh>
    <rPh sb="35" eb="37">
      <t>ゴウケイ</t>
    </rPh>
    <phoneticPr fontId="3"/>
  </si>
  <si>
    <t>(2)  産業別新規求人数</t>
    <rPh sb="5" eb="7">
      <t>サンギョウ</t>
    </rPh>
    <rPh sb="7" eb="8">
      <t>ベツ</t>
    </rPh>
    <rPh sb="8" eb="10">
      <t>シンキ</t>
    </rPh>
    <rPh sb="10" eb="13">
      <t>キュウジンスウ</t>
    </rPh>
    <phoneticPr fontId="3"/>
  </si>
  <si>
    <t>総　　　　数</t>
  </si>
  <si>
    <r>
      <t>農</t>
    </r>
    <r>
      <rPr>
        <sz val="9"/>
        <rFont val="ＭＳ 明朝"/>
        <family val="1"/>
        <charset val="128"/>
      </rPr>
      <t>，林，漁業</t>
    </r>
    <rPh sb="4" eb="6">
      <t>ギョギョウ</t>
    </rPh>
    <phoneticPr fontId="3"/>
  </si>
  <si>
    <r>
      <t>鉱業</t>
    </r>
    <r>
      <rPr>
        <sz val="9"/>
        <rFont val="ＭＳ 明朝"/>
        <family val="1"/>
        <charset val="128"/>
      </rPr>
      <t>，採石業，砂利採取業</t>
    </r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</si>
  <si>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　 設 　業</t>
  </si>
  <si>
    <t>製　 造 　業</t>
  </si>
  <si>
    <t>電気・ガス・
熱供給・水道業</t>
    <rPh sb="7" eb="8">
      <t>ネツ</t>
    </rPh>
    <rPh sb="8" eb="10">
      <t>キョウキュウ</t>
    </rPh>
    <phoneticPr fontId="3"/>
  </si>
  <si>
    <t>情報通信業</t>
    <rPh sb="0" eb="2">
      <t>ジョウホウ</t>
    </rPh>
    <phoneticPr fontId="3"/>
  </si>
  <si>
    <r>
      <t>運輸業</t>
    </r>
    <r>
      <rPr>
        <sz val="9"/>
        <rFont val="ＭＳ 明朝"/>
        <family val="1"/>
        <charset val="128"/>
      </rPr>
      <t>，郵便業</t>
    </r>
    <rPh sb="4" eb="6">
      <t>ユウビン</t>
    </rPh>
    <rPh sb="6" eb="7">
      <t>ギョウ</t>
    </rPh>
    <phoneticPr fontId="3"/>
  </si>
  <si>
    <r>
      <t>卸売</t>
    </r>
    <r>
      <rPr>
        <sz val="9"/>
        <rFont val="ＭＳ 明朝"/>
        <family val="1"/>
        <charset val="128"/>
      </rPr>
      <t>業，小売業</t>
    </r>
    <rPh sb="2" eb="3">
      <t>ギョウ</t>
    </rPh>
    <phoneticPr fontId="3"/>
  </si>
  <si>
    <r>
      <t>金融</t>
    </r>
    <r>
      <rPr>
        <sz val="9"/>
        <rFont val="ＭＳ 明朝"/>
        <family val="1"/>
        <charset val="128"/>
      </rPr>
      <t>業，保険業</t>
    </r>
    <rPh sb="2" eb="3">
      <t>ギョウ</t>
    </rPh>
    <phoneticPr fontId="3"/>
  </si>
  <si>
    <r>
      <t>不動産業</t>
    </r>
    <r>
      <rPr>
        <sz val="9"/>
        <rFont val="ＭＳ 明朝"/>
        <family val="1"/>
        <charset val="128"/>
      </rPr>
      <t>，物品賃貸業</t>
    </r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</si>
  <si>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</si>
  <si>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</si>
  <si>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</si>
  <si>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r>
      <t>教育</t>
    </r>
    <r>
      <rPr>
        <sz val="9"/>
        <rFont val="ＭＳ 明朝"/>
        <family val="1"/>
        <charset val="128"/>
      </rPr>
      <t>，学習支援業</t>
    </r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</si>
  <si>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r>
      <t>医療</t>
    </r>
    <r>
      <rPr>
        <sz val="9"/>
        <rFont val="ＭＳ 明朝"/>
        <family val="1"/>
        <charset val="128"/>
      </rPr>
      <t>，福祉</t>
    </r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</si>
  <si>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</si>
  <si>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
分類されないもの）</t>
    <rPh sb="6" eb="7">
      <t>タ</t>
    </rPh>
    <rPh sb="9" eb="11">
      <t>ブンルイ</t>
    </rPh>
    <phoneticPr fontId="3"/>
  </si>
  <si>
    <t>公務・その他</t>
    <rPh sb="5" eb="6">
      <t>タ</t>
    </rPh>
    <phoneticPr fontId="3"/>
  </si>
  <si>
    <t>－</t>
  </si>
  <si>
    <t>（注）  新規学卒・日雇を除き、パートタイマーを含む、常用・臨時・季節の合計。</t>
    <rPh sb="5" eb="7">
      <t>シンキ</t>
    </rPh>
    <rPh sb="10" eb="12">
      <t>ヒヤト</t>
    </rPh>
    <rPh sb="24" eb="25">
      <t>フク</t>
    </rPh>
    <rPh sb="27" eb="29">
      <t>ジョウヨウ</t>
    </rPh>
    <rPh sb="30" eb="32">
      <t>リンジ</t>
    </rPh>
    <rPh sb="33" eb="35">
      <t>キセツ</t>
    </rPh>
    <rPh sb="36" eb="38">
      <t>ゴウケイ</t>
    </rPh>
    <phoneticPr fontId="3"/>
  </si>
  <si>
    <t>(3)  雇用保険適用・給付状況</t>
    <rPh sb="5" eb="7">
      <t>コヨウ</t>
    </rPh>
    <rPh sb="7" eb="9">
      <t>ホケン</t>
    </rPh>
    <rPh sb="9" eb="11">
      <t>テキヨウ</t>
    </rPh>
    <rPh sb="12" eb="14">
      <t>キュウフ</t>
    </rPh>
    <rPh sb="14" eb="16">
      <t>ジョウキョウ</t>
    </rPh>
    <phoneticPr fontId="3"/>
  </si>
  <si>
    <t>適用</t>
    <rPh sb="0" eb="2">
      <t>テキヨウ</t>
    </rPh>
    <phoneticPr fontId="3"/>
  </si>
  <si>
    <t>給付</t>
    <rPh sb="0" eb="2">
      <t>キュウフ</t>
    </rPh>
    <phoneticPr fontId="3"/>
  </si>
  <si>
    <t>被保険者数</t>
    <rPh sb="0" eb="4">
      <t>ヒホケンシャ</t>
    </rPh>
    <rPh sb="4" eb="5">
      <t>スウ</t>
    </rPh>
    <phoneticPr fontId="3"/>
  </si>
  <si>
    <t>一般</t>
    <rPh sb="0" eb="2">
      <t>イッパン</t>
    </rPh>
    <phoneticPr fontId="3"/>
  </si>
  <si>
    <t>日雇</t>
    <rPh sb="0" eb="2">
      <t>ヒヤト</t>
    </rPh>
    <phoneticPr fontId="3"/>
  </si>
  <si>
    <t>年度末（月末）現在数</t>
    <rPh sb="0" eb="3">
      <t>ネンドマツ</t>
    </rPh>
    <rPh sb="4" eb="6">
      <t>ゲツマツ</t>
    </rPh>
    <rPh sb="7" eb="9">
      <t>ゲンザイ</t>
    </rPh>
    <rPh sb="9" eb="10">
      <t>スウ</t>
    </rPh>
    <phoneticPr fontId="3"/>
  </si>
  <si>
    <t>資格取得者数</t>
    <rPh sb="0" eb="2">
      <t>シカク</t>
    </rPh>
    <rPh sb="2" eb="4">
      <t>シュトク</t>
    </rPh>
    <rPh sb="4" eb="5">
      <t>シャ</t>
    </rPh>
    <rPh sb="5" eb="6">
      <t>スウ</t>
    </rPh>
    <phoneticPr fontId="3"/>
  </si>
  <si>
    <t>資格喪失者数</t>
    <rPh sb="0" eb="2">
      <t>シカク</t>
    </rPh>
    <rPh sb="2" eb="4">
      <t>ソウシツ</t>
    </rPh>
    <rPh sb="4" eb="5">
      <t>シャ</t>
    </rPh>
    <rPh sb="5" eb="6">
      <t>スウ</t>
    </rPh>
    <phoneticPr fontId="3"/>
  </si>
  <si>
    <t>受給資格   決定件数</t>
  </si>
  <si>
    <t>初    回
受給者数</t>
    <phoneticPr fontId="3"/>
  </si>
  <si>
    <t>受給実人員</t>
    <rPh sb="0" eb="2">
      <t>ジュキュウ</t>
    </rPh>
    <rPh sb="2" eb="3">
      <t>ジツ</t>
    </rPh>
    <rPh sb="3" eb="5">
      <t>ジンイン</t>
    </rPh>
    <phoneticPr fontId="3"/>
  </si>
  <si>
    <t>保険金給付
総額(千円)</t>
    <phoneticPr fontId="3"/>
  </si>
  <si>
    <t>受給実人員</t>
    <phoneticPr fontId="3"/>
  </si>
  <si>
    <t>　　資　料　　千葉公共職業安定所、千葉南公共職業安定所　　（注）高年齢求職者給付金分、特例一時金を除く。</t>
    <rPh sb="17" eb="19">
      <t>チバ</t>
    </rPh>
    <rPh sb="19" eb="20">
      <t>ミナミ</t>
    </rPh>
    <rPh sb="20" eb="22">
      <t>コウキョウ</t>
    </rPh>
    <rPh sb="22" eb="24">
      <t>ショクギョウ</t>
    </rPh>
    <rPh sb="24" eb="26">
      <t>アンテイ</t>
    </rPh>
    <rPh sb="26" eb="27">
      <t>ジョ</t>
    </rPh>
    <phoneticPr fontId="3"/>
  </si>
  <si>
    <t>146  国　民　健　康　保　険　加　入　・　給　付　状　況</t>
    <rPh sb="5" eb="6">
      <t>コク</t>
    </rPh>
    <rPh sb="7" eb="8">
      <t>ミン</t>
    </rPh>
    <rPh sb="9" eb="10">
      <t>ケン</t>
    </rPh>
    <rPh sb="11" eb="12">
      <t>ヤスシ</t>
    </rPh>
    <rPh sb="13" eb="14">
      <t>ホ</t>
    </rPh>
    <rPh sb="15" eb="16">
      <t>ケン</t>
    </rPh>
    <rPh sb="17" eb="18">
      <t>カ</t>
    </rPh>
    <rPh sb="19" eb="20">
      <t>イリ</t>
    </rPh>
    <rPh sb="23" eb="24">
      <t>キュウ</t>
    </rPh>
    <rPh sb="25" eb="26">
      <t>ヅケ</t>
    </rPh>
    <rPh sb="27" eb="28">
      <t>ジョウ</t>
    </rPh>
    <rPh sb="29" eb="30">
      <t>キョウ</t>
    </rPh>
    <phoneticPr fontId="3"/>
  </si>
  <si>
    <t>（単位　千円）</t>
  </si>
  <si>
    <t>区　分</t>
    <rPh sb="0" eb="1">
      <t>ク</t>
    </rPh>
    <rPh sb="2" eb="3">
      <t>ブン</t>
    </rPh>
    <phoneticPr fontId="3"/>
  </si>
  <si>
    <t xml:space="preserve"> 加  　入　　状　　況</t>
    <rPh sb="8" eb="9">
      <t>ジョウ</t>
    </rPh>
    <rPh sb="11" eb="12">
      <t>キョウ</t>
    </rPh>
    <phoneticPr fontId="3"/>
  </si>
  <si>
    <t>保     険     給     付     の　　状　　況</t>
    <rPh sb="27" eb="28">
      <t>ジョウ</t>
    </rPh>
    <rPh sb="30" eb="31">
      <t>キョウ</t>
    </rPh>
    <phoneticPr fontId="3"/>
  </si>
  <si>
    <t>被　保　険　者　数</t>
  </si>
  <si>
    <t>被保険者資格取得者数</t>
  </si>
  <si>
    <t>被保険者資格喪失者数</t>
  </si>
  <si>
    <t>療   養   諸   費</t>
    <phoneticPr fontId="3"/>
  </si>
  <si>
    <t>その他の保険給付費</t>
    <phoneticPr fontId="3"/>
  </si>
  <si>
    <t>世　　帯</t>
    <phoneticPr fontId="3"/>
  </si>
  <si>
    <t>人　　員</t>
    <phoneticPr fontId="3"/>
  </si>
  <si>
    <t>総　　額</t>
    <phoneticPr fontId="3"/>
  </si>
  <si>
    <t>療 養 費</t>
    <phoneticPr fontId="3"/>
  </si>
  <si>
    <t>療　養　の　給　付</t>
    <phoneticPr fontId="3"/>
  </si>
  <si>
    <t>出産育児
一 時 金</t>
    <phoneticPr fontId="3"/>
  </si>
  <si>
    <t>葬 祭 費</t>
    <phoneticPr fontId="3"/>
  </si>
  <si>
    <t>高額療養費</t>
    <phoneticPr fontId="3"/>
  </si>
  <si>
    <t>高額介護合算
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3"/>
  </si>
  <si>
    <t>一般診療</t>
    <phoneticPr fontId="3"/>
  </si>
  <si>
    <t>歯科診療</t>
    <phoneticPr fontId="3"/>
  </si>
  <si>
    <t>年度</t>
  </si>
  <si>
    <t xml:space="preserve">   4月</t>
    <phoneticPr fontId="3"/>
  </si>
  <si>
    <t xml:space="preserve">   5</t>
    <phoneticPr fontId="3"/>
  </si>
  <si>
    <t xml:space="preserve">   6</t>
    <phoneticPr fontId="3"/>
  </si>
  <si>
    <t xml:space="preserve">   7</t>
    <phoneticPr fontId="3"/>
  </si>
  <si>
    <t xml:space="preserve">   8</t>
    <phoneticPr fontId="3"/>
  </si>
  <si>
    <t xml:space="preserve">   9</t>
    <phoneticPr fontId="3"/>
  </si>
  <si>
    <t xml:space="preserve">  10</t>
    <phoneticPr fontId="3"/>
  </si>
  <si>
    <t xml:space="preserve">  11</t>
    <phoneticPr fontId="3"/>
  </si>
  <si>
    <t xml:space="preserve">  12</t>
    <phoneticPr fontId="3"/>
  </si>
  <si>
    <t>年 1</t>
    <phoneticPr fontId="3"/>
  </si>
  <si>
    <t xml:space="preserve">   2</t>
    <phoneticPr fontId="3"/>
  </si>
  <si>
    <t xml:space="preserve">   3</t>
    <phoneticPr fontId="3"/>
  </si>
  <si>
    <r>
      <t>　　資　料　　</t>
    </r>
    <r>
      <rPr>
        <sz val="9"/>
        <rFont val="ＭＳ 明朝"/>
        <family val="1"/>
        <charset val="128"/>
      </rPr>
      <t>健康保険課</t>
    </r>
    <rPh sb="7" eb="9">
      <t>ケンコウ</t>
    </rPh>
    <rPh sb="9" eb="11">
      <t>ホケン</t>
    </rPh>
    <rPh sb="11" eb="12">
      <t>カ</t>
    </rPh>
    <phoneticPr fontId="3"/>
  </si>
  <si>
    <t>147  後期高齢者医療制度加入・給付状況</t>
    <rPh sb="5" eb="7">
      <t>コウキ</t>
    </rPh>
    <rPh sb="7" eb="10">
      <t>コウレイシャ</t>
    </rPh>
    <rPh sb="10" eb="12">
      <t>イリョウ</t>
    </rPh>
    <rPh sb="12" eb="14">
      <t>セイド</t>
    </rPh>
    <rPh sb="14" eb="16">
      <t>カニュウ</t>
    </rPh>
    <rPh sb="17" eb="19">
      <t>キュウフ</t>
    </rPh>
    <rPh sb="19" eb="21">
      <t>ジョウキョウ</t>
    </rPh>
    <phoneticPr fontId="3"/>
  </si>
  <si>
    <t>被　　保　　険　　者　　数</t>
    <phoneticPr fontId="3"/>
  </si>
  <si>
    <t>保     険     給     付     額</t>
    <phoneticPr fontId="3"/>
  </si>
  <si>
    <t>総　数</t>
    <rPh sb="0" eb="1">
      <t>ソウ</t>
    </rPh>
    <rPh sb="2" eb="3">
      <t>スウ</t>
    </rPh>
    <phoneticPr fontId="3"/>
  </si>
  <si>
    <t>75歳以上</t>
    <rPh sb="2" eb="5">
      <t>サイイジョウ</t>
    </rPh>
    <phoneticPr fontId="3"/>
  </si>
  <si>
    <t>65～74歳
（障害認定者）</t>
    <rPh sb="5" eb="6">
      <t>サイ</t>
    </rPh>
    <rPh sb="8" eb="10">
      <t>ショウガイ</t>
    </rPh>
    <rPh sb="10" eb="13">
      <t>ニンテイシャ</t>
    </rPh>
    <phoneticPr fontId="3"/>
  </si>
  <si>
    <t>負担区分別（再掲）</t>
    <rPh sb="0" eb="2">
      <t>フタン</t>
    </rPh>
    <rPh sb="2" eb="4">
      <t>クブン</t>
    </rPh>
    <rPh sb="4" eb="5">
      <t>ベツ</t>
    </rPh>
    <rPh sb="6" eb="8">
      <t>サイケイ</t>
    </rPh>
    <phoneticPr fontId="3"/>
  </si>
  <si>
    <t>療   養   諸   費</t>
    <phoneticPr fontId="3"/>
  </si>
  <si>
    <t>その他の保険給付費</t>
    <phoneticPr fontId="3"/>
  </si>
  <si>
    <t>３　割</t>
    <rPh sb="2" eb="3">
      <t>ワリ</t>
    </rPh>
    <phoneticPr fontId="3"/>
  </si>
  <si>
    <t>１　　　割</t>
    <rPh sb="4" eb="5">
      <t>ワリ</t>
    </rPh>
    <phoneticPr fontId="3"/>
  </si>
  <si>
    <t>総　　額</t>
    <phoneticPr fontId="3"/>
  </si>
  <si>
    <t>療 養 費</t>
    <phoneticPr fontId="3"/>
  </si>
  <si>
    <t>療　養　の　給　付</t>
    <phoneticPr fontId="3"/>
  </si>
  <si>
    <t>葬 祭 費</t>
    <phoneticPr fontId="3"/>
  </si>
  <si>
    <t>高額療養費</t>
    <phoneticPr fontId="3"/>
  </si>
  <si>
    <t>一　般</t>
    <rPh sb="0" eb="1">
      <t>イチ</t>
    </rPh>
    <rPh sb="2" eb="3">
      <t>ハン</t>
    </rPh>
    <phoneticPr fontId="3"/>
  </si>
  <si>
    <t>低所得Ⅱ</t>
    <rPh sb="0" eb="3">
      <t>テイショトク</t>
    </rPh>
    <phoneticPr fontId="3"/>
  </si>
  <si>
    <t>低所得Ⅰ</t>
    <rPh sb="0" eb="3">
      <t>テイショトク</t>
    </rPh>
    <phoneticPr fontId="3"/>
  </si>
  <si>
    <t>一般診療</t>
    <phoneticPr fontId="3"/>
  </si>
  <si>
    <t>歯科診療</t>
    <phoneticPr fontId="3"/>
  </si>
  <si>
    <t>中央区</t>
    <rPh sb="0" eb="3">
      <t>チュウオウク</t>
    </rPh>
    <phoneticPr fontId="3"/>
  </si>
  <si>
    <t>花見川区</t>
    <rPh sb="0" eb="4">
      <t>ハナミガワク</t>
    </rPh>
    <phoneticPr fontId="3"/>
  </si>
  <si>
    <t>稲毛区</t>
    <rPh sb="0" eb="3">
      <t>イナゲク</t>
    </rPh>
    <phoneticPr fontId="3"/>
  </si>
  <si>
    <t>若葉区</t>
    <rPh sb="0" eb="3">
      <t>ワカバク</t>
    </rPh>
    <phoneticPr fontId="3"/>
  </si>
  <si>
    <t>緑区</t>
    <rPh sb="0" eb="2">
      <t>ミドリク</t>
    </rPh>
    <phoneticPr fontId="3"/>
  </si>
  <si>
    <t>美浜区</t>
    <rPh sb="0" eb="3">
      <t>ミハマク</t>
    </rPh>
    <phoneticPr fontId="3"/>
  </si>
  <si>
    <t>　　資　料　　健康保険課(集計：千葉県後期高齢者医療広域連合)</t>
    <rPh sb="7" eb="9">
      <t>ケンコウ</t>
    </rPh>
    <rPh sb="9" eb="11">
      <t>ホケン</t>
    </rPh>
    <rPh sb="11" eb="12">
      <t>カ</t>
    </rPh>
    <rPh sb="13" eb="15">
      <t>シュウケイ</t>
    </rPh>
    <rPh sb="16" eb="19">
      <t>チバケン</t>
    </rPh>
    <rPh sb="19" eb="21">
      <t>コウキ</t>
    </rPh>
    <rPh sb="21" eb="24">
      <t>コウレイシャ</t>
    </rPh>
    <rPh sb="24" eb="26">
      <t>イリョウ</t>
    </rPh>
    <rPh sb="26" eb="28">
      <t>コウイキ</t>
    </rPh>
    <rPh sb="28" eb="30">
      <t>レンゴウ</t>
    </rPh>
    <phoneticPr fontId="3"/>
  </si>
  <si>
    <t>148  国　民　年　金　適　用　状　況　(拠　出　制）</t>
    <rPh sb="5" eb="6">
      <t>コク</t>
    </rPh>
    <rPh sb="7" eb="8">
      <t>ミン</t>
    </rPh>
    <rPh sb="9" eb="10">
      <t>トシ</t>
    </rPh>
    <rPh sb="11" eb="12">
      <t>キン</t>
    </rPh>
    <rPh sb="13" eb="14">
      <t>テキ</t>
    </rPh>
    <rPh sb="15" eb="16">
      <t>ヨウ</t>
    </rPh>
    <rPh sb="17" eb="18">
      <t>ジョウ</t>
    </rPh>
    <rPh sb="19" eb="20">
      <t>キョウ</t>
    </rPh>
    <rPh sb="22" eb="23">
      <t>キョ</t>
    </rPh>
    <rPh sb="24" eb="25">
      <t>デ</t>
    </rPh>
    <rPh sb="26" eb="27">
      <t>セイ</t>
    </rPh>
    <phoneticPr fontId="3"/>
  </si>
  <si>
    <t>区　分</t>
    <rPh sb="0" eb="1">
      <t>ク</t>
    </rPh>
    <rPh sb="2" eb="3">
      <t>ブン</t>
    </rPh>
    <phoneticPr fontId="3"/>
  </si>
  <si>
    <t>現 存 被 保 険 者 数</t>
    <phoneticPr fontId="3"/>
  </si>
  <si>
    <t>保 険 料 免 除 者 数</t>
    <phoneticPr fontId="3"/>
  </si>
  <si>
    <t>総　　数</t>
  </si>
  <si>
    <t>強制加入数</t>
  </si>
  <si>
    <t>任意加入数</t>
  </si>
  <si>
    <t>第 ３ 号</t>
  </si>
  <si>
    <t>法定免除</t>
  </si>
  <si>
    <t>申請免除</t>
  </si>
  <si>
    <t>中   央   区</t>
  </si>
  <si>
    <t>花 見  川 区</t>
  </si>
  <si>
    <t>稲   毛   区</t>
  </si>
  <si>
    <t>若   葉   区</t>
  </si>
  <si>
    <t>緑      　区</t>
  </si>
  <si>
    <t>美   浜   区</t>
  </si>
  <si>
    <t>そ   の   他</t>
  </si>
  <si>
    <r>
      <t>　　</t>
    </r>
    <r>
      <rPr>
        <sz val="9"/>
        <rFont val="ＭＳ 明朝"/>
        <family val="1"/>
        <charset val="128"/>
      </rPr>
      <t>資　料　　高齢福祉課</t>
    </r>
    <rPh sb="7" eb="9">
      <t>コウレイ</t>
    </rPh>
    <rPh sb="9" eb="12">
      <t>フクシカ</t>
    </rPh>
    <phoneticPr fontId="3"/>
  </si>
  <si>
    <t>149  国　民　年　金　給　付　状　況（拠　出　制）</t>
    <rPh sb="5" eb="6">
      <t>コク</t>
    </rPh>
    <rPh sb="7" eb="8">
      <t>ミン</t>
    </rPh>
    <rPh sb="9" eb="10">
      <t>トシ</t>
    </rPh>
    <rPh sb="11" eb="12">
      <t>キン</t>
    </rPh>
    <rPh sb="13" eb="14">
      <t>キュウ</t>
    </rPh>
    <rPh sb="15" eb="16">
      <t>ヅケ</t>
    </rPh>
    <rPh sb="17" eb="18">
      <t>ジョウ</t>
    </rPh>
    <rPh sb="19" eb="20">
      <t>キョウ</t>
    </rPh>
    <rPh sb="21" eb="22">
      <t>キョ</t>
    </rPh>
    <rPh sb="23" eb="24">
      <t>デ</t>
    </rPh>
    <rPh sb="25" eb="26">
      <t>セイ</t>
    </rPh>
    <phoneticPr fontId="3"/>
  </si>
  <si>
    <t>（単位　千円）</t>
    <phoneticPr fontId="3"/>
  </si>
  <si>
    <t>受　　　給　　　権　　　者　　　数</t>
    <phoneticPr fontId="3"/>
  </si>
  <si>
    <t>年　　　金　　　支　　　給　　　額</t>
    <phoneticPr fontId="3"/>
  </si>
  <si>
    <t>死亡一時金</t>
    <phoneticPr fontId="3"/>
  </si>
  <si>
    <t>総　数</t>
    <phoneticPr fontId="3"/>
  </si>
  <si>
    <t>老　齢</t>
    <phoneticPr fontId="3"/>
  </si>
  <si>
    <t>老齢基礎</t>
  </si>
  <si>
    <t>障　害</t>
    <phoneticPr fontId="3"/>
  </si>
  <si>
    <t>障害基礎</t>
  </si>
  <si>
    <t>母　子</t>
    <phoneticPr fontId="3"/>
  </si>
  <si>
    <t>準 母 子</t>
  </si>
  <si>
    <t>遺　児</t>
    <phoneticPr fontId="3"/>
  </si>
  <si>
    <t>寡　婦</t>
    <phoneticPr fontId="3"/>
  </si>
  <si>
    <t>遺族基礎</t>
  </si>
  <si>
    <t>総　額</t>
    <phoneticPr fontId="3"/>
  </si>
  <si>
    <t>準母子</t>
  </si>
  <si>
    <t>寡　婦</t>
  </si>
  <si>
    <r>
      <t>　　資　料　　</t>
    </r>
    <r>
      <rPr>
        <sz val="9"/>
        <rFont val="ＭＳ 明朝"/>
        <family val="1"/>
        <charset val="128"/>
      </rPr>
      <t>高齢福祉課</t>
    </r>
    <rPh sb="7" eb="9">
      <t>コウレイ</t>
    </rPh>
    <rPh sb="9" eb="12">
      <t>フクシカ</t>
    </rPh>
    <phoneticPr fontId="3"/>
  </si>
  <si>
    <t>（注）各区の計と総数とは一致しない場合がある。</t>
    <phoneticPr fontId="3"/>
  </si>
  <si>
    <t>150  福　祉　年　金　給　付　状　況</t>
    <rPh sb="5" eb="6">
      <t>フク</t>
    </rPh>
    <rPh sb="7" eb="8">
      <t>シ</t>
    </rPh>
    <rPh sb="9" eb="10">
      <t>ネン</t>
    </rPh>
    <rPh sb="11" eb="12">
      <t>キン</t>
    </rPh>
    <rPh sb="13" eb="14">
      <t>キュウ</t>
    </rPh>
    <rPh sb="15" eb="16">
      <t>ヅケ</t>
    </rPh>
    <rPh sb="17" eb="18">
      <t>ジョウ</t>
    </rPh>
    <rPh sb="19" eb="20">
      <t>キョウ</t>
    </rPh>
    <phoneticPr fontId="3"/>
  </si>
  <si>
    <t>（単位  千円）</t>
  </si>
  <si>
    <t>受 給 権 者 数</t>
    <phoneticPr fontId="3"/>
  </si>
  <si>
    <t>年　金　支　給　額　　</t>
    <phoneticPr fontId="3"/>
  </si>
  <si>
    <t>計</t>
  </si>
  <si>
    <t>老　　齢</t>
  </si>
  <si>
    <t>151  介護保険事業による要介護（要支援）認定者数</t>
    <rPh sb="5" eb="7">
      <t>カイゴ</t>
    </rPh>
    <rPh sb="7" eb="9">
      <t>ホケン</t>
    </rPh>
    <rPh sb="9" eb="11">
      <t>ジギョウ</t>
    </rPh>
    <rPh sb="14" eb="17">
      <t>ヨウカイゴ</t>
    </rPh>
    <rPh sb="18" eb="21">
      <t>ヨウシエン</t>
    </rPh>
    <rPh sb="22" eb="25">
      <t>ニンテイシャ</t>
    </rPh>
    <rPh sb="25" eb="26">
      <t>スウ</t>
    </rPh>
    <phoneticPr fontId="3"/>
  </si>
  <si>
    <t>　本表は、厚生労働省所管の介護保険事業状況報告によるものである。</t>
    <rPh sb="1" eb="2">
      <t>ホン</t>
    </rPh>
    <rPh sb="2" eb="3">
      <t>ピョウ</t>
    </rPh>
    <rPh sb="5" eb="7">
      <t>コウセイ</t>
    </rPh>
    <rPh sb="7" eb="10">
      <t>ロウドウショウ</t>
    </rPh>
    <rPh sb="10" eb="12">
      <t>ショカン</t>
    </rPh>
    <rPh sb="13" eb="15">
      <t>カイゴ</t>
    </rPh>
    <rPh sb="15" eb="17">
      <t>ホケン</t>
    </rPh>
    <rPh sb="17" eb="19">
      <t>ジギョウ</t>
    </rPh>
    <rPh sb="19" eb="21">
      <t>ジョウキョウ</t>
    </rPh>
    <rPh sb="21" eb="23">
      <t>ホウコク</t>
    </rPh>
    <phoneticPr fontId="3"/>
  </si>
  <si>
    <t>総　　数</t>
    <rPh sb="0" eb="1">
      <t>ソウ</t>
    </rPh>
    <rPh sb="3" eb="4">
      <t>スウ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</si>
  <si>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</si>
  <si>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</si>
  <si>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</si>
  <si>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</si>
  <si>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</si>
  <si>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</si>
  <si>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</si>
  <si>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</si>
  <si>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</si>
  <si>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年度末</t>
    <rPh sb="2" eb="3">
      <t>マツ</t>
    </rPh>
    <phoneticPr fontId="3"/>
  </si>
  <si>
    <r>
      <t>　　資　料　 介護保険</t>
    </r>
    <r>
      <rPr>
        <sz val="9"/>
        <rFont val="ＭＳ 明朝"/>
        <family val="1"/>
        <charset val="128"/>
      </rPr>
      <t>課</t>
    </r>
    <rPh sb="7" eb="9">
      <t>カイゴ</t>
    </rPh>
    <rPh sb="9" eb="11">
      <t>ホケン</t>
    </rPh>
    <rPh sb="11" eb="12">
      <t>カ</t>
    </rPh>
    <phoneticPr fontId="3"/>
  </si>
  <si>
    <t>152  介護サービス施設の在所者数及び居宅サービス利用者数・・・・・・（各年10月1日現在）</t>
    <rPh sb="5" eb="7">
      <t>カイゴ</t>
    </rPh>
    <rPh sb="11" eb="13">
      <t>シセツ</t>
    </rPh>
    <rPh sb="14" eb="16">
      <t>ザイショ</t>
    </rPh>
    <rPh sb="16" eb="17">
      <t>シャ</t>
    </rPh>
    <rPh sb="17" eb="18">
      <t>スウ</t>
    </rPh>
    <rPh sb="18" eb="19">
      <t>オヨ</t>
    </rPh>
    <rPh sb="20" eb="22">
      <t>キョタク</t>
    </rPh>
    <rPh sb="26" eb="29">
      <t>リヨウシャ</t>
    </rPh>
    <rPh sb="29" eb="30">
      <t>スウ</t>
    </rPh>
    <rPh sb="37" eb="38">
      <t>カク</t>
    </rPh>
    <rPh sb="38" eb="39">
      <t>ネン</t>
    </rPh>
    <rPh sb="41" eb="42">
      <t>ガツ</t>
    </rPh>
    <rPh sb="43" eb="44">
      <t>ニチ</t>
    </rPh>
    <rPh sb="44" eb="46">
      <t>ゲンザイ</t>
    </rPh>
    <phoneticPr fontId="3"/>
  </si>
  <si>
    <t>　本表は、独自集計結果（概数）である。また、介護予防サービスの利用者は含んでいない。</t>
    <rPh sb="1" eb="2">
      <t>ホン</t>
    </rPh>
    <rPh sb="2" eb="3">
      <t>ピョウ</t>
    </rPh>
    <rPh sb="5" eb="7">
      <t>ドクジ</t>
    </rPh>
    <rPh sb="7" eb="9">
      <t>シュウケイ</t>
    </rPh>
    <rPh sb="9" eb="11">
      <t>ケッカ</t>
    </rPh>
    <rPh sb="12" eb="14">
      <t>ガイスウ</t>
    </rPh>
    <rPh sb="22" eb="24">
      <t>カイゴ</t>
    </rPh>
    <rPh sb="24" eb="26">
      <t>ヨボウ</t>
    </rPh>
    <rPh sb="31" eb="34">
      <t>リヨウシャ</t>
    </rPh>
    <rPh sb="35" eb="36">
      <t>フク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</si>
  <si>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</si>
  <si>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</si>
  <si>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</si>
  <si>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通所介護</t>
    <rPh sb="0" eb="2">
      <t>ツウショ</t>
    </rPh>
    <rPh sb="2" eb="4">
      <t>カイゴ</t>
    </rPh>
    <phoneticPr fontId="3"/>
  </si>
  <si>
    <t>特定施設入居者
生活介護</t>
    <rPh sb="0" eb="2">
      <t>トクテイ</t>
    </rPh>
    <rPh sb="2" eb="4">
      <t>シセツ</t>
    </rPh>
    <rPh sb="4" eb="7">
      <t>ニュウキョシャ</t>
    </rPh>
    <rPh sb="8" eb="10">
      <t>セイカツ</t>
    </rPh>
    <rPh sb="10" eb="12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</si>
  <si>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</si>
  <si>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</si>
  <si>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3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</si>
  <si>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3"/>
  </si>
  <si>
    <t>年</t>
    <phoneticPr fontId="3"/>
  </si>
  <si>
    <t>　　資　料</t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</si>
  <si>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</si>
  <si>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153  介護保険給付決定状況</t>
    <rPh sb="5" eb="7">
      <t>カイゴ</t>
    </rPh>
    <rPh sb="7" eb="9">
      <t>ホケン</t>
    </rPh>
    <rPh sb="9" eb="11">
      <t>キュウフ</t>
    </rPh>
    <rPh sb="11" eb="13">
      <t>ケッテイ</t>
    </rPh>
    <rPh sb="13" eb="15">
      <t>ジョウキョウ</t>
    </rPh>
    <phoneticPr fontId="3"/>
  </si>
  <si>
    <t>（単位　千円）</t>
    <rPh sb="1" eb="3">
      <t>タンイ</t>
    </rPh>
    <rPh sb="4" eb="5">
      <t>セン</t>
    </rPh>
    <rPh sb="5" eb="6">
      <t>エン</t>
    </rPh>
    <phoneticPr fontId="3"/>
  </si>
  <si>
    <t>居　宅　（介　護　予　防）　サ　ー　ビ　ス</t>
    <rPh sb="0" eb="1">
      <t>キョ</t>
    </rPh>
    <rPh sb="2" eb="3">
      <t>タク</t>
    </rPh>
    <rPh sb="5" eb="6">
      <t>スケ</t>
    </rPh>
    <rPh sb="7" eb="8">
      <t>マモル</t>
    </rPh>
    <rPh sb="9" eb="10">
      <t>ヨ</t>
    </rPh>
    <rPh sb="11" eb="12">
      <t>ボウ</t>
    </rPh>
    <phoneticPr fontId="3"/>
  </si>
  <si>
    <t>地　域　密　着　型　（介　護　予　防）　サ　ー　ビ　ス</t>
    <rPh sb="0" eb="1">
      <t>チ</t>
    </rPh>
    <rPh sb="2" eb="3">
      <t>イキ</t>
    </rPh>
    <rPh sb="4" eb="5">
      <t>ミツ</t>
    </rPh>
    <rPh sb="6" eb="7">
      <t>キ</t>
    </rPh>
    <rPh sb="8" eb="9">
      <t>カタ</t>
    </rPh>
    <rPh sb="11" eb="12">
      <t>スケ</t>
    </rPh>
    <rPh sb="13" eb="14">
      <t>マモル</t>
    </rPh>
    <rPh sb="15" eb="16">
      <t>ヨ</t>
    </rPh>
    <rPh sb="17" eb="18">
      <t>ボウ</t>
    </rPh>
    <phoneticPr fontId="3"/>
  </si>
  <si>
    <t>施　設　サ　ー　ビ　ス</t>
    <rPh sb="0" eb="1">
      <t>セ</t>
    </rPh>
    <rPh sb="2" eb="3">
      <t>セツ</t>
    </rPh>
    <phoneticPr fontId="3"/>
  </si>
  <si>
    <t>訪問サービス</t>
    <rPh sb="0" eb="2">
      <t>ホウモン</t>
    </rPh>
    <phoneticPr fontId="3"/>
  </si>
  <si>
    <t>通所サービス</t>
    <rPh sb="0" eb="2">
      <t>ツウショ</t>
    </rPh>
    <phoneticPr fontId="3"/>
  </si>
  <si>
    <t>短期入所サービス</t>
    <rPh sb="0" eb="2">
      <t>タンキ</t>
    </rPh>
    <rPh sb="2" eb="4">
      <t>ニュウショ</t>
    </rPh>
    <phoneticPr fontId="3"/>
  </si>
  <si>
    <t>福祉用具・
住宅改修サービス</t>
    <rPh sb="0" eb="2">
      <t>フクシ</t>
    </rPh>
    <rPh sb="2" eb="4">
      <t>ヨウグ</t>
    </rPh>
    <rPh sb="6" eb="8">
      <t>ジュウタク</t>
    </rPh>
    <rPh sb="8" eb="10">
      <t>カイシュウ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</si>
  <si>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</si>
  <si>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介護予防支援・
居宅介護支援</t>
    <rPh sb="0" eb="2">
      <t>カイゴ</t>
    </rPh>
    <rPh sb="2" eb="4">
      <t>ヨボウ</t>
    </rPh>
    <rPh sb="4" eb="6">
      <t>シエン</t>
    </rPh>
    <rPh sb="8" eb="10">
      <t>キョタク</t>
    </rPh>
    <rPh sb="10" eb="12">
      <t>カイゴ</t>
    </rPh>
    <rPh sb="12" eb="14">
      <t>シエン</t>
    </rPh>
    <phoneticPr fontId="3"/>
  </si>
  <si>
    <t>定期巡回・随時対応型
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1" eb="13">
      <t>ホウモン</t>
    </rPh>
    <rPh sb="13" eb="15">
      <t>カイゴ</t>
    </rPh>
    <rPh sb="15" eb="17">
      <t>カンゴ</t>
    </rPh>
    <phoneticPr fontId="3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</si>
  <si>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</si>
  <si>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</si>
  <si>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
居宅介護</t>
    <rPh sb="0" eb="3">
      <t>ショウキボ</t>
    </rPh>
    <rPh sb="3" eb="7">
      <t>タキノウガタ</t>
    </rPh>
    <rPh sb="8" eb="10">
      <t>キョタク</t>
    </rPh>
    <rPh sb="10" eb="12">
      <t>カイゴ</t>
    </rPh>
    <phoneticPr fontId="3"/>
  </si>
  <si>
    <t>認知症対応型
共同生活介護</t>
    <rPh sb="0" eb="2">
      <t>ニンチ</t>
    </rPh>
    <rPh sb="2" eb="3">
      <t>ショウ</t>
    </rPh>
    <rPh sb="3" eb="6">
      <t>タイオウガタ</t>
    </rPh>
    <rPh sb="7" eb="9">
      <t>キョウドウ</t>
    </rPh>
    <rPh sb="9" eb="11">
      <t>セイカツ</t>
    </rPh>
    <rPh sb="11" eb="13">
      <t>カイゴ</t>
    </rPh>
    <phoneticPr fontId="3"/>
  </si>
  <si>
    <t>地域密着型特定
施設入居者生活介護</t>
    <rPh sb="0" eb="2">
      <t>チイキ</t>
    </rPh>
    <rPh sb="2" eb="5">
      <t>ミッチャクガタ</t>
    </rPh>
    <rPh sb="5" eb="7">
      <t>トクテイ</t>
    </rPh>
    <rPh sb="8" eb="10">
      <t>シセツ</t>
    </rPh>
    <rPh sb="10" eb="12">
      <t>ニュウキョ</t>
    </rPh>
    <rPh sb="12" eb="13">
      <t>シャ</t>
    </rPh>
    <rPh sb="13" eb="15">
      <t>セイカツ</t>
    </rPh>
    <rPh sb="15" eb="17">
      <t>カイゴ</t>
    </rPh>
    <phoneticPr fontId="3"/>
  </si>
  <si>
    <t>地域密着型介護老人福祉
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2" eb="14">
      <t>シセツ</t>
    </rPh>
    <rPh sb="14" eb="16">
      <t>ニュウショ</t>
    </rPh>
    <rPh sb="16" eb="17">
      <t>シャ</t>
    </rPh>
    <rPh sb="17" eb="19">
      <t>セイカツ</t>
    </rPh>
    <rPh sb="19" eb="21">
      <t>カイゴ</t>
    </rPh>
    <phoneticPr fontId="3"/>
  </si>
  <si>
    <t>複合型サービス</t>
    <rPh sb="0" eb="3">
      <t>フクゴウガタ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</si>
  <si>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</si>
  <si>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</si>
  <si>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3"/>
  </si>
  <si>
    <t>件　数</t>
    <rPh sb="0" eb="1">
      <t>ケン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</si>
  <si>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</si>
  <si>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年度</t>
    <rPh sb="1" eb="2">
      <t>ド</t>
    </rPh>
    <phoneticPr fontId="3"/>
  </si>
  <si>
    <r>
      <t>　　資　料　　介護保険</t>
    </r>
    <r>
      <rPr>
        <sz val="9"/>
        <rFont val="ＭＳ 明朝"/>
        <family val="1"/>
        <charset val="128"/>
      </rPr>
      <t>課</t>
    </r>
    <rPh sb="7" eb="9">
      <t>カイゴ</t>
    </rPh>
    <rPh sb="9" eb="11">
      <t>ホケン</t>
    </rPh>
    <rPh sb="11" eb="12">
      <t>カ</t>
    </rPh>
    <phoneticPr fontId="3"/>
  </si>
  <si>
    <t>154  社　会　福　祉　施　設　状　況･･････(各年10月1日現在)</t>
    <rPh sb="5" eb="6">
      <t>シャ</t>
    </rPh>
    <rPh sb="7" eb="8">
      <t>カイ</t>
    </rPh>
    <rPh sb="9" eb="10">
      <t>フク</t>
    </rPh>
    <rPh sb="11" eb="12">
      <t>シ</t>
    </rPh>
    <rPh sb="13" eb="14">
      <t>シ</t>
    </rPh>
    <rPh sb="15" eb="16">
      <t>セツ</t>
    </rPh>
    <rPh sb="17" eb="18">
      <t>ジョウ</t>
    </rPh>
    <rPh sb="19" eb="20">
      <t>キョウ</t>
    </rPh>
    <rPh sb="27" eb="29">
      <t>カクネン</t>
    </rPh>
    <rPh sb="31" eb="32">
      <t>ガツ</t>
    </rPh>
    <rPh sb="33" eb="34">
      <t>ニチ</t>
    </rPh>
    <rPh sb="34" eb="36">
      <t>ゲンザイ</t>
    </rPh>
    <phoneticPr fontId="3"/>
  </si>
  <si>
    <t>区　　　　　　　　分</t>
  </si>
  <si>
    <t>平 成 23 年</t>
    <phoneticPr fontId="3"/>
  </si>
  <si>
    <t>平 成 24 年</t>
    <phoneticPr fontId="3"/>
  </si>
  <si>
    <t>平 成 25 年</t>
    <phoneticPr fontId="3"/>
  </si>
  <si>
    <t>施 設 数</t>
  </si>
  <si>
    <t>定　　員</t>
  </si>
  <si>
    <t>保護施設</t>
    <rPh sb="0" eb="2">
      <t>ホゴ</t>
    </rPh>
    <rPh sb="2" eb="4">
      <t>シセツ</t>
    </rPh>
    <phoneticPr fontId="3"/>
  </si>
  <si>
    <t>-</t>
  </si>
  <si>
    <t>老人福祉施設</t>
  </si>
  <si>
    <t>養護老人ホーム（一般）</t>
    <rPh sb="0" eb="2">
      <t>ヨウゴ</t>
    </rPh>
    <rPh sb="2" eb="4">
      <t>ロウジン</t>
    </rPh>
    <rPh sb="8" eb="10">
      <t>イッパン</t>
    </rPh>
    <phoneticPr fontId="3"/>
  </si>
  <si>
    <t>軽費老人ホーム（Ａ型）</t>
    <rPh sb="0" eb="2">
      <t>ケイヒ</t>
    </rPh>
    <rPh sb="2" eb="4">
      <t>ロウジン</t>
    </rPh>
    <rPh sb="9" eb="10">
      <t>ガタ</t>
    </rPh>
    <phoneticPr fontId="3"/>
  </si>
  <si>
    <t>軽費老人ホーム（ケアハウス）</t>
    <rPh sb="0" eb="2">
      <t>ケイヒ</t>
    </rPh>
    <rPh sb="2" eb="4">
      <t>ロウジン</t>
    </rPh>
    <phoneticPr fontId="3"/>
  </si>
  <si>
    <t>老人福祉センター（Ａ型）</t>
    <rPh sb="0" eb="2">
      <t>ロウジン</t>
    </rPh>
    <rPh sb="2" eb="4">
      <t>フクシ</t>
    </rPh>
    <rPh sb="10" eb="11">
      <t>ガタ</t>
    </rPh>
    <phoneticPr fontId="3"/>
  </si>
  <si>
    <t>…</t>
  </si>
  <si>
    <t>老人福祉センター（Ｂ型）</t>
    <rPh sb="0" eb="2">
      <t>ロウジン</t>
    </rPh>
    <rPh sb="2" eb="4">
      <t>フクシ</t>
    </rPh>
    <rPh sb="10" eb="11">
      <t>ガタ</t>
    </rPh>
    <phoneticPr fontId="3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</si>
  <si>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</si>
  <si>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</si>
  <si>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</si>
  <si>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</si>
  <si>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身体障害者更生援護施設</t>
    <phoneticPr fontId="3"/>
  </si>
  <si>
    <t>身体障害者療護施設</t>
    <rPh sb="0" eb="2">
      <t>シンタイ</t>
    </rPh>
    <rPh sb="2" eb="5">
      <t>ショウガイシャ</t>
    </rPh>
    <rPh sb="5" eb="7">
      <t>リョウゴ</t>
    </rPh>
    <rPh sb="7" eb="9">
      <t>シセツ</t>
    </rPh>
    <phoneticPr fontId="3"/>
  </si>
  <si>
    <t>身体障害者小規模通所授産施設</t>
    <rPh sb="0" eb="2">
      <t>シンタイ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3"/>
  </si>
  <si>
    <t>上記以外</t>
    <rPh sb="0" eb="2">
      <t>ジョウキ</t>
    </rPh>
    <rPh sb="2" eb="4">
      <t>イガイ</t>
    </rPh>
    <phoneticPr fontId="3"/>
  </si>
  <si>
    <t>知的障害者援護施設</t>
    <phoneticPr fontId="3"/>
  </si>
  <si>
    <t>知的障害者入所更生施設</t>
    <rPh sb="0" eb="1">
      <t>チ</t>
    </rPh>
    <rPh sb="1" eb="2">
      <t>テキ</t>
    </rPh>
    <rPh sb="2" eb="5">
      <t>ショウガイシャ</t>
    </rPh>
    <rPh sb="5" eb="7">
      <t>ニュウショ</t>
    </rPh>
    <rPh sb="7" eb="9">
      <t>コウセイ</t>
    </rPh>
    <rPh sb="9" eb="11">
      <t>シセツ</t>
    </rPh>
    <phoneticPr fontId="3"/>
  </si>
  <si>
    <t>知的障害者通所更生施設</t>
    <rPh sb="0" eb="1">
      <t>チ</t>
    </rPh>
    <rPh sb="1" eb="2">
      <t>テキ</t>
    </rPh>
    <rPh sb="2" eb="5">
      <t>ショウガイシャ</t>
    </rPh>
    <rPh sb="5" eb="7">
      <t>ツウショ</t>
    </rPh>
    <rPh sb="7" eb="9">
      <t>コウセイ</t>
    </rPh>
    <rPh sb="9" eb="11">
      <t>シセツ</t>
    </rPh>
    <phoneticPr fontId="3"/>
  </si>
  <si>
    <t>知的障害者通所授産施設</t>
    <rPh sb="0" eb="1">
      <t>チ</t>
    </rPh>
    <rPh sb="1" eb="2">
      <t>テキ</t>
    </rPh>
    <rPh sb="2" eb="5">
      <t>ショウガイシャ</t>
    </rPh>
    <rPh sb="5" eb="7">
      <t>ツウショ</t>
    </rPh>
    <rPh sb="7" eb="9">
      <t>ジュサン</t>
    </rPh>
    <rPh sb="9" eb="11">
      <t>シセツ</t>
    </rPh>
    <phoneticPr fontId="3"/>
  </si>
  <si>
    <t>知的障害者小規模通所授産施設</t>
    <rPh sb="0" eb="1">
      <t>チ</t>
    </rPh>
    <rPh sb="1" eb="2">
      <t>テキ</t>
    </rPh>
    <rPh sb="2" eb="5">
      <t>ショウガイシャ</t>
    </rPh>
    <rPh sb="5" eb="8">
      <t>ショウキボ</t>
    </rPh>
    <rPh sb="8" eb="10">
      <t>ツウショ</t>
    </rPh>
    <rPh sb="10" eb="12">
      <t>ジュサン</t>
    </rPh>
    <rPh sb="12" eb="14">
      <t>シセツ</t>
    </rPh>
    <phoneticPr fontId="3"/>
  </si>
  <si>
    <t>精神障害者社会復帰施設</t>
    <rPh sb="0" eb="2">
      <t>セイシン</t>
    </rPh>
    <rPh sb="5" eb="7">
      <t>シャカイ</t>
    </rPh>
    <rPh sb="7" eb="9">
      <t>フッキ</t>
    </rPh>
    <phoneticPr fontId="3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</si>
  <si>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3"/>
  </si>
  <si>
    <t>身体障害者福祉センター（Ｂ型）</t>
    <rPh sb="0" eb="2">
      <t>シンタイ</t>
    </rPh>
    <rPh sb="2" eb="5">
      <t>ショウガイシャ</t>
    </rPh>
    <rPh sb="5" eb="7">
      <t>フクシ</t>
    </rPh>
    <rPh sb="13" eb="14">
      <t>ガタ</t>
    </rPh>
    <phoneticPr fontId="3"/>
  </si>
  <si>
    <t>補装具製作施設</t>
    <rPh sb="0" eb="1">
      <t>ホ</t>
    </rPh>
    <rPh sb="1" eb="2">
      <t>ヨソオ</t>
    </rPh>
    <rPh sb="2" eb="3">
      <t>グ</t>
    </rPh>
    <rPh sb="3" eb="5">
      <t>セイサク</t>
    </rPh>
    <rPh sb="5" eb="7">
      <t>シセツ</t>
    </rPh>
    <phoneticPr fontId="3"/>
  </si>
  <si>
    <t>聴覚障害者情報提供施設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3"/>
  </si>
  <si>
    <t>婦人保護施設</t>
    <rPh sb="0" eb="2">
      <t>フジン</t>
    </rPh>
    <rPh sb="2" eb="4">
      <t>ホゴ</t>
    </rPh>
    <rPh sb="4" eb="6">
      <t>シセツ</t>
    </rPh>
    <phoneticPr fontId="3"/>
  </si>
  <si>
    <t>児童福祉施設</t>
  </si>
  <si>
    <t>助産施設</t>
    <rPh sb="0" eb="2">
      <t>ジョサン</t>
    </rPh>
    <rPh sb="2" eb="4">
      <t>シセツ</t>
    </rPh>
    <phoneticPr fontId="3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</si>
  <si>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</si>
  <si>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</si>
  <si>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</si>
  <si>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</si>
  <si>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児童発達支援センター（福祉型）</t>
    <phoneticPr fontId="3"/>
  </si>
  <si>
    <t>児童発達支援センター（医療型）</t>
    <phoneticPr fontId="3"/>
  </si>
  <si>
    <t>肢体不自由児通園施設</t>
    <rPh sb="0" eb="2">
      <t>シタイ</t>
    </rPh>
    <rPh sb="2" eb="5">
      <t>フジユウ</t>
    </rPh>
    <rPh sb="5" eb="6">
      <t>ジ</t>
    </rPh>
    <rPh sb="6" eb="8">
      <t>ツウエン</t>
    </rPh>
    <rPh sb="8" eb="10">
      <t>シセツ</t>
    </rPh>
    <phoneticPr fontId="3"/>
  </si>
  <si>
    <t>重症心身障害児施設</t>
    <rPh sb="0" eb="2">
      <t>ジュウショウ</t>
    </rPh>
    <rPh sb="2" eb="4">
      <t>シンシン</t>
    </rPh>
    <rPh sb="4" eb="7">
      <t>ショウガイジ</t>
    </rPh>
    <rPh sb="7" eb="9">
      <t>シセツ</t>
    </rPh>
    <phoneticPr fontId="3"/>
  </si>
  <si>
    <t>児童家庭支援センター</t>
    <rPh sb="0" eb="2">
      <t>ジドウ</t>
    </rPh>
    <rPh sb="2" eb="4">
      <t>カテイ</t>
    </rPh>
    <rPh sb="4" eb="6">
      <t>シエン</t>
    </rPh>
    <phoneticPr fontId="3"/>
  </si>
  <si>
    <t>児童遊園</t>
    <rPh sb="0" eb="2">
      <t>ジドウ</t>
    </rPh>
    <rPh sb="2" eb="4">
      <t>ユウエン</t>
    </rPh>
    <phoneticPr fontId="3"/>
  </si>
  <si>
    <t>母子福祉施設</t>
    <rPh sb="0" eb="2">
      <t>ボシ</t>
    </rPh>
    <rPh sb="2" eb="4">
      <t>フクシ</t>
    </rPh>
    <rPh sb="4" eb="6">
      <t>シセツ</t>
    </rPh>
    <phoneticPr fontId="3"/>
  </si>
  <si>
    <t>その他の社会福祉施設等</t>
    <rPh sb="10" eb="11">
      <t>トウ</t>
    </rPh>
    <phoneticPr fontId="3"/>
  </si>
  <si>
    <t>宿所提供施設</t>
    <rPh sb="0" eb="1">
      <t>シュク</t>
    </rPh>
    <rPh sb="1" eb="2">
      <t>ショ</t>
    </rPh>
    <rPh sb="2" eb="4">
      <t>テイキョウ</t>
    </rPh>
    <rPh sb="4" eb="6">
      <t>シセツ</t>
    </rPh>
    <phoneticPr fontId="3"/>
  </si>
  <si>
    <t>無料定額診療施設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</si>
  <si>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有料老人ホーム</t>
    <rPh sb="0" eb="2">
      <t>ユウリョウ</t>
    </rPh>
    <rPh sb="2" eb="4">
      <t>ロウジン</t>
    </rPh>
    <phoneticPr fontId="3"/>
  </si>
  <si>
    <t>　　資　料　　厚生労働省「社会福祉施設等調査」</t>
    <rPh sb="7" eb="9">
      <t>コウセイ</t>
    </rPh>
    <rPh sb="9" eb="12">
      <t>ロウドウショウ</t>
    </rPh>
    <rPh sb="13" eb="15">
      <t>シャカイ</t>
    </rPh>
    <rPh sb="15" eb="17">
      <t>フクシ</t>
    </rPh>
    <rPh sb="17" eb="19">
      <t>シセツ</t>
    </rPh>
    <rPh sb="19" eb="20">
      <t>トウ</t>
    </rPh>
    <rPh sb="20" eb="22">
      <t>チョウサ</t>
    </rPh>
    <phoneticPr fontId="3"/>
  </si>
  <si>
    <t xml:space="preserve"> （注）1）児童福祉施設の定員には助産施設、母子生活支援施設の定員を含まない。</t>
    <rPh sb="2" eb="3">
      <t>チュウ</t>
    </rPh>
    <rPh sb="6" eb="8">
      <t>ジドウ</t>
    </rPh>
    <rPh sb="8" eb="10">
      <t>フクシ</t>
    </rPh>
    <rPh sb="10" eb="12">
      <t>シセツ</t>
    </rPh>
    <rPh sb="13" eb="15">
      <t>テイイン</t>
    </rPh>
    <rPh sb="17" eb="19">
      <t>ジョサン</t>
    </rPh>
    <rPh sb="19" eb="21">
      <t>シセツ</t>
    </rPh>
    <rPh sb="22" eb="24">
      <t>ボシ</t>
    </rPh>
    <rPh sb="24" eb="26">
      <t>セイカツ</t>
    </rPh>
    <rPh sb="26" eb="28">
      <t>シエン</t>
    </rPh>
    <rPh sb="28" eb="30">
      <t>シセツ</t>
    </rPh>
    <rPh sb="31" eb="33">
      <t>テイイン</t>
    </rPh>
    <rPh sb="34" eb="35">
      <t>フク</t>
    </rPh>
    <phoneticPr fontId="3"/>
  </si>
  <si>
    <t xml:space="preserve">  　　 母子生活支援施設の定員は世帯数である。</t>
    <rPh sb="5" eb="7">
      <t>ボシ</t>
    </rPh>
    <rPh sb="7" eb="9">
      <t>セイカツ</t>
    </rPh>
    <rPh sb="9" eb="11">
      <t>シエン</t>
    </rPh>
    <rPh sb="11" eb="13">
      <t>シセツ</t>
    </rPh>
    <rPh sb="14" eb="16">
      <t>テイイン</t>
    </rPh>
    <rPh sb="17" eb="20">
      <t>セタイスウ</t>
    </rPh>
    <phoneticPr fontId="3"/>
  </si>
  <si>
    <t xml:space="preserve"> 　　　2）平成23年までは障害者自立支援法の経過措置による旧法の施設を含む。</t>
    <rPh sb="6" eb="8">
      <t>ヘイセイ</t>
    </rPh>
    <rPh sb="10" eb="11">
      <t>ネン</t>
    </rPh>
    <rPh sb="14" eb="17">
      <t>ショウガイシャ</t>
    </rPh>
    <rPh sb="17" eb="19">
      <t>ジリツ</t>
    </rPh>
    <rPh sb="19" eb="21">
      <t>シエン</t>
    </rPh>
    <rPh sb="21" eb="22">
      <t>ホウ</t>
    </rPh>
    <rPh sb="23" eb="25">
      <t>ケイカ</t>
    </rPh>
    <rPh sb="25" eb="27">
      <t>ソチ</t>
    </rPh>
    <rPh sb="30" eb="32">
      <t>キュウホウ</t>
    </rPh>
    <rPh sb="33" eb="35">
      <t>シセツ</t>
    </rPh>
    <rPh sb="36" eb="37">
      <t>フク</t>
    </rPh>
    <phoneticPr fontId="3"/>
  </si>
  <si>
    <t>155  保　育　所 （園） の　概　況･･････(各年度4月1日現在)</t>
    <rPh sb="5" eb="6">
      <t>ホ</t>
    </rPh>
    <rPh sb="7" eb="8">
      <t>イク</t>
    </rPh>
    <rPh sb="9" eb="10">
      <t>ジョ</t>
    </rPh>
    <rPh sb="12" eb="13">
      <t>エン</t>
    </rPh>
    <rPh sb="17" eb="18">
      <t>オオムネ</t>
    </rPh>
    <rPh sb="19" eb="20">
      <t>キョウ</t>
    </rPh>
    <rPh sb="27" eb="29">
      <t>カクネン</t>
    </rPh>
    <rPh sb="29" eb="30">
      <t>ド</t>
    </rPh>
    <rPh sb="31" eb="32">
      <t>ガツ</t>
    </rPh>
    <rPh sb="33" eb="34">
      <t>ニチ</t>
    </rPh>
    <rPh sb="34" eb="36">
      <t>ゲンザイ</t>
    </rPh>
    <phoneticPr fontId="3"/>
  </si>
  <si>
    <t>保育所数</t>
  </si>
  <si>
    <t>乳 幼 児 定 員 数</t>
    <phoneticPr fontId="3"/>
  </si>
  <si>
    <t>乳 幼 児 入 所 人 員</t>
    <phoneticPr fontId="3"/>
  </si>
  <si>
    <t>待機乳幼児数</t>
    <rPh sb="0" eb="2">
      <t>タイキ</t>
    </rPh>
    <rPh sb="2" eb="5">
      <t>ニュウヨウジ</t>
    </rPh>
    <rPh sb="5" eb="6">
      <t>スウ</t>
    </rPh>
    <phoneticPr fontId="3"/>
  </si>
  <si>
    <t>３歳未満児</t>
  </si>
  <si>
    <t>３歳以上児</t>
  </si>
  <si>
    <t>３　歳　児</t>
  </si>
  <si>
    <t>４歳以上児</t>
  </si>
  <si>
    <t>平成</t>
  </si>
  <si>
    <t>（公　立）</t>
  </si>
  <si>
    <t>（私　立）</t>
  </si>
  <si>
    <r>
      <t>　　資　料　　</t>
    </r>
    <r>
      <rPr>
        <sz val="9"/>
        <rFont val="ＭＳ 明朝"/>
        <family val="1"/>
        <charset val="128"/>
      </rPr>
      <t>保育運営課</t>
    </r>
    <rPh sb="9" eb="11">
      <t>ウンエイ</t>
    </rPh>
    <phoneticPr fontId="3"/>
  </si>
  <si>
    <t>156  募　金　状　況</t>
    <rPh sb="5" eb="6">
      <t>ツノル</t>
    </rPh>
    <rPh sb="7" eb="8">
      <t>カネ</t>
    </rPh>
    <rPh sb="9" eb="10">
      <t>ジョウ</t>
    </rPh>
    <rPh sb="11" eb="12">
      <t>キョウ</t>
    </rPh>
    <phoneticPr fontId="3"/>
  </si>
  <si>
    <t>(1)　赤　い　羽　根　共　同　募　金</t>
    <rPh sb="4" eb="5">
      <t>アカ</t>
    </rPh>
    <rPh sb="8" eb="9">
      <t>ハネ</t>
    </rPh>
    <rPh sb="10" eb="11">
      <t>ネ</t>
    </rPh>
    <rPh sb="12" eb="13">
      <t>トモ</t>
    </rPh>
    <rPh sb="14" eb="15">
      <t>ドウ</t>
    </rPh>
    <rPh sb="16" eb="17">
      <t>ツノル</t>
    </rPh>
    <rPh sb="18" eb="19">
      <t>カネ</t>
    </rPh>
    <phoneticPr fontId="3"/>
  </si>
  <si>
    <t>区　　　　　分</t>
  </si>
  <si>
    <t>平成21年度</t>
  </si>
  <si>
    <t>平成23年度</t>
  </si>
  <si>
    <t>平成24年度</t>
  </si>
  <si>
    <t>平成25年度</t>
    <phoneticPr fontId="3"/>
  </si>
  <si>
    <t>目　標　額</t>
    <phoneticPr fontId="3"/>
  </si>
  <si>
    <t>実　績　額</t>
    <phoneticPr fontId="3"/>
  </si>
  <si>
    <t xml:space="preserve">募金総額         </t>
  </si>
  <si>
    <t>　　　　戸　　　別</t>
  </si>
  <si>
    <t>　　　　街　　　頭</t>
  </si>
  <si>
    <t>　　　　学　　　校</t>
  </si>
  <si>
    <t>　　　　大　　　口</t>
  </si>
  <si>
    <t>　　　　そ　の　他</t>
  </si>
  <si>
    <t>　　資　料　　地域福祉課</t>
    <rPh sb="7" eb="9">
      <t>チイキ</t>
    </rPh>
    <rPh sb="9" eb="11">
      <t>フクシ</t>
    </rPh>
    <rPh sb="11" eb="12">
      <t>カ</t>
    </rPh>
    <phoneticPr fontId="3"/>
  </si>
  <si>
    <t>(2)　日　赤　社　資　募　金</t>
    <rPh sb="4" eb="5">
      <t>ヒ</t>
    </rPh>
    <rPh sb="6" eb="7">
      <t>アカ</t>
    </rPh>
    <rPh sb="8" eb="9">
      <t>シャ</t>
    </rPh>
    <rPh sb="10" eb="11">
      <t>シ</t>
    </rPh>
    <rPh sb="12" eb="13">
      <t>ツノル</t>
    </rPh>
    <rPh sb="14" eb="15">
      <t>カネ</t>
    </rPh>
    <phoneticPr fontId="3"/>
  </si>
  <si>
    <t>区　　　分</t>
    <phoneticPr fontId="3"/>
  </si>
  <si>
    <t>平成25年度</t>
    <phoneticPr fontId="3"/>
  </si>
  <si>
    <t>目　標　額</t>
    <phoneticPr fontId="3"/>
  </si>
  <si>
    <t>実　績　額</t>
    <phoneticPr fontId="3"/>
  </si>
  <si>
    <t>　戸　　　別</t>
    <phoneticPr fontId="3"/>
  </si>
  <si>
    <t>　学　　　校</t>
    <phoneticPr fontId="3"/>
  </si>
  <si>
    <t>　大　　　口</t>
    <phoneticPr fontId="3"/>
  </si>
  <si>
    <t>　そ　の　他</t>
    <phoneticPr fontId="3"/>
  </si>
  <si>
    <r>
      <t>　　資　料　　</t>
    </r>
    <r>
      <rPr>
        <sz val="9"/>
        <rFont val="ＭＳ 明朝"/>
        <family val="1"/>
        <charset val="128"/>
      </rPr>
      <t>地域福祉課</t>
    </r>
    <rPh sb="7" eb="9">
      <t>チイキ</t>
    </rPh>
    <rPh sb="9" eb="12">
      <t>フクシカ</t>
    </rPh>
    <phoneticPr fontId="3"/>
  </si>
  <si>
    <t>157  生　活　保　護</t>
    <rPh sb="5" eb="6">
      <t>ショウ</t>
    </rPh>
    <rPh sb="7" eb="8">
      <t>カツ</t>
    </rPh>
    <rPh sb="9" eb="10">
      <t>ホ</t>
    </rPh>
    <rPh sb="11" eb="12">
      <t>ユズル</t>
    </rPh>
    <phoneticPr fontId="3"/>
  </si>
  <si>
    <t>(1)　保 護 世 帯 数 及 び 扶 助 別 人 員</t>
    <rPh sb="14" eb="15">
      <t>オヨ</t>
    </rPh>
    <phoneticPr fontId="3"/>
  </si>
  <si>
    <t>保護世帯</t>
    <phoneticPr fontId="3"/>
  </si>
  <si>
    <t>保護人員</t>
    <phoneticPr fontId="3"/>
  </si>
  <si>
    <t>扶　助　別　人　員</t>
    <phoneticPr fontId="3"/>
  </si>
  <si>
    <t>施設事務費
件数</t>
    <rPh sb="6" eb="8">
      <t>ケンスウ</t>
    </rPh>
    <phoneticPr fontId="3"/>
  </si>
  <si>
    <t>生活扶助</t>
  </si>
  <si>
    <t>住宅扶助</t>
  </si>
  <si>
    <t>教育扶助</t>
  </si>
  <si>
    <t>介護扶助</t>
  </si>
  <si>
    <t>医療扶助</t>
  </si>
  <si>
    <t>出産扶助</t>
  </si>
  <si>
    <t>生業扶助</t>
  </si>
  <si>
    <t>葬祭扶助</t>
  </si>
  <si>
    <t>中   央   区</t>
    <phoneticPr fontId="3"/>
  </si>
  <si>
    <t>花 見  川 区</t>
    <phoneticPr fontId="3"/>
  </si>
  <si>
    <t>稲   毛   区</t>
    <phoneticPr fontId="3"/>
  </si>
  <si>
    <t>若   葉   区</t>
    <phoneticPr fontId="3"/>
  </si>
  <si>
    <t>緑        区</t>
    <phoneticPr fontId="3"/>
  </si>
  <si>
    <t>美   浜   区</t>
    <phoneticPr fontId="3"/>
  </si>
  <si>
    <r>
      <t>　　資　料　　</t>
    </r>
    <r>
      <rPr>
        <sz val="9"/>
        <rFont val="ＭＳ 明朝"/>
        <family val="1"/>
        <charset val="128"/>
      </rPr>
      <t>保護課</t>
    </r>
    <rPh sb="7" eb="9">
      <t>ホゴ</t>
    </rPh>
    <phoneticPr fontId="3"/>
  </si>
  <si>
    <t>（注）保護世帯、保護人員は月平均、扶助別人員は延数である。</t>
    <phoneticPr fontId="3"/>
  </si>
  <si>
    <t>(2)　扶　助　別　保　護　費</t>
  </si>
  <si>
    <t>（単位　千円）</t>
    <phoneticPr fontId="3"/>
  </si>
  <si>
    <t>総　　額</t>
  </si>
  <si>
    <t>扶　助　別　保　護　費</t>
    <phoneticPr fontId="3"/>
  </si>
  <si>
    <t>施設事務費</t>
    <phoneticPr fontId="3"/>
  </si>
  <si>
    <t>中   央   区</t>
    <phoneticPr fontId="3"/>
  </si>
  <si>
    <t>花 見  川 区</t>
    <phoneticPr fontId="3"/>
  </si>
  <si>
    <t>稲   毛   区</t>
    <phoneticPr fontId="3"/>
  </si>
  <si>
    <t>若   葉   区</t>
    <phoneticPr fontId="3"/>
  </si>
  <si>
    <t>緑        区</t>
    <phoneticPr fontId="3"/>
  </si>
  <si>
    <t>美   浜   区</t>
    <phoneticPr fontId="3"/>
  </si>
  <si>
    <r>
      <t>（注）１　介護扶助欄には、各区の支出のほか一括して国保団体連合会へ支出している金額が
　　　　</t>
    </r>
    <r>
      <rPr>
        <sz val="9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含まれているため、総額と内訳の合計とが一致しない。</t>
    </r>
    <phoneticPr fontId="3"/>
  </si>
  <si>
    <t xml:space="preserve">      ２　医療扶助欄には、各区の支出のほか一括して支払基金へ支出している金額が含まれ
　　　　　ているため、総額と内訳の合計とが一致しない。</t>
    <phoneticPr fontId="3"/>
  </si>
  <si>
    <t>（注） 1)各区の計と総数とは一致しない場合がある。</t>
    <phoneticPr fontId="3"/>
  </si>
  <si>
    <t xml:space="preserve">       2)老齢福祉年金の年金支給額は、１か月分の金額である。</t>
    <rPh sb="9" eb="11">
      <t>ロウレイ</t>
    </rPh>
    <rPh sb="11" eb="13">
      <t>フクシ</t>
    </rPh>
    <rPh sb="13" eb="15">
      <t>ネンキン</t>
    </rPh>
    <rPh sb="16" eb="18">
      <t>ネンキン</t>
    </rPh>
    <rPh sb="18" eb="21">
      <t>シキュウガク</t>
    </rPh>
    <rPh sb="25" eb="27">
      <t>ゲツブン</t>
    </rPh>
    <rPh sb="28" eb="30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</si>
</sst>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.00_ ;[Red]\-#,##0.00\ "/>
    <numFmt numFmtId="177" formatCode="#,##0.0;&quot;△ &quot;#,##0.0"/>
    <numFmt numFmtId="178" formatCode="#,##0;&quot;▲ &quot;#,##0"/>
    <numFmt numFmtId="179" formatCode="#,##0;&quot;△ &quot;#,##0"/>
    <numFmt numFmtId="180" formatCode="#,##0_ "/>
  </numFmts>
  <fonts count="16">
    <font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7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distributed"/>
    </xf>
    <xf numFmtId="0" fontId="1" fillId="0" borderId="9" xfId="0" applyFont="1" applyBorder="1">
      <alignment vertical="center"/>
    </xf>
    <xf numFmtId="38" fontId="1" fillId="0" borderId="0" xfId="1" applyFont="1" applyAlignment="1"/>
    <xf numFmtId="0" fontId="1" fillId="0" borderId="10" xfId="0" applyFont="1" applyBorder="1">
      <alignment vertical="center"/>
    </xf>
    <xf numFmtId="38" fontId="4" fillId="0" borderId="0" xfId="1" applyFont="1" applyFill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0" fillId="0" borderId="0" xfId="0" applyFont="1">
      <alignment vertical="center"/>
    </xf>
    <xf numFmtId="3" fontId="6" fillId="0" borderId="0" xfId="0" applyNumberFormat="1" applyFont="1" applyBorder="1" applyAlignment="1">
      <alignment horizontal="right"/>
    </xf>
    <xf numFmtId="38" fontId="7" fillId="0" borderId="0" xfId="1" applyFont="1" applyFill="1" applyAlignment="1" applyProtection="1">
      <alignment horizontal="right"/>
      <protection locked="0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distributed" textRotation="255"/>
    </xf>
    <xf numFmtId="49" fontId="1" fillId="0" borderId="0" xfId="0" applyNumberFormat="1" applyFont="1" applyBorder="1" applyAlignment="1"/>
    <xf numFmtId="49" fontId="1" fillId="0" borderId="9" xfId="0" applyNumberFormat="1" applyFont="1" applyBorder="1" applyAlignment="1"/>
    <xf numFmtId="3" fontId="0" fillId="0" borderId="0" xfId="0" applyNumberForma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49" fontId="1" fillId="0" borderId="9" xfId="0" applyNumberFormat="1" applyFont="1" applyBorder="1">
      <alignment vertical="center"/>
    </xf>
    <xf numFmtId="3" fontId="0" fillId="0" borderId="0" xfId="0" quotePrefix="1" applyNumberFormat="1" applyBorder="1" applyAlignment="1">
      <alignment horizontal="right"/>
    </xf>
    <xf numFmtId="0" fontId="1" fillId="0" borderId="0" xfId="0" applyFont="1" applyBorder="1" applyAlignment="1">
      <alignment horizontal="center" vertical="distributed" textRotation="255"/>
    </xf>
    <xf numFmtId="38" fontId="1" fillId="0" borderId="0" xfId="1" applyFont="1" applyAlignment="1">
      <alignment horizontal="right"/>
    </xf>
    <xf numFmtId="38" fontId="1" fillId="0" borderId="0" xfId="1" applyFont="1" applyBorder="1" applyAlignment="1"/>
    <xf numFmtId="0" fontId="1" fillId="0" borderId="10" xfId="0" applyFont="1" applyBorder="1" applyAlignment="1">
      <alignment horizontal="center"/>
    </xf>
    <xf numFmtId="38" fontId="4" fillId="0" borderId="0" xfId="1" applyFont="1" applyFill="1" applyBorder="1" applyAlignment="1" applyProtection="1">
      <alignment horizontal="right"/>
      <protection locked="0"/>
    </xf>
    <xf numFmtId="3" fontId="4" fillId="0" borderId="0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distributed" textRotation="255"/>
    </xf>
    <xf numFmtId="49" fontId="1" fillId="0" borderId="11" xfId="0" applyNumberFormat="1" applyFont="1" applyBorder="1" applyAlignment="1"/>
    <xf numFmtId="49" fontId="1" fillId="0" borderId="12" xfId="0" applyNumberFormat="1" applyFont="1" applyBorder="1">
      <alignment vertical="center"/>
    </xf>
    <xf numFmtId="3" fontId="4" fillId="0" borderId="13" xfId="1" applyNumberFormat="1" applyFont="1" applyFill="1" applyBorder="1" applyAlignment="1" applyProtection="1">
      <alignment horizontal="right"/>
      <protection locked="0"/>
    </xf>
    <xf numFmtId="38" fontId="4" fillId="0" borderId="11" xfId="1" applyFont="1" applyFill="1" applyBorder="1" applyAlignment="1" applyProtection="1">
      <alignment horizontal="right"/>
      <protection locked="0"/>
    </xf>
    <xf numFmtId="3" fontId="4" fillId="0" borderId="11" xfId="1" applyNumberFormat="1" applyFont="1" applyFill="1" applyBorder="1" applyAlignment="1" applyProtection="1">
      <alignment horizontal="right"/>
      <protection locked="0"/>
    </xf>
    <xf numFmtId="3" fontId="4" fillId="0" borderId="11" xfId="0" applyNumberFormat="1" applyFont="1" applyFill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Border="1">
      <alignment vertical="center"/>
    </xf>
    <xf numFmtId="3" fontId="1" fillId="0" borderId="0" xfId="1" applyNumberFormat="1" applyFont="1" applyBorder="1" applyAlignment="1">
      <alignment horizontal="right"/>
    </xf>
    <xf numFmtId="38" fontId="1" fillId="0" borderId="0" xfId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38" fontId="4" fillId="0" borderId="0" xfId="1" applyFont="1" applyFill="1" applyBorder="1" applyAlignment="1" applyProtection="1">
      <protection locked="0"/>
    </xf>
    <xf numFmtId="176" fontId="4" fillId="0" borderId="0" xfId="1" applyNumberFormat="1" applyFont="1" applyFill="1" applyAlignment="1" applyProtection="1">
      <protection locked="0"/>
    </xf>
    <xf numFmtId="0" fontId="8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protection locked="0"/>
    </xf>
    <xf numFmtId="38" fontId="1" fillId="0" borderId="0" xfId="1" applyFont="1" applyFill="1" applyAlignment="1" applyProtection="1">
      <protection locked="0"/>
    </xf>
    <xf numFmtId="38" fontId="4" fillId="0" borderId="0" xfId="1" applyFont="1" applyFill="1" applyAlignment="1" applyProtection="1">
      <protection locked="0"/>
    </xf>
    <xf numFmtId="177" fontId="4" fillId="0" borderId="0" xfId="0" applyNumberFormat="1" applyFont="1" applyFill="1" applyAlignment="1" applyProtection="1">
      <alignment horizontal="right"/>
      <protection locked="0"/>
    </xf>
    <xf numFmtId="0" fontId="0" fillId="0" borderId="0" xfId="0" applyAlignment="1"/>
    <xf numFmtId="0" fontId="0" fillId="0" borderId="0" xfId="0" applyFont="1" applyAlignment="1"/>
    <xf numFmtId="0" fontId="7" fillId="0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9" xfId="0" applyFont="1" applyFill="1" applyBorder="1" applyAlignment="1" applyProtection="1">
      <protection locked="0"/>
    </xf>
    <xf numFmtId="38" fontId="6" fillId="0" borderId="0" xfId="1" applyFont="1" applyFill="1" applyAlignment="1" applyProtection="1">
      <protection locked="0"/>
    </xf>
    <xf numFmtId="176" fontId="7" fillId="0" borderId="0" xfId="1" applyNumberFormat="1" applyFont="1" applyFill="1" applyAlignment="1" applyProtection="1">
      <protection locked="0"/>
    </xf>
    <xf numFmtId="177" fontId="7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Alignment="1"/>
    <xf numFmtId="49" fontId="0" fillId="0" borderId="9" xfId="0" applyNumberFormat="1" applyBorder="1" applyAlignment="1"/>
    <xf numFmtId="0" fontId="0" fillId="0" borderId="11" xfId="0" applyBorder="1">
      <alignment vertical="center"/>
    </xf>
    <xf numFmtId="49" fontId="0" fillId="0" borderId="12" xfId="0" applyNumberFormat="1" applyBorder="1">
      <alignment vertical="center"/>
    </xf>
    <xf numFmtId="38" fontId="4" fillId="0" borderId="11" xfId="1" applyFont="1" applyFill="1" applyBorder="1" applyAlignment="1" applyProtection="1">
      <protection locked="0"/>
    </xf>
    <xf numFmtId="177" fontId="4" fillId="0" borderId="11" xfId="0" applyNumberFormat="1" applyFont="1" applyFill="1" applyBorder="1" applyAlignment="1" applyProtection="1">
      <alignment horizontal="right"/>
      <protection locked="0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shrinkToFit="1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>
      <alignment vertical="center"/>
    </xf>
    <xf numFmtId="38" fontId="1" fillId="0" borderId="0" xfId="0" applyNumberFormat="1" applyFont="1">
      <alignment vertical="center"/>
    </xf>
    <xf numFmtId="0" fontId="0" fillId="0" borderId="0" xfId="0" applyBorder="1">
      <alignment vertical="center"/>
    </xf>
    <xf numFmtId="3" fontId="4" fillId="0" borderId="0" xfId="0" applyNumberFormat="1" applyFont="1" applyFill="1" applyBorder="1" applyAlignment="1" applyProtection="1">
      <protection locked="0"/>
    </xf>
    <xf numFmtId="3" fontId="4" fillId="0" borderId="0" xfId="1" applyNumberFormat="1" applyFont="1" applyFill="1" applyAlignment="1" applyProtection="1">
      <protection locked="0"/>
    </xf>
    <xf numFmtId="3" fontId="1" fillId="0" borderId="0" xfId="1" applyNumberFormat="1" applyFont="1" applyFill="1" applyAlignment="1" applyProtection="1">
      <protection locked="0"/>
    </xf>
    <xf numFmtId="0" fontId="5" fillId="0" borderId="0" xfId="0" applyFont="1">
      <alignment vertical="center"/>
    </xf>
    <xf numFmtId="3" fontId="7" fillId="0" borderId="0" xfId="0" applyNumberFormat="1" applyFont="1" applyFill="1" applyBorder="1" applyAlignment="1" applyProtection="1">
      <protection locked="0"/>
    </xf>
    <xf numFmtId="3" fontId="7" fillId="0" borderId="0" xfId="1" applyNumberFormat="1" applyFont="1" applyFill="1" applyAlignment="1" applyProtection="1">
      <protection locked="0"/>
    </xf>
    <xf numFmtId="49" fontId="0" fillId="0" borderId="11" xfId="0" applyNumberFormat="1" applyBorder="1">
      <alignment vertical="center"/>
    </xf>
    <xf numFmtId="0" fontId="0" fillId="0" borderId="0" xfId="0" applyFill="1">
      <alignment vertical="center"/>
    </xf>
    <xf numFmtId="3" fontId="0" fillId="0" borderId="0" xfId="0" applyNumberForma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9" xfId="0" applyFont="1" applyFill="1" applyBorder="1">
      <alignment vertical="center"/>
    </xf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38" fontId="0" fillId="0" borderId="0" xfId="1" applyFont="1" applyFill="1" applyAlignment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Font="1" applyFill="1" applyAlignment="1"/>
    <xf numFmtId="0" fontId="0" fillId="0" borderId="9" xfId="0" applyFont="1" applyFill="1" applyBorder="1" applyAlignment="1" applyProtection="1">
      <alignment horizontal="center"/>
      <protection locked="0"/>
    </xf>
    <xf numFmtId="38" fontId="0" fillId="0" borderId="0" xfId="1" applyFont="1" applyFill="1" applyAlignment="1"/>
    <xf numFmtId="0" fontId="10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38" fontId="6" fillId="0" borderId="10" xfId="1" applyFont="1" applyFill="1" applyBorder="1" applyAlignment="1" applyProtection="1">
      <protection locked="0"/>
    </xf>
    <xf numFmtId="38" fontId="6" fillId="0" borderId="0" xfId="1" applyFont="1" applyFill="1" applyBorder="1" applyAlignment="1" applyProtection="1">
      <protection locked="0"/>
    </xf>
    <xf numFmtId="0" fontId="10" fillId="0" borderId="0" xfId="0" applyFont="1" applyFill="1" applyAlignment="1"/>
    <xf numFmtId="49" fontId="0" fillId="0" borderId="9" xfId="0" applyNumberFormat="1" applyFont="1" applyFill="1" applyBorder="1" applyAlignment="1"/>
    <xf numFmtId="38" fontId="0" fillId="0" borderId="10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protection locked="0"/>
    </xf>
    <xf numFmtId="38" fontId="5" fillId="0" borderId="0" xfId="1" applyFont="1" applyFill="1" applyAlignment="1" applyProtection="1">
      <protection locked="0"/>
    </xf>
    <xf numFmtId="0" fontId="0" fillId="0" borderId="0" xfId="0" applyFont="1" applyFill="1" applyAlignment="1">
      <alignment horizontal="right"/>
    </xf>
    <xf numFmtId="49" fontId="0" fillId="0" borderId="9" xfId="0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38" fontId="0" fillId="0" borderId="0" xfId="1" applyFont="1" applyFill="1" applyBorder="1" applyAlignment="1" applyProtection="1">
      <alignment horizontal="right"/>
      <protection locked="0"/>
    </xf>
    <xf numFmtId="0" fontId="0" fillId="0" borderId="11" xfId="0" applyFont="1" applyFill="1" applyBorder="1">
      <alignment vertical="center"/>
    </xf>
    <xf numFmtId="49" fontId="0" fillId="0" borderId="12" xfId="0" applyNumberFormat="1" applyFont="1" applyFill="1" applyBorder="1">
      <alignment vertical="center"/>
    </xf>
    <xf numFmtId="38" fontId="0" fillId="0" borderId="11" xfId="1" applyFont="1" applyFill="1" applyBorder="1" applyAlignment="1" applyProtection="1">
      <alignment vertical="center"/>
      <protection locked="0"/>
    </xf>
    <xf numFmtId="38" fontId="0" fillId="0" borderId="11" xfId="1" applyFont="1" applyFill="1" applyBorder="1" applyAlignment="1" applyProtection="1">
      <alignment horizontal="right" vertical="center"/>
      <protection locked="0"/>
    </xf>
    <xf numFmtId="38" fontId="0" fillId="0" borderId="0" xfId="0" applyNumberFormat="1" applyFont="1" applyFill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right"/>
      <protection locked="0"/>
    </xf>
    <xf numFmtId="38" fontId="1" fillId="0" borderId="0" xfId="1" applyFont="1" applyFill="1" applyBorder="1" applyAlignment="1" applyProtection="1">
      <protection locked="0"/>
    </xf>
    <xf numFmtId="38" fontId="1" fillId="0" borderId="0" xfId="1" applyFont="1" applyFill="1" applyAlignment="1" applyProtection="1">
      <alignment horizontal="right"/>
      <protection locked="0"/>
    </xf>
    <xf numFmtId="0" fontId="0" fillId="0" borderId="0" xfId="0" applyFont="1" applyFill="1" applyBorder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5" xfId="0" applyFont="1" applyFill="1" applyBorder="1">
      <alignment vertical="center"/>
    </xf>
    <xf numFmtId="178" fontId="6" fillId="0" borderId="0" xfId="0" applyNumberFormat="1" applyFont="1" applyFill="1" applyBorder="1" applyAlignment="1" applyProtection="1">
      <protection locked="0"/>
    </xf>
    <xf numFmtId="178" fontId="0" fillId="0" borderId="10" xfId="0" applyNumberFormat="1" applyFont="1" applyFill="1" applyBorder="1" applyAlignment="1" applyProtection="1">
      <protection locked="0"/>
    </xf>
    <xf numFmtId="178" fontId="0" fillId="0" borderId="0" xfId="0" applyNumberFormat="1" applyFont="1" applyFill="1" applyBorder="1" applyAlignment="1" applyProtection="1">
      <protection locked="0"/>
    </xf>
    <xf numFmtId="178" fontId="0" fillId="0" borderId="0" xfId="0" applyNumberFormat="1" applyFont="1" applyFill="1" applyAlignment="1" applyProtection="1">
      <protection locked="0"/>
    </xf>
    <xf numFmtId="178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alignment horizontal="right"/>
      <protection locked="0"/>
    </xf>
    <xf numFmtId="178" fontId="0" fillId="0" borderId="0" xfId="0" applyNumberFormat="1" applyFill="1" applyBorder="1" applyAlignment="1" applyProtection="1">
      <alignment horizontal="right"/>
      <protection locked="0"/>
    </xf>
    <xf numFmtId="178" fontId="0" fillId="0" borderId="0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8" fontId="0" fillId="0" borderId="11" xfId="0" applyNumberFormat="1" applyFont="1" applyFill="1" applyBorder="1" applyAlignment="1" applyProtection="1">
      <alignment vertical="center"/>
      <protection locked="0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4" fillId="0" borderId="9" xfId="0" applyFont="1" applyFill="1" applyBorder="1" applyAlignment="1" applyProtection="1">
      <alignment horizontal="left"/>
      <protection locked="0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Alignment="1"/>
    <xf numFmtId="0" fontId="4" fillId="0" borderId="9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178" fontId="7" fillId="0" borderId="10" xfId="0" applyNumberFormat="1" applyFont="1" applyFill="1" applyBorder="1" applyAlignment="1" applyProtection="1">
      <protection locked="0"/>
    </xf>
    <xf numFmtId="178" fontId="7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Alignment="1"/>
    <xf numFmtId="178" fontId="4" fillId="0" borderId="10" xfId="0" applyNumberFormat="1" applyFont="1" applyFill="1" applyBorder="1" applyAlignment="1" applyProtection="1">
      <protection locked="0"/>
    </xf>
    <xf numFmtId="178" fontId="4" fillId="0" borderId="0" xfId="0" applyNumberFormat="1" applyFont="1" applyFill="1" applyBorder="1" applyAlignment="1" applyProtection="1">
      <protection locked="0"/>
    </xf>
    <xf numFmtId="178" fontId="13" fillId="0" borderId="0" xfId="0" applyNumberFormat="1" applyFont="1" applyFill="1" applyBorder="1" applyAlignment="1" applyProtection="1">
      <alignment horizontal="right"/>
      <protection locked="0"/>
    </xf>
    <xf numFmtId="178" fontId="4" fillId="0" borderId="0" xfId="0" applyNumberFormat="1" applyFont="1" applyFill="1" applyAlignment="1" applyProtection="1">
      <protection locked="0"/>
    </xf>
    <xf numFmtId="179" fontId="4" fillId="0" borderId="0" xfId="0" applyNumberFormat="1" applyFont="1" applyFill="1" applyAlignment="1" applyProtection="1">
      <protection locked="0"/>
    </xf>
    <xf numFmtId="0" fontId="0" fillId="0" borderId="0" xfId="0" applyFill="1" applyBorder="1" applyAlignment="1"/>
    <xf numFmtId="179" fontId="4" fillId="0" borderId="0" xfId="0" applyNumberFormat="1" applyFont="1" applyFill="1" applyBorder="1" applyAlignment="1" applyProtection="1">
      <protection locked="0"/>
    </xf>
    <xf numFmtId="0" fontId="0" fillId="0" borderId="11" xfId="0" applyFill="1" applyBorder="1">
      <alignment vertical="center"/>
    </xf>
    <xf numFmtId="0" fontId="4" fillId="0" borderId="12" xfId="0" applyFont="1" applyFill="1" applyBorder="1" applyAlignment="1" applyProtection="1">
      <alignment horizontal="center"/>
      <protection locked="0"/>
    </xf>
    <xf numFmtId="178" fontId="4" fillId="0" borderId="11" xfId="0" applyNumberFormat="1" applyFont="1" applyFill="1" applyBorder="1" applyAlignment="1" applyProtection="1">
      <alignment vertical="center"/>
      <protection locked="0"/>
    </xf>
    <xf numFmtId="178" fontId="4" fillId="0" borderId="11" xfId="0" applyNumberFormat="1" applyFont="1" applyFill="1" applyBorder="1" applyAlignment="1" applyProtection="1">
      <alignment horizontal="right" vertical="center"/>
      <protection locked="0"/>
    </xf>
    <xf numFmtId="179" fontId="4" fillId="0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distributed"/>
    </xf>
    <xf numFmtId="38" fontId="0" fillId="0" borderId="0" xfId="1" applyFont="1" applyFill="1" applyBorder="1" applyAlignment="1">
      <alignment horizontal="right"/>
    </xf>
    <xf numFmtId="38" fontId="0" fillId="0" borderId="0" xfId="1" applyFont="1" applyFill="1" applyBorder="1" applyAlignment="1"/>
    <xf numFmtId="0" fontId="0" fillId="0" borderId="0" xfId="0" applyFill="1" applyAlignment="1">
      <alignment vertical="center"/>
    </xf>
    <xf numFmtId="0" fontId="0" fillId="0" borderId="17" xfId="0" applyFill="1" applyBorder="1" applyAlignment="1">
      <alignment horizontal="center" vertical="center"/>
    </xf>
    <xf numFmtId="38" fontId="7" fillId="0" borderId="0" xfId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38" fontId="4" fillId="0" borderId="10" xfId="1" applyFont="1" applyFill="1" applyBorder="1" applyAlignment="1" applyProtection="1">
      <protection locked="0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14" fillId="0" borderId="0" xfId="0" applyFont="1" applyFill="1" applyAlignment="1" applyProtection="1">
      <alignment horizontal="right"/>
      <protection locked="0"/>
    </xf>
    <xf numFmtId="0" fontId="14" fillId="0" borderId="9" xfId="0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/>
    <xf numFmtId="0" fontId="13" fillId="0" borderId="9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 vertical="center"/>
    </xf>
    <xf numFmtId="38" fontId="0" fillId="0" borderId="0" xfId="1" applyFont="1" applyFill="1" applyAlignment="1">
      <alignment horizontal="right"/>
    </xf>
    <xf numFmtId="38" fontId="7" fillId="0" borderId="0" xfId="1" applyNumberFormat="1" applyFont="1" applyFill="1" applyBorder="1" applyAlignment="1" applyProtection="1">
      <alignment horizontal="right"/>
      <protection locked="0"/>
    </xf>
    <xf numFmtId="38" fontId="6" fillId="0" borderId="0" xfId="1" applyNumberFormat="1" applyFont="1" applyFill="1" applyAlignment="1"/>
    <xf numFmtId="38" fontId="6" fillId="0" borderId="0" xfId="0" applyNumberFormat="1" applyFont="1" applyFill="1" applyAlignment="1">
      <alignment horizontal="right"/>
    </xf>
    <xf numFmtId="38" fontId="0" fillId="0" borderId="0" xfId="0" applyNumberFormat="1" applyFill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distributed"/>
    </xf>
    <xf numFmtId="0" fontId="0" fillId="0" borderId="9" xfId="0" applyBorder="1" applyAlignment="1">
      <alignment horizontal="distributed"/>
    </xf>
    <xf numFmtId="38" fontId="14" fillId="0" borderId="0" xfId="1" applyFont="1" applyFill="1" applyAlignment="1" applyProtection="1">
      <alignment horizontal="right"/>
      <protection locked="0"/>
    </xf>
    <xf numFmtId="38" fontId="1" fillId="0" borderId="0" xfId="1" applyFont="1" applyFill="1" applyAlignment="1">
      <alignment horizontal="right"/>
    </xf>
    <xf numFmtId="38" fontId="0" fillId="0" borderId="0" xfId="0" applyNumberFormat="1" applyAlignment="1"/>
    <xf numFmtId="0" fontId="0" fillId="0" borderId="9" xfId="0" applyFill="1" applyBorder="1" applyAlignment="1">
      <alignment horizontal="distributed"/>
    </xf>
    <xf numFmtId="38" fontId="6" fillId="0" borderId="0" xfId="1" applyFont="1" applyFill="1" applyAlignment="1">
      <alignment horizontal="right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 indent="1"/>
    </xf>
    <xf numFmtId="38" fontId="13" fillId="0" borderId="11" xfId="1" applyFont="1" applyFill="1" applyBorder="1" applyAlignment="1" applyProtection="1">
      <alignment horizontal="right"/>
      <protection locked="0"/>
    </xf>
    <xf numFmtId="38" fontId="7" fillId="0" borderId="11" xfId="1" applyFont="1" applyFill="1" applyBorder="1" applyAlignment="1" applyProtection="1">
      <alignment horizontal="right"/>
      <protection locked="0"/>
    </xf>
    <xf numFmtId="0" fontId="0" fillId="0" borderId="0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right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 applyProtection="1">
      <protection locked="0"/>
    </xf>
    <xf numFmtId="38" fontId="14" fillId="0" borderId="0" xfId="1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Protection="1">
      <alignment vertical="center"/>
      <protection locked="0"/>
    </xf>
    <xf numFmtId="38" fontId="7" fillId="0" borderId="11" xfId="1" applyFont="1" applyFill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38" fontId="4" fillId="0" borderId="0" xfId="1" applyFont="1" applyFill="1" applyAlignment="1" applyProtection="1">
      <alignment horizontal="right" wrapText="1"/>
      <protection locked="0"/>
    </xf>
    <xf numFmtId="38" fontId="4" fillId="0" borderId="0" xfId="1" applyFont="1" applyFill="1" applyBorder="1" applyAlignment="1" applyProtection="1">
      <alignment horizontal="right" wrapText="1"/>
      <protection locked="0"/>
    </xf>
    <xf numFmtId="38" fontId="14" fillId="0" borderId="0" xfId="1" applyFont="1" applyFill="1" applyBorder="1" applyAlignment="1" applyProtection="1">
      <alignment horizontal="right" wrapText="1"/>
      <protection locked="0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/>
    <xf numFmtId="38" fontId="10" fillId="0" borderId="0" xfId="0" applyNumberFormat="1" applyFont="1" applyAlignment="1"/>
    <xf numFmtId="0" fontId="10" fillId="0" borderId="0" xfId="0" applyFont="1" applyAlignment="1"/>
    <xf numFmtId="180" fontId="0" fillId="0" borderId="0" xfId="0" applyNumberFormat="1" applyFont="1" applyBorder="1" applyAlignment="1"/>
    <xf numFmtId="41" fontId="15" fillId="0" borderId="0" xfId="0" applyNumberFormat="1" applyFont="1" applyBorder="1" applyAlignment="1"/>
    <xf numFmtId="41" fontId="0" fillId="0" borderId="0" xfId="0" applyNumberFormat="1" applyFont="1" applyBorder="1" applyAlignment="1"/>
    <xf numFmtId="180" fontId="0" fillId="0" borderId="0" xfId="0" applyNumberFormat="1" applyFont="1" applyFill="1" applyBorder="1" applyAlignment="1"/>
    <xf numFmtId="38" fontId="4" fillId="0" borderId="11" xfId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/>
    <xf numFmtId="0" fontId="0" fillId="0" borderId="0" xfId="0" applyAlignment="1">
      <alignment vertical="center"/>
    </xf>
    <xf numFmtId="38" fontId="10" fillId="0" borderId="0" xfId="0" applyNumberFormat="1" applyFo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 shrinkToFit="1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distributed"/>
    </xf>
    <xf numFmtId="49" fontId="0" fillId="0" borderId="9" xfId="0" applyNumberFormat="1" applyFont="1" applyFill="1" applyBorder="1" applyAlignment="1">
      <alignment horizontal="distributed"/>
    </xf>
    <xf numFmtId="0" fontId="0" fillId="0" borderId="19" xfId="0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0" xfId="0" applyBorder="1" applyAlignment="1">
      <alignment horizontal="distributed"/>
    </xf>
    <xf numFmtId="0" fontId="0" fillId="0" borderId="9" xfId="0" applyBorder="1" applyAlignment="1">
      <alignment horizontal="distributed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distributed"/>
    </xf>
    <xf numFmtId="0" fontId="0" fillId="0" borderId="9" xfId="0" applyFill="1" applyBorder="1" applyAlignment="1">
      <alignment horizontal="distributed"/>
    </xf>
    <xf numFmtId="0" fontId="0" fillId="0" borderId="9" xfId="0" applyFont="1" applyFill="1" applyBorder="1" applyAlignment="1">
      <alignment horizontal="distributed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9" xfId="0" applyBorder="1" applyAlignment="1"/>
    <xf numFmtId="0" fontId="1" fillId="0" borderId="0" xfId="0" applyFont="1" applyAlignment="1">
      <alignment horizontal="left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8</xdr:row>
      <xdr:rowOff>9525</xdr:rowOff>
    </xdr:from>
    <xdr:to>
      <xdr:col>1</xdr:col>
      <xdr:colOff>66675</xdr:colOff>
      <xdr:row>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04800" y="1257300"/>
          <a:ext cx="133350" cy="2400300"/>
        </a:xfrm>
        <a:prstGeom prst="leftBrace">
          <a:avLst>
            <a:gd name="adj1" fmla="val 1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24</xdr:row>
      <xdr:rowOff>9525</xdr:rowOff>
    </xdr:from>
    <xdr:to>
      <xdr:col>1</xdr:col>
      <xdr:colOff>66675</xdr:colOff>
      <xdr:row>39</xdr:row>
      <xdr:rowOff>9525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304800" y="3752850"/>
          <a:ext cx="133350" cy="2457450"/>
        </a:xfrm>
        <a:prstGeom prst="leftBrace">
          <a:avLst>
            <a:gd name="adj1" fmla="val 1535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304800</xdr:colOff>
      <xdr:row>40</xdr:row>
      <xdr:rowOff>19050</xdr:rowOff>
    </xdr:from>
    <xdr:to>
      <xdr:col>1</xdr:col>
      <xdr:colOff>66675</xdr:colOff>
      <xdr:row>55</xdr:row>
      <xdr:rowOff>9525</xdr:rowOff>
    </xdr:to>
    <xdr:sp macro="" textlink="">
      <xdr:nvSpPr>
        <xdr:cNvPr id="4" name="AutoShape 8"/>
        <xdr:cNvSpPr>
          <a:spLocks/>
        </xdr:cNvSpPr>
      </xdr:nvSpPr>
      <xdr:spPr bwMode="auto">
        <a:xfrm>
          <a:off x="304800" y="6296025"/>
          <a:ext cx="133350" cy="2409825"/>
        </a:xfrm>
        <a:prstGeom prst="leftBrace">
          <a:avLst>
            <a:gd name="adj1" fmla="val 150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1.25"/>
  <cols>
    <col min="1" max="1" width="6.5" style="2" customWidth="1"/>
    <col min="2" max="3" width="7.33203125" style="2" customWidth="1"/>
    <col min="4" max="19" width="14.83203125" style="2" customWidth="1"/>
    <col min="20" max="20" width="18.83203125" style="2" customWidth="1"/>
    <col min="21" max="21" width="8.83203125" style="2" customWidth="1"/>
    <col min="22" max="16384" width="9.33203125" style="2"/>
  </cols>
  <sheetData>
    <row r="1" spans="1:21" ht="14.25">
      <c r="A1" s="1" t="s">
        <v>0</v>
      </c>
    </row>
    <row r="3" spans="1:21" ht="14.25">
      <c r="A3" s="1" t="s">
        <v>1</v>
      </c>
    </row>
    <row r="4" spans="1:21" ht="13.5" customHeight="1">
      <c r="A4" t="s">
        <v>2</v>
      </c>
    </row>
    <row r="5" spans="1:21" ht="12" thickBot="1">
      <c r="M5" s="244" t="s">
        <v>3</v>
      </c>
      <c r="N5" s="244"/>
      <c r="O5" s="244"/>
      <c r="P5" s="244"/>
      <c r="Q5" s="244"/>
      <c r="R5" s="244"/>
      <c r="S5" s="244"/>
      <c r="T5" s="244"/>
      <c r="U5" s="245"/>
    </row>
    <row r="6" spans="1:21" s="3" customFormat="1" ht="11.25" customHeight="1">
      <c r="A6" s="246" t="s">
        <v>4</v>
      </c>
      <c r="B6" s="247"/>
      <c r="C6" s="248"/>
      <c r="D6" s="251" t="s">
        <v>5</v>
      </c>
      <c r="E6" s="253" t="s">
        <v>6</v>
      </c>
      <c r="F6" s="255" t="s">
        <v>7</v>
      </c>
      <c r="G6" s="255" t="s">
        <v>8</v>
      </c>
      <c r="H6" s="256" t="s">
        <v>9</v>
      </c>
      <c r="I6" s="255" t="s">
        <v>10</v>
      </c>
      <c r="J6" s="253" t="s">
        <v>11</v>
      </c>
      <c r="K6" s="258" t="s">
        <v>12</v>
      </c>
      <c r="L6" s="255" t="s">
        <v>13</v>
      </c>
      <c r="M6" s="253" t="s">
        <v>14</v>
      </c>
      <c r="N6" s="264" t="s">
        <v>15</v>
      </c>
      <c r="O6" s="253" t="s">
        <v>16</v>
      </c>
      <c r="P6" s="253" t="s">
        <v>17</v>
      </c>
      <c r="Q6" s="256" t="s">
        <v>18</v>
      </c>
      <c r="R6" s="255" t="s">
        <v>19</v>
      </c>
      <c r="S6" s="256" t="s">
        <v>20</v>
      </c>
      <c r="T6" s="256" t="s">
        <v>21</v>
      </c>
      <c r="U6" s="251" t="s">
        <v>22</v>
      </c>
    </row>
    <row r="7" spans="1:21" s="3" customFormat="1" ht="15" customHeight="1">
      <c r="A7" s="249"/>
      <c r="B7" s="249"/>
      <c r="C7" s="250"/>
      <c r="D7" s="252"/>
      <c r="E7" s="254"/>
      <c r="F7" s="254"/>
      <c r="G7" s="254"/>
      <c r="H7" s="257"/>
      <c r="I7" s="254"/>
      <c r="J7" s="257"/>
      <c r="K7" s="254"/>
      <c r="L7" s="254"/>
      <c r="M7" s="254"/>
      <c r="N7" s="265"/>
      <c r="O7" s="259"/>
      <c r="P7" s="259"/>
      <c r="Q7" s="259"/>
      <c r="R7" s="259"/>
      <c r="S7" s="260"/>
      <c r="T7" s="260"/>
      <c r="U7" s="261"/>
    </row>
    <row r="8" spans="1:21" ht="6.75" customHeight="1">
      <c r="A8" s="4"/>
      <c r="C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</row>
    <row r="9" spans="1:21" ht="13.5" customHeight="1">
      <c r="A9" s="4"/>
      <c r="B9" s="266" t="s">
        <v>23</v>
      </c>
      <c r="C9" s="267"/>
      <c r="D9" s="8">
        <v>322896</v>
      </c>
      <c r="E9" s="8" t="s">
        <v>24</v>
      </c>
      <c r="F9" s="8">
        <v>493800</v>
      </c>
      <c r="G9" s="8">
        <v>397869</v>
      </c>
      <c r="H9" s="8">
        <v>528461</v>
      </c>
      <c r="I9" s="8">
        <v>437224</v>
      </c>
      <c r="J9" s="8">
        <v>318963</v>
      </c>
      <c r="K9" s="8">
        <v>198847</v>
      </c>
      <c r="L9" s="8">
        <v>577308</v>
      </c>
      <c r="M9" s="8">
        <v>359909</v>
      </c>
      <c r="N9" s="8">
        <v>528222</v>
      </c>
      <c r="O9" s="8">
        <v>127268</v>
      </c>
      <c r="P9" s="8">
        <v>238915</v>
      </c>
      <c r="Q9" s="8">
        <v>426564</v>
      </c>
      <c r="R9" s="8">
        <v>335844</v>
      </c>
      <c r="S9" s="8">
        <v>370703</v>
      </c>
      <c r="T9" s="8">
        <v>216913</v>
      </c>
      <c r="U9" s="9">
        <v>23</v>
      </c>
    </row>
    <row r="10" spans="1:21" ht="13.5" customHeight="1">
      <c r="A10" s="4"/>
      <c r="B10" s="262" t="s">
        <v>25</v>
      </c>
      <c r="C10" s="263"/>
      <c r="D10" s="8">
        <v>323243</v>
      </c>
      <c r="E10" s="8" t="s">
        <v>24</v>
      </c>
      <c r="F10" s="8">
        <v>293155</v>
      </c>
      <c r="G10" s="8">
        <v>388244</v>
      </c>
      <c r="H10" s="8">
        <v>552146</v>
      </c>
      <c r="I10" s="8">
        <v>452192</v>
      </c>
      <c r="J10" s="8">
        <v>363509</v>
      </c>
      <c r="K10" s="8">
        <v>242952</v>
      </c>
      <c r="L10" s="8">
        <v>392074</v>
      </c>
      <c r="M10" s="8">
        <v>322376</v>
      </c>
      <c r="N10" s="8">
        <v>509131</v>
      </c>
      <c r="O10" s="8">
        <v>145550</v>
      </c>
      <c r="P10" s="8">
        <v>219216</v>
      </c>
      <c r="Q10" s="8">
        <v>480448</v>
      </c>
      <c r="R10" s="8">
        <v>333856</v>
      </c>
      <c r="S10" s="8">
        <v>332526</v>
      </c>
      <c r="T10" s="8">
        <v>238254</v>
      </c>
      <c r="U10" s="9">
        <v>24</v>
      </c>
    </row>
    <row r="11" spans="1:21" s="10" customFormat="1" ht="13.5" customHeight="1">
      <c r="B11" s="268" t="s">
        <v>26</v>
      </c>
      <c r="C11" s="269"/>
      <c r="D11" s="11">
        <v>320900</v>
      </c>
      <c r="E11" s="12" t="s">
        <v>24</v>
      </c>
      <c r="F11" s="13">
        <v>305772</v>
      </c>
      <c r="G11" s="14">
        <v>373133</v>
      </c>
      <c r="H11" s="15">
        <v>560842</v>
      </c>
      <c r="I11" s="15">
        <v>449641</v>
      </c>
      <c r="J11" s="15">
        <v>368271</v>
      </c>
      <c r="K11" s="15">
        <v>230224</v>
      </c>
      <c r="L11" s="15">
        <v>384560</v>
      </c>
      <c r="M11" s="15">
        <v>340296</v>
      </c>
      <c r="N11" s="15">
        <v>518178</v>
      </c>
      <c r="O11" s="15">
        <v>144584</v>
      </c>
      <c r="P11" s="15">
        <v>229055</v>
      </c>
      <c r="Q11" s="15">
        <v>453806</v>
      </c>
      <c r="R11" s="15">
        <v>338188</v>
      </c>
      <c r="S11" s="14">
        <v>343023</v>
      </c>
      <c r="T11" s="15">
        <v>243182</v>
      </c>
      <c r="U11" s="16">
        <v>25</v>
      </c>
    </row>
    <row r="12" spans="1:21" ht="18" customHeight="1">
      <c r="A12" s="17"/>
      <c r="B12" s="18"/>
      <c r="C12" s="19" t="s">
        <v>27</v>
      </c>
      <c r="D12" s="20">
        <v>270553</v>
      </c>
      <c r="E12" s="8" t="s">
        <v>24</v>
      </c>
      <c r="F12" s="21">
        <v>303273</v>
      </c>
      <c r="G12" s="22">
        <v>316502</v>
      </c>
      <c r="H12" s="22">
        <v>427121</v>
      </c>
      <c r="I12" s="22">
        <v>348200</v>
      </c>
      <c r="J12" s="22">
        <v>303809</v>
      </c>
      <c r="K12" s="22">
        <v>203172</v>
      </c>
      <c r="L12" s="22">
        <v>287368</v>
      </c>
      <c r="M12" s="22">
        <v>271491</v>
      </c>
      <c r="N12" s="22">
        <v>378296</v>
      </c>
      <c r="O12" s="22">
        <v>126936</v>
      </c>
      <c r="P12" s="22">
        <v>202008</v>
      </c>
      <c r="Q12" s="22">
        <v>380368</v>
      </c>
      <c r="R12" s="22">
        <v>280403</v>
      </c>
      <c r="S12" s="22">
        <v>296857</v>
      </c>
      <c r="T12" s="22">
        <v>218722</v>
      </c>
      <c r="U12" s="9" t="s">
        <v>28</v>
      </c>
    </row>
    <row r="13" spans="1:21">
      <c r="A13" s="17"/>
      <c r="B13" s="18"/>
      <c r="C13" s="23" t="s">
        <v>29</v>
      </c>
      <c r="D13" s="24">
        <v>266410</v>
      </c>
      <c r="E13" s="8" t="s">
        <v>24</v>
      </c>
      <c r="F13" s="21">
        <v>327844</v>
      </c>
      <c r="G13" s="22">
        <v>311178</v>
      </c>
      <c r="H13" s="22">
        <v>420794</v>
      </c>
      <c r="I13" s="22">
        <v>331965</v>
      </c>
      <c r="J13" s="22">
        <v>298849</v>
      </c>
      <c r="K13" s="22">
        <v>199023</v>
      </c>
      <c r="L13" s="22">
        <v>301522</v>
      </c>
      <c r="M13" s="22">
        <v>255855</v>
      </c>
      <c r="N13" s="22">
        <v>379110</v>
      </c>
      <c r="O13" s="22">
        <v>121178</v>
      </c>
      <c r="P13" s="22">
        <v>195139</v>
      </c>
      <c r="Q13" s="22">
        <v>359377</v>
      </c>
      <c r="R13" s="22">
        <v>275673</v>
      </c>
      <c r="S13" s="22">
        <v>305966</v>
      </c>
      <c r="T13" s="22">
        <v>216704</v>
      </c>
      <c r="U13" s="9">
        <v>2</v>
      </c>
    </row>
    <row r="14" spans="1:21" ht="12.75">
      <c r="A14" s="17" t="s">
        <v>30</v>
      </c>
      <c r="B14" s="18"/>
      <c r="C14" s="23" t="s">
        <v>31</v>
      </c>
      <c r="D14" s="24">
        <v>285089</v>
      </c>
      <c r="E14" s="8" t="s">
        <v>24</v>
      </c>
      <c r="F14" s="21">
        <v>341066</v>
      </c>
      <c r="G14" s="22">
        <v>311634</v>
      </c>
      <c r="H14" s="22">
        <v>424472</v>
      </c>
      <c r="I14" s="22">
        <v>345688</v>
      </c>
      <c r="J14" s="22">
        <v>313037</v>
      </c>
      <c r="K14" s="22">
        <v>219459</v>
      </c>
      <c r="L14" s="22">
        <v>316980</v>
      </c>
      <c r="M14" s="22">
        <v>281646</v>
      </c>
      <c r="N14" s="22">
        <v>383565</v>
      </c>
      <c r="O14" s="22">
        <v>138989</v>
      </c>
      <c r="P14" s="22">
        <v>194225</v>
      </c>
      <c r="Q14" s="22">
        <v>410246</v>
      </c>
      <c r="R14" s="22">
        <v>318384</v>
      </c>
      <c r="S14" s="22">
        <v>289163</v>
      </c>
      <c r="T14" s="22">
        <v>221749</v>
      </c>
      <c r="U14" s="9">
        <v>3</v>
      </c>
    </row>
    <row r="15" spans="1:21">
      <c r="A15" s="17"/>
      <c r="B15" s="18"/>
      <c r="C15" s="23" t="s">
        <v>32</v>
      </c>
      <c r="D15" s="24">
        <v>282348</v>
      </c>
      <c r="E15" s="8" t="s">
        <v>24</v>
      </c>
      <c r="F15" s="21">
        <v>311957</v>
      </c>
      <c r="G15" s="22">
        <v>306580</v>
      </c>
      <c r="H15" s="22">
        <v>463414</v>
      </c>
      <c r="I15" s="22">
        <v>359740</v>
      </c>
      <c r="J15" s="22">
        <v>333620</v>
      </c>
      <c r="K15" s="22">
        <v>219528</v>
      </c>
      <c r="L15" s="22">
        <v>319413</v>
      </c>
      <c r="M15" s="22">
        <v>242972</v>
      </c>
      <c r="N15" s="22">
        <v>404167</v>
      </c>
      <c r="O15" s="22">
        <v>132097</v>
      </c>
      <c r="P15" s="22">
        <v>223616</v>
      </c>
      <c r="Q15" s="22">
        <v>391279</v>
      </c>
      <c r="R15" s="22">
        <v>293159</v>
      </c>
      <c r="S15" s="22">
        <v>297496</v>
      </c>
      <c r="T15" s="22">
        <v>217586</v>
      </c>
      <c r="U15" s="9">
        <v>4</v>
      </c>
    </row>
    <row r="16" spans="1:21">
      <c r="A16" s="17"/>
      <c r="B16" s="18"/>
      <c r="C16" s="23" t="s">
        <v>33</v>
      </c>
      <c r="D16" s="24">
        <v>268959</v>
      </c>
      <c r="E16" s="8" t="s">
        <v>24</v>
      </c>
      <c r="F16" s="21">
        <v>215755</v>
      </c>
      <c r="G16" s="22">
        <v>307857</v>
      </c>
      <c r="H16" s="22">
        <v>435135</v>
      </c>
      <c r="I16" s="22">
        <v>358957</v>
      </c>
      <c r="J16" s="22">
        <v>313423</v>
      </c>
      <c r="K16" s="22">
        <v>202783</v>
      </c>
      <c r="L16" s="22">
        <v>311098</v>
      </c>
      <c r="M16" s="22">
        <v>269523</v>
      </c>
      <c r="N16" s="22">
        <v>389348</v>
      </c>
      <c r="O16" s="22">
        <v>140514</v>
      </c>
      <c r="P16" s="22">
        <v>217586</v>
      </c>
      <c r="Q16" s="22">
        <v>362137</v>
      </c>
      <c r="R16" s="22">
        <v>282379</v>
      </c>
      <c r="S16" s="22">
        <v>295029</v>
      </c>
      <c r="T16" s="22">
        <v>213450</v>
      </c>
      <c r="U16" s="9">
        <v>5</v>
      </c>
    </row>
    <row r="17" spans="1:21">
      <c r="A17" s="17"/>
      <c r="B17" s="18"/>
      <c r="C17" s="23" t="s">
        <v>34</v>
      </c>
      <c r="D17" s="24">
        <v>469419</v>
      </c>
      <c r="E17" s="8" t="s">
        <v>24</v>
      </c>
      <c r="F17" s="21">
        <v>309960</v>
      </c>
      <c r="G17" s="22">
        <v>520937</v>
      </c>
      <c r="H17" s="22">
        <v>1230633</v>
      </c>
      <c r="I17" s="22">
        <v>973221</v>
      </c>
      <c r="J17" s="22">
        <v>572639</v>
      </c>
      <c r="K17" s="22">
        <v>285252</v>
      </c>
      <c r="L17" s="22">
        <v>726708</v>
      </c>
      <c r="M17" s="22">
        <v>464584</v>
      </c>
      <c r="N17" s="22">
        <v>1050005</v>
      </c>
      <c r="O17" s="22">
        <v>174116</v>
      </c>
      <c r="P17" s="22">
        <v>214444</v>
      </c>
      <c r="Q17" s="22">
        <v>890596</v>
      </c>
      <c r="R17" s="22">
        <v>440921</v>
      </c>
      <c r="S17" s="22">
        <v>487345</v>
      </c>
      <c r="T17" s="22">
        <v>317696</v>
      </c>
      <c r="U17" s="9">
        <v>6</v>
      </c>
    </row>
    <row r="18" spans="1:21" ht="18" customHeight="1">
      <c r="A18" s="17" t="s">
        <v>35</v>
      </c>
      <c r="B18" s="18"/>
      <c r="C18" s="19" t="s">
        <v>36</v>
      </c>
      <c r="D18" s="24">
        <v>359226</v>
      </c>
      <c r="E18" s="8" t="s">
        <v>24</v>
      </c>
      <c r="F18" s="21">
        <v>336828</v>
      </c>
      <c r="G18" s="22">
        <v>441528</v>
      </c>
      <c r="H18" s="22">
        <v>426827</v>
      </c>
      <c r="I18" s="22">
        <v>495740</v>
      </c>
      <c r="J18" s="22">
        <v>417683</v>
      </c>
      <c r="K18" s="22">
        <v>273435</v>
      </c>
      <c r="L18" s="22">
        <v>433792</v>
      </c>
      <c r="M18" s="22">
        <v>472711</v>
      </c>
      <c r="N18" s="22">
        <v>498892</v>
      </c>
      <c r="O18" s="22">
        <v>180045</v>
      </c>
      <c r="P18" s="22">
        <v>341772</v>
      </c>
      <c r="Q18" s="22">
        <v>367125</v>
      </c>
      <c r="R18" s="22">
        <v>398512</v>
      </c>
      <c r="S18" s="22">
        <v>297564</v>
      </c>
      <c r="T18" s="22">
        <v>246544</v>
      </c>
      <c r="U18" s="9">
        <v>7</v>
      </c>
    </row>
    <row r="19" spans="1:21">
      <c r="A19" s="17"/>
      <c r="B19" s="18"/>
      <c r="C19" s="23" t="s">
        <v>37</v>
      </c>
      <c r="D19" s="24">
        <v>272420</v>
      </c>
      <c r="E19" s="8" t="s">
        <v>24</v>
      </c>
      <c r="F19" s="21">
        <v>345349</v>
      </c>
      <c r="G19" s="22">
        <v>306226</v>
      </c>
      <c r="H19" s="22">
        <v>420995</v>
      </c>
      <c r="I19" s="22">
        <v>352200</v>
      </c>
      <c r="J19" s="22">
        <v>310600</v>
      </c>
      <c r="K19" s="22">
        <v>208665</v>
      </c>
      <c r="L19" s="22">
        <v>304650</v>
      </c>
      <c r="M19" s="22">
        <v>276816</v>
      </c>
      <c r="N19" s="22">
        <v>391809</v>
      </c>
      <c r="O19" s="22">
        <v>134439</v>
      </c>
      <c r="P19" s="22">
        <v>219814</v>
      </c>
      <c r="Q19" s="22">
        <v>342012</v>
      </c>
      <c r="R19" s="22">
        <v>284191</v>
      </c>
      <c r="S19" s="22">
        <v>294315</v>
      </c>
      <c r="T19" s="22">
        <v>213967</v>
      </c>
      <c r="U19" s="9">
        <v>8</v>
      </c>
    </row>
    <row r="20" spans="1:21">
      <c r="A20" s="17"/>
      <c r="B20" s="18"/>
      <c r="C20" s="23" t="s">
        <v>38</v>
      </c>
      <c r="D20" s="24">
        <v>267320</v>
      </c>
      <c r="E20" s="8" t="s">
        <v>24</v>
      </c>
      <c r="F20" s="21">
        <v>227227</v>
      </c>
      <c r="G20" s="22">
        <v>306406</v>
      </c>
      <c r="H20" s="22">
        <v>422848</v>
      </c>
      <c r="I20" s="22">
        <v>369343</v>
      </c>
      <c r="J20" s="22">
        <v>304358</v>
      </c>
      <c r="K20" s="22">
        <v>198359</v>
      </c>
      <c r="L20" s="22">
        <v>302216</v>
      </c>
      <c r="M20" s="22">
        <v>289225</v>
      </c>
      <c r="N20" s="22">
        <v>421950</v>
      </c>
      <c r="O20" s="22">
        <v>131492</v>
      </c>
      <c r="P20" s="22">
        <v>212184</v>
      </c>
      <c r="Q20" s="22">
        <v>356904</v>
      </c>
      <c r="R20" s="22">
        <v>283133</v>
      </c>
      <c r="S20" s="22">
        <v>295793</v>
      </c>
      <c r="T20" s="22">
        <v>217497</v>
      </c>
      <c r="U20" s="9">
        <v>9</v>
      </c>
    </row>
    <row r="21" spans="1:21">
      <c r="B21" s="18"/>
      <c r="C21" s="23" t="s">
        <v>39</v>
      </c>
      <c r="D21" s="24">
        <v>269112</v>
      </c>
      <c r="E21" s="8" t="s">
        <v>24</v>
      </c>
      <c r="F21" s="21">
        <v>235184</v>
      </c>
      <c r="G21" s="22">
        <v>307605</v>
      </c>
      <c r="H21" s="22">
        <v>432417</v>
      </c>
      <c r="I21" s="22">
        <v>364200</v>
      </c>
      <c r="J21" s="22">
        <v>303684</v>
      </c>
      <c r="K21" s="22">
        <v>195516</v>
      </c>
      <c r="L21" s="22">
        <v>301548</v>
      </c>
      <c r="M21" s="22">
        <v>265848</v>
      </c>
      <c r="N21" s="22">
        <v>402819</v>
      </c>
      <c r="O21" s="22">
        <v>137582</v>
      </c>
      <c r="P21" s="22">
        <v>199125</v>
      </c>
      <c r="Q21" s="22">
        <v>368024</v>
      </c>
      <c r="R21" s="22">
        <v>287085</v>
      </c>
      <c r="S21" s="22">
        <v>304170</v>
      </c>
      <c r="T21" s="22">
        <v>232499</v>
      </c>
      <c r="U21" s="9">
        <v>10</v>
      </c>
    </row>
    <row r="22" spans="1:21">
      <c r="A22" s="17"/>
      <c r="B22" s="18"/>
      <c r="C22" s="23" t="s">
        <v>40</v>
      </c>
      <c r="D22" s="24">
        <v>273322</v>
      </c>
      <c r="E22" s="8" t="s">
        <v>24</v>
      </c>
      <c r="F22" s="21">
        <v>265714</v>
      </c>
      <c r="G22" s="22">
        <v>327125</v>
      </c>
      <c r="H22" s="22">
        <v>423742</v>
      </c>
      <c r="I22" s="22">
        <v>349040</v>
      </c>
      <c r="J22" s="22">
        <v>305494</v>
      </c>
      <c r="K22" s="22">
        <v>194874</v>
      </c>
      <c r="L22" s="22">
        <v>297073</v>
      </c>
      <c r="M22" s="22">
        <v>276175</v>
      </c>
      <c r="N22" s="22">
        <v>393284</v>
      </c>
      <c r="O22" s="22">
        <v>133879</v>
      </c>
      <c r="P22" s="22">
        <v>205705</v>
      </c>
      <c r="Q22" s="22">
        <v>354936</v>
      </c>
      <c r="R22" s="22">
        <v>287724</v>
      </c>
      <c r="S22" s="22">
        <v>305982</v>
      </c>
      <c r="T22" s="22">
        <v>247052</v>
      </c>
      <c r="U22" s="9">
        <v>11</v>
      </c>
    </row>
    <row r="23" spans="1:21">
      <c r="A23" s="25"/>
      <c r="B23" s="18"/>
      <c r="C23" s="23" t="s">
        <v>41</v>
      </c>
      <c r="D23" s="24">
        <v>565364</v>
      </c>
      <c r="E23" s="8" t="s">
        <v>24</v>
      </c>
      <c r="F23" s="21">
        <v>445299</v>
      </c>
      <c r="G23" s="22">
        <v>716358</v>
      </c>
      <c r="H23" s="22">
        <v>1205649</v>
      </c>
      <c r="I23" s="22">
        <v>879245</v>
      </c>
      <c r="J23" s="22">
        <v>639619</v>
      </c>
      <c r="K23" s="22">
        <v>364213</v>
      </c>
      <c r="L23" s="22">
        <v>699800</v>
      </c>
      <c r="M23" s="22">
        <v>715853</v>
      </c>
      <c r="N23" s="22">
        <v>1125772</v>
      </c>
      <c r="O23" s="22">
        <v>186103</v>
      </c>
      <c r="P23" s="22">
        <v>311130</v>
      </c>
      <c r="Q23" s="22">
        <v>857909</v>
      </c>
      <c r="R23" s="22">
        <v>624116</v>
      </c>
      <c r="S23" s="22">
        <v>635827</v>
      </c>
      <c r="T23" s="22">
        <v>352188</v>
      </c>
      <c r="U23" s="9">
        <v>12</v>
      </c>
    </row>
    <row r="24" spans="1:21" ht="6" customHeight="1">
      <c r="A24" s="4"/>
      <c r="C24" s="5"/>
      <c r="D24" s="26"/>
      <c r="E24" s="26"/>
      <c r="F24" s="26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3.5" customHeight="1">
      <c r="A25" s="4"/>
      <c r="B25" s="266" t="s">
        <v>42</v>
      </c>
      <c r="C25" s="267"/>
      <c r="D25" s="8">
        <v>418121</v>
      </c>
      <c r="E25" s="8" t="s">
        <v>24</v>
      </c>
      <c r="F25" s="8">
        <v>512080</v>
      </c>
      <c r="G25" s="8">
        <v>471827</v>
      </c>
      <c r="H25" s="29">
        <v>551547</v>
      </c>
      <c r="I25" s="29">
        <v>515965</v>
      </c>
      <c r="J25" s="29">
        <v>401200</v>
      </c>
      <c r="K25" s="29">
        <v>383008</v>
      </c>
      <c r="L25" s="29">
        <v>659364</v>
      </c>
      <c r="M25" s="8">
        <v>406304</v>
      </c>
      <c r="N25" s="8">
        <v>567778</v>
      </c>
      <c r="O25" s="8">
        <v>197404</v>
      </c>
      <c r="P25" s="8">
        <v>296057</v>
      </c>
      <c r="Q25" s="29">
        <v>563226</v>
      </c>
      <c r="R25" s="29">
        <v>477730</v>
      </c>
      <c r="S25" s="29">
        <v>384246</v>
      </c>
      <c r="T25" s="8">
        <v>330147</v>
      </c>
      <c r="U25" s="9">
        <v>23</v>
      </c>
    </row>
    <row r="26" spans="1:21" ht="13.5" customHeight="1">
      <c r="A26" s="4"/>
      <c r="B26" s="262" t="s">
        <v>25</v>
      </c>
      <c r="C26" s="263"/>
      <c r="D26" s="8">
        <v>425167</v>
      </c>
      <c r="E26" s="8" t="s">
        <v>24</v>
      </c>
      <c r="F26" s="8">
        <v>386187</v>
      </c>
      <c r="G26" s="8">
        <v>454035</v>
      </c>
      <c r="H26" s="29">
        <v>576994</v>
      </c>
      <c r="I26" s="29">
        <v>530712</v>
      </c>
      <c r="J26" s="29">
        <v>401200</v>
      </c>
      <c r="K26" s="29">
        <v>383008</v>
      </c>
      <c r="L26" s="29">
        <v>659364</v>
      </c>
      <c r="M26" s="8">
        <v>406304</v>
      </c>
      <c r="N26" s="8">
        <v>567778</v>
      </c>
      <c r="O26" s="8">
        <v>197404</v>
      </c>
      <c r="P26" s="8">
        <v>296057</v>
      </c>
      <c r="Q26" s="29">
        <v>563226</v>
      </c>
      <c r="R26" s="29">
        <v>477730</v>
      </c>
      <c r="S26" s="29">
        <v>384246</v>
      </c>
      <c r="T26" s="8">
        <v>330147</v>
      </c>
      <c r="U26" s="9">
        <v>24</v>
      </c>
    </row>
    <row r="27" spans="1:21" s="10" customFormat="1" ht="13.5" customHeight="1">
      <c r="B27" s="268" t="s">
        <v>26</v>
      </c>
      <c r="C27" s="269"/>
      <c r="D27" s="11">
        <v>421198</v>
      </c>
      <c r="E27" s="12" t="s">
        <v>24</v>
      </c>
      <c r="F27" s="13">
        <v>383607</v>
      </c>
      <c r="G27" s="14">
        <v>442773</v>
      </c>
      <c r="H27" s="15">
        <v>585633</v>
      </c>
      <c r="I27" s="15">
        <v>496965</v>
      </c>
      <c r="J27" s="15">
        <v>407208</v>
      </c>
      <c r="K27" s="15">
        <v>366344</v>
      </c>
      <c r="L27" s="15">
        <v>655244</v>
      </c>
      <c r="M27" s="15">
        <v>423245</v>
      </c>
      <c r="N27" s="15">
        <v>561891</v>
      </c>
      <c r="O27" s="15">
        <v>195564</v>
      </c>
      <c r="P27" s="15">
        <v>316644</v>
      </c>
      <c r="Q27" s="15">
        <v>534410</v>
      </c>
      <c r="R27" s="15">
        <v>477845</v>
      </c>
      <c r="S27" s="15">
        <v>404593</v>
      </c>
      <c r="T27" s="15">
        <v>335805</v>
      </c>
      <c r="U27" s="16">
        <v>25</v>
      </c>
    </row>
    <row r="28" spans="1:21" ht="18" customHeight="1">
      <c r="A28" s="17"/>
      <c r="B28" s="18"/>
      <c r="C28" s="19" t="s">
        <v>27</v>
      </c>
      <c r="D28" s="24">
        <v>347786</v>
      </c>
      <c r="E28" s="8" t="s">
        <v>24</v>
      </c>
      <c r="F28" s="21">
        <v>312698</v>
      </c>
      <c r="G28" s="22">
        <v>371733</v>
      </c>
      <c r="H28" s="22">
        <v>445294</v>
      </c>
      <c r="I28" s="22">
        <v>397360</v>
      </c>
      <c r="J28" s="22">
        <v>337723</v>
      </c>
      <c r="K28" s="22">
        <v>311256</v>
      </c>
      <c r="L28" s="22">
        <v>479140</v>
      </c>
      <c r="M28" s="22">
        <v>337255</v>
      </c>
      <c r="N28" s="22">
        <v>417465</v>
      </c>
      <c r="O28" s="22">
        <v>169294</v>
      </c>
      <c r="P28" s="22">
        <v>264539</v>
      </c>
      <c r="Q28" s="22">
        <v>439573</v>
      </c>
      <c r="R28" s="22">
        <v>402957</v>
      </c>
      <c r="S28" s="22">
        <v>356692</v>
      </c>
      <c r="T28" s="22">
        <v>295353</v>
      </c>
      <c r="U28" s="9" t="s">
        <v>28</v>
      </c>
    </row>
    <row r="29" spans="1:21">
      <c r="A29" s="17"/>
      <c r="B29" s="18"/>
      <c r="C29" s="19" t="s">
        <v>29</v>
      </c>
      <c r="D29" s="24">
        <v>342019</v>
      </c>
      <c r="E29" s="8" t="s">
        <v>24</v>
      </c>
      <c r="F29" s="21">
        <v>340900</v>
      </c>
      <c r="G29" s="22">
        <v>356815</v>
      </c>
      <c r="H29" s="22">
        <v>438260</v>
      </c>
      <c r="I29" s="22">
        <v>392492</v>
      </c>
      <c r="J29" s="22">
        <v>330426</v>
      </c>
      <c r="K29" s="22">
        <v>311627</v>
      </c>
      <c r="L29" s="22">
        <v>491619</v>
      </c>
      <c r="M29" s="22">
        <v>314747</v>
      </c>
      <c r="N29" s="22">
        <v>417136</v>
      </c>
      <c r="O29" s="22">
        <v>162054</v>
      </c>
      <c r="P29" s="22">
        <v>266153</v>
      </c>
      <c r="Q29" s="22">
        <v>411165</v>
      </c>
      <c r="R29" s="22">
        <v>395971</v>
      </c>
      <c r="S29" s="22">
        <v>353731</v>
      </c>
      <c r="T29" s="22">
        <v>290992</v>
      </c>
      <c r="U29" s="9">
        <v>2</v>
      </c>
    </row>
    <row r="30" spans="1:21" ht="12.75" customHeight="1">
      <c r="A30" s="17"/>
      <c r="B30" s="18"/>
      <c r="C30" s="19" t="s">
        <v>31</v>
      </c>
      <c r="D30" s="24">
        <v>364785</v>
      </c>
      <c r="E30" s="8" t="s">
        <v>24</v>
      </c>
      <c r="F30" s="21">
        <v>356240</v>
      </c>
      <c r="G30" s="22">
        <v>361220</v>
      </c>
      <c r="H30" s="22">
        <v>442735</v>
      </c>
      <c r="I30" s="22">
        <v>412836</v>
      </c>
      <c r="J30" s="22">
        <v>348962</v>
      </c>
      <c r="K30" s="22">
        <v>345860</v>
      </c>
      <c r="L30" s="22">
        <v>508675</v>
      </c>
      <c r="M30" s="22">
        <v>345825</v>
      </c>
      <c r="N30" s="22">
        <v>423511</v>
      </c>
      <c r="O30" s="22">
        <v>190364</v>
      </c>
      <c r="P30" s="22">
        <v>263691</v>
      </c>
      <c r="Q30" s="22">
        <v>478116</v>
      </c>
      <c r="R30" s="22">
        <v>458642</v>
      </c>
      <c r="S30" s="22">
        <v>327232</v>
      </c>
      <c r="T30" s="22">
        <v>298834</v>
      </c>
      <c r="U30" s="9">
        <v>3</v>
      </c>
    </row>
    <row r="31" spans="1:21" ht="12.75" customHeight="1">
      <c r="A31" s="17"/>
      <c r="B31" s="18"/>
      <c r="C31" s="19" t="s">
        <v>32</v>
      </c>
      <c r="D31" s="24">
        <v>360406</v>
      </c>
      <c r="E31" s="8" t="s">
        <v>24</v>
      </c>
      <c r="F31" s="21">
        <v>322099</v>
      </c>
      <c r="G31" s="22">
        <v>361622</v>
      </c>
      <c r="H31" s="22">
        <v>481843</v>
      </c>
      <c r="I31" s="22">
        <v>388054</v>
      </c>
      <c r="J31" s="22">
        <v>363647</v>
      </c>
      <c r="K31" s="22">
        <v>340575</v>
      </c>
      <c r="L31" s="22">
        <v>503194</v>
      </c>
      <c r="M31" s="22">
        <v>311573</v>
      </c>
      <c r="N31" s="22">
        <v>439509</v>
      </c>
      <c r="O31" s="22">
        <v>171559</v>
      </c>
      <c r="P31" s="22">
        <v>288960</v>
      </c>
      <c r="Q31" s="22">
        <v>446691</v>
      </c>
      <c r="R31" s="22">
        <v>426342</v>
      </c>
      <c r="S31" s="22">
        <v>349119</v>
      </c>
      <c r="T31" s="22">
        <v>297298</v>
      </c>
      <c r="U31" s="9">
        <v>4</v>
      </c>
    </row>
    <row r="32" spans="1:21" ht="12.75">
      <c r="A32" s="17" t="s">
        <v>43</v>
      </c>
      <c r="B32" s="18"/>
      <c r="C32" s="19" t="s">
        <v>33</v>
      </c>
      <c r="D32" s="24">
        <v>344920</v>
      </c>
      <c r="E32" s="8" t="s">
        <v>24</v>
      </c>
      <c r="F32" s="21">
        <v>294193</v>
      </c>
      <c r="G32" s="22">
        <v>362156</v>
      </c>
      <c r="H32" s="22">
        <v>450204</v>
      </c>
      <c r="I32" s="22">
        <v>389454</v>
      </c>
      <c r="J32" s="22">
        <v>338837</v>
      </c>
      <c r="K32" s="22">
        <v>306468</v>
      </c>
      <c r="L32" s="22">
        <v>494729</v>
      </c>
      <c r="M32" s="22">
        <v>335116</v>
      </c>
      <c r="N32" s="22">
        <v>420608</v>
      </c>
      <c r="O32" s="22">
        <v>185904</v>
      </c>
      <c r="P32" s="22">
        <v>283795</v>
      </c>
      <c r="Q32" s="22">
        <v>414364</v>
      </c>
      <c r="R32" s="22">
        <v>393318</v>
      </c>
      <c r="S32" s="22">
        <v>344100</v>
      </c>
      <c r="T32" s="22">
        <v>286753</v>
      </c>
      <c r="U32" s="9">
        <v>5</v>
      </c>
    </row>
    <row r="33" spans="1:21">
      <c r="B33" s="18"/>
      <c r="C33" s="19" t="s">
        <v>34</v>
      </c>
      <c r="D33" s="24">
        <v>644487</v>
      </c>
      <c r="E33" s="8" t="s">
        <v>24</v>
      </c>
      <c r="F33" s="21">
        <v>447883</v>
      </c>
      <c r="G33" s="22">
        <v>633694</v>
      </c>
      <c r="H33" s="22">
        <v>1292165</v>
      </c>
      <c r="I33" s="22">
        <v>1103286</v>
      </c>
      <c r="J33" s="22">
        <v>634390</v>
      </c>
      <c r="K33" s="22">
        <v>478059</v>
      </c>
      <c r="L33" s="22">
        <v>1343103</v>
      </c>
      <c r="M33" s="22">
        <v>581257</v>
      </c>
      <c r="N33" s="22">
        <v>1113235</v>
      </c>
      <c r="O33" s="22">
        <v>257175</v>
      </c>
      <c r="P33" s="22">
        <v>289005</v>
      </c>
      <c r="Q33" s="22">
        <v>1063691</v>
      </c>
      <c r="R33" s="22">
        <v>610417</v>
      </c>
      <c r="S33" s="22">
        <v>583825</v>
      </c>
      <c r="T33" s="22">
        <v>453333</v>
      </c>
      <c r="U33" s="9">
        <v>6</v>
      </c>
    </row>
    <row r="34" spans="1:21" ht="18" customHeight="1">
      <c r="A34" s="17"/>
      <c r="B34" s="18"/>
      <c r="C34" s="19" t="s">
        <v>36</v>
      </c>
      <c r="D34" s="24">
        <v>474895</v>
      </c>
      <c r="E34" s="8" t="s">
        <v>24</v>
      </c>
      <c r="F34" s="21">
        <v>477986</v>
      </c>
      <c r="G34" s="22">
        <v>536106</v>
      </c>
      <c r="H34" s="22">
        <v>441672</v>
      </c>
      <c r="I34" s="22">
        <v>530255</v>
      </c>
      <c r="J34" s="22">
        <v>453176</v>
      </c>
      <c r="K34" s="22">
        <v>453038</v>
      </c>
      <c r="L34" s="22">
        <v>739211</v>
      </c>
      <c r="M34" s="22">
        <v>602321</v>
      </c>
      <c r="N34" s="22">
        <v>527843</v>
      </c>
      <c r="O34" s="22">
        <v>250539</v>
      </c>
      <c r="P34" s="22">
        <v>557196</v>
      </c>
      <c r="Q34" s="22">
        <v>424176</v>
      </c>
      <c r="R34" s="22">
        <v>559502</v>
      </c>
      <c r="S34" s="22">
        <v>347703</v>
      </c>
      <c r="T34" s="22">
        <v>347299</v>
      </c>
      <c r="U34" s="9">
        <v>7</v>
      </c>
    </row>
    <row r="35" spans="1:21">
      <c r="A35" s="17"/>
      <c r="B35" s="18"/>
      <c r="C35" s="23" t="s">
        <v>37</v>
      </c>
      <c r="D35" s="24">
        <v>353413</v>
      </c>
      <c r="E35" s="8" t="s">
        <v>24</v>
      </c>
      <c r="F35" s="21">
        <v>487157</v>
      </c>
      <c r="G35" s="22">
        <v>359272</v>
      </c>
      <c r="H35" s="22">
        <v>436583</v>
      </c>
      <c r="I35" s="22">
        <v>375495</v>
      </c>
      <c r="J35" s="22">
        <v>349621</v>
      </c>
      <c r="K35" s="22">
        <v>317512</v>
      </c>
      <c r="L35" s="22">
        <v>488451</v>
      </c>
      <c r="M35" s="22">
        <v>334340</v>
      </c>
      <c r="N35" s="22">
        <v>421515</v>
      </c>
      <c r="O35" s="22">
        <v>177082</v>
      </c>
      <c r="P35" s="22">
        <v>281523</v>
      </c>
      <c r="Q35" s="22">
        <v>393442</v>
      </c>
      <c r="R35" s="22">
        <v>398167</v>
      </c>
      <c r="S35" s="22">
        <v>346488</v>
      </c>
      <c r="T35" s="22">
        <v>290959</v>
      </c>
      <c r="U35" s="9">
        <v>8</v>
      </c>
    </row>
    <row r="36" spans="1:21">
      <c r="A36" s="17"/>
      <c r="B36" s="18"/>
      <c r="C36" s="23" t="s">
        <v>38</v>
      </c>
      <c r="D36" s="24">
        <v>345066</v>
      </c>
      <c r="E36" s="8" t="s">
        <v>24</v>
      </c>
      <c r="F36" s="21">
        <v>312925</v>
      </c>
      <c r="G36" s="22">
        <v>358876</v>
      </c>
      <c r="H36" s="22">
        <v>438603</v>
      </c>
      <c r="I36" s="22">
        <v>391288</v>
      </c>
      <c r="J36" s="22">
        <v>338347</v>
      </c>
      <c r="K36" s="22">
        <v>302981</v>
      </c>
      <c r="L36" s="22">
        <v>497791</v>
      </c>
      <c r="M36" s="22">
        <v>345786</v>
      </c>
      <c r="N36" s="22">
        <v>443729</v>
      </c>
      <c r="O36" s="22">
        <v>172575</v>
      </c>
      <c r="P36" s="22">
        <v>288215</v>
      </c>
      <c r="Q36" s="22">
        <v>413590</v>
      </c>
      <c r="R36" s="22">
        <v>404749</v>
      </c>
      <c r="S36" s="22">
        <v>351518</v>
      </c>
      <c r="T36" s="22">
        <v>283293</v>
      </c>
      <c r="U36" s="9">
        <v>9</v>
      </c>
    </row>
    <row r="37" spans="1:21">
      <c r="A37" s="17"/>
      <c r="B37" s="18"/>
      <c r="C37" s="23" t="s">
        <v>39</v>
      </c>
      <c r="D37" s="24">
        <v>350187</v>
      </c>
      <c r="E37" s="8" t="s">
        <v>24</v>
      </c>
      <c r="F37" s="21">
        <v>329465</v>
      </c>
      <c r="G37" s="22">
        <v>362758</v>
      </c>
      <c r="H37" s="22">
        <v>449073</v>
      </c>
      <c r="I37" s="22">
        <v>388142</v>
      </c>
      <c r="J37" s="22">
        <v>336645</v>
      </c>
      <c r="K37" s="22">
        <v>298362</v>
      </c>
      <c r="L37" s="22">
        <v>500493</v>
      </c>
      <c r="M37" s="22">
        <v>326340</v>
      </c>
      <c r="N37" s="22">
        <v>429318</v>
      </c>
      <c r="O37" s="22">
        <v>179256</v>
      </c>
      <c r="P37" s="22">
        <v>262941</v>
      </c>
      <c r="Q37" s="22">
        <v>425390</v>
      </c>
      <c r="R37" s="22">
        <v>414486</v>
      </c>
      <c r="S37" s="22">
        <v>358904</v>
      </c>
      <c r="T37" s="22">
        <v>325003</v>
      </c>
      <c r="U37" s="9">
        <v>10</v>
      </c>
    </row>
    <row r="38" spans="1:21">
      <c r="A38" s="17"/>
      <c r="B38" s="18"/>
      <c r="C38" s="23" t="s">
        <v>40</v>
      </c>
      <c r="D38" s="24">
        <v>355251</v>
      </c>
      <c r="E38" s="8" t="s">
        <v>24</v>
      </c>
      <c r="F38" s="21">
        <v>380057</v>
      </c>
      <c r="G38" s="22">
        <v>382842</v>
      </c>
      <c r="H38" s="22">
        <v>438697</v>
      </c>
      <c r="I38" s="22">
        <v>371918</v>
      </c>
      <c r="J38" s="22">
        <v>335273</v>
      </c>
      <c r="K38" s="22">
        <v>297972</v>
      </c>
      <c r="L38" s="22">
        <v>487222</v>
      </c>
      <c r="M38" s="22">
        <v>336278</v>
      </c>
      <c r="N38" s="22">
        <v>423496</v>
      </c>
      <c r="O38" s="22">
        <v>176097</v>
      </c>
      <c r="P38" s="22">
        <v>267611</v>
      </c>
      <c r="Q38" s="22">
        <v>425884</v>
      </c>
      <c r="R38" s="22">
        <v>404415</v>
      </c>
      <c r="S38" s="22">
        <v>353251</v>
      </c>
      <c r="T38" s="22">
        <v>339671</v>
      </c>
      <c r="U38" s="9">
        <v>11</v>
      </c>
    </row>
    <row r="39" spans="1:21">
      <c r="A39" s="25"/>
      <c r="B39" s="18"/>
      <c r="C39" s="23" t="s">
        <v>41</v>
      </c>
      <c r="D39" s="24">
        <v>781003</v>
      </c>
      <c r="E39" s="8" t="s">
        <v>24</v>
      </c>
      <c r="F39" s="21">
        <v>657673</v>
      </c>
      <c r="G39" s="22">
        <v>876753</v>
      </c>
      <c r="H39" s="22">
        <v>1274917</v>
      </c>
      <c r="I39" s="22">
        <v>1017488</v>
      </c>
      <c r="J39" s="22">
        <v>711439</v>
      </c>
      <c r="K39" s="22">
        <v>639470</v>
      </c>
      <c r="L39" s="22">
        <v>1420466</v>
      </c>
      <c r="M39" s="22">
        <v>869427</v>
      </c>
      <c r="N39" s="22">
        <v>1240205</v>
      </c>
      <c r="O39" s="22">
        <v>260963</v>
      </c>
      <c r="P39" s="22">
        <v>474598</v>
      </c>
      <c r="Q39" s="22">
        <v>1106995</v>
      </c>
      <c r="R39" s="22">
        <v>856151</v>
      </c>
      <c r="S39" s="22">
        <v>768903</v>
      </c>
      <c r="T39" s="22">
        <v>520988</v>
      </c>
      <c r="U39" s="9">
        <v>12</v>
      </c>
    </row>
    <row r="40" spans="1:21" ht="6" customHeight="1">
      <c r="A40" s="4"/>
      <c r="C40" s="5"/>
      <c r="D40" s="26"/>
      <c r="E40" s="26"/>
      <c r="F40" s="26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3.5" customHeight="1">
      <c r="A41" s="4"/>
      <c r="B41" s="266" t="s">
        <v>44</v>
      </c>
      <c r="C41" s="267"/>
      <c r="D41" s="8">
        <v>216087</v>
      </c>
      <c r="E41" s="8" t="s">
        <v>24</v>
      </c>
      <c r="F41" s="8">
        <v>359327</v>
      </c>
      <c r="G41" s="8">
        <v>206715</v>
      </c>
      <c r="H41" s="29">
        <v>378375</v>
      </c>
      <c r="I41" s="29">
        <v>286433</v>
      </c>
      <c r="J41" s="29">
        <v>256933</v>
      </c>
      <c r="K41" s="29">
        <v>125945</v>
      </c>
      <c r="L41" s="29">
        <v>288233</v>
      </c>
      <c r="M41" s="8">
        <v>256517</v>
      </c>
      <c r="N41" s="8">
        <v>304202</v>
      </c>
      <c r="O41" s="8">
        <v>92978</v>
      </c>
      <c r="P41" s="8">
        <v>181089</v>
      </c>
      <c r="Q41" s="29">
        <v>380172</v>
      </c>
      <c r="R41" s="29">
        <v>296796</v>
      </c>
      <c r="S41" s="29">
        <v>235250</v>
      </c>
      <c r="T41" s="8">
        <v>146433</v>
      </c>
      <c r="U41" s="9">
        <v>23</v>
      </c>
    </row>
    <row r="42" spans="1:21" ht="13.5" customHeight="1">
      <c r="A42" s="4"/>
      <c r="B42" s="262" t="s">
        <v>45</v>
      </c>
      <c r="C42" s="263"/>
      <c r="D42" s="8">
        <v>204618</v>
      </c>
      <c r="E42" s="8" t="s">
        <v>24</v>
      </c>
      <c r="F42" s="8">
        <v>114329</v>
      </c>
      <c r="G42" s="8">
        <v>209378</v>
      </c>
      <c r="H42" s="29">
        <v>407905</v>
      </c>
      <c r="I42" s="29">
        <v>247695</v>
      </c>
      <c r="J42" s="29">
        <v>227283</v>
      </c>
      <c r="K42" s="29">
        <v>144377</v>
      </c>
      <c r="L42" s="29">
        <v>249895</v>
      </c>
      <c r="M42" s="8">
        <v>188670</v>
      </c>
      <c r="N42" s="8">
        <v>279702</v>
      </c>
      <c r="O42" s="8">
        <v>113837</v>
      </c>
      <c r="P42" s="8">
        <v>173665</v>
      </c>
      <c r="Q42" s="29">
        <v>345534</v>
      </c>
      <c r="R42" s="29">
        <v>277984</v>
      </c>
      <c r="S42" s="29">
        <v>238779</v>
      </c>
      <c r="T42" s="8">
        <v>136667</v>
      </c>
      <c r="U42" s="9">
        <v>24</v>
      </c>
    </row>
    <row r="43" spans="1:21" s="10" customFormat="1" ht="13.5" customHeight="1">
      <c r="B43" s="268" t="s">
        <v>46</v>
      </c>
      <c r="C43" s="269"/>
      <c r="D43" s="11">
        <v>203520</v>
      </c>
      <c r="E43" s="12" t="s">
        <v>24</v>
      </c>
      <c r="F43" s="13">
        <v>131376</v>
      </c>
      <c r="G43" s="14">
        <v>194036</v>
      </c>
      <c r="H43" s="15">
        <v>407937</v>
      </c>
      <c r="I43" s="15">
        <v>268613</v>
      </c>
      <c r="J43" s="15">
        <v>229025</v>
      </c>
      <c r="K43" s="15">
        <v>141223</v>
      </c>
      <c r="L43" s="15">
        <v>256968</v>
      </c>
      <c r="M43" s="15">
        <v>198657</v>
      </c>
      <c r="N43" s="15">
        <v>304247</v>
      </c>
      <c r="O43" s="15">
        <v>112572</v>
      </c>
      <c r="P43" s="15">
        <v>178795</v>
      </c>
      <c r="Q43" s="15">
        <v>321471</v>
      </c>
      <c r="R43" s="15">
        <v>279185</v>
      </c>
      <c r="S43" s="15">
        <v>226940</v>
      </c>
      <c r="T43" s="15">
        <v>138136</v>
      </c>
      <c r="U43" s="16">
        <v>25</v>
      </c>
    </row>
    <row r="44" spans="1:21" ht="18" customHeight="1">
      <c r="A44" s="25"/>
      <c r="B44" s="18"/>
      <c r="C44" s="19" t="s">
        <v>27</v>
      </c>
      <c r="D44" s="24">
        <v>176561</v>
      </c>
      <c r="E44" s="8" t="s">
        <v>24</v>
      </c>
      <c r="F44" s="21">
        <v>245178</v>
      </c>
      <c r="G44" s="22">
        <v>172419</v>
      </c>
      <c r="H44" s="22">
        <v>318649</v>
      </c>
      <c r="I44" s="22">
        <v>200610</v>
      </c>
      <c r="J44" s="22">
        <v>185125</v>
      </c>
      <c r="K44" s="22">
        <v>127830</v>
      </c>
      <c r="L44" s="22">
        <v>201422</v>
      </c>
      <c r="M44" s="22">
        <v>164862</v>
      </c>
      <c r="N44" s="22">
        <v>214134</v>
      </c>
      <c r="O44" s="30">
        <v>100397</v>
      </c>
      <c r="P44" s="22">
        <v>165999</v>
      </c>
      <c r="Q44" s="22">
        <v>273350</v>
      </c>
      <c r="R44" s="22">
        <v>230412</v>
      </c>
      <c r="S44" s="22">
        <v>186932</v>
      </c>
      <c r="T44" s="22">
        <v>129582</v>
      </c>
      <c r="U44" s="9" t="s">
        <v>28</v>
      </c>
    </row>
    <row r="45" spans="1:21">
      <c r="A45" s="25"/>
      <c r="B45" s="18"/>
      <c r="C45" s="19" t="s">
        <v>29</v>
      </c>
      <c r="D45" s="24">
        <v>173457</v>
      </c>
      <c r="E45" s="8" t="s">
        <v>24</v>
      </c>
      <c r="F45" s="21">
        <v>248023</v>
      </c>
      <c r="G45" s="22">
        <v>177263</v>
      </c>
      <c r="H45" s="22">
        <v>315819</v>
      </c>
      <c r="I45" s="22">
        <v>175355</v>
      </c>
      <c r="J45" s="22">
        <v>189351</v>
      </c>
      <c r="K45" s="22">
        <v>123772</v>
      </c>
      <c r="L45" s="22">
        <v>203600</v>
      </c>
      <c r="M45" s="22">
        <v>153717</v>
      </c>
      <c r="N45" s="22">
        <v>220295</v>
      </c>
      <c r="O45" s="22">
        <v>95502</v>
      </c>
      <c r="P45" s="22">
        <v>152790</v>
      </c>
      <c r="Q45" s="22">
        <v>265750</v>
      </c>
      <c r="R45" s="22">
        <v>226463</v>
      </c>
      <c r="S45" s="22">
        <v>214002</v>
      </c>
      <c r="T45" s="22">
        <v>130050</v>
      </c>
      <c r="U45" s="9">
        <v>2</v>
      </c>
    </row>
    <row r="46" spans="1:21">
      <c r="A46" s="25"/>
      <c r="B46" s="18"/>
      <c r="C46" s="19" t="s">
        <v>31</v>
      </c>
      <c r="D46" s="24">
        <v>186669</v>
      </c>
      <c r="E46" s="8" t="s">
        <v>24</v>
      </c>
      <c r="F46" s="21">
        <v>248072</v>
      </c>
      <c r="G46" s="22">
        <v>176567</v>
      </c>
      <c r="H46" s="22">
        <v>314707</v>
      </c>
      <c r="I46" s="22">
        <v>177835</v>
      </c>
      <c r="J46" s="22">
        <v>187577</v>
      </c>
      <c r="K46" s="22">
        <v>131809</v>
      </c>
      <c r="L46" s="22">
        <v>209158</v>
      </c>
      <c r="M46" s="22">
        <v>172676</v>
      </c>
      <c r="N46" s="22">
        <v>217531</v>
      </c>
      <c r="O46" s="22">
        <v>106509</v>
      </c>
      <c r="P46" s="22">
        <v>149709</v>
      </c>
      <c r="Q46" s="22">
        <v>294579</v>
      </c>
      <c r="R46" s="22">
        <v>260559</v>
      </c>
      <c r="S46" s="22">
        <v>208914</v>
      </c>
      <c r="T46" s="22">
        <v>130985</v>
      </c>
      <c r="U46" s="9">
        <v>3</v>
      </c>
    </row>
    <row r="47" spans="1:21">
      <c r="A47" s="25"/>
      <c r="B47" s="18"/>
      <c r="C47" s="19" t="s">
        <v>32</v>
      </c>
      <c r="D47" s="24">
        <v>187811</v>
      </c>
      <c r="E47" s="8" t="s">
        <v>24</v>
      </c>
      <c r="F47" s="21">
        <v>251680</v>
      </c>
      <c r="G47" s="22">
        <v>172282</v>
      </c>
      <c r="H47" s="22">
        <v>350306</v>
      </c>
      <c r="I47" s="22">
        <v>247636</v>
      </c>
      <c r="J47" s="22">
        <v>204733</v>
      </c>
      <c r="K47" s="22">
        <v>141795</v>
      </c>
      <c r="L47" s="22">
        <v>227259</v>
      </c>
      <c r="M47" s="22">
        <v>147250</v>
      </c>
      <c r="N47" s="22">
        <v>250548</v>
      </c>
      <c r="O47" s="22">
        <v>107248</v>
      </c>
      <c r="P47" s="22">
        <v>182560</v>
      </c>
      <c r="Q47" s="22">
        <v>299518</v>
      </c>
      <c r="R47" s="22">
        <v>237448</v>
      </c>
      <c r="S47" s="22">
        <v>201781</v>
      </c>
      <c r="T47" s="22">
        <v>131119</v>
      </c>
      <c r="U47" s="9">
        <v>4</v>
      </c>
    </row>
    <row r="48" spans="1:21" ht="12.75">
      <c r="A48" s="25" t="s">
        <v>47</v>
      </c>
      <c r="B48" s="18"/>
      <c r="C48" s="19" t="s">
        <v>33</v>
      </c>
      <c r="D48" s="24">
        <v>180248</v>
      </c>
      <c r="E48" s="8" t="s">
        <v>24</v>
      </c>
      <c r="F48" s="21">
        <v>91648</v>
      </c>
      <c r="G48" s="22">
        <v>167778</v>
      </c>
      <c r="H48" s="22">
        <v>340825</v>
      </c>
      <c r="I48" s="22">
        <v>240786</v>
      </c>
      <c r="J48" s="22">
        <v>201425</v>
      </c>
      <c r="K48" s="22">
        <v>137481</v>
      </c>
      <c r="L48" s="22">
        <v>219179</v>
      </c>
      <c r="M48" s="22">
        <v>160304</v>
      </c>
      <c r="N48" s="22">
        <v>234598</v>
      </c>
      <c r="O48" s="22">
        <v>113127</v>
      </c>
      <c r="P48" s="22">
        <v>179251</v>
      </c>
      <c r="Q48" s="22">
        <v>272946</v>
      </c>
      <c r="R48" s="22">
        <v>235313</v>
      </c>
      <c r="S48" s="22">
        <v>205499</v>
      </c>
      <c r="T48" s="22">
        <v>131799</v>
      </c>
      <c r="U48" s="9">
        <v>5</v>
      </c>
    </row>
    <row r="49" spans="1:21">
      <c r="B49" s="18"/>
      <c r="C49" s="19" t="s">
        <v>34</v>
      </c>
      <c r="D49" s="24">
        <v>266468</v>
      </c>
      <c r="E49" s="8" t="s">
        <v>24</v>
      </c>
      <c r="F49" s="21">
        <v>93603</v>
      </c>
      <c r="G49" s="22">
        <v>232594</v>
      </c>
      <c r="H49" s="22">
        <v>846376</v>
      </c>
      <c r="I49" s="22">
        <v>521529</v>
      </c>
      <c r="J49" s="22">
        <v>298637</v>
      </c>
      <c r="K49" s="22">
        <v>158281</v>
      </c>
      <c r="L49" s="22">
        <v>428342</v>
      </c>
      <c r="M49" s="22">
        <v>268673</v>
      </c>
      <c r="N49" s="22">
        <v>673974</v>
      </c>
      <c r="O49" s="22">
        <v>125139</v>
      </c>
      <c r="P49" s="22">
        <v>173760</v>
      </c>
      <c r="Q49" s="22">
        <v>604971</v>
      </c>
      <c r="R49" s="22">
        <v>369117</v>
      </c>
      <c r="S49" s="22">
        <v>312370</v>
      </c>
      <c r="T49" s="22">
        <v>165699</v>
      </c>
      <c r="U49" s="9">
        <v>6</v>
      </c>
    </row>
    <row r="50" spans="1:21" ht="18" customHeight="1">
      <c r="A50" s="25"/>
      <c r="B50" s="18"/>
      <c r="C50" s="19" t="s">
        <v>36</v>
      </c>
      <c r="D50" s="24">
        <v>228544</v>
      </c>
      <c r="E50" s="8" t="s">
        <v>24</v>
      </c>
      <c r="F50" s="21">
        <v>121097</v>
      </c>
      <c r="G50" s="22">
        <v>216403</v>
      </c>
      <c r="H50" s="22">
        <v>333939</v>
      </c>
      <c r="I50" s="22">
        <v>336046</v>
      </c>
      <c r="J50" s="22">
        <v>300504</v>
      </c>
      <c r="K50" s="22">
        <v>156449</v>
      </c>
      <c r="L50" s="22">
        <v>296132</v>
      </c>
      <c r="M50" s="22">
        <v>237609</v>
      </c>
      <c r="N50" s="22">
        <v>326647</v>
      </c>
      <c r="O50" s="22">
        <v>138046</v>
      </c>
      <c r="P50" s="22">
        <v>223877</v>
      </c>
      <c r="Q50" s="22">
        <v>273273</v>
      </c>
      <c r="R50" s="22">
        <v>329766</v>
      </c>
      <c r="S50" s="22">
        <v>206461</v>
      </c>
      <c r="T50" s="22">
        <v>134911</v>
      </c>
      <c r="U50" s="9">
        <v>7</v>
      </c>
    </row>
    <row r="51" spans="1:21">
      <c r="A51" s="25"/>
      <c r="B51" s="18"/>
      <c r="C51" s="19" t="s">
        <v>37</v>
      </c>
      <c r="D51" s="24">
        <v>180226</v>
      </c>
      <c r="E51" s="8" t="s">
        <v>24</v>
      </c>
      <c r="F51" s="21">
        <v>129422</v>
      </c>
      <c r="G51" s="22">
        <v>171340</v>
      </c>
      <c r="H51" s="22">
        <v>324092</v>
      </c>
      <c r="I51" s="22">
        <v>235580</v>
      </c>
      <c r="J51" s="22">
        <v>190057</v>
      </c>
      <c r="K51" s="22">
        <v>136320</v>
      </c>
      <c r="L51" s="22">
        <v>217544</v>
      </c>
      <c r="M51" s="22">
        <v>178014</v>
      </c>
      <c r="N51" s="22">
        <v>245396</v>
      </c>
      <c r="O51" s="22">
        <v>107987</v>
      </c>
      <c r="P51" s="22">
        <v>185598</v>
      </c>
      <c r="Q51" s="22">
        <v>255468</v>
      </c>
      <c r="R51" s="22">
        <v>234978</v>
      </c>
      <c r="S51" s="22">
        <v>199049</v>
      </c>
      <c r="T51" s="22">
        <v>131961</v>
      </c>
      <c r="U51" s="9">
        <v>8</v>
      </c>
    </row>
    <row r="52" spans="1:21">
      <c r="A52" s="25"/>
      <c r="B52" s="18"/>
      <c r="C52" s="19" t="s">
        <v>38</v>
      </c>
      <c r="D52" s="24">
        <v>176833</v>
      </c>
      <c r="E52" s="8" t="s">
        <v>24</v>
      </c>
      <c r="F52" s="21">
        <v>95517</v>
      </c>
      <c r="G52" s="22">
        <v>171717</v>
      </c>
      <c r="H52" s="22">
        <v>324612</v>
      </c>
      <c r="I52" s="22">
        <v>261100</v>
      </c>
      <c r="J52" s="22">
        <v>188654</v>
      </c>
      <c r="K52" s="22">
        <v>130111</v>
      </c>
      <c r="L52" s="22">
        <v>214919</v>
      </c>
      <c r="M52" s="22">
        <v>185234</v>
      </c>
      <c r="N52" s="22">
        <v>274871</v>
      </c>
      <c r="O52" s="22">
        <v>105764</v>
      </c>
      <c r="P52" s="22">
        <v>169902</v>
      </c>
      <c r="Q52" s="22">
        <v>264222</v>
      </c>
      <c r="R52" s="22">
        <v>231321</v>
      </c>
      <c r="S52" s="22">
        <v>192357</v>
      </c>
      <c r="T52" s="22">
        <v>135726</v>
      </c>
      <c r="U52" s="9">
        <v>9</v>
      </c>
    </row>
    <row r="53" spans="1:21">
      <c r="A53" s="25"/>
      <c r="B53" s="18"/>
      <c r="C53" s="19" t="s">
        <v>39</v>
      </c>
      <c r="D53" s="24">
        <v>176272</v>
      </c>
      <c r="E53" s="8" t="s">
        <v>24</v>
      </c>
      <c r="F53" s="21">
        <v>95310</v>
      </c>
      <c r="G53" s="22">
        <v>172664</v>
      </c>
      <c r="H53" s="22">
        <v>327949</v>
      </c>
      <c r="I53" s="22">
        <v>243604</v>
      </c>
      <c r="J53" s="22">
        <v>191900</v>
      </c>
      <c r="K53" s="22">
        <v>130596</v>
      </c>
      <c r="L53" s="22">
        <v>208965</v>
      </c>
      <c r="M53" s="22">
        <v>164197</v>
      </c>
      <c r="N53" s="22">
        <v>271684</v>
      </c>
      <c r="O53" s="22">
        <v>110299</v>
      </c>
      <c r="P53" s="22">
        <v>163241</v>
      </c>
      <c r="Q53" s="22">
        <v>273973</v>
      </c>
      <c r="R53" s="22">
        <v>232264</v>
      </c>
      <c r="S53" s="22">
        <v>198741</v>
      </c>
      <c r="T53" s="22">
        <v>127587</v>
      </c>
      <c r="U53" s="9">
        <v>10</v>
      </c>
    </row>
    <row r="54" spans="1:21">
      <c r="A54" s="25"/>
      <c r="B54" s="18"/>
      <c r="C54" s="19" t="s">
        <v>40</v>
      </c>
      <c r="D54" s="24">
        <v>180265</v>
      </c>
      <c r="E54" s="8" t="s">
        <v>24</v>
      </c>
      <c r="F54" s="21">
        <v>102617</v>
      </c>
      <c r="G54" s="22">
        <v>181262</v>
      </c>
      <c r="H54" s="22">
        <v>330590</v>
      </c>
      <c r="I54" s="22">
        <v>234114</v>
      </c>
      <c r="J54" s="22">
        <v>206399</v>
      </c>
      <c r="K54" s="22">
        <v>130421</v>
      </c>
      <c r="L54" s="22">
        <v>212111</v>
      </c>
      <c r="M54" s="22">
        <v>173008</v>
      </c>
      <c r="N54" s="22">
        <v>255189</v>
      </c>
      <c r="O54" s="22">
        <v>106027</v>
      </c>
      <c r="P54" s="22">
        <v>170729</v>
      </c>
      <c r="Q54" s="22">
        <v>254165</v>
      </c>
      <c r="R54" s="22">
        <v>237561</v>
      </c>
      <c r="S54" s="22">
        <v>214119</v>
      </c>
      <c r="T54" s="22">
        <v>142040</v>
      </c>
      <c r="U54" s="9">
        <v>11</v>
      </c>
    </row>
    <row r="55" spans="1:21">
      <c r="A55" s="25"/>
      <c r="B55" s="18"/>
      <c r="C55" s="19" t="s">
        <v>41</v>
      </c>
      <c r="D55" s="24">
        <v>323683</v>
      </c>
      <c r="E55" s="8" t="s">
        <v>24</v>
      </c>
      <c r="F55" s="21">
        <v>142767</v>
      </c>
      <c r="G55" s="22">
        <v>312734</v>
      </c>
      <c r="H55" s="22">
        <v>776899</v>
      </c>
      <c r="I55" s="22">
        <v>427555</v>
      </c>
      <c r="J55" s="22">
        <v>402013</v>
      </c>
      <c r="K55" s="22">
        <v>189718</v>
      </c>
      <c r="L55" s="22">
        <v>424696</v>
      </c>
      <c r="M55" s="22">
        <v>406970</v>
      </c>
      <c r="N55" s="22">
        <v>562565</v>
      </c>
      <c r="O55" s="22">
        <v>135977</v>
      </c>
      <c r="P55" s="22">
        <v>219127</v>
      </c>
      <c r="Q55" s="22">
        <v>504314</v>
      </c>
      <c r="R55" s="22">
        <v>524446</v>
      </c>
      <c r="S55" s="22">
        <v>378913</v>
      </c>
      <c r="T55" s="22">
        <v>164986</v>
      </c>
      <c r="U55" s="9">
        <v>12</v>
      </c>
    </row>
    <row r="56" spans="1:21" ht="6" customHeight="1" thickBot="1">
      <c r="A56" s="31"/>
      <c r="B56" s="32"/>
      <c r="C56" s="33"/>
      <c r="D56" s="34"/>
      <c r="E56" s="35"/>
      <c r="F56" s="36"/>
      <c r="G56" s="36"/>
      <c r="H56" s="37"/>
      <c r="I56" s="35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8"/>
    </row>
    <row r="57" spans="1:21" ht="6" customHeight="1">
      <c r="C57" s="39"/>
      <c r="D57" s="40"/>
      <c r="E57" s="41"/>
      <c r="F57" s="40"/>
      <c r="G57" s="40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3"/>
    </row>
    <row r="58" spans="1:21">
      <c r="A58" t="s">
        <v>48</v>
      </c>
      <c r="E58" s="44"/>
    </row>
    <row r="59" spans="1:21">
      <c r="E59" s="44"/>
    </row>
    <row r="60" spans="1:21">
      <c r="E60"/>
    </row>
  </sheetData>
  <mergeCells count="29">
    <mergeCell ref="B43:C43"/>
    <mergeCell ref="B11:C11"/>
    <mergeCell ref="B25:C25"/>
    <mergeCell ref="B26:C26"/>
    <mergeCell ref="B27:C27"/>
    <mergeCell ref="B41:C41"/>
    <mergeCell ref="B42:C42"/>
    <mergeCell ref="B10:C10"/>
    <mergeCell ref="L6:L7"/>
    <mergeCell ref="M6:M7"/>
    <mergeCell ref="N6:N7"/>
    <mergeCell ref="O6:O7"/>
    <mergeCell ref="B9:C9"/>
    <mergeCell ref="M5:U5"/>
    <mergeCell ref="A6:C7"/>
    <mergeCell ref="D6:D7"/>
    <mergeCell ref="E6:E7"/>
    <mergeCell ref="F6:F7"/>
    <mergeCell ref="G6:G7"/>
    <mergeCell ref="H6:H7"/>
    <mergeCell ref="I6:I7"/>
    <mergeCell ref="J6:J7"/>
    <mergeCell ref="K6:K7"/>
    <mergeCell ref="R6:R7"/>
    <mergeCell ref="S6:S7"/>
    <mergeCell ref="T6:T7"/>
    <mergeCell ref="U6:U7"/>
    <mergeCell ref="P6:P7"/>
    <mergeCell ref="Q6:Q7"/>
  </mergeCells>
  <phoneticPr fontId="3"/>
  <printOptions horizontalCentered="1"/>
  <pageMargins left="0.16" right="0.2" top="0.5" bottom="0.59055118110236227" header="0.22" footer="0.51181102362204722"/>
  <pageSetup paperSize="9" scale="61" orientation="landscape" r:id="rId1"/>
  <headerFooter alignWithMargins="0"/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1.25"/>
  <cols>
    <col min="1" max="1" width="5.6640625" style="94" customWidth="1"/>
    <col min="2" max="2" width="3.83203125" style="94" customWidth="1"/>
    <col min="3" max="3" width="7.1640625" style="94" customWidth="1"/>
    <col min="4" max="13" width="14.83203125" style="94" customWidth="1"/>
    <col min="14" max="16384" width="9.33203125" style="94"/>
  </cols>
  <sheetData>
    <row r="1" spans="1:40" ht="14.25">
      <c r="A1" s="96" t="s">
        <v>0</v>
      </c>
    </row>
    <row r="3" spans="1:40" ht="14.25">
      <c r="A3" s="96" t="s">
        <v>222</v>
      </c>
    </row>
    <row r="4" spans="1:40" s="175" customFormat="1" ht="21" customHeight="1" thickBot="1">
      <c r="A4" s="180" t="s">
        <v>223</v>
      </c>
      <c r="B4" s="180"/>
      <c r="C4" s="180"/>
      <c r="D4" s="180"/>
      <c r="E4" s="180"/>
      <c r="M4" s="105"/>
      <c r="AN4" s="181"/>
    </row>
    <row r="5" spans="1:40" ht="13.5" customHeight="1">
      <c r="A5" s="296" t="s">
        <v>179</v>
      </c>
      <c r="B5" s="332"/>
      <c r="C5" s="333"/>
      <c r="D5" s="337" t="s">
        <v>224</v>
      </c>
      <c r="E5" s="338"/>
      <c r="F5" s="338"/>
      <c r="G5" s="339" t="s">
        <v>225</v>
      </c>
      <c r="H5" s="339" t="s">
        <v>226</v>
      </c>
      <c r="I5" s="339" t="s">
        <v>227</v>
      </c>
      <c r="J5" s="339" t="s">
        <v>228</v>
      </c>
      <c r="K5" s="339" t="s">
        <v>229</v>
      </c>
      <c r="L5" s="339" t="s">
        <v>230</v>
      </c>
      <c r="M5" s="340" t="s">
        <v>231</v>
      </c>
    </row>
    <row r="6" spans="1:40" ht="13.5" customHeight="1">
      <c r="A6" s="334"/>
      <c r="B6" s="334"/>
      <c r="C6" s="335"/>
      <c r="D6" s="148" t="s">
        <v>220</v>
      </c>
      <c r="E6" s="149" t="s">
        <v>232</v>
      </c>
      <c r="F6" s="176" t="s">
        <v>233</v>
      </c>
      <c r="G6" s="317"/>
      <c r="H6" s="317"/>
      <c r="I6" s="317"/>
      <c r="J6" s="317"/>
      <c r="K6" s="317"/>
      <c r="L6" s="317"/>
      <c r="M6" s="341"/>
    </row>
    <row r="7" spans="1:40" ht="6" customHeight="1">
      <c r="C7" s="150"/>
    </row>
    <row r="8" spans="1:40" s="153" customFormat="1" ht="13.5" customHeight="1">
      <c r="A8" s="53" t="s">
        <v>62</v>
      </c>
      <c r="B8" s="54">
        <v>21</v>
      </c>
      <c r="C8" s="151" t="s">
        <v>234</v>
      </c>
      <c r="D8" s="44">
        <v>27074</v>
      </c>
      <c r="E8" s="44">
        <v>26028</v>
      </c>
      <c r="F8" s="44">
        <v>1046</v>
      </c>
      <c r="G8" s="29">
        <v>3994</v>
      </c>
      <c r="H8" s="29">
        <v>3983</v>
      </c>
      <c r="I8" s="29">
        <v>4635</v>
      </c>
      <c r="J8" s="29">
        <v>4492</v>
      </c>
      <c r="K8" s="29">
        <v>3632</v>
      </c>
      <c r="L8" s="29">
        <v>3420</v>
      </c>
      <c r="M8" s="29">
        <v>2918</v>
      </c>
    </row>
    <row r="9" spans="1:40" s="153" customFormat="1" ht="13.5" customHeight="1">
      <c r="A9" s="53"/>
      <c r="B9" s="54">
        <v>22</v>
      </c>
      <c r="C9" s="151"/>
      <c r="D9" s="44">
        <v>28329</v>
      </c>
      <c r="E9" s="44">
        <v>27280</v>
      </c>
      <c r="F9" s="44">
        <v>1049</v>
      </c>
      <c r="G9" s="29">
        <v>4451</v>
      </c>
      <c r="H9" s="29">
        <v>3821</v>
      </c>
      <c r="I9" s="29">
        <v>4951</v>
      </c>
      <c r="J9" s="29">
        <v>4787</v>
      </c>
      <c r="K9" s="29">
        <v>3604</v>
      </c>
      <c r="L9" s="29">
        <v>3535</v>
      </c>
      <c r="M9" s="29">
        <v>3180</v>
      </c>
    </row>
    <row r="10" spans="1:40" s="153" customFormat="1" ht="13.5" customHeight="1">
      <c r="A10" s="53"/>
      <c r="B10" s="54">
        <v>23</v>
      </c>
      <c r="C10" s="154"/>
      <c r="D10" s="44">
        <v>29037</v>
      </c>
      <c r="E10" s="44">
        <v>28023</v>
      </c>
      <c r="F10" s="44">
        <v>1014</v>
      </c>
      <c r="G10" s="29">
        <v>4120</v>
      </c>
      <c r="H10" s="29">
        <v>3751</v>
      </c>
      <c r="I10" s="29">
        <v>5387</v>
      </c>
      <c r="J10" s="29">
        <v>4958</v>
      </c>
      <c r="K10" s="29">
        <v>3796</v>
      </c>
      <c r="L10" s="29">
        <v>3757</v>
      </c>
      <c r="M10" s="29">
        <v>3268</v>
      </c>
    </row>
    <row r="11" spans="1:40" s="153" customFormat="1" ht="13.5" customHeight="1">
      <c r="A11" s="53"/>
      <c r="B11" s="54">
        <v>24</v>
      </c>
      <c r="C11" s="154"/>
      <c r="D11" s="44">
        <v>31306</v>
      </c>
      <c r="E11" s="44">
        <v>30286</v>
      </c>
      <c r="F11" s="44">
        <v>1020</v>
      </c>
      <c r="G11" s="29">
        <v>4376</v>
      </c>
      <c r="H11" s="29">
        <v>4063</v>
      </c>
      <c r="I11" s="29">
        <v>6123</v>
      </c>
      <c r="J11" s="29">
        <v>5299</v>
      </c>
      <c r="K11" s="29">
        <v>4067</v>
      </c>
      <c r="L11" s="29">
        <v>3970</v>
      </c>
      <c r="M11" s="29">
        <v>3408</v>
      </c>
    </row>
    <row r="12" spans="1:40" s="114" customFormat="1" ht="13.5" customHeight="1">
      <c r="A12" s="182"/>
      <c r="B12" s="62">
        <v>25</v>
      </c>
      <c r="C12" s="183"/>
      <c r="D12" s="177">
        <v>33318</v>
      </c>
      <c r="E12" s="177">
        <v>32299</v>
      </c>
      <c r="F12" s="177">
        <v>1019</v>
      </c>
      <c r="G12" s="178">
        <v>4567</v>
      </c>
      <c r="H12" s="178">
        <v>4343</v>
      </c>
      <c r="I12" s="178">
        <v>6859</v>
      </c>
      <c r="J12" s="178">
        <v>5591</v>
      </c>
      <c r="K12" s="178">
        <v>4458</v>
      </c>
      <c r="L12" s="178">
        <v>4040</v>
      </c>
      <c r="M12" s="178">
        <v>3460</v>
      </c>
    </row>
    <row r="13" spans="1:40" ht="6" customHeight="1" thickBot="1">
      <c r="A13" s="167"/>
      <c r="B13" s="167"/>
      <c r="C13" s="168"/>
      <c r="D13" s="71"/>
      <c r="E13" s="71"/>
      <c r="F13" s="71"/>
      <c r="G13" s="35"/>
      <c r="H13" s="35"/>
      <c r="I13" s="35"/>
      <c r="J13" s="35"/>
      <c r="K13" s="35"/>
      <c r="L13" s="35"/>
      <c r="M13" s="35"/>
    </row>
    <row r="14" spans="1:40" ht="6" customHeight="1">
      <c r="C14" s="172"/>
    </row>
    <row r="15" spans="1:40">
      <c r="A15" s="94" t="s">
        <v>235</v>
      </c>
    </row>
  </sheetData>
  <mergeCells count="9">
    <mergeCell ref="K5:K6"/>
    <mergeCell ref="L5:L6"/>
    <mergeCell ref="M5:M6"/>
    <mergeCell ref="A5:C6"/>
    <mergeCell ref="D5:F5"/>
    <mergeCell ref="G5:G6"/>
    <mergeCell ref="H5:H6"/>
    <mergeCell ref="I5:I6"/>
    <mergeCell ref="J5:J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/>
  </sheetViews>
  <sheetFormatPr defaultRowHeight="11.25"/>
  <cols>
    <col min="1" max="1" width="5.6640625" style="94" customWidth="1"/>
    <col min="2" max="2" width="3.83203125" style="94" customWidth="1"/>
    <col min="3" max="3" width="3.33203125" style="94" customWidth="1"/>
    <col min="4" max="12" width="15.6640625" style="94" customWidth="1"/>
    <col min="13" max="16384" width="9.33203125" style="94"/>
  </cols>
  <sheetData>
    <row r="1" spans="1:12" ht="14.25">
      <c r="A1" s="96" t="s">
        <v>0</v>
      </c>
    </row>
    <row r="3" spans="1:12" ht="14.25">
      <c r="A3" s="96" t="s">
        <v>236</v>
      </c>
    </row>
    <row r="4" spans="1:12" s="175" customFormat="1" ht="21.75" customHeight="1" thickBot="1">
      <c r="A4" s="344" t="s">
        <v>237</v>
      </c>
      <c r="B4" s="345"/>
      <c r="C4" s="345"/>
      <c r="D4" s="345"/>
      <c r="E4" s="345"/>
      <c r="F4" s="345"/>
      <c r="G4" s="345"/>
      <c r="H4" s="345"/>
      <c r="I4" s="345"/>
      <c r="J4" s="345"/>
      <c r="L4" s="105"/>
    </row>
    <row r="5" spans="1:12" ht="13.5" customHeight="1">
      <c r="A5" s="296" t="s">
        <v>179</v>
      </c>
      <c r="B5" s="332"/>
      <c r="C5" s="333"/>
      <c r="D5" s="339" t="s">
        <v>238</v>
      </c>
      <c r="E5" s="339" t="s">
        <v>239</v>
      </c>
      <c r="F5" s="339" t="s">
        <v>240</v>
      </c>
      <c r="G5" s="339" t="s">
        <v>241</v>
      </c>
      <c r="H5" s="342" t="s">
        <v>242</v>
      </c>
      <c r="I5" s="339" t="s">
        <v>243</v>
      </c>
      <c r="J5" s="339" t="s">
        <v>244</v>
      </c>
      <c r="K5" s="342" t="s">
        <v>245</v>
      </c>
      <c r="L5" s="343" t="s">
        <v>246</v>
      </c>
    </row>
    <row r="6" spans="1:12" ht="13.5" customHeight="1">
      <c r="A6" s="334"/>
      <c r="B6" s="334"/>
      <c r="C6" s="335"/>
      <c r="D6" s="317"/>
      <c r="E6" s="317"/>
      <c r="F6" s="317"/>
      <c r="G6" s="317"/>
      <c r="H6" s="346"/>
      <c r="I6" s="317"/>
      <c r="J6" s="317"/>
      <c r="K6" s="317"/>
      <c r="L6" s="341"/>
    </row>
    <row r="7" spans="1:12" ht="6" customHeight="1">
      <c r="C7" s="150"/>
    </row>
    <row r="8" spans="1:12" s="153" customFormat="1" ht="13.5" customHeight="1">
      <c r="A8" s="53" t="s">
        <v>62</v>
      </c>
      <c r="B8" s="54">
        <v>21</v>
      </c>
      <c r="C8" s="151" t="s">
        <v>247</v>
      </c>
      <c r="D8" s="29">
        <v>4624</v>
      </c>
      <c r="E8" s="29">
        <v>655</v>
      </c>
      <c r="F8" s="29">
        <v>1296</v>
      </c>
      <c r="G8" s="29">
        <v>4307</v>
      </c>
      <c r="H8" s="29">
        <v>884</v>
      </c>
      <c r="I8" s="29">
        <v>5517</v>
      </c>
      <c r="J8" s="29">
        <v>10219</v>
      </c>
      <c r="K8" s="29">
        <v>2082</v>
      </c>
      <c r="L8" s="29">
        <v>1534</v>
      </c>
    </row>
    <row r="9" spans="1:12" s="106" customFormat="1" ht="13.5" customHeight="1">
      <c r="A9" s="101"/>
      <c r="B9" s="102">
        <v>22</v>
      </c>
      <c r="C9" s="107"/>
      <c r="D9" s="122">
        <v>4833</v>
      </c>
      <c r="E9" s="122">
        <v>698</v>
      </c>
      <c r="F9" s="122">
        <v>1403</v>
      </c>
      <c r="G9" s="122">
        <v>4787</v>
      </c>
      <c r="H9" s="122">
        <v>988</v>
      </c>
      <c r="I9" s="122">
        <v>6075</v>
      </c>
      <c r="J9" s="122">
        <v>10833</v>
      </c>
      <c r="K9" s="122">
        <v>2097</v>
      </c>
      <c r="L9" s="122">
        <v>1543</v>
      </c>
    </row>
    <row r="10" spans="1:12" s="185" customFormat="1" ht="13.5" customHeight="1">
      <c r="A10" s="184"/>
      <c r="B10" s="54">
        <v>23</v>
      </c>
      <c r="C10" s="154"/>
      <c r="D10" s="29">
        <v>5190</v>
      </c>
      <c r="E10" s="29">
        <v>710</v>
      </c>
      <c r="F10" s="29">
        <v>1554</v>
      </c>
      <c r="G10" s="29">
        <v>5450</v>
      </c>
      <c r="H10" s="29">
        <v>1139</v>
      </c>
      <c r="I10" s="29">
        <v>6716</v>
      </c>
      <c r="J10" s="29">
        <v>11715</v>
      </c>
      <c r="K10" s="29">
        <v>2181</v>
      </c>
      <c r="L10" s="29">
        <v>1588</v>
      </c>
    </row>
    <row r="11" spans="1:12" s="185" customFormat="1" ht="13.5" customHeight="1">
      <c r="A11" s="184"/>
      <c r="B11" s="54">
        <v>24</v>
      </c>
      <c r="C11" s="186"/>
      <c r="D11" s="29">
        <v>5581</v>
      </c>
      <c r="E11" s="29">
        <v>736</v>
      </c>
      <c r="F11" s="29">
        <v>1813</v>
      </c>
      <c r="G11" s="29">
        <v>5945</v>
      </c>
      <c r="H11" s="29">
        <v>1175</v>
      </c>
      <c r="I11" s="29">
        <v>7494</v>
      </c>
      <c r="J11" s="29">
        <v>12812</v>
      </c>
      <c r="K11" s="29">
        <v>2328</v>
      </c>
      <c r="L11" s="29">
        <v>1562</v>
      </c>
    </row>
    <row r="12" spans="1:12" s="114" customFormat="1" ht="13.5" customHeight="1">
      <c r="A12" s="182"/>
      <c r="B12" s="62">
        <v>25</v>
      </c>
      <c r="C12" s="183"/>
      <c r="D12" s="178">
        <v>6096</v>
      </c>
      <c r="E12" s="178">
        <v>723</v>
      </c>
      <c r="F12" s="178">
        <v>1966</v>
      </c>
      <c r="G12" s="178">
        <v>6564</v>
      </c>
      <c r="H12" s="178">
        <v>1290</v>
      </c>
      <c r="I12" s="178">
        <v>8183</v>
      </c>
      <c r="J12" s="178">
        <v>13942</v>
      </c>
      <c r="K12" s="178">
        <v>2453</v>
      </c>
      <c r="L12" s="178">
        <v>1686</v>
      </c>
    </row>
    <row r="13" spans="1:12" ht="6" customHeight="1" thickBot="1">
      <c r="A13" s="167"/>
      <c r="B13" s="167"/>
      <c r="C13" s="168"/>
      <c r="D13" s="35"/>
      <c r="E13" s="35"/>
      <c r="F13" s="35"/>
      <c r="G13" s="35"/>
      <c r="H13" s="35"/>
      <c r="I13" s="35"/>
      <c r="J13" s="35"/>
      <c r="K13" s="35"/>
      <c r="L13" s="35"/>
    </row>
    <row r="14" spans="1:12" ht="6" customHeight="1">
      <c r="C14" s="172"/>
    </row>
    <row r="15" spans="1:12">
      <c r="A15" s="97" t="s">
        <v>248</v>
      </c>
      <c r="D15" s="94" t="s">
        <v>249</v>
      </c>
      <c r="E15" s="59"/>
    </row>
  </sheetData>
  <mergeCells count="11">
    <mergeCell ref="K5:K6"/>
    <mergeCell ref="L5:L6"/>
    <mergeCell ref="A4:J4"/>
    <mergeCell ref="A5:C6"/>
    <mergeCell ref="D5:D6"/>
    <mergeCell ref="E5:E6"/>
    <mergeCell ref="F5:F6"/>
    <mergeCell ref="G5:G6"/>
    <mergeCell ref="H5:H6"/>
    <mergeCell ref="I5:I6"/>
    <mergeCell ref="J5:J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"/>
  <sheetViews>
    <sheetView zoomScaleNormal="100" workbookViewId="0"/>
  </sheetViews>
  <sheetFormatPr defaultRowHeight="11.25"/>
  <cols>
    <col min="1" max="1" width="5.6640625" style="94" customWidth="1"/>
    <col min="2" max="2" width="3.83203125" style="94" customWidth="1"/>
    <col min="3" max="3" width="6" style="94" customWidth="1"/>
    <col min="4" max="4" width="10.83203125" style="94" customWidth="1"/>
    <col min="5" max="5" width="19.5" style="94" bestFit="1" customWidth="1"/>
    <col min="6" max="6" width="10.83203125" style="94" customWidth="1"/>
    <col min="7" max="7" width="19.5" style="94" bestFit="1" customWidth="1"/>
    <col min="8" max="8" width="10.83203125" style="94" customWidth="1"/>
    <col min="9" max="9" width="18.1640625" style="94" bestFit="1" customWidth="1"/>
    <col min="10" max="10" width="10.83203125" style="94" customWidth="1"/>
    <col min="11" max="11" width="18.1640625" style="94" bestFit="1" customWidth="1"/>
    <col min="12" max="12" width="10.83203125" style="94" customWidth="1"/>
    <col min="13" max="13" width="18.1640625" style="94" bestFit="1" customWidth="1"/>
    <col min="14" max="14" width="10.83203125" style="94" customWidth="1"/>
    <col min="15" max="15" width="18.1640625" style="94" bestFit="1" customWidth="1"/>
    <col min="16" max="16" width="10.83203125" style="94" customWidth="1"/>
    <col min="17" max="17" width="18.1640625" style="94" bestFit="1" customWidth="1"/>
    <col min="18" max="18" width="10.83203125" style="94" customWidth="1"/>
    <col min="19" max="19" width="18.1640625" style="94" bestFit="1" customWidth="1"/>
    <col min="20" max="20" width="10.83203125" style="94" customWidth="1"/>
    <col min="21" max="21" width="18.1640625" style="94" bestFit="1" customWidth="1"/>
    <col min="22" max="22" width="10.83203125" style="94" customWidth="1"/>
    <col min="23" max="23" width="13.33203125" style="94" customWidth="1"/>
    <col min="24" max="24" width="10.83203125" style="94" customWidth="1"/>
    <col min="25" max="25" width="13.33203125" style="94" customWidth="1"/>
    <col min="26" max="26" width="10.83203125" style="94" customWidth="1"/>
    <col min="27" max="27" width="15.5" style="94" bestFit="1" customWidth="1"/>
    <col min="28" max="28" width="10.83203125" style="94" customWidth="1"/>
    <col min="29" max="29" width="15.5" style="94" bestFit="1" customWidth="1"/>
    <col min="30" max="30" width="10.83203125" style="94" customWidth="1"/>
    <col min="31" max="31" width="18.1640625" style="94" bestFit="1" customWidth="1"/>
    <col min="32" max="32" width="10.83203125" style="94" customWidth="1"/>
    <col min="33" max="33" width="13.83203125" style="94" customWidth="1"/>
    <col min="34" max="34" width="10.83203125" style="94" customWidth="1"/>
    <col min="35" max="35" width="13.83203125" style="94" customWidth="1"/>
    <col min="36" max="36" width="10.83203125" style="94" customWidth="1"/>
    <col min="37" max="37" width="13.83203125" style="94" customWidth="1"/>
    <col min="38" max="38" width="10.83203125" style="94" customWidth="1"/>
    <col min="39" max="39" width="19.5" style="94" bestFit="1" customWidth="1"/>
    <col min="40" max="40" width="10.83203125" style="94" customWidth="1"/>
    <col min="41" max="41" width="18.1640625" style="94" bestFit="1" customWidth="1"/>
    <col min="42" max="42" width="10.83203125" style="94" customWidth="1"/>
    <col min="43" max="43" width="18.1640625" style="94" bestFit="1" customWidth="1"/>
    <col min="44" max="44" width="10.83203125" style="94" customWidth="1"/>
    <col min="45" max="45" width="13.83203125" style="94" customWidth="1"/>
    <col min="46" max="16384" width="9.33203125" style="94"/>
  </cols>
  <sheetData>
    <row r="1" spans="1:45" ht="14.25">
      <c r="A1" s="96" t="s">
        <v>0</v>
      </c>
    </row>
    <row r="3" spans="1:45" ht="14.25">
      <c r="A3" s="96" t="s">
        <v>250</v>
      </c>
    </row>
    <row r="4" spans="1:45" s="175" customFormat="1" ht="21" customHeight="1" thickBot="1">
      <c r="A4" s="180" t="s">
        <v>223</v>
      </c>
      <c r="B4" s="180"/>
      <c r="C4" s="180"/>
      <c r="D4" s="180"/>
      <c r="E4" s="180"/>
      <c r="AS4" s="105" t="s">
        <v>251</v>
      </c>
    </row>
    <row r="5" spans="1:45" ht="14.25" customHeight="1">
      <c r="A5" s="296" t="s">
        <v>179</v>
      </c>
      <c r="B5" s="332"/>
      <c r="C5" s="333"/>
      <c r="D5" s="340" t="s">
        <v>224</v>
      </c>
      <c r="E5" s="352"/>
      <c r="F5" s="337" t="s">
        <v>252</v>
      </c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6"/>
      <c r="T5" s="337" t="s">
        <v>253</v>
      </c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6"/>
      <c r="AL5" s="337" t="s">
        <v>254</v>
      </c>
      <c r="AM5" s="338"/>
      <c r="AN5" s="338"/>
      <c r="AO5" s="338"/>
      <c r="AP5" s="338"/>
      <c r="AQ5" s="338"/>
      <c r="AR5" s="338"/>
      <c r="AS5" s="338"/>
    </row>
    <row r="6" spans="1:45" ht="24" customHeight="1">
      <c r="A6" s="350"/>
      <c r="B6" s="329"/>
      <c r="C6" s="351"/>
      <c r="D6" s="341"/>
      <c r="E6" s="347"/>
      <c r="F6" s="341" t="s">
        <v>224</v>
      </c>
      <c r="G6" s="347"/>
      <c r="H6" s="341" t="s">
        <v>255</v>
      </c>
      <c r="I6" s="347"/>
      <c r="J6" s="341" t="s">
        <v>256</v>
      </c>
      <c r="K6" s="347"/>
      <c r="L6" s="341" t="s">
        <v>257</v>
      </c>
      <c r="M6" s="347"/>
      <c r="N6" s="312" t="s">
        <v>258</v>
      </c>
      <c r="O6" s="348"/>
      <c r="P6" s="341" t="s">
        <v>259</v>
      </c>
      <c r="Q6" s="347"/>
      <c r="R6" s="312" t="s">
        <v>260</v>
      </c>
      <c r="S6" s="348"/>
      <c r="T6" s="341" t="s">
        <v>224</v>
      </c>
      <c r="U6" s="347"/>
      <c r="V6" s="353" t="s">
        <v>261</v>
      </c>
      <c r="W6" s="347"/>
      <c r="X6" s="341" t="s">
        <v>262</v>
      </c>
      <c r="Y6" s="347"/>
      <c r="Z6" s="312" t="s">
        <v>263</v>
      </c>
      <c r="AA6" s="348"/>
      <c r="AB6" s="312" t="s">
        <v>264</v>
      </c>
      <c r="AC6" s="348"/>
      <c r="AD6" s="312" t="s">
        <v>265</v>
      </c>
      <c r="AE6" s="354"/>
      <c r="AF6" s="312" t="s">
        <v>266</v>
      </c>
      <c r="AG6" s="348"/>
      <c r="AH6" s="312" t="s">
        <v>267</v>
      </c>
      <c r="AI6" s="348"/>
      <c r="AJ6" s="312" t="s">
        <v>268</v>
      </c>
      <c r="AK6" s="348"/>
      <c r="AL6" s="341" t="s">
        <v>224</v>
      </c>
      <c r="AM6" s="347"/>
      <c r="AN6" s="341" t="s">
        <v>269</v>
      </c>
      <c r="AO6" s="347"/>
      <c r="AP6" s="341" t="s">
        <v>270</v>
      </c>
      <c r="AQ6" s="347"/>
      <c r="AR6" s="322" t="s">
        <v>271</v>
      </c>
      <c r="AS6" s="349"/>
    </row>
    <row r="7" spans="1:45" s="187" customFormat="1" ht="14.25" customHeight="1">
      <c r="A7" s="334"/>
      <c r="B7" s="334"/>
      <c r="C7" s="335"/>
      <c r="D7" s="128" t="s">
        <v>272</v>
      </c>
      <c r="E7" s="128" t="s">
        <v>273</v>
      </c>
      <c r="F7" s="128" t="s">
        <v>272</v>
      </c>
      <c r="G7" s="128" t="s">
        <v>273</v>
      </c>
      <c r="H7" s="128" t="s">
        <v>272</v>
      </c>
      <c r="I7" s="128" t="s">
        <v>273</v>
      </c>
      <c r="J7" s="128" t="s">
        <v>272</v>
      </c>
      <c r="K7" s="128" t="s">
        <v>273</v>
      </c>
      <c r="L7" s="128" t="s">
        <v>272</v>
      </c>
      <c r="M7" s="128" t="s">
        <v>273</v>
      </c>
      <c r="N7" s="128" t="s">
        <v>272</v>
      </c>
      <c r="O7" s="128" t="s">
        <v>273</v>
      </c>
      <c r="P7" s="128" t="s">
        <v>272</v>
      </c>
      <c r="Q7" s="128" t="s">
        <v>273</v>
      </c>
      <c r="R7" s="128" t="s">
        <v>272</v>
      </c>
      <c r="S7" s="128" t="s">
        <v>273</v>
      </c>
      <c r="T7" s="128" t="s">
        <v>272</v>
      </c>
      <c r="U7" s="128" t="s">
        <v>273</v>
      </c>
      <c r="V7" s="128" t="s">
        <v>272</v>
      </c>
      <c r="W7" s="128" t="s">
        <v>273</v>
      </c>
      <c r="X7" s="128" t="s">
        <v>272</v>
      </c>
      <c r="Y7" s="128" t="s">
        <v>273</v>
      </c>
      <c r="Z7" s="128" t="s">
        <v>272</v>
      </c>
      <c r="AA7" s="128" t="s">
        <v>273</v>
      </c>
      <c r="AB7" s="128" t="s">
        <v>272</v>
      </c>
      <c r="AC7" s="128" t="s">
        <v>273</v>
      </c>
      <c r="AD7" s="128" t="s">
        <v>272</v>
      </c>
      <c r="AE7" s="128" t="s">
        <v>273</v>
      </c>
      <c r="AF7" s="128" t="s">
        <v>272</v>
      </c>
      <c r="AG7" s="128" t="s">
        <v>273</v>
      </c>
      <c r="AH7" s="128" t="s">
        <v>272</v>
      </c>
      <c r="AI7" s="128" t="s">
        <v>273</v>
      </c>
      <c r="AJ7" s="128" t="s">
        <v>272</v>
      </c>
      <c r="AK7" s="128" t="s">
        <v>273</v>
      </c>
      <c r="AL7" s="128" t="s">
        <v>272</v>
      </c>
      <c r="AM7" s="128" t="s">
        <v>273</v>
      </c>
      <c r="AN7" s="128" t="s">
        <v>272</v>
      </c>
      <c r="AO7" s="128" t="s">
        <v>273</v>
      </c>
      <c r="AP7" s="128" t="s">
        <v>272</v>
      </c>
      <c r="AQ7" s="128" t="s">
        <v>273</v>
      </c>
      <c r="AR7" s="128" t="s">
        <v>272</v>
      </c>
      <c r="AS7" s="176" t="s">
        <v>273</v>
      </c>
    </row>
    <row r="8" spans="1:45" ht="6" customHeight="1">
      <c r="C8" s="150"/>
    </row>
    <row r="9" spans="1:45" s="153" customFormat="1" ht="13.5" customHeight="1">
      <c r="A9" s="53" t="s">
        <v>62</v>
      </c>
      <c r="B9" s="54">
        <v>21</v>
      </c>
      <c r="C9" s="151" t="s">
        <v>274</v>
      </c>
      <c r="D9" s="29">
        <v>618853</v>
      </c>
      <c r="E9" s="108">
        <v>35053302</v>
      </c>
      <c r="F9" s="29">
        <v>555904</v>
      </c>
      <c r="G9" s="29">
        <v>19525162</v>
      </c>
      <c r="H9" s="29">
        <v>171012</v>
      </c>
      <c r="I9" s="29">
        <v>6009849</v>
      </c>
      <c r="J9" s="29">
        <v>99450</v>
      </c>
      <c r="K9" s="29">
        <v>6160597</v>
      </c>
      <c r="L9" s="29">
        <v>21798</v>
      </c>
      <c r="M9" s="29">
        <v>2013424</v>
      </c>
      <c r="N9" s="29">
        <v>81619</v>
      </c>
      <c r="O9" s="29">
        <v>1358971</v>
      </c>
      <c r="P9" s="29">
        <v>13118</v>
      </c>
      <c r="Q9" s="29">
        <v>2206040</v>
      </c>
      <c r="R9" s="29">
        <v>168907</v>
      </c>
      <c r="S9" s="29">
        <v>1776281</v>
      </c>
      <c r="T9" s="29">
        <v>17204</v>
      </c>
      <c r="U9" s="29">
        <v>3811850</v>
      </c>
      <c r="V9" s="105" t="s">
        <v>98</v>
      </c>
      <c r="W9" s="105" t="s">
        <v>98</v>
      </c>
      <c r="X9" s="105" t="s">
        <v>98</v>
      </c>
      <c r="Y9" s="105" t="s">
        <v>98</v>
      </c>
      <c r="Z9" s="29">
        <v>1697</v>
      </c>
      <c r="AA9" s="29">
        <v>132370</v>
      </c>
      <c r="AB9" s="105">
        <v>763</v>
      </c>
      <c r="AC9" s="188">
        <v>132964</v>
      </c>
      <c r="AD9" s="108">
        <v>14744</v>
      </c>
      <c r="AE9" s="108">
        <v>3546516</v>
      </c>
      <c r="AF9" s="105" t="s">
        <v>98</v>
      </c>
      <c r="AG9" s="105" t="s">
        <v>98</v>
      </c>
      <c r="AH9" s="105" t="s">
        <v>98</v>
      </c>
      <c r="AI9" s="105" t="s">
        <v>98</v>
      </c>
      <c r="AJ9" s="105" t="s">
        <v>98</v>
      </c>
      <c r="AK9" s="105" t="s">
        <v>98</v>
      </c>
      <c r="AL9" s="108">
        <v>45745</v>
      </c>
      <c r="AM9" s="108">
        <v>11716290</v>
      </c>
      <c r="AN9" s="108">
        <v>24863</v>
      </c>
      <c r="AO9" s="108">
        <v>5997235</v>
      </c>
      <c r="AP9" s="108">
        <v>18631</v>
      </c>
      <c r="AQ9" s="108">
        <v>4886760</v>
      </c>
      <c r="AR9" s="108">
        <v>2251</v>
      </c>
      <c r="AS9" s="108">
        <v>832295</v>
      </c>
    </row>
    <row r="10" spans="1:45" s="153" customFormat="1" ht="13.5" customHeight="1">
      <c r="A10" s="53"/>
      <c r="B10" s="54">
        <v>22</v>
      </c>
      <c r="C10" s="151"/>
      <c r="D10" s="29">
        <v>665366</v>
      </c>
      <c r="E10" s="29">
        <v>37223835</v>
      </c>
      <c r="F10" s="29">
        <v>601217</v>
      </c>
      <c r="G10" s="29">
        <v>21318075</v>
      </c>
      <c r="H10" s="29">
        <v>185624</v>
      </c>
      <c r="I10" s="29">
        <v>6464230</v>
      </c>
      <c r="J10" s="29">
        <v>109338</v>
      </c>
      <c r="K10" s="29">
        <v>6904791</v>
      </c>
      <c r="L10" s="29">
        <v>22421</v>
      </c>
      <c r="M10" s="29">
        <v>2140165</v>
      </c>
      <c r="N10" s="29">
        <v>90418</v>
      </c>
      <c r="O10" s="29">
        <v>1475653</v>
      </c>
      <c r="P10" s="29">
        <v>14220</v>
      </c>
      <c r="Q10" s="29">
        <v>2423562</v>
      </c>
      <c r="R10" s="29">
        <v>179196</v>
      </c>
      <c r="S10" s="29">
        <v>1909675</v>
      </c>
      <c r="T10" s="29">
        <v>18059</v>
      </c>
      <c r="U10" s="29">
        <v>4021531</v>
      </c>
      <c r="V10" s="105" t="s">
        <v>98</v>
      </c>
      <c r="W10" s="105" t="s">
        <v>98</v>
      </c>
      <c r="X10" s="105" t="s">
        <v>98</v>
      </c>
      <c r="Y10" s="105" t="s">
        <v>98</v>
      </c>
      <c r="Z10" s="29">
        <v>1655</v>
      </c>
      <c r="AA10" s="29">
        <v>131502</v>
      </c>
      <c r="AB10" s="29">
        <v>983</v>
      </c>
      <c r="AC10" s="29">
        <v>166760</v>
      </c>
      <c r="AD10" s="29">
        <v>15421</v>
      </c>
      <c r="AE10" s="29">
        <v>3723269</v>
      </c>
      <c r="AF10" s="105" t="s">
        <v>98</v>
      </c>
      <c r="AG10" s="105" t="s">
        <v>98</v>
      </c>
      <c r="AH10" s="105" t="s">
        <v>98</v>
      </c>
      <c r="AI10" s="105" t="s">
        <v>98</v>
      </c>
      <c r="AJ10" s="105" t="s">
        <v>98</v>
      </c>
      <c r="AK10" s="105" t="s">
        <v>98</v>
      </c>
      <c r="AL10" s="108">
        <v>46090</v>
      </c>
      <c r="AM10" s="108">
        <v>11884229</v>
      </c>
      <c r="AN10" s="108">
        <v>25195</v>
      </c>
      <c r="AO10" s="108">
        <v>6128915</v>
      </c>
      <c r="AP10" s="108">
        <v>18693</v>
      </c>
      <c r="AQ10" s="108">
        <v>4945159</v>
      </c>
      <c r="AR10" s="108">
        <v>2202</v>
      </c>
      <c r="AS10" s="108">
        <v>810155</v>
      </c>
    </row>
    <row r="11" spans="1:45" s="153" customFormat="1" ht="13.5" customHeight="1">
      <c r="A11" s="53"/>
      <c r="B11" s="54">
        <v>23</v>
      </c>
      <c r="C11" s="154"/>
      <c r="D11" s="29">
        <v>726179</v>
      </c>
      <c r="E11" s="29">
        <v>40002794</v>
      </c>
      <c r="F11" s="29">
        <v>659963</v>
      </c>
      <c r="G11" s="29">
        <v>23522774</v>
      </c>
      <c r="H11" s="29">
        <v>206389</v>
      </c>
      <c r="I11" s="29">
        <v>7119659</v>
      </c>
      <c r="J11" s="29">
        <v>121243</v>
      </c>
      <c r="K11" s="29">
        <v>7680944</v>
      </c>
      <c r="L11" s="29">
        <v>23060</v>
      </c>
      <c r="M11" s="29">
        <v>2281528</v>
      </c>
      <c r="N11" s="29">
        <v>100466</v>
      </c>
      <c r="O11" s="29">
        <v>1622418</v>
      </c>
      <c r="P11" s="29">
        <v>15758</v>
      </c>
      <c r="Q11" s="29">
        <v>2754570</v>
      </c>
      <c r="R11" s="29">
        <v>193047</v>
      </c>
      <c r="S11" s="29">
        <v>2063655</v>
      </c>
      <c r="T11" s="29">
        <v>18642</v>
      </c>
      <c r="U11" s="29">
        <v>4179454</v>
      </c>
      <c r="V11" s="105" t="s">
        <v>98</v>
      </c>
      <c r="W11" s="105" t="s">
        <v>98</v>
      </c>
      <c r="X11" s="105">
        <v>5</v>
      </c>
      <c r="Y11" s="105">
        <v>119</v>
      </c>
      <c r="Z11" s="29">
        <v>1762</v>
      </c>
      <c r="AA11" s="29">
        <v>178393</v>
      </c>
      <c r="AB11" s="29">
        <v>1184</v>
      </c>
      <c r="AC11" s="29">
        <v>197993</v>
      </c>
      <c r="AD11" s="29">
        <v>15676</v>
      </c>
      <c r="AE11" s="29">
        <v>3801255</v>
      </c>
      <c r="AF11" s="105" t="s">
        <v>98</v>
      </c>
      <c r="AG11" s="105" t="s">
        <v>98</v>
      </c>
      <c r="AH11" s="105">
        <v>15</v>
      </c>
      <c r="AI11" s="105">
        <v>1694</v>
      </c>
      <c r="AJ11" s="105" t="s">
        <v>98</v>
      </c>
      <c r="AK11" s="105" t="s">
        <v>98</v>
      </c>
      <c r="AL11" s="108">
        <v>47574</v>
      </c>
      <c r="AM11" s="108">
        <v>12300566</v>
      </c>
      <c r="AN11" s="108">
        <v>26352</v>
      </c>
      <c r="AO11" s="108">
        <v>6451780</v>
      </c>
      <c r="AP11" s="108">
        <v>19052</v>
      </c>
      <c r="AQ11" s="108">
        <v>5055316</v>
      </c>
      <c r="AR11" s="108">
        <v>2170</v>
      </c>
      <c r="AS11" s="108">
        <v>793470</v>
      </c>
    </row>
    <row r="12" spans="1:45" s="153" customFormat="1" ht="13.5" customHeight="1">
      <c r="A12" s="53"/>
      <c r="B12" s="54">
        <v>24</v>
      </c>
      <c r="C12" s="154"/>
      <c r="D12" s="29">
        <v>785973</v>
      </c>
      <c r="E12" s="29">
        <v>43696313</v>
      </c>
      <c r="F12" s="29">
        <v>716576</v>
      </c>
      <c r="G12" s="29">
        <v>26064679</v>
      </c>
      <c r="H12" s="29">
        <v>225283</v>
      </c>
      <c r="I12" s="29">
        <v>7979622</v>
      </c>
      <c r="J12" s="29">
        <v>131756</v>
      </c>
      <c r="K12" s="29">
        <v>8556060</v>
      </c>
      <c r="L12" s="29">
        <v>23813</v>
      </c>
      <c r="M12" s="29">
        <v>2510379</v>
      </c>
      <c r="N12" s="29">
        <v>111216</v>
      </c>
      <c r="O12" s="29">
        <v>1787266</v>
      </c>
      <c r="P12" s="29">
        <v>16271</v>
      </c>
      <c r="Q12" s="29">
        <v>2921010</v>
      </c>
      <c r="R12" s="29">
        <v>208237</v>
      </c>
      <c r="S12" s="29">
        <v>2310342</v>
      </c>
      <c r="T12" s="29">
        <v>20310</v>
      </c>
      <c r="U12" s="29">
        <v>4698559</v>
      </c>
      <c r="V12" s="105">
        <v>154</v>
      </c>
      <c r="W12" s="105">
        <v>21222</v>
      </c>
      <c r="X12" s="105">
        <v>59</v>
      </c>
      <c r="Y12" s="105">
        <v>1323</v>
      </c>
      <c r="Z12" s="29">
        <v>1497</v>
      </c>
      <c r="AA12" s="29">
        <v>145014</v>
      </c>
      <c r="AB12" s="29">
        <v>1310</v>
      </c>
      <c r="AC12" s="29">
        <v>231486</v>
      </c>
      <c r="AD12" s="29">
        <v>16968</v>
      </c>
      <c r="AE12" s="29">
        <v>4227124</v>
      </c>
      <c r="AF12" s="105" t="s">
        <v>98</v>
      </c>
      <c r="AG12" s="105" t="s">
        <v>98</v>
      </c>
      <c r="AH12" s="105">
        <v>322</v>
      </c>
      <c r="AI12" s="105">
        <v>72390</v>
      </c>
      <c r="AJ12" s="105" t="s">
        <v>98</v>
      </c>
      <c r="AK12" s="105" t="s">
        <v>98</v>
      </c>
      <c r="AL12" s="108">
        <v>49087</v>
      </c>
      <c r="AM12" s="108">
        <v>12933075</v>
      </c>
      <c r="AN12" s="108">
        <v>27793</v>
      </c>
      <c r="AO12" s="108">
        <v>6977210</v>
      </c>
      <c r="AP12" s="108">
        <v>19079</v>
      </c>
      <c r="AQ12" s="108">
        <v>5137314</v>
      </c>
      <c r="AR12" s="108">
        <v>2215</v>
      </c>
      <c r="AS12" s="108">
        <v>818551</v>
      </c>
    </row>
    <row r="13" spans="1:45" s="114" customFormat="1" ht="13.5" customHeight="1">
      <c r="A13" s="182"/>
      <c r="B13" s="62">
        <v>25</v>
      </c>
      <c r="C13" s="183"/>
      <c r="D13" s="178">
        <v>854703</v>
      </c>
      <c r="E13" s="178">
        <v>46794677</v>
      </c>
      <c r="F13" s="178">
        <v>781740</v>
      </c>
      <c r="G13" s="178">
        <v>28243588</v>
      </c>
      <c r="H13" s="178">
        <v>248220</v>
      </c>
      <c r="I13" s="178">
        <v>8563251</v>
      </c>
      <c r="J13" s="178">
        <v>145260</v>
      </c>
      <c r="K13" s="178">
        <v>9398332</v>
      </c>
      <c r="L13" s="178">
        <v>24711</v>
      </c>
      <c r="M13" s="178">
        <v>2647418</v>
      </c>
      <c r="N13" s="178">
        <v>120718</v>
      </c>
      <c r="O13" s="178">
        <v>1941305</v>
      </c>
      <c r="P13" s="178">
        <v>17455</v>
      </c>
      <c r="Q13" s="178">
        <v>3183881</v>
      </c>
      <c r="R13" s="189">
        <v>225376</v>
      </c>
      <c r="S13" s="189">
        <v>2509402</v>
      </c>
      <c r="T13" s="190">
        <v>21871</v>
      </c>
      <c r="U13" s="190">
        <v>5088199</v>
      </c>
      <c r="V13" s="191">
        <v>237</v>
      </c>
      <c r="W13" s="191">
        <v>32237</v>
      </c>
      <c r="X13" s="191" t="s">
        <v>98</v>
      </c>
      <c r="Y13" s="191" t="s">
        <v>98</v>
      </c>
      <c r="Z13" s="190">
        <v>1517</v>
      </c>
      <c r="AA13" s="190">
        <v>153401</v>
      </c>
      <c r="AB13" s="190">
        <v>1464</v>
      </c>
      <c r="AC13" s="190">
        <v>257584</v>
      </c>
      <c r="AD13" s="190">
        <v>17854</v>
      </c>
      <c r="AE13" s="190">
        <v>4471383</v>
      </c>
      <c r="AF13" s="191" t="s">
        <v>98</v>
      </c>
      <c r="AG13" s="191" t="s">
        <v>98</v>
      </c>
      <c r="AH13" s="191">
        <v>645</v>
      </c>
      <c r="AI13" s="191">
        <v>148263</v>
      </c>
      <c r="AJ13" s="191">
        <v>154</v>
      </c>
      <c r="AK13" s="191">
        <v>25332</v>
      </c>
      <c r="AL13" s="190">
        <v>51092</v>
      </c>
      <c r="AM13" s="190">
        <v>13462890</v>
      </c>
      <c r="AN13" s="190">
        <v>29176</v>
      </c>
      <c r="AO13" s="190">
        <v>7334443</v>
      </c>
      <c r="AP13" s="190">
        <v>19994</v>
      </c>
      <c r="AQ13" s="190">
        <v>5431572</v>
      </c>
      <c r="AR13" s="190">
        <v>1922</v>
      </c>
      <c r="AS13" s="190">
        <v>696874</v>
      </c>
    </row>
    <row r="14" spans="1:45" ht="6" customHeight="1" thickBot="1">
      <c r="A14" s="167"/>
      <c r="B14" s="167"/>
      <c r="C14" s="16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45" ht="6" customHeight="1">
      <c r="C15" s="172"/>
    </row>
    <row r="16" spans="1:45">
      <c r="A16" s="94" t="s">
        <v>275</v>
      </c>
      <c r="F16" s="192"/>
      <c r="G16" s="192"/>
      <c r="AL16" s="192"/>
      <c r="AM16" s="192"/>
    </row>
    <row r="18" spans="5:39">
      <c r="E18" s="192"/>
      <c r="G18" s="192"/>
      <c r="U18" s="192"/>
      <c r="AM18" s="192"/>
    </row>
  </sheetData>
  <mergeCells count="25">
    <mergeCell ref="A5:C7"/>
    <mergeCell ref="D5:E6"/>
    <mergeCell ref="F5:S5"/>
    <mergeCell ref="T5:AK5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  <mergeCell ref="AL5:AS5"/>
    <mergeCell ref="F6:G6"/>
    <mergeCell ref="H6:I6"/>
    <mergeCell ref="J6:K6"/>
    <mergeCell ref="L6:M6"/>
    <mergeCell ref="N6:O6"/>
    <mergeCell ref="Z6:AA6"/>
    <mergeCell ref="AN6:AO6"/>
    <mergeCell ref="AP6:AQ6"/>
    <mergeCell ref="AR6:AS6"/>
    <mergeCell ref="AL6:AM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53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zoomScaleNormal="100" zoomScaleSheetLayoutView="100" workbookViewId="0"/>
  </sheetViews>
  <sheetFormatPr defaultRowHeight="11.25"/>
  <cols>
    <col min="1" max="1" width="2.83203125" customWidth="1"/>
    <col min="2" max="2" width="34.83203125" customWidth="1"/>
    <col min="3" max="4" width="12.1640625" style="90" customWidth="1"/>
    <col min="5" max="6" width="12.1640625" style="10" customWidth="1"/>
    <col min="7" max="8" width="12.1640625" customWidth="1"/>
  </cols>
  <sheetData>
    <row r="1" spans="1:11" ht="14.25">
      <c r="A1" s="1" t="s">
        <v>0</v>
      </c>
    </row>
    <row r="3" spans="1:11" ht="14.25">
      <c r="A3" s="1" t="s">
        <v>276</v>
      </c>
    </row>
    <row r="4" spans="1:11" ht="15" thickBot="1">
      <c r="A4" s="1"/>
    </row>
    <row r="5" spans="1:11" ht="13.5" customHeight="1">
      <c r="A5" s="246" t="s">
        <v>277</v>
      </c>
      <c r="B5" s="271"/>
      <c r="C5" s="357" t="s">
        <v>278</v>
      </c>
      <c r="D5" s="358"/>
      <c r="E5" s="357" t="s">
        <v>279</v>
      </c>
      <c r="F5" s="358"/>
      <c r="G5" s="357" t="s">
        <v>280</v>
      </c>
      <c r="H5" s="359"/>
    </row>
    <row r="6" spans="1:11" ht="13.5" customHeight="1">
      <c r="A6" s="249"/>
      <c r="B6" s="250"/>
      <c r="C6" s="193" t="s">
        <v>281</v>
      </c>
      <c r="D6" s="194" t="s">
        <v>282</v>
      </c>
      <c r="E6" s="193" t="s">
        <v>281</v>
      </c>
      <c r="F6" s="194" t="s">
        <v>282</v>
      </c>
      <c r="G6" s="195" t="s">
        <v>281</v>
      </c>
      <c r="H6" s="196" t="s">
        <v>282</v>
      </c>
    </row>
    <row r="7" spans="1:11" ht="6" customHeight="1">
      <c r="B7" s="52"/>
      <c r="E7" s="90"/>
      <c r="F7" s="90"/>
      <c r="G7" s="84"/>
      <c r="H7" s="84"/>
    </row>
    <row r="8" spans="1:11" s="153" customFormat="1" ht="18.75" customHeight="1">
      <c r="A8" s="360" t="s">
        <v>283</v>
      </c>
      <c r="B8" s="361"/>
      <c r="C8" s="8" t="s">
        <v>98</v>
      </c>
      <c r="D8" s="8" t="s">
        <v>98</v>
      </c>
      <c r="E8" s="8" t="s">
        <v>98</v>
      </c>
      <c r="F8" s="8" t="s">
        <v>98</v>
      </c>
      <c r="G8" s="12" t="s">
        <v>284</v>
      </c>
      <c r="H8" s="12" t="s">
        <v>284</v>
      </c>
    </row>
    <row r="9" spans="1:11" s="59" customFormat="1" ht="18.75" customHeight="1">
      <c r="A9" s="355" t="s">
        <v>285</v>
      </c>
      <c r="B9" s="356"/>
      <c r="C9" s="8">
        <v>33</v>
      </c>
      <c r="D9" s="8">
        <v>880</v>
      </c>
      <c r="E9" s="8">
        <v>35</v>
      </c>
      <c r="F9" s="8">
        <v>980</v>
      </c>
      <c r="G9" s="12">
        <v>35</v>
      </c>
      <c r="H9" s="12">
        <v>980</v>
      </c>
      <c r="J9"/>
    </row>
    <row r="10" spans="1:11" s="59" customFormat="1" ht="18.75" customHeight="1">
      <c r="A10" s="197"/>
      <c r="B10" s="198" t="s">
        <v>286</v>
      </c>
      <c r="C10" s="8">
        <v>2</v>
      </c>
      <c r="D10" s="8">
        <v>130</v>
      </c>
      <c r="E10" s="8">
        <v>2</v>
      </c>
      <c r="F10" s="8">
        <v>130</v>
      </c>
      <c r="G10" s="12">
        <v>2</v>
      </c>
      <c r="H10" s="12">
        <v>130</v>
      </c>
    </row>
    <row r="11" spans="1:11" s="59" customFormat="1" ht="13.5" customHeight="1">
      <c r="A11" s="197"/>
      <c r="B11" s="198" t="s">
        <v>287</v>
      </c>
      <c r="C11" s="8">
        <v>3</v>
      </c>
      <c r="D11" s="8">
        <v>200</v>
      </c>
      <c r="E11" s="8">
        <v>3</v>
      </c>
      <c r="F11" s="8">
        <v>200</v>
      </c>
      <c r="G11" s="12">
        <v>3</v>
      </c>
      <c r="H11" s="12">
        <v>200</v>
      </c>
    </row>
    <row r="12" spans="1:11" s="59" customFormat="1" ht="13.5" customHeight="1">
      <c r="A12" s="197"/>
      <c r="B12" s="198" t="s">
        <v>288</v>
      </c>
      <c r="C12" s="8">
        <v>13</v>
      </c>
      <c r="D12" s="8">
        <v>550</v>
      </c>
      <c r="E12" s="8">
        <v>15</v>
      </c>
      <c r="F12" s="8">
        <v>650</v>
      </c>
      <c r="G12" s="12">
        <v>15</v>
      </c>
      <c r="H12" s="12">
        <v>650</v>
      </c>
    </row>
    <row r="13" spans="1:11" s="59" customFormat="1" ht="13.5" customHeight="1">
      <c r="A13" s="197"/>
      <c r="B13" s="198" t="s">
        <v>289</v>
      </c>
      <c r="C13" s="8">
        <v>6</v>
      </c>
      <c r="D13" s="8" t="s">
        <v>290</v>
      </c>
      <c r="E13" s="8">
        <v>6</v>
      </c>
      <c r="F13" s="8" t="s">
        <v>290</v>
      </c>
      <c r="G13" s="12">
        <v>6</v>
      </c>
      <c r="H13" s="199" t="s">
        <v>290</v>
      </c>
    </row>
    <row r="14" spans="1:11" s="59" customFormat="1" ht="13.5" customHeight="1">
      <c r="A14" s="197"/>
      <c r="B14" s="198" t="s">
        <v>291</v>
      </c>
      <c r="C14" s="8">
        <v>9</v>
      </c>
      <c r="D14" s="8" t="s">
        <v>290</v>
      </c>
      <c r="E14" s="8">
        <v>9</v>
      </c>
      <c r="F14" s="8" t="s">
        <v>290</v>
      </c>
      <c r="G14" s="12">
        <v>9</v>
      </c>
      <c r="H14" s="199" t="s">
        <v>290</v>
      </c>
    </row>
    <row r="15" spans="1:11" s="59" customFormat="1" ht="18.75" customHeight="1">
      <c r="A15" s="360" t="s">
        <v>292</v>
      </c>
      <c r="B15" s="362"/>
      <c r="C15" s="200">
        <v>15</v>
      </c>
      <c r="D15" s="200">
        <v>419</v>
      </c>
      <c r="E15" s="8">
        <v>30</v>
      </c>
      <c r="F15" s="8">
        <v>889</v>
      </c>
      <c r="G15" s="12">
        <v>30</v>
      </c>
      <c r="H15" s="12">
        <v>540</v>
      </c>
      <c r="K15" s="201"/>
    </row>
    <row r="16" spans="1:11" s="59" customFormat="1" ht="18.75" customHeight="1">
      <c r="A16" s="172"/>
      <c r="B16" s="202" t="s">
        <v>293</v>
      </c>
      <c r="C16" s="200">
        <v>5</v>
      </c>
      <c r="D16" s="200">
        <v>224</v>
      </c>
      <c r="E16" s="200">
        <v>12</v>
      </c>
      <c r="F16" s="200">
        <v>535</v>
      </c>
      <c r="G16" s="203">
        <v>12</v>
      </c>
      <c r="H16" s="12">
        <v>535</v>
      </c>
    </row>
    <row r="17" spans="1:8" s="59" customFormat="1" ht="13.5" customHeight="1">
      <c r="A17" s="172"/>
      <c r="B17" s="202" t="s">
        <v>294</v>
      </c>
      <c r="C17" s="200">
        <v>9</v>
      </c>
      <c r="D17" s="200">
        <v>190</v>
      </c>
      <c r="E17" s="200">
        <v>17</v>
      </c>
      <c r="F17" s="200" t="s">
        <v>290</v>
      </c>
      <c r="G17" s="203">
        <v>17</v>
      </c>
      <c r="H17" s="203" t="s">
        <v>290</v>
      </c>
    </row>
    <row r="18" spans="1:8" s="59" customFormat="1" ht="13.5" customHeight="1">
      <c r="A18" s="172"/>
      <c r="B18" s="202" t="s">
        <v>295</v>
      </c>
      <c r="C18" s="200">
        <v>1</v>
      </c>
      <c r="D18" s="200">
        <v>5</v>
      </c>
      <c r="E18" s="200">
        <v>1</v>
      </c>
      <c r="F18" s="200">
        <v>5</v>
      </c>
      <c r="G18" s="203">
        <v>1</v>
      </c>
      <c r="H18" s="203">
        <v>5</v>
      </c>
    </row>
    <row r="19" spans="1:8" s="59" customFormat="1" ht="18.75" customHeight="1">
      <c r="A19" s="355" t="s">
        <v>296</v>
      </c>
      <c r="B19" s="356"/>
      <c r="C19" s="8">
        <v>3</v>
      </c>
      <c r="D19" s="8">
        <v>97</v>
      </c>
      <c r="E19" s="200" t="s">
        <v>290</v>
      </c>
      <c r="F19" s="200" t="s">
        <v>290</v>
      </c>
      <c r="G19" s="8" t="s">
        <v>290</v>
      </c>
      <c r="H19" s="8" t="s">
        <v>290</v>
      </c>
    </row>
    <row r="20" spans="1:8" s="59" customFormat="1" ht="18.75" customHeight="1">
      <c r="A20" s="197"/>
      <c r="B20" s="198" t="s">
        <v>297</v>
      </c>
      <c r="C20" s="8">
        <v>1</v>
      </c>
      <c r="D20" s="8">
        <v>42</v>
      </c>
      <c r="E20" s="8" t="s">
        <v>290</v>
      </c>
      <c r="F20" s="8" t="s">
        <v>290</v>
      </c>
      <c r="G20" s="8" t="s">
        <v>290</v>
      </c>
      <c r="H20" s="8" t="s">
        <v>290</v>
      </c>
    </row>
    <row r="21" spans="1:8" s="59" customFormat="1" ht="13.5" customHeight="1">
      <c r="A21" s="197"/>
      <c r="B21" s="198" t="s">
        <v>298</v>
      </c>
      <c r="C21" s="8" t="s">
        <v>98</v>
      </c>
      <c r="D21" s="8" t="s">
        <v>98</v>
      </c>
      <c r="E21" s="8" t="s">
        <v>290</v>
      </c>
      <c r="F21" s="8" t="s">
        <v>290</v>
      </c>
      <c r="G21" s="8" t="s">
        <v>290</v>
      </c>
      <c r="H21" s="8" t="s">
        <v>290</v>
      </c>
    </row>
    <row r="22" spans="1:8" s="59" customFormat="1" ht="13.5" customHeight="1">
      <c r="A22" s="197"/>
      <c r="B22" s="198" t="s">
        <v>299</v>
      </c>
      <c r="C22" s="8">
        <v>2</v>
      </c>
      <c r="D22" s="8">
        <v>55</v>
      </c>
      <c r="E22" s="8" t="s">
        <v>290</v>
      </c>
      <c r="F22" s="8" t="s">
        <v>290</v>
      </c>
      <c r="G22" s="8" t="s">
        <v>290</v>
      </c>
      <c r="H22" s="8" t="s">
        <v>290</v>
      </c>
    </row>
    <row r="23" spans="1:8" s="59" customFormat="1" ht="18.75" customHeight="1">
      <c r="A23" s="355" t="s">
        <v>300</v>
      </c>
      <c r="B23" s="356"/>
      <c r="C23" s="8">
        <v>10</v>
      </c>
      <c r="D23" s="8">
        <v>482</v>
      </c>
      <c r="E23" s="8" t="s">
        <v>290</v>
      </c>
      <c r="F23" s="8" t="s">
        <v>290</v>
      </c>
      <c r="G23" s="8" t="s">
        <v>290</v>
      </c>
      <c r="H23" s="8" t="s">
        <v>290</v>
      </c>
    </row>
    <row r="24" spans="1:8" s="59" customFormat="1" ht="18.75" customHeight="1">
      <c r="A24" s="197"/>
      <c r="B24" s="198" t="s">
        <v>301</v>
      </c>
      <c r="C24" s="8">
        <v>4</v>
      </c>
      <c r="D24" s="8">
        <v>267</v>
      </c>
      <c r="E24" s="8" t="s">
        <v>290</v>
      </c>
      <c r="F24" s="8" t="s">
        <v>290</v>
      </c>
      <c r="G24" s="8" t="s">
        <v>290</v>
      </c>
      <c r="H24" s="8" t="s">
        <v>290</v>
      </c>
    </row>
    <row r="25" spans="1:8" s="59" customFormat="1" ht="13.5" customHeight="1">
      <c r="A25" s="197"/>
      <c r="B25" s="198" t="s">
        <v>302</v>
      </c>
      <c r="C25" s="8">
        <v>2</v>
      </c>
      <c r="D25" s="8">
        <v>70</v>
      </c>
      <c r="E25" s="8" t="s">
        <v>290</v>
      </c>
      <c r="F25" s="8" t="s">
        <v>290</v>
      </c>
      <c r="G25" s="8" t="s">
        <v>290</v>
      </c>
      <c r="H25" s="8" t="s">
        <v>290</v>
      </c>
    </row>
    <row r="26" spans="1:8" s="59" customFormat="1" ht="13.5" customHeight="1">
      <c r="A26" s="197"/>
      <c r="B26" s="198" t="s">
        <v>303</v>
      </c>
      <c r="C26" s="8">
        <v>3</v>
      </c>
      <c r="D26" s="8">
        <v>85</v>
      </c>
      <c r="E26" s="8" t="s">
        <v>290</v>
      </c>
      <c r="F26" s="8" t="s">
        <v>290</v>
      </c>
      <c r="G26" s="8" t="s">
        <v>290</v>
      </c>
      <c r="H26" s="8" t="s">
        <v>290</v>
      </c>
    </row>
    <row r="27" spans="1:8" s="59" customFormat="1" ht="13.5" customHeight="1">
      <c r="A27" s="197"/>
      <c r="B27" s="198" t="s">
        <v>304</v>
      </c>
      <c r="C27" s="8" t="s">
        <v>98</v>
      </c>
      <c r="D27" s="8" t="s">
        <v>98</v>
      </c>
      <c r="E27" s="8" t="s">
        <v>290</v>
      </c>
      <c r="F27" s="8" t="s">
        <v>290</v>
      </c>
      <c r="G27" s="8" t="s">
        <v>290</v>
      </c>
      <c r="H27" s="8" t="s">
        <v>290</v>
      </c>
    </row>
    <row r="28" spans="1:8" s="59" customFormat="1" ht="13.5" customHeight="1">
      <c r="A28" s="197"/>
      <c r="B28" s="198" t="s">
        <v>299</v>
      </c>
      <c r="C28" s="8">
        <v>1</v>
      </c>
      <c r="D28" s="8">
        <v>60</v>
      </c>
      <c r="E28" s="8" t="s">
        <v>290</v>
      </c>
      <c r="F28" s="8" t="s">
        <v>290</v>
      </c>
      <c r="G28" s="8" t="s">
        <v>290</v>
      </c>
      <c r="H28" s="8" t="s">
        <v>290</v>
      </c>
    </row>
    <row r="29" spans="1:8" s="59" customFormat="1" ht="18.75" customHeight="1">
      <c r="A29" s="355" t="s">
        <v>305</v>
      </c>
      <c r="B29" s="356"/>
      <c r="C29" s="8" t="s">
        <v>98</v>
      </c>
      <c r="D29" s="8" t="s">
        <v>98</v>
      </c>
      <c r="E29" s="8" t="s">
        <v>290</v>
      </c>
      <c r="F29" s="8" t="s">
        <v>290</v>
      </c>
      <c r="G29" s="8" t="s">
        <v>290</v>
      </c>
      <c r="H29" s="8" t="s">
        <v>290</v>
      </c>
    </row>
    <row r="30" spans="1:8" s="59" customFormat="1" ht="18.75" customHeight="1">
      <c r="A30" s="355" t="s">
        <v>306</v>
      </c>
      <c r="B30" s="356"/>
      <c r="C30" s="8">
        <v>3</v>
      </c>
      <c r="D30" s="8" t="s">
        <v>290</v>
      </c>
      <c r="E30" s="8">
        <v>4</v>
      </c>
      <c r="F30" s="8" t="s">
        <v>290</v>
      </c>
      <c r="G30" s="12">
        <v>4</v>
      </c>
      <c r="H30" s="199" t="s">
        <v>290</v>
      </c>
    </row>
    <row r="31" spans="1:8" s="59" customFormat="1" ht="18.75" customHeight="1">
      <c r="A31" s="197"/>
      <c r="B31" s="198" t="s">
        <v>307</v>
      </c>
      <c r="C31" s="8">
        <v>2</v>
      </c>
      <c r="D31" s="8" t="s">
        <v>290</v>
      </c>
      <c r="E31" s="8">
        <v>2</v>
      </c>
      <c r="F31" s="8" t="s">
        <v>290</v>
      </c>
      <c r="G31" s="12">
        <v>2</v>
      </c>
      <c r="H31" s="199" t="s">
        <v>290</v>
      </c>
    </row>
    <row r="32" spans="1:8" s="59" customFormat="1" ht="13.5" customHeight="1">
      <c r="A32" s="197"/>
      <c r="B32" s="198" t="s">
        <v>308</v>
      </c>
      <c r="C32" s="8">
        <v>1</v>
      </c>
      <c r="D32" s="8" t="s">
        <v>290</v>
      </c>
      <c r="E32" s="8">
        <v>1</v>
      </c>
      <c r="F32" s="8" t="s">
        <v>290</v>
      </c>
      <c r="G32" s="12">
        <v>1</v>
      </c>
      <c r="H32" s="199" t="s">
        <v>290</v>
      </c>
    </row>
    <row r="33" spans="1:9" s="59" customFormat="1" ht="13.5" customHeight="1">
      <c r="A33" s="197"/>
      <c r="B33" s="198" t="s">
        <v>309</v>
      </c>
      <c r="C33" s="8" t="s">
        <v>98</v>
      </c>
      <c r="D33" s="8" t="s">
        <v>98</v>
      </c>
      <c r="E33" s="8">
        <v>1</v>
      </c>
      <c r="F33" s="8" t="s">
        <v>290</v>
      </c>
      <c r="G33" s="12">
        <v>1</v>
      </c>
      <c r="H33" s="12" t="s">
        <v>290</v>
      </c>
    </row>
    <row r="34" spans="1:9" s="59" customFormat="1" ht="18.75" customHeight="1">
      <c r="A34" s="355" t="s">
        <v>310</v>
      </c>
      <c r="B34" s="356"/>
      <c r="C34" s="8" t="s">
        <v>98</v>
      </c>
      <c r="D34" s="8" t="s">
        <v>98</v>
      </c>
      <c r="E34" s="8" t="s">
        <v>98</v>
      </c>
      <c r="F34" s="8" t="s">
        <v>98</v>
      </c>
      <c r="G34" s="12" t="s">
        <v>98</v>
      </c>
      <c r="H34" s="12" t="s">
        <v>98</v>
      </c>
    </row>
    <row r="35" spans="1:9" s="59" customFormat="1" ht="18.75" customHeight="1">
      <c r="A35" s="355" t="s">
        <v>311</v>
      </c>
      <c r="B35" s="356"/>
      <c r="C35" s="8">
        <v>122</v>
      </c>
      <c r="D35" s="8">
        <v>10088</v>
      </c>
      <c r="E35" s="8">
        <v>140</v>
      </c>
      <c r="F35" s="8">
        <v>11512</v>
      </c>
      <c r="G35" s="12">
        <v>138</v>
      </c>
      <c r="H35" s="12">
        <v>12357</v>
      </c>
      <c r="I35" s="201"/>
    </row>
    <row r="36" spans="1:9" s="59" customFormat="1" ht="18.75" customHeight="1">
      <c r="A36" s="197"/>
      <c r="B36" s="198" t="s">
        <v>312</v>
      </c>
      <c r="C36" s="8">
        <v>2</v>
      </c>
      <c r="D36" s="8">
        <v>4</v>
      </c>
      <c r="E36" s="8">
        <v>2</v>
      </c>
      <c r="F36" s="8">
        <v>4</v>
      </c>
      <c r="G36" s="12">
        <v>2</v>
      </c>
      <c r="H36" s="12">
        <v>4</v>
      </c>
    </row>
    <row r="37" spans="1:9" s="59" customFormat="1" ht="13.5" customHeight="1">
      <c r="A37" s="197"/>
      <c r="B37" s="198" t="s">
        <v>313</v>
      </c>
      <c r="C37" s="8">
        <v>1</v>
      </c>
      <c r="D37" s="8">
        <v>20</v>
      </c>
      <c r="E37" s="8">
        <v>1</v>
      </c>
      <c r="F37" s="8">
        <v>20</v>
      </c>
      <c r="G37" s="12">
        <v>1</v>
      </c>
      <c r="H37" s="12">
        <v>20</v>
      </c>
    </row>
    <row r="38" spans="1:9" s="59" customFormat="1" ht="13.5" customHeight="1">
      <c r="A38" s="197"/>
      <c r="B38" s="198" t="s">
        <v>314</v>
      </c>
      <c r="C38" s="8">
        <v>1</v>
      </c>
      <c r="D38" s="8">
        <v>40</v>
      </c>
      <c r="E38" s="8">
        <v>1</v>
      </c>
      <c r="F38" s="8">
        <v>40</v>
      </c>
      <c r="G38" s="12">
        <v>1</v>
      </c>
      <c r="H38" s="12">
        <v>40</v>
      </c>
    </row>
    <row r="39" spans="1:9" s="59" customFormat="1" ht="13.5" customHeight="1">
      <c r="A39" s="197"/>
      <c r="B39" s="198" t="s">
        <v>315</v>
      </c>
      <c r="C39" s="8">
        <v>97</v>
      </c>
      <c r="D39" s="8">
        <v>9808</v>
      </c>
      <c r="E39" s="8">
        <v>116</v>
      </c>
      <c r="F39" s="8">
        <v>11278</v>
      </c>
      <c r="G39" s="12">
        <v>123</v>
      </c>
      <c r="H39" s="12">
        <v>11913</v>
      </c>
    </row>
    <row r="40" spans="1:9" s="59" customFormat="1" ht="13.5" customHeight="1">
      <c r="A40" s="197"/>
      <c r="B40" s="198" t="s">
        <v>316</v>
      </c>
      <c r="C40" s="8">
        <v>2</v>
      </c>
      <c r="D40" s="8">
        <v>90</v>
      </c>
      <c r="E40" s="8">
        <v>2</v>
      </c>
      <c r="F40" s="8">
        <v>90</v>
      </c>
      <c r="G40" s="12">
        <v>2</v>
      </c>
      <c r="H40" s="12">
        <v>90</v>
      </c>
    </row>
    <row r="41" spans="1:9" s="59" customFormat="1" ht="13.5" customHeight="1">
      <c r="A41" s="197"/>
      <c r="B41" s="198" t="s">
        <v>317</v>
      </c>
      <c r="C41" s="8" t="s">
        <v>290</v>
      </c>
      <c r="D41" s="8" t="s">
        <v>290</v>
      </c>
      <c r="E41" s="8">
        <v>2</v>
      </c>
      <c r="F41" s="8">
        <v>70</v>
      </c>
      <c r="G41" s="12">
        <v>2</v>
      </c>
      <c r="H41" s="12">
        <v>70</v>
      </c>
    </row>
    <row r="42" spans="1:9" s="59" customFormat="1" ht="13.5" customHeight="1">
      <c r="A42" s="197"/>
      <c r="B42" s="198" t="s">
        <v>318</v>
      </c>
      <c r="C42" s="8" t="s">
        <v>290</v>
      </c>
      <c r="D42" s="8" t="s">
        <v>290</v>
      </c>
      <c r="E42" s="8">
        <v>2</v>
      </c>
      <c r="F42" s="8">
        <v>50</v>
      </c>
      <c r="G42" s="12">
        <v>2</v>
      </c>
      <c r="H42" s="12">
        <v>50</v>
      </c>
    </row>
    <row r="43" spans="1:9" s="59" customFormat="1" ht="18.75" customHeight="1">
      <c r="A43" s="197"/>
      <c r="B43" s="198" t="s">
        <v>319</v>
      </c>
      <c r="C43" s="8">
        <v>2</v>
      </c>
      <c r="D43" s="8">
        <v>50</v>
      </c>
      <c r="E43" s="29" t="s">
        <v>290</v>
      </c>
      <c r="F43" s="8" t="s">
        <v>290</v>
      </c>
      <c r="G43" s="199" t="s">
        <v>290</v>
      </c>
      <c r="H43" s="199" t="s">
        <v>290</v>
      </c>
    </row>
    <row r="44" spans="1:9" s="59" customFormat="1" ht="13.5" customHeight="1">
      <c r="A44" s="197"/>
      <c r="B44" s="198" t="s">
        <v>320</v>
      </c>
      <c r="C44" s="8">
        <v>1</v>
      </c>
      <c r="D44" s="8">
        <v>50</v>
      </c>
      <c r="E44" s="8" t="s">
        <v>290</v>
      </c>
      <c r="F44" s="8" t="s">
        <v>290</v>
      </c>
      <c r="G44" s="199" t="s">
        <v>290</v>
      </c>
      <c r="H44" s="199" t="s">
        <v>290</v>
      </c>
    </row>
    <row r="45" spans="1:9" s="59" customFormat="1" ht="13.5" customHeight="1">
      <c r="A45" s="197"/>
      <c r="B45" s="198" t="s">
        <v>321</v>
      </c>
      <c r="C45" s="8">
        <v>3</v>
      </c>
      <c r="D45" s="8" t="s">
        <v>290</v>
      </c>
      <c r="E45" s="8">
        <v>3</v>
      </c>
      <c r="F45" s="8" t="s">
        <v>290</v>
      </c>
      <c r="G45" s="12">
        <v>3</v>
      </c>
      <c r="H45" s="199" t="s">
        <v>290</v>
      </c>
    </row>
    <row r="46" spans="1:9" s="59" customFormat="1" ht="13.5" customHeight="1">
      <c r="A46" s="197"/>
      <c r="B46" s="198" t="s">
        <v>322</v>
      </c>
      <c r="C46" s="8">
        <v>11</v>
      </c>
      <c r="D46" s="8" t="s">
        <v>290</v>
      </c>
      <c r="E46" s="8">
        <v>11</v>
      </c>
      <c r="F46" s="8" t="s">
        <v>290</v>
      </c>
      <c r="G46" s="12" t="s">
        <v>98</v>
      </c>
      <c r="H46" s="199" t="s">
        <v>98</v>
      </c>
    </row>
    <row r="47" spans="1:9" s="59" customFormat="1" ht="13.5" customHeight="1">
      <c r="A47" s="197"/>
      <c r="B47" s="198" t="s">
        <v>299</v>
      </c>
      <c r="C47" s="8">
        <v>2</v>
      </c>
      <c r="D47" s="8">
        <v>70</v>
      </c>
      <c r="E47" s="8" t="s">
        <v>98</v>
      </c>
      <c r="F47" s="8" t="s">
        <v>98</v>
      </c>
      <c r="G47" s="12">
        <v>2</v>
      </c>
      <c r="H47" s="12">
        <v>170</v>
      </c>
    </row>
    <row r="48" spans="1:9" s="153" customFormat="1" ht="17.25" customHeight="1">
      <c r="A48" s="355" t="s">
        <v>323</v>
      </c>
      <c r="B48" s="356"/>
      <c r="C48" s="8" t="s">
        <v>98</v>
      </c>
      <c r="D48" s="8" t="s">
        <v>98</v>
      </c>
      <c r="E48" s="8" t="s">
        <v>98</v>
      </c>
      <c r="F48" s="8" t="s">
        <v>98</v>
      </c>
      <c r="G48" s="12" t="s">
        <v>98</v>
      </c>
      <c r="H48" s="12" t="s">
        <v>98</v>
      </c>
    </row>
    <row r="49" spans="1:8" s="153" customFormat="1" ht="17.25" customHeight="1">
      <c r="A49" s="360" t="s">
        <v>324</v>
      </c>
      <c r="B49" s="361"/>
      <c r="C49" s="29">
        <v>76</v>
      </c>
      <c r="D49" s="29">
        <v>4496</v>
      </c>
      <c r="E49" s="29">
        <v>96</v>
      </c>
      <c r="F49" s="29">
        <v>5713</v>
      </c>
      <c r="G49" s="178">
        <v>102</v>
      </c>
      <c r="H49" s="178">
        <v>5975</v>
      </c>
    </row>
    <row r="50" spans="1:8" s="153" customFormat="1" ht="18.75" customHeight="1">
      <c r="A50" s="172"/>
      <c r="B50" s="202" t="s">
        <v>325</v>
      </c>
      <c r="C50" s="29">
        <v>15</v>
      </c>
      <c r="D50" s="29">
        <v>867</v>
      </c>
      <c r="E50" s="29">
        <v>17</v>
      </c>
      <c r="F50" s="29">
        <v>992</v>
      </c>
      <c r="G50" s="178">
        <v>17</v>
      </c>
      <c r="H50" s="178">
        <v>988</v>
      </c>
    </row>
    <row r="51" spans="1:8" s="153" customFormat="1" ht="18.75" customHeight="1">
      <c r="A51" s="172"/>
      <c r="B51" s="202" t="s">
        <v>326</v>
      </c>
      <c r="C51" s="8">
        <v>5</v>
      </c>
      <c r="D51" s="8" t="s">
        <v>290</v>
      </c>
      <c r="E51" s="8">
        <v>5</v>
      </c>
      <c r="F51" s="8" t="s">
        <v>290</v>
      </c>
      <c r="G51" s="178">
        <v>5</v>
      </c>
      <c r="H51" s="199" t="s">
        <v>290</v>
      </c>
    </row>
    <row r="52" spans="1:8" s="94" customFormat="1" ht="13.5" customHeight="1">
      <c r="A52" s="172"/>
      <c r="B52" s="202" t="s">
        <v>327</v>
      </c>
      <c r="C52" s="29">
        <v>56</v>
      </c>
      <c r="D52" s="29">
        <v>3629</v>
      </c>
      <c r="E52" s="29">
        <v>74</v>
      </c>
      <c r="F52" s="29" t="s">
        <v>290</v>
      </c>
      <c r="G52" s="178">
        <v>80</v>
      </c>
      <c r="H52" s="178">
        <v>4987</v>
      </c>
    </row>
    <row r="53" spans="1:8" ht="6" customHeight="1" thickBot="1">
      <c r="A53" s="204"/>
      <c r="B53" s="205"/>
      <c r="C53" s="206"/>
      <c r="D53" s="206"/>
      <c r="E53" s="206"/>
      <c r="F53" s="206"/>
      <c r="G53" s="207"/>
      <c r="H53" s="207"/>
    </row>
    <row r="54" spans="1:8" ht="5.25" customHeight="1"/>
    <row r="55" spans="1:8">
      <c r="A55" t="s">
        <v>328</v>
      </c>
    </row>
    <row r="56" spans="1:8">
      <c r="B56" t="s">
        <v>329</v>
      </c>
    </row>
    <row r="57" spans="1:8">
      <c r="B57" t="s">
        <v>330</v>
      </c>
    </row>
    <row r="58" spans="1:8">
      <c r="B58" t="s">
        <v>331</v>
      </c>
    </row>
  </sheetData>
  <mergeCells count="15">
    <mergeCell ref="A35:B35"/>
    <mergeCell ref="A48:B48"/>
    <mergeCell ref="A49:B49"/>
    <mergeCell ref="A15:B15"/>
    <mergeCell ref="A19:B19"/>
    <mergeCell ref="A23:B23"/>
    <mergeCell ref="A29:B29"/>
    <mergeCell ref="A30:B30"/>
    <mergeCell ref="A34:B34"/>
    <mergeCell ref="A9:B9"/>
    <mergeCell ref="A5:B6"/>
    <mergeCell ref="C5:D5"/>
    <mergeCell ref="E5:F5"/>
    <mergeCell ref="G5:H5"/>
    <mergeCell ref="A8:B8"/>
  </mergeCells>
  <phoneticPr fontId="3"/>
  <printOptions horizontalCentered="1"/>
  <pageMargins left="0.27" right="0.25" top="0.59055118110236227" bottom="0.59055118110236227" header="0.27559055118110237" footer="0.35433070866141736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workbookViewId="0"/>
  </sheetViews>
  <sheetFormatPr defaultRowHeight="11.25"/>
  <cols>
    <col min="1" max="1" width="5.33203125" style="94" customWidth="1"/>
    <col min="2" max="2" width="3.83203125" style="94" customWidth="1"/>
    <col min="3" max="3" width="6.33203125" style="94" customWidth="1"/>
    <col min="4" max="12" width="12.83203125" style="94" customWidth="1"/>
    <col min="13" max="16384" width="9.33203125" style="94"/>
  </cols>
  <sheetData>
    <row r="1" spans="1:12" ht="14.25">
      <c r="A1" s="96" t="s">
        <v>0</v>
      </c>
      <c r="B1" s="96"/>
      <c r="C1" s="96"/>
    </row>
    <row r="3" spans="1:12" ht="14.25">
      <c r="A3" s="96" t="s">
        <v>332</v>
      </c>
    </row>
    <row r="4" spans="1:12" ht="15" thickBot="1">
      <c r="B4" s="96"/>
      <c r="C4" s="96"/>
    </row>
    <row r="5" spans="1:12" ht="13.5" customHeight="1">
      <c r="A5" s="296" t="s">
        <v>179</v>
      </c>
      <c r="B5" s="296"/>
      <c r="C5" s="352"/>
      <c r="D5" s="336" t="s">
        <v>333</v>
      </c>
      <c r="E5" s="325" t="s">
        <v>334</v>
      </c>
      <c r="F5" s="325"/>
      <c r="G5" s="337"/>
      <c r="H5" s="337" t="s">
        <v>335</v>
      </c>
      <c r="I5" s="338"/>
      <c r="J5" s="338"/>
      <c r="K5" s="338"/>
      <c r="L5" s="340" t="s">
        <v>336</v>
      </c>
    </row>
    <row r="6" spans="1:12" ht="13.5" customHeight="1">
      <c r="A6" s="363"/>
      <c r="B6" s="363"/>
      <c r="C6" s="347"/>
      <c r="D6" s="354"/>
      <c r="E6" s="149" t="s">
        <v>220</v>
      </c>
      <c r="F6" s="149" t="s">
        <v>337</v>
      </c>
      <c r="G6" s="176" t="s">
        <v>338</v>
      </c>
      <c r="H6" s="149" t="s">
        <v>220</v>
      </c>
      <c r="I6" s="149" t="s">
        <v>337</v>
      </c>
      <c r="J6" s="149" t="s">
        <v>339</v>
      </c>
      <c r="K6" s="176" t="s">
        <v>340</v>
      </c>
      <c r="L6" s="341"/>
    </row>
    <row r="7" spans="1:12" ht="6" customHeight="1">
      <c r="A7" s="208"/>
      <c r="B7" s="209"/>
      <c r="C7" s="210"/>
    </row>
    <row r="8" spans="1:12" s="153" customFormat="1" ht="13.5" customHeight="1">
      <c r="A8" s="54" t="s">
        <v>341</v>
      </c>
      <c r="B8" s="54">
        <v>22</v>
      </c>
      <c r="C8" s="55" t="s">
        <v>63</v>
      </c>
      <c r="D8" s="57">
        <v>105</v>
      </c>
      <c r="E8" s="57">
        <v>10618</v>
      </c>
      <c r="F8" s="57">
        <v>3831</v>
      </c>
      <c r="G8" s="57">
        <v>6787</v>
      </c>
      <c r="H8" s="57">
        <v>11421</v>
      </c>
      <c r="I8" s="57">
        <v>4357</v>
      </c>
      <c r="J8" s="57">
        <v>2353</v>
      </c>
      <c r="K8" s="57">
        <v>4711</v>
      </c>
      <c r="L8" s="57">
        <v>324</v>
      </c>
    </row>
    <row r="9" spans="1:12" s="153" customFormat="1" ht="13.5" customHeight="1">
      <c r="A9" s="54"/>
      <c r="B9" s="54">
        <v>23</v>
      </c>
      <c r="C9" s="55"/>
      <c r="D9" s="57">
        <v>109</v>
      </c>
      <c r="E9" s="57">
        <v>10892</v>
      </c>
      <c r="F9" s="57">
        <v>3983</v>
      </c>
      <c r="G9" s="57">
        <v>6909</v>
      </c>
      <c r="H9" s="57">
        <v>11456</v>
      </c>
      <c r="I9" s="57">
        <v>4290</v>
      </c>
      <c r="J9" s="57">
        <v>2369</v>
      </c>
      <c r="K9" s="57">
        <v>4797</v>
      </c>
      <c r="L9" s="57">
        <v>350</v>
      </c>
    </row>
    <row r="10" spans="1:12" s="153" customFormat="1" ht="13.5" customHeight="1">
      <c r="A10" s="211"/>
      <c r="B10" s="54">
        <v>24</v>
      </c>
      <c r="C10" s="154"/>
      <c r="D10" s="57">
        <v>116</v>
      </c>
      <c r="E10" s="57">
        <v>11278</v>
      </c>
      <c r="F10" s="57">
        <v>4153</v>
      </c>
      <c r="G10" s="57">
        <v>7125</v>
      </c>
      <c r="H10" s="57">
        <v>11908</v>
      </c>
      <c r="I10" s="57">
        <v>4539</v>
      </c>
      <c r="J10" s="57">
        <v>2416</v>
      </c>
      <c r="K10" s="57">
        <v>4953</v>
      </c>
      <c r="L10" s="57">
        <v>123</v>
      </c>
    </row>
    <row r="11" spans="1:12" s="153" customFormat="1" ht="13.5" customHeight="1">
      <c r="A11" s="211"/>
      <c r="B11" s="54">
        <v>25</v>
      </c>
      <c r="C11" s="154"/>
      <c r="D11" s="44">
        <v>123</v>
      </c>
      <c r="E11" s="44">
        <v>11913</v>
      </c>
      <c r="F11" s="131">
        <v>4451</v>
      </c>
      <c r="G11" s="131">
        <v>7462</v>
      </c>
      <c r="H11" s="44">
        <v>12478</v>
      </c>
      <c r="I11" s="44">
        <v>4848</v>
      </c>
      <c r="J11" s="44">
        <v>2536</v>
      </c>
      <c r="K11" s="44">
        <v>5094</v>
      </c>
      <c r="L11" s="57">
        <v>32</v>
      </c>
    </row>
    <row r="12" spans="1:12" s="159" customFormat="1" ht="13.5" customHeight="1">
      <c r="A12" s="212"/>
      <c r="B12" s="62">
        <v>26</v>
      </c>
      <c r="C12" s="156"/>
      <c r="D12" s="177">
        <v>131</v>
      </c>
      <c r="E12" s="177">
        <v>12274</v>
      </c>
      <c r="F12" s="177">
        <v>4642</v>
      </c>
      <c r="G12" s="177">
        <v>7632</v>
      </c>
      <c r="H12" s="177">
        <v>13274</v>
      </c>
      <c r="I12" s="177">
        <v>5313</v>
      </c>
      <c r="J12" s="177">
        <v>2730</v>
      </c>
      <c r="K12" s="177">
        <v>5231</v>
      </c>
      <c r="L12" s="213" t="s">
        <v>98</v>
      </c>
    </row>
    <row r="13" spans="1:12" s="153" customFormat="1" ht="18.75" customHeight="1">
      <c r="B13" s="330" t="s">
        <v>342</v>
      </c>
      <c r="C13" s="331"/>
      <c r="D13" s="44">
        <v>60</v>
      </c>
      <c r="E13" s="44">
        <v>6555</v>
      </c>
      <c r="F13" s="44">
        <v>2285</v>
      </c>
      <c r="G13" s="44">
        <v>4270</v>
      </c>
      <c r="H13" s="44">
        <v>7225</v>
      </c>
      <c r="I13" s="44">
        <v>2725</v>
      </c>
      <c r="J13" s="44">
        <v>1510</v>
      </c>
      <c r="K13" s="44">
        <v>2990</v>
      </c>
      <c r="L13" s="8" t="s">
        <v>98</v>
      </c>
    </row>
    <row r="14" spans="1:12" s="153" customFormat="1" ht="13.5" customHeight="1">
      <c r="B14" s="330" t="s">
        <v>343</v>
      </c>
      <c r="C14" s="331"/>
      <c r="D14" s="44">
        <v>71</v>
      </c>
      <c r="E14" s="44">
        <v>5719</v>
      </c>
      <c r="F14" s="44">
        <v>2357</v>
      </c>
      <c r="G14" s="44">
        <v>3362</v>
      </c>
      <c r="H14" s="44">
        <v>6049</v>
      </c>
      <c r="I14" s="44">
        <v>2588</v>
      </c>
      <c r="J14" s="44">
        <v>1220</v>
      </c>
      <c r="K14" s="44">
        <v>2241</v>
      </c>
      <c r="L14" s="8" t="s">
        <v>98</v>
      </c>
    </row>
    <row r="15" spans="1:12" ht="6" customHeight="1" thickBot="1">
      <c r="A15" s="214"/>
      <c r="B15" s="214"/>
      <c r="C15" s="215"/>
      <c r="D15" s="71"/>
      <c r="E15" s="71"/>
      <c r="F15" s="71"/>
      <c r="G15" s="71"/>
      <c r="H15" s="71"/>
      <c r="I15" s="71"/>
      <c r="J15" s="71"/>
      <c r="K15" s="71"/>
      <c r="L15" s="167"/>
    </row>
    <row r="16" spans="1:12" ht="6" customHeight="1"/>
    <row r="17" spans="1:11">
      <c r="A17" s="97" t="s">
        <v>344</v>
      </c>
      <c r="E17" s="192"/>
      <c r="F17" s="192"/>
      <c r="G17" s="192"/>
      <c r="H17" s="192"/>
      <c r="I17" s="192"/>
      <c r="J17" s="192"/>
      <c r="K17" s="192"/>
    </row>
    <row r="19" spans="1:11">
      <c r="E19" s="192"/>
      <c r="F19" s="192"/>
      <c r="G19" s="192"/>
      <c r="H19" s="192"/>
      <c r="I19" s="192"/>
      <c r="J19" s="192"/>
      <c r="K19" s="192"/>
    </row>
    <row r="20" spans="1:11">
      <c r="E20" s="192"/>
      <c r="H20" s="192"/>
    </row>
  </sheetData>
  <mergeCells count="7">
    <mergeCell ref="L5:L6"/>
    <mergeCell ref="B13:C13"/>
    <mergeCell ref="B14:C14"/>
    <mergeCell ref="A5:C6"/>
    <mergeCell ref="D5:D6"/>
    <mergeCell ref="E5:G5"/>
    <mergeCell ref="H5:K5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/>
  </sheetViews>
  <sheetFormatPr defaultRowHeight="11.25"/>
  <cols>
    <col min="1" max="1" width="18.83203125" customWidth="1"/>
    <col min="2" max="3" width="12.83203125" hidden="1" customWidth="1"/>
    <col min="4" max="9" width="12.83203125" customWidth="1"/>
  </cols>
  <sheetData>
    <row r="1" spans="1:9" ht="14.25">
      <c r="A1" s="1" t="s">
        <v>0</v>
      </c>
    </row>
    <row r="3" spans="1:9" ht="14.25">
      <c r="A3" s="1" t="s">
        <v>345</v>
      </c>
    </row>
    <row r="4" spans="1:9" ht="14.25">
      <c r="A4" s="1"/>
    </row>
    <row r="5" spans="1:9" s="46" customFormat="1" ht="14.25">
      <c r="A5" s="46" t="s">
        <v>346</v>
      </c>
    </row>
    <row r="6" spans="1:9" ht="12" thickBot="1">
      <c r="F6" s="364"/>
      <c r="G6" s="365"/>
      <c r="H6" s="364" t="s">
        <v>116</v>
      </c>
      <c r="I6" s="365"/>
    </row>
    <row r="7" spans="1:9" ht="13.5" customHeight="1">
      <c r="A7" s="275" t="s">
        <v>347</v>
      </c>
      <c r="B7" s="357" t="s">
        <v>348</v>
      </c>
      <c r="C7" s="358"/>
      <c r="D7" s="357" t="s">
        <v>349</v>
      </c>
      <c r="E7" s="359"/>
      <c r="F7" s="357" t="s">
        <v>350</v>
      </c>
      <c r="G7" s="359"/>
      <c r="H7" s="357" t="s">
        <v>351</v>
      </c>
      <c r="I7" s="359"/>
    </row>
    <row r="8" spans="1:9" ht="13.5" customHeight="1">
      <c r="A8" s="289"/>
      <c r="B8" s="216" t="s">
        <v>352</v>
      </c>
      <c r="C8" s="48" t="s">
        <v>353</v>
      </c>
      <c r="D8" s="48" t="s">
        <v>352</v>
      </c>
      <c r="E8" s="48" t="s">
        <v>353</v>
      </c>
      <c r="F8" s="47" t="s">
        <v>352</v>
      </c>
      <c r="G8" s="217" t="s">
        <v>353</v>
      </c>
      <c r="H8" s="47" t="s">
        <v>352</v>
      </c>
      <c r="I8" s="217" t="s">
        <v>353</v>
      </c>
    </row>
    <row r="9" spans="1:9" ht="6" customHeight="1">
      <c r="A9" s="52"/>
      <c r="F9" s="84"/>
      <c r="G9" s="84"/>
      <c r="H9" s="84"/>
      <c r="I9" s="84"/>
    </row>
    <row r="10" spans="1:9" s="59" customFormat="1" ht="13.5" customHeight="1">
      <c r="A10" s="218" t="s">
        <v>354</v>
      </c>
      <c r="B10" s="57">
        <v>46510</v>
      </c>
      <c r="C10" s="57">
        <v>33743</v>
      </c>
      <c r="D10" s="57">
        <v>43580</v>
      </c>
      <c r="E10" s="57">
        <v>32269</v>
      </c>
      <c r="F10" s="57">
        <v>47550</v>
      </c>
      <c r="G10" s="57">
        <v>30835</v>
      </c>
      <c r="H10" s="219">
        <v>51520</v>
      </c>
      <c r="I10" s="219">
        <v>29015</v>
      </c>
    </row>
    <row r="11" spans="1:9" s="59" customFormat="1" ht="13.5" customHeight="1">
      <c r="A11" s="55" t="s">
        <v>355</v>
      </c>
      <c r="B11" s="8" t="s">
        <v>290</v>
      </c>
      <c r="C11" s="8">
        <v>27282</v>
      </c>
      <c r="D11" s="8" t="s">
        <v>290</v>
      </c>
      <c r="E11" s="57">
        <v>25406</v>
      </c>
      <c r="F11" s="8" t="s">
        <v>290</v>
      </c>
      <c r="G11" s="59">
        <v>23975</v>
      </c>
      <c r="H11" s="199" t="s">
        <v>290</v>
      </c>
      <c r="I11" s="219">
        <v>22035</v>
      </c>
    </row>
    <row r="12" spans="1:9" s="59" customFormat="1" ht="13.5" customHeight="1">
      <c r="A12" s="55" t="s">
        <v>356</v>
      </c>
      <c r="B12" s="29" t="s">
        <v>290</v>
      </c>
      <c r="C12" s="29">
        <v>399</v>
      </c>
      <c r="D12" s="29" t="s">
        <v>290</v>
      </c>
      <c r="E12" s="44">
        <v>573</v>
      </c>
      <c r="F12" s="29" t="s">
        <v>290</v>
      </c>
      <c r="G12" s="59">
        <v>587</v>
      </c>
      <c r="H12" s="220" t="s">
        <v>290</v>
      </c>
      <c r="I12" s="177">
        <v>564</v>
      </c>
    </row>
    <row r="13" spans="1:9" s="59" customFormat="1" ht="13.5" customHeight="1">
      <c r="A13" s="55" t="s">
        <v>357</v>
      </c>
      <c r="B13" s="29" t="s">
        <v>290</v>
      </c>
      <c r="C13" s="29">
        <v>1835</v>
      </c>
      <c r="D13" s="29" t="s">
        <v>290</v>
      </c>
      <c r="E13" s="44">
        <v>1613</v>
      </c>
      <c r="F13" s="29" t="s">
        <v>290</v>
      </c>
      <c r="G13" s="59">
        <v>1746</v>
      </c>
      <c r="H13" s="220" t="s">
        <v>290</v>
      </c>
      <c r="I13" s="177">
        <v>1786</v>
      </c>
    </row>
    <row r="14" spans="1:9" s="59" customFormat="1" ht="13.5" customHeight="1">
      <c r="A14" s="55" t="s">
        <v>358</v>
      </c>
      <c r="B14" s="29" t="s">
        <v>290</v>
      </c>
      <c r="C14" s="29">
        <v>570</v>
      </c>
      <c r="D14" s="29" t="s">
        <v>290</v>
      </c>
      <c r="E14" s="44">
        <v>659</v>
      </c>
      <c r="F14" s="29" t="s">
        <v>290</v>
      </c>
      <c r="G14" s="59">
        <v>744</v>
      </c>
      <c r="H14" s="220" t="s">
        <v>290</v>
      </c>
      <c r="I14" s="177">
        <v>936</v>
      </c>
    </row>
    <row r="15" spans="1:9" s="59" customFormat="1" ht="13.5" customHeight="1">
      <c r="A15" s="55" t="s">
        <v>359</v>
      </c>
      <c r="B15" s="29" t="s">
        <v>290</v>
      </c>
      <c r="C15" s="29">
        <v>3657</v>
      </c>
      <c r="D15" s="29" t="s">
        <v>290</v>
      </c>
      <c r="E15" s="44">
        <v>4018</v>
      </c>
      <c r="F15" s="29" t="s">
        <v>290</v>
      </c>
      <c r="G15" s="59">
        <v>3783</v>
      </c>
      <c r="H15" s="220" t="s">
        <v>290</v>
      </c>
      <c r="I15" s="177">
        <v>3694</v>
      </c>
    </row>
    <row r="16" spans="1:9" ht="6" customHeight="1" thickBot="1">
      <c r="A16" s="221"/>
      <c r="B16" s="71"/>
      <c r="C16" s="71"/>
      <c r="D16" s="71"/>
      <c r="E16" s="71"/>
      <c r="F16" s="222"/>
      <c r="G16" s="222"/>
      <c r="H16" s="222"/>
      <c r="I16" s="222"/>
    </row>
    <row r="17" spans="1:2" ht="6" customHeight="1"/>
    <row r="18" spans="1:2">
      <c r="A18" s="97" t="s">
        <v>360</v>
      </c>
      <c r="B18" s="97"/>
    </row>
  </sheetData>
  <mergeCells count="7">
    <mergeCell ref="F6:G6"/>
    <mergeCell ref="H6:I6"/>
    <mergeCell ref="A7:A8"/>
    <mergeCell ref="B7:C7"/>
    <mergeCell ref="D7:E7"/>
    <mergeCell ref="F7:G7"/>
    <mergeCell ref="H7:I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/>
  </sheetViews>
  <sheetFormatPr defaultRowHeight="11.25"/>
  <cols>
    <col min="1" max="1" width="12.6640625" customWidth="1"/>
    <col min="2" max="3" width="12.83203125" hidden="1" customWidth="1"/>
    <col min="4" max="7" width="12.83203125" customWidth="1"/>
    <col min="8" max="9" width="12.6640625" customWidth="1"/>
  </cols>
  <sheetData>
    <row r="1" spans="1:9" ht="14.25">
      <c r="A1" s="1" t="s">
        <v>0</v>
      </c>
    </row>
    <row r="3" spans="1:9" ht="14.25">
      <c r="A3" s="1" t="s">
        <v>345</v>
      </c>
    </row>
    <row r="4" spans="1:9" ht="14.25">
      <c r="A4" s="1"/>
    </row>
    <row r="5" spans="1:9" s="46" customFormat="1" ht="14.25">
      <c r="A5" s="46" t="s">
        <v>361</v>
      </c>
    </row>
    <row r="6" spans="1:9" ht="12" thickBot="1">
      <c r="F6" s="366"/>
      <c r="G6" s="245"/>
      <c r="H6" s="366" t="s">
        <v>116</v>
      </c>
      <c r="I6" s="245"/>
    </row>
    <row r="7" spans="1:9" ht="13.5" customHeight="1">
      <c r="A7" s="275" t="s">
        <v>362</v>
      </c>
      <c r="B7" s="357" t="s">
        <v>348</v>
      </c>
      <c r="C7" s="359"/>
      <c r="D7" s="357" t="s">
        <v>349</v>
      </c>
      <c r="E7" s="359"/>
      <c r="F7" s="357" t="s">
        <v>350</v>
      </c>
      <c r="G7" s="359"/>
      <c r="H7" s="357" t="s">
        <v>363</v>
      </c>
      <c r="I7" s="359"/>
    </row>
    <row r="8" spans="1:9" ht="13.5" customHeight="1">
      <c r="A8" s="289"/>
      <c r="B8" s="216" t="s">
        <v>364</v>
      </c>
      <c r="C8" s="48" t="s">
        <v>365</v>
      </c>
      <c r="D8" s="48" t="s">
        <v>364</v>
      </c>
      <c r="E8" s="223" t="s">
        <v>365</v>
      </c>
      <c r="F8" s="195" t="s">
        <v>364</v>
      </c>
      <c r="G8" s="196" t="s">
        <v>365</v>
      </c>
      <c r="H8" s="195" t="s">
        <v>364</v>
      </c>
      <c r="I8" s="196" t="s">
        <v>365</v>
      </c>
    </row>
    <row r="9" spans="1:9" ht="6" customHeight="1">
      <c r="A9" s="52"/>
      <c r="F9" s="84"/>
      <c r="G9" s="84"/>
      <c r="H9" s="84"/>
      <c r="I9" s="84"/>
    </row>
    <row r="10" spans="1:9" s="59" customFormat="1" ht="13.5" customHeight="1">
      <c r="A10" s="218" t="s">
        <v>354</v>
      </c>
      <c r="B10" s="57">
        <v>74200</v>
      </c>
      <c r="C10" s="57">
        <v>33065</v>
      </c>
      <c r="D10" s="57">
        <v>47940</v>
      </c>
      <c r="E10" s="57">
        <v>32302</v>
      </c>
      <c r="F10" s="57">
        <v>46100</v>
      </c>
      <c r="G10" s="57">
        <v>31108</v>
      </c>
      <c r="H10" s="219">
        <v>41505</v>
      </c>
      <c r="I10" s="219">
        <v>28490</v>
      </c>
    </row>
    <row r="11" spans="1:9" s="59" customFormat="1" ht="13.5" customHeight="1">
      <c r="A11" s="55" t="s">
        <v>366</v>
      </c>
      <c r="B11" s="8" t="s">
        <v>290</v>
      </c>
      <c r="C11" s="224">
        <v>27137</v>
      </c>
      <c r="D11" s="8" t="s">
        <v>290</v>
      </c>
      <c r="E11" s="57">
        <v>26261</v>
      </c>
      <c r="F11" s="8" t="s">
        <v>290</v>
      </c>
      <c r="G11" s="59">
        <v>24746</v>
      </c>
      <c r="H11" s="199" t="s">
        <v>290</v>
      </c>
      <c r="I11" s="219">
        <v>22673</v>
      </c>
    </row>
    <row r="12" spans="1:9" s="59" customFormat="1" ht="13.5" customHeight="1">
      <c r="A12" s="55" t="s">
        <v>367</v>
      </c>
      <c r="B12" s="29" t="s">
        <v>290</v>
      </c>
      <c r="C12" s="225" t="s">
        <v>98</v>
      </c>
      <c r="D12" s="29" t="s">
        <v>290</v>
      </c>
      <c r="E12" s="225" t="s">
        <v>98</v>
      </c>
      <c r="F12" s="29" t="s">
        <v>290</v>
      </c>
      <c r="G12" s="225" t="s">
        <v>98</v>
      </c>
      <c r="H12" s="220" t="s">
        <v>290</v>
      </c>
      <c r="I12" s="226" t="s">
        <v>98</v>
      </c>
    </row>
    <row r="13" spans="1:9" s="59" customFormat="1" ht="13.5" customHeight="1">
      <c r="A13" s="55" t="s">
        <v>368</v>
      </c>
      <c r="B13" s="29" t="s">
        <v>290</v>
      </c>
      <c r="C13" s="225">
        <v>5739</v>
      </c>
      <c r="D13" s="29" t="s">
        <v>290</v>
      </c>
      <c r="E13" s="29">
        <v>5790</v>
      </c>
      <c r="F13" s="29" t="s">
        <v>290</v>
      </c>
      <c r="G13" s="59">
        <v>6107</v>
      </c>
      <c r="H13" s="220" t="s">
        <v>290</v>
      </c>
      <c r="I13" s="178">
        <v>5587</v>
      </c>
    </row>
    <row r="14" spans="1:9" s="59" customFormat="1" ht="13.5" customHeight="1">
      <c r="A14" s="55" t="s">
        <v>369</v>
      </c>
      <c r="B14" s="29" t="s">
        <v>290</v>
      </c>
      <c r="C14" s="225">
        <v>189</v>
      </c>
      <c r="D14" s="29" t="s">
        <v>290</v>
      </c>
      <c r="E14" s="44">
        <v>252</v>
      </c>
      <c r="F14" s="29" t="s">
        <v>290</v>
      </c>
      <c r="G14" s="59">
        <v>255</v>
      </c>
      <c r="H14" s="220" t="s">
        <v>290</v>
      </c>
      <c r="I14" s="177">
        <v>230</v>
      </c>
    </row>
    <row r="15" spans="1:9" ht="6" customHeight="1" thickBot="1">
      <c r="A15" s="221"/>
      <c r="B15" s="35"/>
      <c r="C15" s="35"/>
      <c r="D15" s="35"/>
      <c r="E15" s="35"/>
      <c r="F15" s="207"/>
      <c r="G15" s="207"/>
      <c r="H15" s="207"/>
      <c r="I15" s="207"/>
    </row>
    <row r="16" spans="1:9" ht="6" customHeight="1"/>
    <row r="17" spans="1:2" ht="12.75" customHeight="1">
      <c r="A17" s="97" t="s">
        <v>370</v>
      </c>
      <c r="B17" s="97"/>
    </row>
    <row r="18" spans="1:2" ht="12.75" customHeight="1"/>
  </sheetData>
  <mergeCells count="7">
    <mergeCell ref="F6:G6"/>
    <mergeCell ref="H6:I6"/>
    <mergeCell ref="A7:A8"/>
    <mergeCell ref="B7:C7"/>
    <mergeCell ref="D7:E7"/>
    <mergeCell ref="F7:G7"/>
    <mergeCell ref="H7:I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/>
  </sheetViews>
  <sheetFormatPr defaultRowHeight="11.25"/>
  <cols>
    <col min="1" max="1" width="5.33203125" customWidth="1"/>
    <col min="2" max="2" width="3.83203125" customWidth="1"/>
    <col min="3" max="3" width="10.83203125" customWidth="1"/>
    <col min="4" max="14" width="11.5" customWidth="1"/>
  </cols>
  <sheetData>
    <row r="1" spans="1:14" ht="14.25">
      <c r="A1" s="1" t="s">
        <v>0</v>
      </c>
      <c r="B1" s="1"/>
      <c r="C1" s="1"/>
    </row>
    <row r="3" spans="1:14" ht="14.25">
      <c r="A3" s="1" t="s">
        <v>371</v>
      </c>
      <c r="B3" s="1"/>
      <c r="C3" s="1"/>
    </row>
    <row r="4" spans="1:14" ht="14.25">
      <c r="B4" s="1"/>
      <c r="C4" s="1"/>
    </row>
    <row r="5" spans="1:14" ht="15" thickBot="1">
      <c r="A5" s="46" t="s">
        <v>372</v>
      </c>
      <c r="B5" s="1"/>
      <c r="C5" s="1"/>
    </row>
    <row r="6" spans="1:14" ht="13.5" customHeight="1">
      <c r="A6" s="246" t="s">
        <v>179</v>
      </c>
      <c r="B6" s="246"/>
      <c r="C6" s="271"/>
      <c r="D6" s="275" t="s">
        <v>373</v>
      </c>
      <c r="E6" s="368" t="s">
        <v>374</v>
      </c>
      <c r="F6" s="368" t="s">
        <v>375</v>
      </c>
      <c r="G6" s="368"/>
      <c r="H6" s="368"/>
      <c r="I6" s="368"/>
      <c r="J6" s="368"/>
      <c r="K6" s="368"/>
      <c r="L6" s="368"/>
      <c r="M6" s="368"/>
      <c r="N6" s="367" t="s">
        <v>376</v>
      </c>
    </row>
    <row r="7" spans="1:14" ht="13.5" customHeight="1">
      <c r="A7" s="249"/>
      <c r="B7" s="249"/>
      <c r="C7" s="250"/>
      <c r="D7" s="289"/>
      <c r="E7" s="369"/>
      <c r="F7" s="48" t="s">
        <v>377</v>
      </c>
      <c r="G7" s="48" t="s">
        <v>378</v>
      </c>
      <c r="H7" s="48" t="s">
        <v>379</v>
      </c>
      <c r="I7" s="48" t="s">
        <v>380</v>
      </c>
      <c r="J7" s="48" t="s">
        <v>381</v>
      </c>
      <c r="K7" s="48" t="s">
        <v>382</v>
      </c>
      <c r="L7" s="48" t="s">
        <v>383</v>
      </c>
      <c r="M7" s="48" t="s">
        <v>384</v>
      </c>
      <c r="N7" s="322"/>
    </row>
    <row r="8" spans="1:14" ht="6" customHeight="1">
      <c r="A8" s="86"/>
      <c r="B8" s="227"/>
      <c r="C8" s="228"/>
    </row>
    <row r="9" spans="1:14" s="59" customFormat="1" ht="13.5" customHeight="1">
      <c r="A9" s="211" t="s">
        <v>341</v>
      </c>
      <c r="B9" s="54">
        <v>21</v>
      </c>
      <c r="C9" s="55" t="s">
        <v>63</v>
      </c>
      <c r="D9" s="57">
        <v>10283</v>
      </c>
      <c r="E9" s="57">
        <v>14402</v>
      </c>
      <c r="F9" s="57">
        <v>152731</v>
      </c>
      <c r="G9" s="57">
        <v>149088</v>
      </c>
      <c r="H9" s="57">
        <v>12881</v>
      </c>
      <c r="I9" s="8">
        <v>12974</v>
      </c>
      <c r="J9" s="132">
        <v>121382</v>
      </c>
      <c r="K9" s="8">
        <v>12</v>
      </c>
      <c r="L9" s="8">
        <v>4315</v>
      </c>
      <c r="M9" s="57">
        <v>323</v>
      </c>
      <c r="N9" s="57">
        <v>502</v>
      </c>
    </row>
    <row r="10" spans="1:14" s="59" customFormat="1" ht="13.5" customHeight="1">
      <c r="A10" s="211"/>
      <c r="B10" s="54">
        <v>22</v>
      </c>
      <c r="C10" s="55"/>
      <c r="D10" s="57">
        <v>11738</v>
      </c>
      <c r="E10" s="57">
        <v>16097</v>
      </c>
      <c r="F10" s="57">
        <v>173094</v>
      </c>
      <c r="G10" s="57">
        <v>169180</v>
      </c>
      <c r="H10" s="57">
        <v>13732</v>
      </c>
      <c r="I10" s="8">
        <v>15272</v>
      </c>
      <c r="J10" s="132">
        <v>137642</v>
      </c>
      <c r="K10" s="8">
        <v>10</v>
      </c>
      <c r="L10" s="8">
        <v>4981</v>
      </c>
      <c r="M10" s="57">
        <v>365</v>
      </c>
      <c r="N10" s="57">
        <v>496</v>
      </c>
    </row>
    <row r="11" spans="1:14" s="59" customFormat="1" ht="13.5" customHeight="1">
      <c r="A11" s="211"/>
      <c r="B11" s="54">
        <v>23</v>
      </c>
      <c r="C11" s="154"/>
      <c r="D11" s="57">
        <v>12812</v>
      </c>
      <c r="E11" s="57">
        <v>17143</v>
      </c>
      <c r="F11" s="57">
        <v>185495</v>
      </c>
      <c r="G11" s="57">
        <v>179779</v>
      </c>
      <c r="H11" s="57">
        <v>14848</v>
      </c>
      <c r="I11" s="8">
        <v>20604</v>
      </c>
      <c r="J11" s="132">
        <v>148894</v>
      </c>
      <c r="K11" s="8">
        <v>12</v>
      </c>
      <c r="L11" s="8">
        <v>4415</v>
      </c>
      <c r="M11" s="57">
        <v>325</v>
      </c>
      <c r="N11" s="57">
        <v>470</v>
      </c>
    </row>
    <row r="12" spans="1:14" s="59" customFormat="1" ht="13.5" customHeight="1">
      <c r="A12" s="211"/>
      <c r="B12" s="54">
        <v>24</v>
      </c>
      <c r="C12" s="154"/>
      <c r="D12" s="44">
        <v>13831</v>
      </c>
      <c r="E12" s="44">
        <v>18245</v>
      </c>
      <c r="F12" s="44">
        <v>197850</v>
      </c>
      <c r="G12" s="44">
        <v>192105</v>
      </c>
      <c r="H12" s="44">
        <v>15001</v>
      </c>
      <c r="I12" s="44">
        <v>23119</v>
      </c>
      <c r="J12" s="131">
        <v>159004</v>
      </c>
      <c r="K12" s="44">
        <v>3</v>
      </c>
      <c r="L12" s="44">
        <v>4717</v>
      </c>
      <c r="M12" s="44">
        <v>298</v>
      </c>
      <c r="N12" s="44">
        <v>444</v>
      </c>
    </row>
    <row r="13" spans="1:14" s="67" customFormat="1" ht="13.5" customHeight="1">
      <c r="A13" s="212"/>
      <c r="B13" s="62">
        <v>25</v>
      </c>
      <c r="C13" s="156"/>
      <c r="D13" s="177">
        <v>14648</v>
      </c>
      <c r="E13" s="177">
        <v>19193</v>
      </c>
      <c r="F13" s="177">
        <v>206800</v>
      </c>
      <c r="G13" s="177">
        <v>202068</v>
      </c>
      <c r="H13" s="177">
        <v>15478</v>
      </c>
      <c r="I13" s="177">
        <v>25479</v>
      </c>
      <c r="J13" s="177">
        <v>168042</v>
      </c>
      <c r="K13" s="177">
        <v>7</v>
      </c>
      <c r="L13" s="177">
        <v>4919</v>
      </c>
      <c r="M13" s="177">
        <v>325</v>
      </c>
      <c r="N13" s="177">
        <v>435</v>
      </c>
    </row>
    <row r="14" spans="1:14" s="59" customFormat="1" ht="18.75" customHeight="1">
      <c r="B14" s="330" t="s">
        <v>385</v>
      </c>
      <c r="C14" s="331"/>
      <c r="D14" s="44">
        <v>4790</v>
      </c>
      <c r="E14" s="44">
        <v>6065</v>
      </c>
      <c r="F14" s="44">
        <v>66094</v>
      </c>
      <c r="G14" s="44">
        <v>64597</v>
      </c>
      <c r="H14" s="44">
        <v>4361</v>
      </c>
      <c r="I14" s="44">
        <v>6819</v>
      </c>
      <c r="J14" s="44">
        <v>51813</v>
      </c>
      <c r="K14" s="29">
        <v>6</v>
      </c>
      <c r="L14" s="29">
        <v>1249</v>
      </c>
      <c r="M14" s="29">
        <v>116</v>
      </c>
      <c r="N14" s="29">
        <v>110</v>
      </c>
    </row>
    <row r="15" spans="1:14" s="59" customFormat="1" ht="13.5" customHeight="1">
      <c r="B15" s="330" t="s">
        <v>386</v>
      </c>
      <c r="C15" s="331"/>
      <c r="D15" s="44">
        <v>2147</v>
      </c>
      <c r="E15" s="44">
        <v>2836</v>
      </c>
      <c r="F15" s="44">
        <v>30080</v>
      </c>
      <c r="G15" s="44">
        <v>29696</v>
      </c>
      <c r="H15" s="44">
        <v>1949</v>
      </c>
      <c r="I15" s="44">
        <v>4336</v>
      </c>
      <c r="J15" s="44">
        <v>24395</v>
      </c>
      <c r="K15" s="29" t="s">
        <v>98</v>
      </c>
      <c r="L15" s="29">
        <v>735</v>
      </c>
      <c r="M15" s="29">
        <v>48</v>
      </c>
      <c r="N15" s="29">
        <v>37</v>
      </c>
    </row>
    <row r="16" spans="1:14" s="59" customFormat="1" ht="13.5" customHeight="1">
      <c r="B16" s="330" t="s">
        <v>387</v>
      </c>
      <c r="C16" s="331"/>
      <c r="D16" s="44">
        <v>1987</v>
      </c>
      <c r="E16" s="44">
        <v>2571</v>
      </c>
      <c r="F16" s="44">
        <v>27485</v>
      </c>
      <c r="G16" s="44">
        <v>27339</v>
      </c>
      <c r="H16" s="44">
        <v>1671</v>
      </c>
      <c r="I16" s="44">
        <v>2706</v>
      </c>
      <c r="J16" s="44">
        <v>22725</v>
      </c>
      <c r="K16" s="29" t="s">
        <v>98</v>
      </c>
      <c r="L16" s="8">
        <v>604</v>
      </c>
      <c r="M16" s="29">
        <v>35</v>
      </c>
      <c r="N16" s="8">
        <v>12</v>
      </c>
    </row>
    <row r="17" spans="1:14" s="59" customFormat="1" ht="13.5" customHeight="1">
      <c r="B17" s="330" t="s">
        <v>388</v>
      </c>
      <c r="C17" s="331"/>
      <c r="D17" s="44">
        <v>3598</v>
      </c>
      <c r="E17" s="44">
        <v>4636</v>
      </c>
      <c r="F17" s="44">
        <v>50641</v>
      </c>
      <c r="G17" s="44">
        <v>48930</v>
      </c>
      <c r="H17" s="44">
        <v>4495</v>
      </c>
      <c r="I17" s="44">
        <v>6364</v>
      </c>
      <c r="J17" s="44">
        <v>41729</v>
      </c>
      <c r="K17" s="29" t="s">
        <v>98</v>
      </c>
      <c r="L17" s="29">
        <v>1174</v>
      </c>
      <c r="M17" s="29">
        <v>68</v>
      </c>
      <c r="N17" s="29">
        <v>77</v>
      </c>
    </row>
    <row r="18" spans="1:14" s="59" customFormat="1" ht="13.5" customHeight="1">
      <c r="B18" s="330" t="s">
        <v>389</v>
      </c>
      <c r="C18" s="331"/>
      <c r="D18" s="44">
        <v>1311</v>
      </c>
      <c r="E18" s="44">
        <v>1820</v>
      </c>
      <c r="F18" s="44">
        <v>19941</v>
      </c>
      <c r="G18" s="44">
        <v>18767</v>
      </c>
      <c r="H18" s="44">
        <v>1770</v>
      </c>
      <c r="I18" s="44">
        <v>3947</v>
      </c>
      <c r="J18" s="44">
        <v>15818</v>
      </c>
      <c r="K18" s="8">
        <v>1</v>
      </c>
      <c r="L18" s="29">
        <v>754</v>
      </c>
      <c r="M18" s="29">
        <v>27</v>
      </c>
      <c r="N18" s="29">
        <v>168</v>
      </c>
    </row>
    <row r="19" spans="1:14" s="59" customFormat="1" ht="13.5" customHeight="1">
      <c r="B19" s="330" t="s">
        <v>390</v>
      </c>
      <c r="C19" s="331"/>
      <c r="D19" s="44">
        <v>815</v>
      </c>
      <c r="E19" s="44">
        <v>1265</v>
      </c>
      <c r="F19" s="44">
        <v>12559</v>
      </c>
      <c r="G19" s="44">
        <v>12739</v>
      </c>
      <c r="H19" s="44">
        <v>1232</v>
      </c>
      <c r="I19" s="44">
        <v>1307</v>
      </c>
      <c r="J19" s="44">
        <v>11562</v>
      </c>
      <c r="K19" s="29" t="s">
        <v>98</v>
      </c>
      <c r="L19" s="29">
        <v>403</v>
      </c>
      <c r="M19" s="29">
        <v>31</v>
      </c>
      <c r="N19" s="29">
        <v>31</v>
      </c>
    </row>
    <row r="20" spans="1:14" ht="6" customHeight="1" thickBot="1">
      <c r="A20" s="229"/>
      <c r="B20" s="229"/>
      <c r="C20" s="168"/>
      <c r="D20" s="71"/>
      <c r="E20" s="71"/>
      <c r="F20" s="71"/>
      <c r="G20" s="71"/>
      <c r="H20" s="71"/>
      <c r="I20" s="71"/>
      <c r="J20" s="71"/>
      <c r="K20" s="35"/>
      <c r="L20" s="35"/>
      <c r="M20" s="35"/>
      <c r="N20" s="35"/>
    </row>
    <row r="21" spans="1:14" ht="6" customHeight="1"/>
    <row r="22" spans="1:14">
      <c r="A22" s="97" t="s">
        <v>391</v>
      </c>
      <c r="B22" s="97"/>
      <c r="C22" s="97"/>
      <c r="E22" t="s">
        <v>392</v>
      </c>
    </row>
    <row r="23" spans="1:14" ht="8.25" customHeight="1"/>
    <row r="24" spans="1:14" hidden="1">
      <c r="N24" s="74">
        <f>SUM(N14:N19)</f>
        <v>435</v>
      </c>
    </row>
  </sheetData>
  <mergeCells count="11">
    <mergeCell ref="B19:C19"/>
    <mergeCell ref="N6:N7"/>
    <mergeCell ref="B15:C15"/>
    <mergeCell ref="B16:C16"/>
    <mergeCell ref="B17:C17"/>
    <mergeCell ref="B18:C18"/>
    <mergeCell ref="B14:C14"/>
    <mergeCell ref="A6:C7"/>
    <mergeCell ref="D6:D7"/>
    <mergeCell ref="E6:E7"/>
    <mergeCell ref="F6:M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zoomScaleSheetLayoutView="100" workbookViewId="0"/>
  </sheetViews>
  <sheetFormatPr defaultRowHeight="11.25"/>
  <cols>
    <col min="1" max="1" width="5.33203125" customWidth="1"/>
    <col min="2" max="2" width="3.83203125" customWidth="1"/>
    <col min="3" max="3" width="10.83203125" customWidth="1"/>
    <col min="4" max="4" width="13.83203125" customWidth="1"/>
    <col min="5" max="13" width="12.83203125" customWidth="1"/>
    <col min="14" max="14" width="9" customWidth="1"/>
    <col min="15" max="15" width="14.1640625" hidden="1" customWidth="1"/>
  </cols>
  <sheetData>
    <row r="1" spans="1:15" ht="14.25">
      <c r="A1" s="1" t="s">
        <v>0</v>
      </c>
      <c r="B1" s="1"/>
      <c r="C1" s="1"/>
    </row>
    <row r="3" spans="1:15" ht="14.25">
      <c r="A3" s="1" t="s">
        <v>371</v>
      </c>
      <c r="B3" s="1"/>
      <c r="C3" s="1"/>
    </row>
    <row r="4" spans="1:15" ht="14.25">
      <c r="A4" s="1"/>
      <c r="B4" s="1"/>
      <c r="C4" s="1"/>
    </row>
    <row r="5" spans="1:15" ht="15" customHeight="1" thickBot="1">
      <c r="A5" s="46" t="s">
        <v>393</v>
      </c>
      <c r="L5" s="230"/>
      <c r="M5" s="231" t="s">
        <v>394</v>
      </c>
    </row>
    <row r="6" spans="1:15" ht="13.5" customHeight="1">
      <c r="A6" s="246" t="s">
        <v>179</v>
      </c>
      <c r="B6" s="246"/>
      <c r="C6" s="271"/>
      <c r="D6" s="275" t="s">
        <v>395</v>
      </c>
      <c r="E6" s="368" t="s">
        <v>396</v>
      </c>
      <c r="F6" s="368"/>
      <c r="G6" s="368"/>
      <c r="H6" s="368"/>
      <c r="I6" s="368"/>
      <c r="J6" s="368"/>
      <c r="K6" s="368"/>
      <c r="L6" s="368"/>
      <c r="M6" s="337" t="s">
        <v>397</v>
      </c>
    </row>
    <row r="7" spans="1:15" ht="13.5" customHeight="1">
      <c r="A7" s="249"/>
      <c r="B7" s="249"/>
      <c r="C7" s="250"/>
      <c r="D7" s="289"/>
      <c r="E7" s="48" t="s">
        <v>377</v>
      </c>
      <c r="F7" s="48" t="s">
        <v>378</v>
      </c>
      <c r="G7" s="48" t="s">
        <v>379</v>
      </c>
      <c r="H7" s="48" t="s">
        <v>380</v>
      </c>
      <c r="I7" s="48" t="s">
        <v>381</v>
      </c>
      <c r="J7" s="48" t="s">
        <v>382</v>
      </c>
      <c r="K7" s="48" t="s">
        <v>383</v>
      </c>
      <c r="L7" s="48" t="s">
        <v>384</v>
      </c>
      <c r="M7" s="322"/>
    </row>
    <row r="8" spans="1:15" ht="6" customHeight="1">
      <c r="A8" s="86"/>
      <c r="B8" s="227"/>
      <c r="C8" s="228"/>
    </row>
    <row r="9" spans="1:15" s="59" customFormat="1" ht="13.5" customHeight="1">
      <c r="A9" s="211" t="s">
        <v>341</v>
      </c>
      <c r="B9" s="54">
        <v>21</v>
      </c>
      <c r="C9" s="55" t="s">
        <v>63</v>
      </c>
      <c r="D9" s="8">
        <v>23756307</v>
      </c>
      <c r="E9" s="8">
        <v>9162906</v>
      </c>
      <c r="F9" s="8">
        <v>4555875</v>
      </c>
      <c r="G9" s="8">
        <v>128591</v>
      </c>
      <c r="H9" s="8">
        <v>609310</v>
      </c>
      <c r="I9" s="8">
        <v>9102624</v>
      </c>
      <c r="J9" s="8">
        <v>1146</v>
      </c>
      <c r="K9" s="8">
        <v>58073</v>
      </c>
      <c r="L9" s="8">
        <v>63655</v>
      </c>
      <c r="M9" s="8">
        <v>74127</v>
      </c>
    </row>
    <row r="10" spans="1:15" s="59" customFormat="1" ht="13.5" customHeight="1">
      <c r="A10" s="211"/>
      <c r="B10" s="54">
        <v>22</v>
      </c>
      <c r="C10" s="55"/>
      <c r="D10" s="8">
        <v>27481666</v>
      </c>
      <c r="E10" s="8">
        <v>10618696</v>
      </c>
      <c r="F10" s="8">
        <v>5244755</v>
      </c>
      <c r="G10" s="8">
        <v>155229</v>
      </c>
      <c r="H10" s="8">
        <v>677409</v>
      </c>
      <c r="I10" s="8">
        <v>10574167</v>
      </c>
      <c r="J10" s="8">
        <v>1934</v>
      </c>
      <c r="K10" s="8">
        <v>63849</v>
      </c>
      <c r="L10" s="8">
        <v>71233</v>
      </c>
      <c r="M10" s="8">
        <v>74394</v>
      </c>
    </row>
    <row r="11" spans="1:15" s="59" customFormat="1" ht="13.5" customHeight="1">
      <c r="A11" s="211"/>
      <c r="B11" s="54">
        <v>23</v>
      </c>
      <c r="C11" s="154"/>
      <c r="D11" s="8">
        <v>29020722</v>
      </c>
      <c r="E11" s="8">
        <v>11348849</v>
      </c>
      <c r="F11" s="8">
        <v>5805007</v>
      </c>
      <c r="G11" s="8">
        <v>159763</v>
      </c>
      <c r="H11" s="8">
        <v>722773</v>
      </c>
      <c r="I11" s="8">
        <v>10757558</v>
      </c>
      <c r="J11" s="8">
        <v>1249</v>
      </c>
      <c r="K11" s="8">
        <v>75232</v>
      </c>
      <c r="L11" s="8">
        <v>80609</v>
      </c>
      <c r="M11" s="8">
        <v>69682</v>
      </c>
    </row>
    <row r="12" spans="1:15" s="59" customFormat="1" ht="13.5" customHeight="1">
      <c r="A12" s="211"/>
      <c r="B12" s="54">
        <v>24</v>
      </c>
      <c r="C12" s="154"/>
      <c r="D12" s="8">
        <v>30604521</v>
      </c>
      <c r="E12" s="8">
        <v>12175233</v>
      </c>
      <c r="F12" s="8">
        <v>6286244</v>
      </c>
      <c r="G12" s="8">
        <v>158345</v>
      </c>
      <c r="H12" s="8">
        <v>781885</v>
      </c>
      <c r="I12" s="8">
        <v>10979124</v>
      </c>
      <c r="J12" s="8">
        <v>916</v>
      </c>
      <c r="K12" s="8">
        <v>81581</v>
      </c>
      <c r="L12" s="8">
        <v>74237</v>
      </c>
      <c r="M12" s="8">
        <v>66956</v>
      </c>
    </row>
    <row r="13" spans="1:15" s="235" customFormat="1" ht="13.5" customHeight="1">
      <c r="A13" s="232"/>
      <c r="B13" s="62">
        <v>25</v>
      </c>
      <c r="C13" s="183"/>
      <c r="D13" s="178">
        <v>32343219</v>
      </c>
      <c r="E13" s="178">
        <v>12481235</v>
      </c>
      <c r="F13" s="178">
        <v>6688761</v>
      </c>
      <c r="G13" s="178">
        <v>167506</v>
      </c>
      <c r="H13" s="178">
        <v>834990</v>
      </c>
      <c r="I13" s="178">
        <v>11943305</v>
      </c>
      <c r="J13" s="178">
        <v>834</v>
      </c>
      <c r="K13" s="178">
        <v>85464</v>
      </c>
      <c r="L13" s="178">
        <v>79701</v>
      </c>
      <c r="M13" s="178">
        <v>61422</v>
      </c>
      <c r="N13" s="233"/>
      <c r="O13" s="234">
        <f>SUM(E13:M13)</f>
        <v>32343218</v>
      </c>
    </row>
    <row r="14" spans="1:15" s="59" customFormat="1" ht="18.75" customHeight="1">
      <c r="B14" s="330" t="s">
        <v>398</v>
      </c>
      <c r="C14" s="371"/>
      <c r="D14" s="29">
        <v>6614386</v>
      </c>
      <c r="E14" s="236">
        <v>4158314</v>
      </c>
      <c r="F14" s="236">
        <v>2308302</v>
      </c>
      <c r="G14" s="236">
        <v>45483</v>
      </c>
      <c r="H14" s="236">
        <v>1175</v>
      </c>
      <c r="I14" s="236">
        <v>32462</v>
      </c>
      <c r="J14" s="29">
        <v>532</v>
      </c>
      <c r="K14" s="29">
        <v>21331</v>
      </c>
      <c r="L14" s="29">
        <v>29132</v>
      </c>
      <c r="M14" s="29">
        <v>17654</v>
      </c>
      <c r="N14" s="237"/>
      <c r="O14" s="234">
        <f t="shared" ref="O14:O19" si="0">SUM(E14:M14)</f>
        <v>6614385</v>
      </c>
    </row>
    <row r="15" spans="1:15" s="59" customFormat="1" ht="13.5" customHeight="1">
      <c r="B15" s="330" t="s">
        <v>399</v>
      </c>
      <c r="C15" s="371"/>
      <c r="D15" s="29">
        <v>2844427</v>
      </c>
      <c r="E15" s="236">
        <v>1771129</v>
      </c>
      <c r="F15" s="236">
        <v>1008124</v>
      </c>
      <c r="G15" s="236">
        <v>21718</v>
      </c>
      <c r="H15" s="236">
        <v>380</v>
      </c>
      <c r="I15" s="236">
        <v>14858</v>
      </c>
      <c r="J15" s="29" t="s">
        <v>98</v>
      </c>
      <c r="K15" s="29">
        <v>12565</v>
      </c>
      <c r="L15" s="29">
        <v>10080</v>
      </c>
      <c r="M15" s="29">
        <v>5573</v>
      </c>
      <c r="N15" s="237"/>
      <c r="O15" s="234">
        <f t="shared" si="0"/>
        <v>2844427</v>
      </c>
    </row>
    <row r="16" spans="1:15" s="59" customFormat="1" ht="13.5" customHeight="1">
      <c r="B16" s="330" t="s">
        <v>400</v>
      </c>
      <c r="C16" s="371"/>
      <c r="D16" s="29">
        <v>2658192</v>
      </c>
      <c r="E16" s="236">
        <v>1661421</v>
      </c>
      <c r="F16" s="236">
        <v>946813</v>
      </c>
      <c r="G16" s="236">
        <v>17656</v>
      </c>
      <c r="H16" s="236">
        <v>740</v>
      </c>
      <c r="I16" s="236">
        <v>11617</v>
      </c>
      <c r="J16" s="29" t="s">
        <v>98</v>
      </c>
      <c r="K16" s="29">
        <v>10460</v>
      </c>
      <c r="L16" s="29">
        <v>7458</v>
      </c>
      <c r="M16" s="29">
        <v>2027</v>
      </c>
      <c r="N16" s="238"/>
      <c r="O16" s="234">
        <f t="shared" si="0"/>
        <v>2658192</v>
      </c>
    </row>
    <row r="17" spans="1:15" s="59" customFormat="1" ht="13.5" customHeight="1">
      <c r="B17" s="330" t="s">
        <v>401</v>
      </c>
      <c r="C17" s="371"/>
      <c r="D17" s="29">
        <v>4803727</v>
      </c>
      <c r="E17" s="236">
        <v>3115532</v>
      </c>
      <c r="F17" s="236">
        <v>1564783</v>
      </c>
      <c r="G17" s="236">
        <v>49932</v>
      </c>
      <c r="H17" s="236">
        <v>2355</v>
      </c>
      <c r="I17" s="236">
        <v>22026</v>
      </c>
      <c r="J17" s="29">
        <v>302</v>
      </c>
      <c r="K17" s="29">
        <v>18714</v>
      </c>
      <c r="L17" s="29">
        <v>19918</v>
      </c>
      <c r="M17" s="29">
        <v>10165</v>
      </c>
      <c r="N17" s="237"/>
      <c r="O17" s="234">
        <f t="shared" si="0"/>
        <v>4803727</v>
      </c>
    </row>
    <row r="18" spans="1:15" s="59" customFormat="1" ht="13.5" customHeight="1">
      <c r="B18" s="330" t="s">
        <v>402</v>
      </c>
      <c r="C18" s="371"/>
      <c r="D18" s="29">
        <v>1781656</v>
      </c>
      <c r="E18" s="236">
        <v>1144721</v>
      </c>
      <c r="F18" s="236">
        <v>558110</v>
      </c>
      <c r="G18" s="236">
        <v>19958</v>
      </c>
      <c r="H18" s="236">
        <v>424</v>
      </c>
      <c r="I18" s="236">
        <v>17761</v>
      </c>
      <c r="J18" s="29" t="s">
        <v>98</v>
      </c>
      <c r="K18" s="29">
        <v>13485</v>
      </c>
      <c r="L18" s="29">
        <v>7557</v>
      </c>
      <c r="M18" s="29">
        <v>19640</v>
      </c>
      <c r="N18" s="238"/>
      <c r="O18" s="234">
        <f t="shared" si="0"/>
        <v>1781656</v>
      </c>
    </row>
    <row r="19" spans="1:15" s="59" customFormat="1" ht="13.5" customHeight="1">
      <c r="B19" s="330" t="s">
        <v>403</v>
      </c>
      <c r="C19" s="371"/>
      <c r="D19" s="29">
        <v>972681</v>
      </c>
      <c r="E19" s="239">
        <v>630117</v>
      </c>
      <c r="F19" s="239">
        <v>302630</v>
      </c>
      <c r="G19" s="239">
        <v>12759</v>
      </c>
      <c r="H19" s="239">
        <v>339</v>
      </c>
      <c r="I19" s="239">
        <v>6009</v>
      </c>
      <c r="J19" s="29" t="s">
        <v>98</v>
      </c>
      <c r="K19" s="29">
        <v>8908</v>
      </c>
      <c r="L19" s="29">
        <v>5557</v>
      </c>
      <c r="M19" s="29">
        <v>6362</v>
      </c>
      <c r="N19" s="237"/>
      <c r="O19" s="234">
        <f t="shared" si="0"/>
        <v>972681</v>
      </c>
    </row>
    <row r="20" spans="1:15" ht="6" customHeight="1" thickBot="1">
      <c r="A20" s="229"/>
      <c r="B20" s="229"/>
      <c r="C20" s="168"/>
      <c r="D20" s="35"/>
      <c r="E20" s="35"/>
      <c r="F20" s="35"/>
      <c r="G20" s="35"/>
      <c r="H20" s="35"/>
      <c r="I20" s="35"/>
      <c r="J20" s="240"/>
      <c r="K20" s="240"/>
      <c r="L20" s="240"/>
      <c r="M20" s="240"/>
      <c r="N20" s="86"/>
    </row>
    <row r="21" spans="1:15" ht="6" customHeight="1">
      <c r="N21" s="86"/>
    </row>
    <row r="22" spans="1:15" ht="12" customHeight="1">
      <c r="A22" s="106" t="s">
        <v>391</v>
      </c>
      <c r="B22" s="106"/>
      <c r="C22" s="106"/>
      <c r="D22" s="241"/>
      <c r="E22" s="372" t="s">
        <v>404</v>
      </c>
      <c r="F22" s="372"/>
      <c r="G22" s="372"/>
      <c r="H22" s="372"/>
      <c r="I22" s="372"/>
      <c r="J22" s="372"/>
      <c r="K22" s="372"/>
      <c r="L22" s="372"/>
      <c r="M22" s="241"/>
    </row>
    <row r="23" spans="1:15" ht="12" customHeight="1">
      <c r="A23" s="241"/>
      <c r="B23" s="241"/>
      <c r="C23" s="241"/>
      <c r="D23" s="241"/>
      <c r="E23" s="372"/>
      <c r="F23" s="372"/>
      <c r="G23" s="372"/>
      <c r="H23" s="372"/>
      <c r="I23" s="372"/>
      <c r="J23" s="372"/>
      <c r="K23" s="372"/>
      <c r="L23" s="372"/>
      <c r="M23" s="241"/>
    </row>
    <row r="24" spans="1:15" ht="12" customHeight="1">
      <c r="E24" s="370" t="s">
        <v>405</v>
      </c>
      <c r="F24" s="370"/>
      <c r="G24" s="370"/>
      <c r="H24" s="370"/>
      <c r="I24" s="370"/>
      <c r="J24" s="370"/>
      <c r="K24" s="370"/>
      <c r="L24" s="370"/>
      <c r="M24" s="241"/>
    </row>
    <row r="25" spans="1:15" ht="11.25" customHeight="1">
      <c r="E25" s="370"/>
      <c r="F25" s="370"/>
      <c r="G25" s="370"/>
      <c r="H25" s="370"/>
      <c r="I25" s="370"/>
      <c r="J25" s="370"/>
      <c r="K25" s="370"/>
      <c r="L25" s="370"/>
      <c r="M25" s="242"/>
    </row>
  </sheetData>
  <mergeCells count="12">
    <mergeCell ref="E24:L25"/>
    <mergeCell ref="A6:C7"/>
    <mergeCell ref="D6:D7"/>
    <mergeCell ref="E6:L6"/>
    <mergeCell ref="M6:M7"/>
    <mergeCell ref="B14:C14"/>
    <mergeCell ref="B15:C15"/>
    <mergeCell ref="B16:C16"/>
    <mergeCell ref="B17:C17"/>
    <mergeCell ref="B18:C18"/>
    <mergeCell ref="B19:C19"/>
    <mergeCell ref="E22:L2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Normal="100" zoomScaleSheetLayoutView="100" workbookViewId="0"/>
  </sheetViews>
  <sheetFormatPr defaultRowHeight="11.25"/>
  <cols>
    <col min="1" max="1" width="5.1640625" customWidth="1"/>
    <col min="2" max="2" width="4.5" customWidth="1"/>
    <col min="3" max="3" width="7" customWidth="1"/>
    <col min="4" max="18" width="14.33203125" customWidth="1"/>
  </cols>
  <sheetData>
    <row r="1" spans="1:18" ht="14.25">
      <c r="A1" s="1" t="s">
        <v>0</v>
      </c>
    </row>
    <row r="2" spans="1:18" ht="14.25">
      <c r="A2" s="1" t="s">
        <v>49</v>
      </c>
    </row>
    <row r="3" spans="1:18" s="10" customFormat="1" ht="24" customHeight="1">
      <c r="A3" t="s">
        <v>50</v>
      </c>
    </row>
    <row r="4" spans="1:18">
      <c r="L4" s="45"/>
      <c r="M4" s="45"/>
    </row>
    <row r="5" spans="1:18" s="46" customFormat="1" ht="15" thickBot="1">
      <c r="A5" s="1" t="s">
        <v>51</v>
      </c>
    </row>
    <row r="6" spans="1:18" ht="18" customHeight="1">
      <c r="A6" s="246" t="s">
        <v>52</v>
      </c>
      <c r="B6" s="246"/>
      <c r="C6" s="271"/>
      <c r="D6" s="270" t="s">
        <v>53</v>
      </c>
      <c r="E6" s="271"/>
      <c r="F6" s="270" t="s">
        <v>54</v>
      </c>
      <c r="G6" s="274"/>
      <c r="H6" s="270" t="s">
        <v>55</v>
      </c>
      <c r="I6" s="275"/>
      <c r="J6" s="270" t="s">
        <v>56</v>
      </c>
      <c r="K6" s="275"/>
      <c r="L6" s="270" t="s">
        <v>57</v>
      </c>
      <c r="M6" s="271"/>
      <c r="N6" s="270" t="s">
        <v>58</v>
      </c>
      <c r="O6" s="271"/>
      <c r="P6" s="270" t="s">
        <v>59</v>
      </c>
      <c r="Q6" s="271"/>
      <c r="R6" s="272" t="s">
        <v>60</v>
      </c>
    </row>
    <row r="7" spans="1:18" ht="18" customHeight="1">
      <c r="A7" s="249"/>
      <c r="B7" s="249"/>
      <c r="C7" s="250"/>
      <c r="D7" s="47"/>
      <c r="E7" s="48" t="s">
        <v>61</v>
      </c>
      <c r="F7" s="47"/>
      <c r="G7" s="48" t="s">
        <v>61</v>
      </c>
      <c r="H7" s="49"/>
      <c r="I7" s="48" t="s">
        <v>61</v>
      </c>
      <c r="J7" s="50"/>
      <c r="K7" s="48" t="s">
        <v>61</v>
      </c>
      <c r="L7" s="51"/>
      <c r="M7" s="48" t="s">
        <v>61</v>
      </c>
      <c r="N7" s="49"/>
      <c r="O7" s="48" t="s">
        <v>61</v>
      </c>
      <c r="P7" s="49"/>
      <c r="Q7" s="48" t="s">
        <v>61</v>
      </c>
      <c r="R7" s="273"/>
    </row>
    <row r="8" spans="1:18" ht="6" customHeight="1">
      <c r="C8" s="52"/>
    </row>
    <row r="9" spans="1:18" s="59" customFormat="1" ht="13.5" customHeight="1">
      <c r="A9" s="53" t="s">
        <v>62</v>
      </c>
      <c r="B9" s="54">
        <v>23</v>
      </c>
      <c r="C9" s="55" t="s">
        <v>63</v>
      </c>
      <c r="D9" s="56">
        <v>94342</v>
      </c>
      <c r="E9" s="56">
        <v>30462</v>
      </c>
      <c r="F9" s="56">
        <v>83101</v>
      </c>
      <c r="G9" s="56">
        <v>23686</v>
      </c>
      <c r="H9" s="56">
        <v>253396</v>
      </c>
      <c r="I9" s="56">
        <v>79602</v>
      </c>
      <c r="J9" s="56">
        <v>400798</v>
      </c>
      <c r="K9" s="56">
        <v>106382</v>
      </c>
      <c r="L9" s="45">
        <v>0.63222870373604656</v>
      </c>
      <c r="M9" s="45">
        <v>0.74826568404429317</v>
      </c>
      <c r="N9" s="56">
        <v>194378</v>
      </c>
      <c r="O9" s="56">
        <v>47559</v>
      </c>
      <c r="P9" s="57">
        <v>21464</v>
      </c>
      <c r="Q9" s="57">
        <v>8240</v>
      </c>
      <c r="R9" s="58">
        <v>25.828810724299345</v>
      </c>
    </row>
    <row r="10" spans="1:18" s="60" customFormat="1" ht="13.5" customHeight="1">
      <c r="A10" s="53"/>
      <c r="B10" s="54">
        <v>24</v>
      </c>
      <c r="C10" s="55"/>
      <c r="D10" s="56">
        <v>104257</v>
      </c>
      <c r="E10" s="56">
        <v>39481</v>
      </c>
      <c r="F10" s="56">
        <v>81314</v>
      </c>
      <c r="G10" s="56">
        <v>23196</v>
      </c>
      <c r="H10" s="56">
        <v>282271</v>
      </c>
      <c r="I10" s="56">
        <v>100129</v>
      </c>
      <c r="J10" s="56">
        <v>389470</v>
      </c>
      <c r="K10" s="56">
        <v>107153</v>
      </c>
      <c r="L10" s="45">
        <v>0.72475672067168206</v>
      </c>
      <c r="M10" s="45">
        <v>0.9344488721734342</v>
      </c>
      <c r="N10" s="56">
        <v>177719</v>
      </c>
      <c r="O10" s="56">
        <v>44409</v>
      </c>
      <c r="P10" s="57">
        <v>21283</v>
      </c>
      <c r="Q10" s="57">
        <v>8106</v>
      </c>
      <c r="R10" s="58">
        <v>26.173844602405488</v>
      </c>
    </row>
    <row r="11" spans="1:18" s="67" customFormat="1" ht="13.5" customHeight="1">
      <c r="A11" s="61"/>
      <c r="B11" s="62">
        <v>25</v>
      </c>
      <c r="C11" s="63"/>
      <c r="D11" s="64">
        <v>97128</v>
      </c>
      <c r="E11" s="64">
        <v>39864</v>
      </c>
      <c r="F11" s="64">
        <v>52707</v>
      </c>
      <c r="G11" s="64">
        <v>15393</v>
      </c>
      <c r="H11" s="64">
        <v>254953</v>
      </c>
      <c r="I11" s="64">
        <v>98839</v>
      </c>
      <c r="J11" s="64">
        <v>252280</v>
      </c>
      <c r="K11" s="64">
        <v>70934</v>
      </c>
      <c r="L11" s="65">
        <v>1.0105953702235611</v>
      </c>
      <c r="M11" s="65">
        <v>1.3933938590802719</v>
      </c>
      <c r="N11" s="64">
        <v>116420</v>
      </c>
      <c r="O11" s="64">
        <v>29498</v>
      </c>
      <c r="P11" s="64">
        <v>14849</v>
      </c>
      <c r="Q11" s="64">
        <v>5751</v>
      </c>
      <c r="R11" s="66">
        <v>28.172728480088033</v>
      </c>
    </row>
    <row r="12" spans="1:18" s="59" customFormat="1" ht="18.75" customHeight="1">
      <c r="C12" s="68" t="s">
        <v>64</v>
      </c>
      <c r="D12" s="56">
        <v>6763</v>
      </c>
      <c r="E12" s="56">
        <v>2576</v>
      </c>
      <c r="F12" s="56">
        <v>6611</v>
      </c>
      <c r="G12" s="56">
        <v>2085</v>
      </c>
      <c r="H12" s="56">
        <v>18868</v>
      </c>
      <c r="I12" s="56">
        <v>7349</v>
      </c>
      <c r="J12" s="56">
        <v>24327</v>
      </c>
      <c r="K12" s="56">
        <v>6675</v>
      </c>
      <c r="L12" s="45">
        <v>0.77559912854030499</v>
      </c>
      <c r="M12" s="45">
        <v>1.1009737827715356</v>
      </c>
      <c r="N12" s="56">
        <v>11540</v>
      </c>
      <c r="O12" s="56">
        <v>3008</v>
      </c>
      <c r="P12" s="57">
        <v>1517</v>
      </c>
      <c r="Q12" s="57">
        <v>584</v>
      </c>
      <c r="R12" s="58">
        <v>22.94660414460747</v>
      </c>
    </row>
    <row r="13" spans="1:18" s="59" customFormat="1" ht="13.5" customHeight="1">
      <c r="C13" s="68" t="s">
        <v>65</v>
      </c>
      <c r="D13" s="56">
        <v>7626</v>
      </c>
      <c r="E13" s="56">
        <v>3380</v>
      </c>
      <c r="F13" s="56">
        <v>5108</v>
      </c>
      <c r="G13" s="56">
        <v>1608</v>
      </c>
      <c r="H13" s="56">
        <v>19201</v>
      </c>
      <c r="I13" s="56">
        <v>7484</v>
      </c>
      <c r="J13" s="56">
        <v>24081</v>
      </c>
      <c r="K13" s="56">
        <v>6885</v>
      </c>
      <c r="L13" s="45">
        <v>0.79735060836344007</v>
      </c>
      <c r="M13" s="45">
        <v>1.0870007262164125</v>
      </c>
      <c r="N13" s="56">
        <v>11460</v>
      </c>
      <c r="O13" s="56">
        <v>3085</v>
      </c>
      <c r="P13" s="57">
        <v>1272</v>
      </c>
      <c r="Q13" s="57">
        <v>486</v>
      </c>
      <c r="R13" s="58">
        <v>24.90211433046202</v>
      </c>
    </row>
    <row r="14" spans="1:18" s="59" customFormat="1" ht="13.5" customHeight="1">
      <c r="C14" s="68" t="s">
        <v>66</v>
      </c>
      <c r="D14" s="56">
        <v>7544</v>
      </c>
      <c r="E14" s="56">
        <v>3326</v>
      </c>
      <c r="F14" s="56">
        <v>4361</v>
      </c>
      <c r="G14" s="56">
        <v>1270</v>
      </c>
      <c r="H14" s="56">
        <v>19169</v>
      </c>
      <c r="I14" s="56">
        <v>7623</v>
      </c>
      <c r="J14" s="56">
        <v>23362</v>
      </c>
      <c r="K14" s="56">
        <v>6832</v>
      </c>
      <c r="L14" s="45">
        <v>0.8205205033815598</v>
      </c>
      <c r="M14" s="45">
        <v>1.1157786885245902</v>
      </c>
      <c r="N14" s="56">
        <v>10162</v>
      </c>
      <c r="O14" s="56">
        <v>2609</v>
      </c>
      <c r="P14" s="57">
        <v>1240</v>
      </c>
      <c r="Q14" s="57">
        <v>481</v>
      </c>
      <c r="R14" s="58">
        <v>28.433845448291677</v>
      </c>
    </row>
    <row r="15" spans="1:18" s="59" customFormat="1" ht="13.5" customHeight="1">
      <c r="C15" s="68" t="s">
        <v>67</v>
      </c>
      <c r="D15" s="56">
        <v>8841</v>
      </c>
      <c r="E15" s="56">
        <v>3189</v>
      </c>
      <c r="F15" s="56">
        <v>4609</v>
      </c>
      <c r="G15" s="56">
        <v>1231</v>
      </c>
      <c r="H15" s="56">
        <v>20856</v>
      </c>
      <c r="I15" s="56">
        <v>8061</v>
      </c>
      <c r="J15" s="56">
        <v>22493</v>
      </c>
      <c r="K15" s="56">
        <v>6368</v>
      </c>
      <c r="L15" s="45">
        <v>0.92722180233850526</v>
      </c>
      <c r="M15" s="45">
        <v>1.2658605527638191</v>
      </c>
      <c r="N15" s="56">
        <v>10587</v>
      </c>
      <c r="O15" s="56">
        <v>2520</v>
      </c>
      <c r="P15" s="57">
        <v>1311</v>
      </c>
      <c r="Q15" s="57">
        <v>523</v>
      </c>
      <c r="R15" s="58">
        <v>28.444348014753746</v>
      </c>
    </row>
    <row r="16" spans="1:18" s="59" customFormat="1" ht="13.5" customHeight="1">
      <c r="C16" s="68" t="s">
        <v>68</v>
      </c>
      <c r="D16" s="56">
        <v>7959</v>
      </c>
      <c r="E16" s="56">
        <v>3291</v>
      </c>
      <c r="F16" s="56">
        <v>4184</v>
      </c>
      <c r="G16" s="56">
        <v>1148</v>
      </c>
      <c r="H16" s="56">
        <v>20417</v>
      </c>
      <c r="I16" s="56">
        <v>7571</v>
      </c>
      <c r="J16" s="56">
        <v>21759</v>
      </c>
      <c r="K16" s="56">
        <v>6045</v>
      </c>
      <c r="L16" s="45">
        <v>0.93832437152442671</v>
      </c>
      <c r="M16" s="45">
        <v>1.2524400330851944</v>
      </c>
      <c r="N16" s="56">
        <v>9422</v>
      </c>
      <c r="O16" s="56">
        <v>2268</v>
      </c>
      <c r="P16" s="57">
        <v>1108</v>
      </c>
      <c r="Q16" s="57">
        <v>413</v>
      </c>
      <c r="R16" s="58">
        <v>26.481835564053537</v>
      </c>
    </row>
    <row r="17" spans="1:18" s="59" customFormat="1" ht="13.5" customHeight="1">
      <c r="C17" s="68" t="s">
        <v>69</v>
      </c>
      <c r="D17" s="56">
        <v>8059</v>
      </c>
      <c r="E17" s="56">
        <v>3439</v>
      </c>
      <c r="F17" s="56">
        <v>4434</v>
      </c>
      <c r="G17" s="56">
        <v>1307</v>
      </c>
      <c r="H17" s="56">
        <v>21607</v>
      </c>
      <c r="I17" s="56">
        <v>8320</v>
      </c>
      <c r="J17" s="56">
        <v>21570</v>
      </c>
      <c r="K17" s="56">
        <v>6061</v>
      </c>
      <c r="L17" s="45">
        <v>1.0017153453871117</v>
      </c>
      <c r="M17" s="45">
        <v>1.3727107737997031</v>
      </c>
      <c r="N17" s="56">
        <v>10613</v>
      </c>
      <c r="O17" s="56">
        <v>2541</v>
      </c>
      <c r="P17" s="57">
        <v>1225</v>
      </c>
      <c r="Q17" s="57">
        <v>490</v>
      </c>
      <c r="R17" s="58">
        <v>27.62742444745151</v>
      </c>
    </row>
    <row r="18" spans="1:18" s="59" customFormat="1" ht="13.5" customHeight="1">
      <c r="C18" s="68" t="s">
        <v>70</v>
      </c>
      <c r="D18" s="56">
        <v>9491</v>
      </c>
      <c r="E18" s="56">
        <v>3545</v>
      </c>
      <c r="F18" s="56">
        <v>4535</v>
      </c>
      <c r="G18" s="56">
        <v>1313</v>
      </c>
      <c r="H18" s="56">
        <v>23253</v>
      </c>
      <c r="I18" s="56">
        <v>8720</v>
      </c>
      <c r="J18" s="56">
        <v>21342</v>
      </c>
      <c r="K18" s="56">
        <v>6018</v>
      </c>
      <c r="L18" s="45">
        <v>1.0895417486646051</v>
      </c>
      <c r="M18" s="45">
        <v>1.4489863742107012</v>
      </c>
      <c r="N18" s="56">
        <v>10597</v>
      </c>
      <c r="O18" s="56">
        <v>2682</v>
      </c>
      <c r="P18" s="57">
        <v>1314</v>
      </c>
      <c r="Q18" s="57">
        <v>525</v>
      </c>
      <c r="R18" s="58">
        <v>28.974641675854468</v>
      </c>
    </row>
    <row r="19" spans="1:18" s="59" customFormat="1" ht="13.5" customHeight="1">
      <c r="C19" s="68" t="s">
        <v>71</v>
      </c>
      <c r="D19" s="56">
        <v>8635</v>
      </c>
      <c r="E19" s="56">
        <v>3559</v>
      </c>
      <c r="F19" s="56">
        <v>3524</v>
      </c>
      <c r="G19" s="56">
        <v>992</v>
      </c>
      <c r="H19" s="56">
        <v>23271</v>
      </c>
      <c r="I19" s="56">
        <v>8891</v>
      </c>
      <c r="J19" s="56">
        <v>20082</v>
      </c>
      <c r="K19" s="56">
        <v>5636</v>
      </c>
      <c r="L19" s="45">
        <v>1.1587989244099193</v>
      </c>
      <c r="M19" s="45">
        <v>1.5775372604684172</v>
      </c>
      <c r="N19" s="56">
        <v>8321</v>
      </c>
      <c r="O19" s="56">
        <v>2124</v>
      </c>
      <c r="P19" s="57">
        <v>1169</v>
      </c>
      <c r="Q19" s="57">
        <v>427</v>
      </c>
      <c r="R19" s="58">
        <v>33.172531214528945</v>
      </c>
    </row>
    <row r="20" spans="1:18" s="59" customFormat="1" ht="13.5" customHeight="1">
      <c r="C20" s="68" t="s">
        <v>72</v>
      </c>
      <c r="D20" s="56">
        <v>6623</v>
      </c>
      <c r="E20" s="56">
        <v>2664</v>
      </c>
      <c r="F20" s="56">
        <v>2864</v>
      </c>
      <c r="G20" s="56">
        <v>744</v>
      </c>
      <c r="H20" s="56">
        <v>20800</v>
      </c>
      <c r="I20" s="56">
        <v>7804</v>
      </c>
      <c r="J20" s="56">
        <v>18189</v>
      </c>
      <c r="K20" s="56">
        <v>4985</v>
      </c>
      <c r="L20" s="45">
        <v>1.1435482984221232</v>
      </c>
      <c r="M20" s="45">
        <v>1.5654964894684051</v>
      </c>
      <c r="N20" s="56">
        <v>6399</v>
      </c>
      <c r="O20" s="56">
        <v>1471</v>
      </c>
      <c r="P20" s="57">
        <v>1070</v>
      </c>
      <c r="Q20" s="57">
        <v>407</v>
      </c>
      <c r="R20" s="58">
        <v>37.360335195530723</v>
      </c>
    </row>
    <row r="21" spans="1:18" s="59" customFormat="1" ht="13.5" customHeight="1">
      <c r="B21" s="59">
        <v>26</v>
      </c>
      <c r="C21" s="68" t="s">
        <v>73</v>
      </c>
      <c r="D21" s="56">
        <v>9090</v>
      </c>
      <c r="E21" s="56">
        <v>3609</v>
      </c>
      <c r="F21" s="56">
        <v>4323</v>
      </c>
      <c r="G21" s="56">
        <v>1316</v>
      </c>
      <c r="H21" s="56">
        <v>21808</v>
      </c>
      <c r="I21" s="56">
        <v>8422</v>
      </c>
      <c r="J21" s="56">
        <v>17991</v>
      </c>
      <c r="K21" s="56">
        <v>5020</v>
      </c>
      <c r="L21" s="45">
        <v>1.2121616363737424</v>
      </c>
      <c r="M21" s="45">
        <v>1.6776892430278885</v>
      </c>
      <c r="N21" s="56">
        <v>8156</v>
      </c>
      <c r="O21" s="56">
        <v>2057</v>
      </c>
      <c r="P21" s="57">
        <v>964</v>
      </c>
      <c r="Q21" s="57">
        <v>367</v>
      </c>
      <c r="R21" s="58">
        <v>22.299329169558177</v>
      </c>
    </row>
    <row r="22" spans="1:18" s="59" customFormat="1" ht="13.5" customHeight="1">
      <c r="C22" s="68" t="s">
        <v>74</v>
      </c>
      <c r="D22" s="56">
        <v>8704</v>
      </c>
      <c r="E22" s="56">
        <v>3713</v>
      </c>
      <c r="F22" s="56">
        <v>3915</v>
      </c>
      <c r="G22" s="56">
        <v>1127</v>
      </c>
      <c r="H22" s="56">
        <v>22754</v>
      </c>
      <c r="I22" s="56">
        <v>9159</v>
      </c>
      <c r="J22" s="56">
        <v>18344</v>
      </c>
      <c r="K22" s="56">
        <v>5144</v>
      </c>
      <c r="L22" s="45">
        <v>1.2404055822067162</v>
      </c>
      <c r="M22" s="45">
        <v>1.7805209953343701</v>
      </c>
      <c r="N22" s="56">
        <v>9245</v>
      </c>
      <c r="O22" s="56">
        <v>2535</v>
      </c>
      <c r="P22" s="57">
        <v>1107</v>
      </c>
      <c r="Q22" s="57">
        <v>424</v>
      </c>
      <c r="R22" s="58">
        <v>28.27586206896552</v>
      </c>
    </row>
    <row r="23" spans="1:18" s="59" customFormat="1" ht="13.5" customHeight="1">
      <c r="C23" s="68" t="s">
        <v>75</v>
      </c>
      <c r="D23" s="56">
        <v>7793</v>
      </c>
      <c r="E23" s="56">
        <v>3573</v>
      </c>
      <c r="F23" s="56">
        <v>4239</v>
      </c>
      <c r="G23" s="56">
        <v>1252</v>
      </c>
      <c r="H23" s="56">
        <v>22949</v>
      </c>
      <c r="I23" s="56">
        <v>9435</v>
      </c>
      <c r="J23" s="56">
        <v>18740</v>
      </c>
      <c r="K23" s="56">
        <v>5265</v>
      </c>
      <c r="L23" s="45">
        <v>1.2245997865528282</v>
      </c>
      <c r="M23" s="45">
        <v>1.792022792022792</v>
      </c>
      <c r="N23" s="56">
        <v>9918</v>
      </c>
      <c r="O23" s="56">
        <v>2598</v>
      </c>
      <c r="P23" s="57">
        <v>1552</v>
      </c>
      <c r="Q23" s="57">
        <v>624</v>
      </c>
      <c r="R23" s="58">
        <v>36.612408586930876</v>
      </c>
    </row>
    <row r="24" spans="1:18" ht="6" customHeight="1" thickBot="1">
      <c r="A24" s="69"/>
      <c r="B24" s="69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</row>
    <row r="25" spans="1:18" ht="6" customHeight="1"/>
    <row r="26" spans="1:18">
      <c r="A26" t="s">
        <v>76</v>
      </c>
      <c r="F26" s="73"/>
      <c r="G26" t="s">
        <v>77</v>
      </c>
      <c r="L26" s="73"/>
      <c r="M26" s="73"/>
      <c r="N26" s="73"/>
      <c r="O26" s="73"/>
      <c r="P26" s="73"/>
      <c r="Q26" s="73"/>
    </row>
    <row r="28" spans="1:18">
      <c r="G28" s="73"/>
    </row>
    <row r="30" spans="1:18">
      <c r="D30" s="74"/>
    </row>
    <row r="31" spans="1:18">
      <c r="D31" s="74"/>
    </row>
    <row r="32" spans="1:18">
      <c r="D32" s="74"/>
    </row>
    <row r="33" spans="4:4">
      <c r="D33" s="74"/>
    </row>
  </sheetData>
  <mergeCells count="9">
    <mergeCell ref="N6:O6"/>
    <mergeCell ref="P6:Q6"/>
    <mergeCell ref="R6:R7"/>
    <mergeCell ref="A6:C7"/>
    <mergeCell ref="D6:E6"/>
    <mergeCell ref="F6:G6"/>
    <mergeCell ref="H6:I6"/>
    <mergeCell ref="J6:K6"/>
    <mergeCell ref="L6:M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zoomScaleNormal="100" zoomScaleSheetLayoutView="100" workbookViewId="0">
      <selection activeCell="D8" sqref="D8"/>
    </sheetView>
  </sheetViews>
  <sheetFormatPr defaultRowHeight="11.25"/>
  <cols>
    <col min="1" max="1" width="5.1640625" customWidth="1"/>
    <col min="2" max="2" width="3.83203125" customWidth="1"/>
    <col min="3" max="3" width="7" customWidth="1"/>
    <col min="4" max="20" width="12.83203125" customWidth="1"/>
  </cols>
  <sheetData>
    <row r="1" spans="1:25" ht="14.25">
      <c r="A1" s="1" t="s">
        <v>0</v>
      </c>
    </row>
    <row r="3" spans="1:25" ht="15" thickBot="1">
      <c r="A3" s="1" t="s">
        <v>78</v>
      </c>
    </row>
    <row r="4" spans="1:25" s="10" customFormat="1" ht="46.5" customHeight="1">
      <c r="A4" s="276" t="s">
        <v>52</v>
      </c>
      <c r="B4" s="277"/>
      <c r="C4" s="278"/>
      <c r="D4" s="75" t="s">
        <v>79</v>
      </c>
      <c r="E4" s="76" t="s">
        <v>80</v>
      </c>
      <c r="F4" s="76" t="s">
        <v>81</v>
      </c>
      <c r="G4" s="76" t="s">
        <v>82</v>
      </c>
      <c r="H4" s="76" t="s">
        <v>83</v>
      </c>
      <c r="I4" s="77" t="s">
        <v>84</v>
      </c>
      <c r="J4" s="76" t="s">
        <v>85</v>
      </c>
      <c r="K4" s="76" t="s">
        <v>86</v>
      </c>
      <c r="L4" s="78" t="s">
        <v>87</v>
      </c>
      <c r="M4" s="76" t="s">
        <v>88</v>
      </c>
      <c r="N4" s="76" t="s">
        <v>89</v>
      </c>
      <c r="O4" s="77" t="s">
        <v>90</v>
      </c>
      <c r="P4" s="77" t="s">
        <v>91</v>
      </c>
      <c r="Q4" s="77" t="s">
        <v>92</v>
      </c>
      <c r="R4" s="77" t="s">
        <v>93</v>
      </c>
      <c r="S4" s="77" t="s">
        <v>94</v>
      </c>
      <c r="T4" s="77" t="s">
        <v>95</v>
      </c>
      <c r="U4" s="79" t="s">
        <v>96</v>
      </c>
      <c r="V4" s="77" t="s">
        <v>97</v>
      </c>
    </row>
    <row r="5" spans="1:25" ht="6" customHeight="1">
      <c r="C5" s="52"/>
    </row>
    <row r="6" spans="1:25" ht="13.5" customHeight="1">
      <c r="A6" s="53" t="s">
        <v>62</v>
      </c>
      <c r="B6" s="54">
        <v>23</v>
      </c>
      <c r="C6" s="55" t="s">
        <v>63</v>
      </c>
      <c r="D6" s="80">
        <v>94342</v>
      </c>
      <c r="E6" s="80">
        <v>343</v>
      </c>
      <c r="F6" s="81" t="s">
        <v>98</v>
      </c>
      <c r="G6" s="80">
        <v>13602</v>
      </c>
      <c r="H6" s="80">
        <v>6788</v>
      </c>
      <c r="I6" s="80">
        <v>56</v>
      </c>
      <c r="J6" s="80">
        <v>1843</v>
      </c>
      <c r="K6" s="80">
        <v>5756</v>
      </c>
      <c r="L6" s="80">
        <v>9526</v>
      </c>
      <c r="M6" s="80">
        <v>719</v>
      </c>
      <c r="N6" s="80">
        <v>1364</v>
      </c>
      <c r="O6" s="80">
        <v>3507</v>
      </c>
      <c r="P6" s="80">
        <v>4164</v>
      </c>
      <c r="Q6" s="80">
        <v>4446</v>
      </c>
      <c r="R6" s="80">
        <v>1344</v>
      </c>
      <c r="S6" s="80">
        <v>18841</v>
      </c>
      <c r="T6" s="80">
        <v>368</v>
      </c>
      <c r="U6" s="80">
        <v>19906</v>
      </c>
      <c r="V6" s="80">
        <v>1769</v>
      </c>
    </row>
    <row r="7" spans="1:25" ht="13.5" customHeight="1">
      <c r="B7">
        <v>24</v>
      </c>
      <c r="C7" s="52"/>
      <c r="D7" s="80">
        <v>104257</v>
      </c>
      <c r="E7" s="80">
        <v>511</v>
      </c>
      <c r="F7" s="81" t="s">
        <v>98</v>
      </c>
      <c r="G7" s="80">
        <v>13198</v>
      </c>
      <c r="H7" s="80">
        <v>7158</v>
      </c>
      <c r="I7" s="80">
        <v>58</v>
      </c>
      <c r="J7" s="80">
        <v>2412</v>
      </c>
      <c r="K7" s="80">
        <v>5138</v>
      </c>
      <c r="L7" s="80">
        <v>9299</v>
      </c>
      <c r="M7" s="80">
        <v>891</v>
      </c>
      <c r="N7" s="80">
        <v>1669</v>
      </c>
      <c r="O7" s="80">
        <v>4665</v>
      </c>
      <c r="P7" s="80">
        <v>6565</v>
      </c>
      <c r="Q7" s="80">
        <v>3776</v>
      </c>
      <c r="R7" s="80">
        <v>1555</v>
      </c>
      <c r="S7" s="80">
        <v>21535</v>
      </c>
      <c r="T7" s="80">
        <v>296</v>
      </c>
      <c r="U7" s="80">
        <v>24098</v>
      </c>
      <c r="V7" s="80">
        <v>1433</v>
      </c>
    </row>
    <row r="8" spans="1:25" s="84" customFormat="1" ht="13.5" customHeight="1">
      <c r="A8" s="61"/>
      <c r="B8" s="62">
        <v>25</v>
      </c>
      <c r="C8" s="63"/>
      <c r="D8" s="243">
        <v>97128</v>
      </c>
      <c r="E8" s="82">
        <v>345</v>
      </c>
      <c r="F8" s="83">
        <v>1</v>
      </c>
      <c r="G8" s="82">
        <v>8805</v>
      </c>
      <c r="H8" s="82">
        <v>7403</v>
      </c>
      <c r="I8" s="82">
        <v>62</v>
      </c>
      <c r="J8" s="82">
        <v>2788</v>
      </c>
      <c r="K8" s="82">
        <v>4534</v>
      </c>
      <c r="L8" s="82">
        <v>8242</v>
      </c>
      <c r="M8" s="82">
        <v>852</v>
      </c>
      <c r="N8" s="82">
        <v>1385</v>
      </c>
      <c r="O8" s="82">
        <v>3344</v>
      </c>
      <c r="P8" s="82">
        <v>6620</v>
      </c>
      <c r="Q8" s="82">
        <v>3998</v>
      </c>
      <c r="R8" s="82">
        <v>1347</v>
      </c>
      <c r="S8" s="82">
        <v>17927</v>
      </c>
      <c r="T8" s="82">
        <v>216</v>
      </c>
      <c r="U8" s="82">
        <v>27980</v>
      </c>
      <c r="V8" s="82">
        <v>1279</v>
      </c>
    </row>
    <row r="9" spans="1:25" s="2" customFormat="1" ht="18.75" customHeight="1">
      <c r="A9" s="59"/>
      <c r="B9" s="59"/>
      <c r="C9" s="68" t="s">
        <v>64</v>
      </c>
      <c r="D9" s="74">
        <v>6763</v>
      </c>
      <c r="E9" s="80">
        <v>71</v>
      </c>
      <c r="F9" s="81">
        <v>1</v>
      </c>
      <c r="G9" s="80">
        <v>784</v>
      </c>
      <c r="H9" s="80">
        <v>408</v>
      </c>
      <c r="I9" s="80">
        <v>1</v>
      </c>
      <c r="J9" s="80">
        <v>170</v>
      </c>
      <c r="K9" s="80">
        <v>301</v>
      </c>
      <c r="L9" s="80">
        <v>563</v>
      </c>
      <c r="M9" s="80">
        <v>36</v>
      </c>
      <c r="N9" s="80">
        <v>131</v>
      </c>
      <c r="O9" s="80">
        <v>301</v>
      </c>
      <c r="P9" s="80">
        <v>331</v>
      </c>
      <c r="Q9" s="80">
        <v>380</v>
      </c>
      <c r="R9" s="80">
        <v>100</v>
      </c>
      <c r="S9" s="80">
        <v>1506</v>
      </c>
      <c r="T9" s="80">
        <v>31</v>
      </c>
      <c r="U9" s="80">
        <v>1589</v>
      </c>
      <c r="V9" s="80">
        <v>59</v>
      </c>
      <c r="X9" s="85"/>
      <c r="Y9" s="85"/>
    </row>
    <row r="10" spans="1:25" s="2" customFormat="1" ht="13.5" customHeight="1">
      <c r="A10" s="59"/>
      <c r="B10" s="59"/>
      <c r="C10" s="68" t="s">
        <v>65</v>
      </c>
      <c r="D10" s="74">
        <v>7626</v>
      </c>
      <c r="E10" s="80">
        <v>40</v>
      </c>
      <c r="F10" s="81" t="s">
        <v>98</v>
      </c>
      <c r="G10" s="80">
        <v>573</v>
      </c>
      <c r="H10" s="80">
        <v>395</v>
      </c>
      <c r="I10" s="80">
        <v>7</v>
      </c>
      <c r="J10" s="80">
        <v>368</v>
      </c>
      <c r="K10" s="80">
        <v>541</v>
      </c>
      <c r="L10" s="80">
        <v>651</v>
      </c>
      <c r="M10" s="80">
        <v>57</v>
      </c>
      <c r="N10" s="80">
        <v>79</v>
      </c>
      <c r="O10" s="80">
        <v>286</v>
      </c>
      <c r="P10" s="80">
        <v>764</v>
      </c>
      <c r="Q10" s="80">
        <v>315</v>
      </c>
      <c r="R10" s="80">
        <v>84</v>
      </c>
      <c r="S10" s="80">
        <v>1432</v>
      </c>
      <c r="T10" s="80">
        <v>8</v>
      </c>
      <c r="U10" s="80">
        <v>1891</v>
      </c>
      <c r="V10" s="80">
        <v>135</v>
      </c>
      <c r="X10" s="85"/>
      <c r="Y10" s="85"/>
    </row>
    <row r="11" spans="1:25" s="2" customFormat="1" ht="13.5" customHeight="1">
      <c r="A11" s="59"/>
      <c r="B11" s="59"/>
      <c r="C11" s="68" t="s">
        <v>66</v>
      </c>
      <c r="D11" s="74">
        <v>7544</v>
      </c>
      <c r="E11" s="80">
        <v>35</v>
      </c>
      <c r="F11" s="81" t="s">
        <v>98</v>
      </c>
      <c r="G11" s="80">
        <v>665</v>
      </c>
      <c r="H11" s="80">
        <v>680</v>
      </c>
      <c r="I11" s="80">
        <v>6</v>
      </c>
      <c r="J11" s="80">
        <v>167</v>
      </c>
      <c r="K11" s="80">
        <v>245</v>
      </c>
      <c r="L11" s="80">
        <v>765</v>
      </c>
      <c r="M11" s="80">
        <v>88</v>
      </c>
      <c r="N11" s="80">
        <v>105</v>
      </c>
      <c r="O11" s="80">
        <v>278</v>
      </c>
      <c r="P11" s="80">
        <v>512</v>
      </c>
      <c r="Q11" s="80">
        <v>279</v>
      </c>
      <c r="R11" s="80">
        <v>109</v>
      </c>
      <c r="S11" s="80">
        <v>1318</v>
      </c>
      <c r="T11" s="80">
        <v>7</v>
      </c>
      <c r="U11" s="80">
        <v>2167</v>
      </c>
      <c r="V11" s="80">
        <v>118</v>
      </c>
      <c r="X11" s="85"/>
      <c r="Y11" s="85"/>
    </row>
    <row r="12" spans="1:25" s="2" customFormat="1" ht="13.5" customHeight="1">
      <c r="A12" s="59"/>
      <c r="B12" s="59"/>
      <c r="C12" s="68" t="s">
        <v>67</v>
      </c>
      <c r="D12" s="74">
        <v>8841</v>
      </c>
      <c r="E12" s="80">
        <v>23</v>
      </c>
      <c r="F12" s="81" t="s">
        <v>98</v>
      </c>
      <c r="G12" s="80">
        <v>874</v>
      </c>
      <c r="H12" s="80">
        <v>513</v>
      </c>
      <c r="I12" s="81" t="s">
        <v>98</v>
      </c>
      <c r="J12" s="80">
        <v>373</v>
      </c>
      <c r="K12" s="80">
        <v>413</v>
      </c>
      <c r="L12" s="80">
        <v>839</v>
      </c>
      <c r="M12" s="80">
        <v>85</v>
      </c>
      <c r="N12" s="80">
        <v>102</v>
      </c>
      <c r="O12" s="80">
        <v>252</v>
      </c>
      <c r="P12" s="80">
        <v>578</v>
      </c>
      <c r="Q12" s="80">
        <v>378</v>
      </c>
      <c r="R12" s="80">
        <v>92</v>
      </c>
      <c r="S12" s="80">
        <v>1368</v>
      </c>
      <c r="T12" s="80">
        <v>23</v>
      </c>
      <c r="U12" s="80">
        <v>2879</v>
      </c>
      <c r="V12" s="80">
        <v>49</v>
      </c>
      <c r="X12" s="85"/>
      <c r="Y12" s="85"/>
    </row>
    <row r="13" spans="1:25" s="2" customFormat="1" ht="13.5" customHeight="1">
      <c r="A13" s="59"/>
      <c r="B13" s="59"/>
      <c r="C13" s="68" t="s">
        <v>68</v>
      </c>
      <c r="D13" s="74">
        <v>7959</v>
      </c>
      <c r="E13" s="80">
        <v>39</v>
      </c>
      <c r="F13" s="81" t="s">
        <v>98</v>
      </c>
      <c r="G13" s="80">
        <v>648</v>
      </c>
      <c r="H13" s="80">
        <v>664</v>
      </c>
      <c r="I13" s="80">
        <v>12</v>
      </c>
      <c r="J13" s="80">
        <v>201</v>
      </c>
      <c r="K13" s="80">
        <v>395</v>
      </c>
      <c r="L13" s="80">
        <v>655</v>
      </c>
      <c r="M13" s="80">
        <v>51</v>
      </c>
      <c r="N13" s="80">
        <v>90</v>
      </c>
      <c r="O13" s="80">
        <v>286</v>
      </c>
      <c r="P13" s="80">
        <v>373</v>
      </c>
      <c r="Q13" s="80">
        <v>407</v>
      </c>
      <c r="R13" s="80">
        <v>68</v>
      </c>
      <c r="S13" s="80">
        <v>1692</v>
      </c>
      <c r="T13" s="80">
        <v>6</v>
      </c>
      <c r="U13" s="80">
        <v>2293</v>
      </c>
      <c r="V13" s="80">
        <v>79</v>
      </c>
      <c r="X13" s="85"/>
      <c r="Y13" s="85"/>
    </row>
    <row r="14" spans="1:25" s="2" customFormat="1" ht="13.5" customHeight="1">
      <c r="A14" s="59"/>
      <c r="B14" s="59"/>
      <c r="C14" s="68" t="s">
        <v>69</v>
      </c>
      <c r="D14" s="74">
        <v>8059</v>
      </c>
      <c r="E14" s="80">
        <v>38</v>
      </c>
      <c r="F14" s="81" t="s">
        <v>98</v>
      </c>
      <c r="G14" s="80">
        <v>897</v>
      </c>
      <c r="H14" s="80">
        <v>657</v>
      </c>
      <c r="I14" s="80">
        <v>6</v>
      </c>
      <c r="J14" s="80">
        <v>144</v>
      </c>
      <c r="K14" s="80">
        <v>323</v>
      </c>
      <c r="L14" s="80">
        <v>731</v>
      </c>
      <c r="M14" s="80">
        <v>79</v>
      </c>
      <c r="N14" s="80">
        <v>137</v>
      </c>
      <c r="O14" s="80">
        <v>311</v>
      </c>
      <c r="P14" s="80">
        <v>875</v>
      </c>
      <c r="Q14" s="80">
        <v>252</v>
      </c>
      <c r="R14" s="80">
        <v>88</v>
      </c>
      <c r="S14" s="80">
        <v>1153</v>
      </c>
      <c r="T14" s="80">
        <v>35</v>
      </c>
      <c r="U14" s="80">
        <v>2228</v>
      </c>
      <c r="V14" s="80">
        <v>105</v>
      </c>
      <c r="X14" s="85"/>
      <c r="Y14" s="85"/>
    </row>
    <row r="15" spans="1:25" s="2" customFormat="1" ht="18.75" customHeight="1">
      <c r="A15" s="59"/>
      <c r="B15" s="59"/>
      <c r="C15" s="68" t="s">
        <v>70</v>
      </c>
      <c r="D15" s="74">
        <v>9491</v>
      </c>
      <c r="E15" s="80">
        <v>20</v>
      </c>
      <c r="F15" s="81" t="s">
        <v>98</v>
      </c>
      <c r="G15" s="80">
        <v>840</v>
      </c>
      <c r="H15" s="80">
        <v>728</v>
      </c>
      <c r="I15" s="80">
        <v>2</v>
      </c>
      <c r="J15" s="80">
        <v>305</v>
      </c>
      <c r="K15" s="80">
        <v>572</v>
      </c>
      <c r="L15" s="80">
        <v>899</v>
      </c>
      <c r="M15" s="80">
        <v>53</v>
      </c>
      <c r="N15" s="80">
        <v>171</v>
      </c>
      <c r="O15" s="80">
        <v>316</v>
      </c>
      <c r="P15" s="80">
        <v>546</v>
      </c>
      <c r="Q15" s="80">
        <v>324</v>
      </c>
      <c r="R15" s="80">
        <v>110</v>
      </c>
      <c r="S15" s="80">
        <v>1680</v>
      </c>
      <c r="T15" s="80">
        <v>16</v>
      </c>
      <c r="U15" s="80">
        <v>2857</v>
      </c>
      <c r="V15" s="80">
        <v>52</v>
      </c>
      <c r="X15" s="85"/>
      <c r="Y15" s="85"/>
    </row>
    <row r="16" spans="1:25" s="2" customFormat="1" ht="13.5" customHeight="1">
      <c r="A16" s="59"/>
      <c r="B16" s="59"/>
      <c r="C16" s="68" t="s">
        <v>71</v>
      </c>
      <c r="D16" s="74">
        <v>8635</v>
      </c>
      <c r="E16" s="80">
        <v>4</v>
      </c>
      <c r="F16" s="81" t="s">
        <v>98</v>
      </c>
      <c r="G16" s="80">
        <v>731</v>
      </c>
      <c r="H16" s="80">
        <v>868</v>
      </c>
      <c r="I16" s="80">
        <v>7</v>
      </c>
      <c r="J16" s="80">
        <v>262</v>
      </c>
      <c r="K16" s="80">
        <v>310</v>
      </c>
      <c r="L16" s="80">
        <v>505</v>
      </c>
      <c r="M16" s="80">
        <v>102</v>
      </c>
      <c r="N16" s="80">
        <v>97</v>
      </c>
      <c r="O16" s="80">
        <v>269</v>
      </c>
      <c r="P16" s="80">
        <v>223</v>
      </c>
      <c r="Q16" s="80">
        <v>388</v>
      </c>
      <c r="R16" s="80">
        <v>119</v>
      </c>
      <c r="S16" s="80">
        <v>1653</v>
      </c>
      <c r="T16" s="80">
        <v>14</v>
      </c>
      <c r="U16" s="80">
        <v>3012</v>
      </c>
      <c r="V16" s="80">
        <v>71</v>
      </c>
      <c r="X16" s="85"/>
      <c r="Y16" s="85"/>
    </row>
    <row r="17" spans="1:25" s="2" customFormat="1" ht="13.5" customHeight="1">
      <c r="A17" s="59"/>
      <c r="B17" s="59"/>
      <c r="C17" s="68" t="s">
        <v>72</v>
      </c>
      <c r="D17" s="74">
        <v>6623</v>
      </c>
      <c r="E17" s="80">
        <v>7</v>
      </c>
      <c r="F17" s="81" t="s">
        <v>98</v>
      </c>
      <c r="G17" s="80">
        <v>536</v>
      </c>
      <c r="H17" s="80">
        <v>468</v>
      </c>
      <c r="I17" s="80">
        <v>3</v>
      </c>
      <c r="J17" s="80">
        <v>169</v>
      </c>
      <c r="K17" s="80">
        <v>309</v>
      </c>
      <c r="L17" s="80">
        <v>401</v>
      </c>
      <c r="M17" s="80">
        <v>70</v>
      </c>
      <c r="N17" s="80">
        <v>109</v>
      </c>
      <c r="O17" s="80">
        <v>252</v>
      </c>
      <c r="P17" s="80">
        <v>853</v>
      </c>
      <c r="Q17" s="80">
        <v>245</v>
      </c>
      <c r="R17" s="80">
        <v>79</v>
      </c>
      <c r="S17" s="80">
        <v>1163</v>
      </c>
      <c r="T17" s="80">
        <v>13</v>
      </c>
      <c r="U17" s="80">
        <v>1837</v>
      </c>
      <c r="V17" s="80">
        <v>109</v>
      </c>
      <c r="X17" s="85"/>
      <c r="Y17" s="85"/>
    </row>
    <row r="18" spans="1:25" s="2" customFormat="1" ht="13.5" customHeight="1">
      <c r="A18" s="59"/>
      <c r="B18" s="59">
        <v>26</v>
      </c>
      <c r="C18" s="68" t="s">
        <v>73</v>
      </c>
      <c r="D18" s="74">
        <v>9090</v>
      </c>
      <c r="E18" s="80">
        <v>9</v>
      </c>
      <c r="F18" s="81" t="s">
        <v>98</v>
      </c>
      <c r="G18" s="80">
        <v>860</v>
      </c>
      <c r="H18" s="80">
        <v>486</v>
      </c>
      <c r="I18" s="80">
        <v>2</v>
      </c>
      <c r="J18" s="80">
        <v>228</v>
      </c>
      <c r="K18" s="80">
        <v>467</v>
      </c>
      <c r="L18" s="80">
        <v>1013</v>
      </c>
      <c r="M18" s="80">
        <v>66</v>
      </c>
      <c r="N18" s="80">
        <v>133</v>
      </c>
      <c r="O18" s="80">
        <v>269</v>
      </c>
      <c r="P18" s="80">
        <v>544</v>
      </c>
      <c r="Q18" s="80">
        <v>398</v>
      </c>
      <c r="R18" s="80">
        <v>156</v>
      </c>
      <c r="S18" s="80">
        <v>2035</v>
      </c>
      <c r="T18" s="80">
        <v>12</v>
      </c>
      <c r="U18" s="80">
        <v>2295</v>
      </c>
      <c r="V18" s="80">
        <v>117</v>
      </c>
      <c r="X18" s="85"/>
      <c r="Y18" s="85"/>
    </row>
    <row r="19" spans="1:25" s="2" customFormat="1" ht="13.5" customHeight="1">
      <c r="A19" s="59"/>
      <c r="B19" s="59"/>
      <c r="C19" s="68" t="s">
        <v>74</v>
      </c>
      <c r="D19" s="74">
        <v>8704</v>
      </c>
      <c r="E19" s="80">
        <v>44</v>
      </c>
      <c r="F19" s="81" t="s">
        <v>98</v>
      </c>
      <c r="G19" s="80">
        <v>702</v>
      </c>
      <c r="H19" s="80">
        <v>1015</v>
      </c>
      <c r="I19" s="80">
        <v>8</v>
      </c>
      <c r="J19" s="80">
        <v>209</v>
      </c>
      <c r="K19" s="80">
        <v>334</v>
      </c>
      <c r="L19" s="80">
        <v>574</v>
      </c>
      <c r="M19" s="80">
        <v>80</v>
      </c>
      <c r="N19" s="80">
        <v>111</v>
      </c>
      <c r="O19" s="80">
        <v>276</v>
      </c>
      <c r="P19" s="80">
        <v>243</v>
      </c>
      <c r="Q19" s="80">
        <v>388</v>
      </c>
      <c r="R19" s="80">
        <v>190</v>
      </c>
      <c r="S19" s="80">
        <v>1569</v>
      </c>
      <c r="T19" s="80">
        <v>39</v>
      </c>
      <c r="U19" s="80">
        <v>2672</v>
      </c>
      <c r="V19" s="80">
        <v>250</v>
      </c>
      <c r="X19" s="85"/>
      <c r="Y19" s="85"/>
    </row>
    <row r="20" spans="1:25" s="2" customFormat="1" ht="13.5" customHeight="1">
      <c r="A20" s="59"/>
      <c r="B20" s="59"/>
      <c r="C20" s="68" t="s">
        <v>75</v>
      </c>
      <c r="D20" s="74">
        <v>7793</v>
      </c>
      <c r="E20" s="80">
        <v>15</v>
      </c>
      <c r="F20" s="81" t="s">
        <v>98</v>
      </c>
      <c r="G20" s="80">
        <v>695</v>
      </c>
      <c r="H20" s="80">
        <v>521</v>
      </c>
      <c r="I20" s="80">
        <v>8</v>
      </c>
      <c r="J20" s="80">
        <v>192</v>
      </c>
      <c r="K20" s="80">
        <v>324</v>
      </c>
      <c r="L20" s="80">
        <v>646</v>
      </c>
      <c r="M20" s="80">
        <v>85</v>
      </c>
      <c r="N20" s="80">
        <v>120</v>
      </c>
      <c r="O20" s="80">
        <v>248</v>
      </c>
      <c r="P20" s="80">
        <v>778</v>
      </c>
      <c r="Q20" s="80">
        <v>244</v>
      </c>
      <c r="R20" s="80">
        <v>152</v>
      </c>
      <c r="S20" s="80">
        <v>1358</v>
      </c>
      <c r="T20" s="80">
        <v>12</v>
      </c>
      <c r="U20" s="80">
        <v>2260</v>
      </c>
      <c r="V20" s="80">
        <v>135</v>
      </c>
      <c r="X20" s="85"/>
      <c r="Y20" s="85"/>
    </row>
    <row r="21" spans="1:25" s="2" customFormat="1" ht="6" customHeight="1" thickBot="1">
      <c r="A21" s="69"/>
      <c r="B21" s="69"/>
      <c r="C21" s="70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X21" s="85"/>
      <c r="Y21" s="85"/>
    </row>
    <row r="22" spans="1:25" ht="6" customHeight="1"/>
    <row r="23" spans="1:25">
      <c r="A23" t="s">
        <v>76</v>
      </c>
      <c r="H23" t="s">
        <v>99</v>
      </c>
    </row>
    <row r="26" spans="1:25">
      <c r="D26" s="74"/>
    </row>
    <row r="27" spans="1:25">
      <c r="D27" s="74"/>
    </row>
    <row r="28" spans="1:25">
      <c r="D28" s="74"/>
    </row>
    <row r="29" spans="1:25">
      <c r="D29" s="74"/>
    </row>
    <row r="30" spans="1:25">
      <c r="D30" s="74"/>
    </row>
    <row r="31" spans="1:25">
      <c r="D31" s="74"/>
    </row>
    <row r="32" spans="1:25">
      <c r="D32" s="74"/>
    </row>
    <row r="33" spans="4:4">
      <c r="D33" s="74"/>
    </row>
    <row r="34" spans="4:4">
      <c r="D34" s="74"/>
    </row>
    <row r="35" spans="4:4">
      <c r="D35" s="74"/>
    </row>
    <row r="36" spans="4:4">
      <c r="D36" s="74"/>
    </row>
  </sheetData>
  <mergeCells count="1">
    <mergeCell ref="A4:C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landscape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zoomScaleSheetLayoutView="100" workbookViewId="0"/>
  </sheetViews>
  <sheetFormatPr defaultRowHeight="11.25"/>
  <cols>
    <col min="1" max="1" width="5.1640625" customWidth="1"/>
    <col min="2" max="2" width="3.83203125" customWidth="1"/>
    <col min="3" max="3" width="6.6640625" customWidth="1"/>
    <col min="4" max="9" width="12.83203125" customWidth="1"/>
    <col min="10" max="10" width="14.83203125" customWidth="1"/>
    <col min="11" max="14" width="12.83203125" customWidth="1"/>
  </cols>
  <sheetData>
    <row r="1" spans="1:12" ht="14.25">
      <c r="A1" s="1" t="s">
        <v>0</v>
      </c>
    </row>
    <row r="3" spans="1:12" ht="15" thickBot="1">
      <c r="A3" s="1" t="s">
        <v>100</v>
      </c>
    </row>
    <row r="4" spans="1:12" ht="14.25" customHeight="1">
      <c r="A4" s="246" t="s">
        <v>52</v>
      </c>
      <c r="B4" s="279"/>
      <c r="C4" s="280"/>
      <c r="D4" s="270" t="s">
        <v>101</v>
      </c>
      <c r="E4" s="246"/>
      <c r="F4" s="271"/>
      <c r="G4" s="285" t="s">
        <v>102</v>
      </c>
      <c r="H4" s="286"/>
      <c r="I4" s="286"/>
      <c r="J4" s="286"/>
      <c r="K4" s="286"/>
      <c r="L4" s="286"/>
    </row>
    <row r="5" spans="1:12" ht="14.25" customHeight="1">
      <c r="A5" s="281"/>
      <c r="B5" s="245"/>
      <c r="C5" s="282"/>
      <c r="D5" s="287" t="s">
        <v>103</v>
      </c>
      <c r="E5" s="288"/>
      <c r="F5" s="289"/>
      <c r="G5" s="287" t="s">
        <v>104</v>
      </c>
      <c r="H5" s="288"/>
      <c r="I5" s="288"/>
      <c r="J5" s="289"/>
      <c r="K5" s="287" t="s">
        <v>105</v>
      </c>
      <c r="L5" s="288"/>
    </row>
    <row r="6" spans="1:12" ht="11.25" customHeight="1">
      <c r="A6" s="245"/>
      <c r="B6" s="245"/>
      <c r="C6" s="282"/>
      <c r="D6" s="290" t="s">
        <v>106</v>
      </c>
      <c r="E6" s="291" t="s">
        <v>107</v>
      </c>
      <c r="F6" s="291" t="s">
        <v>108</v>
      </c>
      <c r="G6" s="293" t="s">
        <v>109</v>
      </c>
      <c r="H6" s="293" t="s">
        <v>110</v>
      </c>
      <c r="I6" s="294" t="s">
        <v>111</v>
      </c>
      <c r="J6" s="293" t="s">
        <v>112</v>
      </c>
      <c r="K6" s="294" t="s">
        <v>113</v>
      </c>
      <c r="L6" s="295" t="s">
        <v>112</v>
      </c>
    </row>
    <row r="7" spans="1:12" ht="24" customHeight="1">
      <c r="A7" s="283"/>
      <c r="B7" s="283"/>
      <c r="C7" s="284"/>
      <c r="D7" s="265"/>
      <c r="E7" s="292"/>
      <c r="F7" s="292"/>
      <c r="G7" s="254"/>
      <c r="H7" s="254"/>
      <c r="I7" s="254"/>
      <c r="J7" s="254"/>
      <c r="K7" s="254"/>
      <c r="L7" s="252"/>
    </row>
    <row r="8" spans="1:12" ht="6" customHeight="1">
      <c r="C8" s="52"/>
      <c r="D8" s="86"/>
      <c r="E8" s="86"/>
      <c r="F8" s="86"/>
    </row>
    <row r="9" spans="1:12" s="90" customFormat="1" ht="13.5" customHeight="1">
      <c r="A9" s="53" t="s">
        <v>62</v>
      </c>
      <c r="B9" s="54">
        <v>23</v>
      </c>
      <c r="C9" s="55" t="s">
        <v>63</v>
      </c>
      <c r="D9" s="87">
        <v>465370</v>
      </c>
      <c r="E9" s="87">
        <v>84325</v>
      </c>
      <c r="F9" s="87">
        <v>78310</v>
      </c>
      <c r="G9" s="88">
        <v>27299</v>
      </c>
      <c r="H9" s="88">
        <v>22754</v>
      </c>
      <c r="I9" s="88">
        <v>108132</v>
      </c>
      <c r="J9" s="88">
        <v>13482624</v>
      </c>
      <c r="K9" s="89">
        <v>1316</v>
      </c>
      <c r="L9" s="89">
        <v>77398</v>
      </c>
    </row>
    <row r="10" spans="1:12" s="10" customFormat="1" ht="13.5" customHeight="1">
      <c r="A10" s="53"/>
      <c r="B10" s="54">
        <v>24</v>
      </c>
      <c r="C10" s="55"/>
      <c r="D10" s="87">
        <v>468868</v>
      </c>
      <c r="E10" s="87">
        <v>85755</v>
      </c>
      <c r="F10" s="87">
        <v>80033</v>
      </c>
      <c r="G10" s="88">
        <v>25726</v>
      </c>
      <c r="H10" s="88">
        <v>21924</v>
      </c>
      <c r="I10" s="88">
        <v>103929</v>
      </c>
      <c r="J10" s="88">
        <v>13983139</v>
      </c>
      <c r="K10" s="89">
        <v>1362</v>
      </c>
      <c r="L10" s="89">
        <v>78918</v>
      </c>
    </row>
    <row r="11" spans="1:12" s="84" customFormat="1" ht="13.5" customHeight="1">
      <c r="A11" s="61"/>
      <c r="B11" s="62">
        <v>25</v>
      </c>
      <c r="C11" s="63"/>
      <c r="D11" s="91">
        <v>368463</v>
      </c>
      <c r="E11" s="91">
        <v>72069</v>
      </c>
      <c r="F11" s="91">
        <v>63250</v>
      </c>
      <c r="G11" s="91">
        <v>15926</v>
      </c>
      <c r="H11" s="91">
        <v>13435</v>
      </c>
      <c r="I11" s="92">
        <v>28486</v>
      </c>
      <c r="J11" s="92">
        <v>8498239</v>
      </c>
      <c r="K11" s="92">
        <v>945</v>
      </c>
      <c r="L11" s="92">
        <v>50162</v>
      </c>
    </row>
    <row r="12" spans="1:12" ht="18.75" customHeight="1">
      <c r="A12" s="59"/>
      <c r="B12" s="59"/>
      <c r="C12" s="68" t="s">
        <v>64</v>
      </c>
      <c r="D12" s="87">
        <v>362473</v>
      </c>
      <c r="E12" s="87">
        <v>12547</v>
      </c>
      <c r="F12" s="87">
        <v>11472</v>
      </c>
      <c r="G12" s="88">
        <v>2012</v>
      </c>
      <c r="H12" s="88">
        <v>1140</v>
      </c>
      <c r="I12" s="88">
        <v>5323</v>
      </c>
      <c r="J12" s="88">
        <v>718609</v>
      </c>
      <c r="K12" s="89">
        <v>80</v>
      </c>
      <c r="L12" s="89">
        <v>4525</v>
      </c>
    </row>
    <row r="13" spans="1:12" ht="13.5" customHeight="1">
      <c r="A13" s="59"/>
      <c r="B13" s="59"/>
      <c r="C13" s="68" t="s">
        <v>65</v>
      </c>
      <c r="D13" s="87">
        <v>367214</v>
      </c>
      <c r="E13" s="87">
        <v>10084</v>
      </c>
      <c r="F13" s="87">
        <v>5356</v>
      </c>
      <c r="G13" s="88">
        <v>1995</v>
      </c>
      <c r="H13" s="88">
        <v>1919</v>
      </c>
      <c r="I13" s="88">
        <v>5900</v>
      </c>
      <c r="J13" s="88">
        <v>784167</v>
      </c>
      <c r="K13" s="89">
        <v>79</v>
      </c>
      <c r="L13" s="89">
        <v>5731</v>
      </c>
    </row>
    <row r="14" spans="1:12" ht="13.5" customHeight="1">
      <c r="A14" s="59"/>
      <c r="B14" s="59"/>
      <c r="C14" s="68" t="s">
        <v>66</v>
      </c>
      <c r="D14" s="87">
        <v>367008</v>
      </c>
      <c r="E14" s="87">
        <v>4973</v>
      </c>
      <c r="F14" s="87">
        <v>4432</v>
      </c>
      <c r="G14" s="88">
        <v>1393</v>
      </c>
      <c r="H14" s="88">
        <v>1074</v>
      </c>
      <c r="I14" s="88">
        <v>5676</v>
      </c>
      <c r="J14" s="88">
        <v>730779</v>
      </c>
      <c r="K14" s="89">
        <v>77</v>
      </c>
      <c r="L14" s="89">
        <v>3223</v>
      </c>
    </row>
    <row r="15" spans="1:12" ht="13.5" customHeight="1">
      <c r="A15" s="59"/>
      <c r="B15" s="59"/>
      <c r="C15" s="68" t="s">
        <v>67</v>
      </c>
      <c r="D15" s="87">
        <v>367328</v>
      </c>
      <c r="E15" s="87">
        <v>5635</v>
      </c>
      <c r="F15" s="87">
        <v>5102</v>
      </c>
      <c r="G15" s="88">
        <v>1354</v>
      </c>
      <c r="H15" s="88">
        <v>1259</v>
      </c>
      <c r="I15" s="88">
        <v>5962</v>
      </c>
      <c r="J15" s="88">
        <v>852865</v>
      </c>
      <c r="K15" s="89">
        <v>75</v>
      </c>
      <c r="L15" s="89">
        <v>3660</v>
      </c>
    </row>
    <row r="16" spans="1:12" ht="13.5" customHeight="1">
      <c r="A16" s="59"/>
      <c r="B16" s="59"/>
      <c r="C16" s="68" t="s">
        <v>68</v>
      </c>
      <c r="D16" s="87">
        <v>366974</v>
      </c>
      <c r="E16" s="87">
        <v>4502</v>
      </c>
      <c r="F16" s="87">
        <v>4616</v>
      </c>
      <c r="G16" s="88">
        <v>1300</v>
      </c>
      <c r="H16" s="88">
        <v>1194</v>
      </c>
      <c r="I16" s="88">
        <v>5770</v>
      </c>
      <c r="J16" s="88">
        <v>767679</v>
      </c>
      <c r="K16" s="89">
        <v>85</v>
      </c>
      <c r="L16" s="89">
        <v>4819</v>
      </c>
    </row>
    <row r="17" spans="1:12" ht="13.5" customHeight="1">
      <c r="A17" s="59"/>
      <c r="B17" s="59"/>
      <c r="C17" s="68" t="s">
        <v>69</v>
      </c>
      <c r="D17" s="87">
        <v>367355</v>
      </c>
      <c r="E17" s="87">
        <v>4798</v>
      </c>
      <c r="F17" s="87">
        <v>4408</v>
      </c>
      <c r="G17" s="88">
        <v>1160</v>
      </c>
      <c r="H17" s="88">
        <v>1031</v>
      </c>
      <c r="I17" s="88">
        <v>5672</v>
      </c>
      <c r="J17" s="88">
        <v>737744</v>
      </c>
      <c r="K17" s="89">
        <v>85</v>
      </c>
      <c r="L17" s="89">
        <v>4404</v>
      </c>
    </row>
    <row r="18" spans="1:12" ht="18.75" customHeight="1">
      <c r="A18" s="59"/>
      <c r="B18" s="59"/>
      <c r="C18" s="68" t="s">
        <v>70</v>
      </c>
      <c r="D18" s="87">
        <v>367127</v>
      </c>
      <c r="E18" s="87">
        <v>5750</v>
      </c>
      <c r="F18" s="87">
        <v>5912</v>
      </c>
      <c r="G18" s="88">
        <v>1579</v>
      </c>
      <c r="H18" s="88">
        <v>1184</v>
      </c>
      <c r="I18" s="88">
        <v>5450</v>
      </c>
      <c r="J18" s="88">
        <v>763344</v>
      </c>
      <c r="K18" s="89">
        <v>84</v>
      </c>
      <c r="L18" s="89">
        <v>4774</v>
      </c>
    </row>
    <row r="19" spans="1:12" ht="13.5" customHeight="1">
      <c r="A19" s="59"/>
      <c r="B19" s="59"/>
      <c r="C19" s="68" t="s">
        <v>71</v>
      </c>
      <c r="D19" s="87">
        <v>367702</v>
      </c>
      <c r="E19" s="87">
        <v>4689</v>
      </c>
      <c r="F19" s="87">
        <v>3863</v>
      </c>
      <c r="G19" s="88">
        <v>1093</v>
      </c>
      <c r="H19" s="88">
        <v>1111</v>
      </c>
      <c r="I19" s="88">
        <v>5145</v>
      </c>
      <c r="J19" s="88">
        <v>679219</v>
      </c>
      <c r="K19" s="89">
        <v>74</v>
      </c>
      <c r="L19" s="89">
        <v>3107</v>
      </c>
    </row>
    <row r="20" spans="1:12" ht="13.5" customHeight="1">
      <c r="A20" s="59"/>
      <c r="B20" s="59"/>
      <c r="C20" s="68" t="s">
        <v>72</v>
      </c>
      <c r="D20" s="87">
        <v>368622</v>
      </c>
      <c r="E20" s="87">
        <v>4667</v>
      </c>
      <c r="F20" s="87">
        <v>3479</v>
      </c>
      <c r="G20" s="88">
        <v>850</v>
      </c>
      <c r="H20" s="88">
        <v>1025</v>
      </c>
      <c r="I20" s="88">
        <v>5098</v>
      </c>
      <c r="J20" s="88">
        <v>667346</v>
      </c>
      <c r="K20" s="89">
        <v>68</v>
      </c>
      <c r="L20" s="89">
        <v>2592</v>
      </c>
    </row>
    <row r="21" spans="1:12" ht="13.5" customHeight="1">
      <c r="A21" s="59"/>
      <c r="B21" s="59">
        <v>26</v>
      </c>
      <c r="C21" s="68" t="s">
        <v>73</v>
      </c>
      <c r="D21" s="87">
        <v>368032</v>
      </c>
      <c r="E21" s="87">
        <v>4640</v>
      </c>
      <c r="F21" s="87">
        <v>5104</v>
      </c>
      <c r="G21" s="88">
        <v>1154</v>
      </c>
      <c r="H21" s="88">
        <v>744</v>
      </c>
      <c r="I21" s="88">
        <v>4697</v>
      </c>
      <c r="J21" s="88">
        <v>632404</v>
      </c>
      <c r="K21" s="89">
        <v>85</v>
      </c>
      <c r="L21" s="89">
        <v>6732</v>
      </c>
    </row>
    <row r="22" spans="1:12" ht="13.5" customHeight="1">
      <c r="A22" s="59"/>
      <c r="B22" s="59"/>
      <c r="C22" s="68" t="s">
        <v>74</v>
      </c>
      <c r="D22" s="87">
        <v>367872</v>
      </c>
      <c r="E22" s="87">
        <v>4177</v>
      </c>
      <c r="F22" s="87">
        <v>4511</v>
      </c>
      <c r="G22" s="88">
        <v>1011</v>
      </c>
      <c r="H22" s="88">
        <v>994</v>
      </c>
      <c r="I22" s="88">
        <v>4452</v>
      </c>
      <c r="J22" s="88">
        <v>589390</v>
      </c>
      <c r="K22" s="89">
        <v>79</v>
      </c>
      <c r="L22" s="89">
        <v>3809</v>
      </c>
    </row>
    <row r="23" spans="1:12" ht="13.5" customHeight="1">
      <c r="A23" s="59"/>
      <c r="B23" s="59"/>
      <c r="C23" s="68" t="s">
        <v>75</v>
      </c>
      <c r="D23" s="87">
        <v>368463</v>
      </c>
      <c r="E23" s="87">
        <v>5607</v>
      </c>
      <c r="F23" s="87">
        <v>4995</v>
      </c>
      <c r="G23" s="88">
        <v>1025</v>
      </c>
      <c r="H23" s="88">
        <v>760</v>
      </c>
      <c r="I23" s="88">
        <v>4277</v>
      </c>
      <c r="J23" s="88">
        <v>574693</v>
      </c>
      <c r="K23" s="89">
        <v>74</v>
      </c>
      <c r="L23" s="89">
        <v>2786</v>
      </c>
    </row>
    <row r="24" spans="1:12" ht="6" customHeight="1" thickBot="1">
      <c r="A24" s="69"/>
      <c r="B24" s="69"/>
      <c r="C24" s="70"/>
      <c r="D24" s="93"/>
      <c r="E24" s="93"/>
      <c r="F24" s="93"/>
      <c r="G24" s="71"/>
      <c r="H24" s="71"/>
      <c r="I24" s="71"/>
      <c r="J24" s="71"/>
      <c r="K24" s="71"/>
      <c r="L24" s="71"/>
    </row>
    <row r="25" spans="1:12" ht="6" customHeight="1"/>
    <row r="26" spans="1:12">
      <c r="A26" t="s">
        <v>114</v>
      </c>
    </row>
    <row r="27" spans="1:12">
      <c r="K27" s="94"/>
    </row>
    <row r="29" spans="1:12">
      <c r="D29" s="95"/>
    </row>
    <row r="30" spans="1:12">
      <c r="D30" s="95"/>
    </row>
    <row r="31" spans="1:12">
      <c r="D31" s="95"/>
    </row>
    <row r="32" spans="1:12">
      <c r="D32" s="95"/>
    </row>
  </sheetData>
  <mergeCells count="15">
    <mergeCell ref="A4:C7"/>
    <mergeCell ref="D4:F4"/>
    <mergeCell ref="G4:L4"/>
    <mergeCell ref="D5:F5"/>
    <mergeCell ref="G5:J5"/>
    <mergeCell ref="K5:L5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Normal="100" zoomScaleSheetLayoutView="80" workbookViewId="0"/>
  </sheetViews>
  <sheetFormatPr defaultRowHeight="11.25"/>
  <cols>
    <col min="1" max="1" width="5.6640625" style="97" customWidth="1"/>
    <col min="2" max="2" width="3.83203125" style="97" customWidth="1"/>
    <col min="3" max="3" width="7.1640625" style="97" customWidth="1"/>
    <col min="4" max="18" width="12.83203125" style="97" customWidth="1"/>
    <col min="19" max="16384" width="9.33203125" style="97"/>
  </cols>
  <sheetData>
    <row r="1" spans="1:18" ht="16.5" customHeight="1">
      <c r="A1" s="96" t="s">
        <v>0</v>
      </c>
    </row>
    <row r="3" spans="1:18" ht="15.75" customHeight="1">
      <c r="A3" s="96" t="s">
        <v>115</v>
      </c>
    </row>
    <row r="4" spans="1:18" ht="12" thickBot="1">
      <c r="R4" s="98" t="s">
        <v>116</v>
      </c>
    </row>
    <row r="5" spans="1:18" ht="14.25" customHeight="1">
      <c r="A5" s="296" t="s">
        <v>117</v>
      </c>
      <c r="B5" s="297"/>
      <c r="C5" s="298"/>
      <c r="D5" s="303" t="s">
        <v>118</v>
      </c>
      <c r="E5" s="303"/>
      <c r="F5" s="303"/>
      <c r="G5" s="303"/>
      <c r="H5" s="303"/>
      <c r="I5" s="304"/>
      <c r="J5" s="304" t="s">
        <v>119</v>
      </c>
      <c r="K5" s="305"/>
      <c r="L5" s="305"/>
      <c r="M5" s="305"/>
      <c r="N5" s="305"/>
      <c r="O5" s="305"/>
      <c r="P5" s="305"/>
      <c r="Q5" s="305"/>
      <c r="R5" s="305"/>
    </row>
    <row r="6" spans="1:18" ht="14.25" customHeight="1">
      <c r="A6" s="299"/>
      <c r="B6" s="299"/>
      <c r="C6" s="300"/>
      <c r="D6" s="306" t="s">
        <v>120</v>
      </c>
      <c r="E6" s="307"/>
      <c r="F6" s="307" t="s">
        <v>121</v>
      </c>
      <c r="G6" s="307"/>
      <c r="H6" s="307" t="s">
        <v>122</v>
      </c>
      <c r="I6" s="308"/>
      <c r="J6" s="308" t="s">
        <v>123</v>
      </c>
      <c r="K6" s="309"/>
      <c r="L6" s="309"/>
      <c r="M6" s="306"/>
      <c r="N6" s="308" t="s">
        <v>124</v>
      </c>
      <c r="O6" s="309"/>
      <c r="P6" s="309"/>
      <c r="Q6" s="309"/>
      <c r="R6" s="309"/>
    </row>
    <row r="7" spans="1:18" ht="14.25" customHeight="1">
      <c r="A7" s="299"/>
      <c r="B7" s="299"/>
      <c r="C7" s="300"/>
      <c r="D7" s="310" t="s">
        <v>125</v>
      </c>
      <c r="E7" s="310" t="s">
        <v>126</v>
      </c>
      <c r="F7" s="310" t="s">
        <v>125</v>
      </c>
      <c r="G7" s="310" t="s">
        <v>126</v>
      </c>
      <c r="H7" s="310" t="s">
        <v>125</v>
      </c>
      <c r="I7" s="313" t="s">
        <v>126</v>
      </c>
      <c r="J7" s="310" t="s">
        <v>127</v>
      </c>
      <c r="K7" s="310" t="s">
        <v>128</v>
      </c>
      <c r="L7" s="308" t="s">
        <v>129</v>
      </c>
      <c r="M7" s="306"/>
      <c r="N7" s="310" t="s">
        <v>127</v>
      </c>
      <c r="O7" s="315" t="s">
        <v>130</v>
      </c>
      <c r="P7" s="310" t="s">
        <v>131</v>
      </c>
      <c r="Q7" s="313" t="s">
        <v>132</v>
      </c>
      <c r="R7" s="312" t="s">
        <v>133</v>
      </c>
    </row>
    <row r="8" spans="1:18" ht="14.25" customHeight="1">
      <c r="A8" s="301"/>
      <c r="B8" s="301"/>
      <c r="C8" s="302"/>
      <c r="D8" s="311"/>
      <c r="E8" s="311"/>
      <c r="F8" s="311"/>
      <c r="G8" s="311"/>
      <c r="H8" s="311"/>
      <c r="I8" s="314"/>
      <c r="J8" s="311"/>
      <c r="K8" s="311"/>
      <c r="L8" s="99" t="s">
        <v>134</v>
      </c>
      <c r="M8" s="99" t="s">
        <v>135</v>
      </c>
      <c r="N8" s="311"/>
      <c r="O8" s="311"/>
      <c r="P8" s="311"/>
      <c r="Q8" s="314"/>
      <c r="R8" s="308"/>
    </row>
    <row r="9" spans="1:18" ht="6" customHeight="1">
      <c r="C9" s="100"/>
    </row>
    <row r="10" spans="1:18" s="106" customFormat="1" ht="13.5" customHeight="1">
      <c r="A10" s="101" t="s">
        <v>62</v>
      </c>
      <c r="B10" s="102">
        <v>21</v>
      </c>
      <c r="C10" s="103" t="s">
        <v>136</v>
      </c>
      <c r="D10" s="104">
        <v>154589.75</v>
      </c>
      <c r="E10" s="104">
        <v>265554.25</v>
      </c>
      <c r="F10" s="104">
        <v>28087</v>
      </c>
      <c r="G10" s="104">
        <v>47249</v>
      </c>
      <c r="H10" s="104">
        <v>27871</v>
      </c>
      <c r="I10" s="104">
        <v>45542</v>
      </c>
      <c r="J10" s="104">
        <v>67597913</v>
      </c>
      <c r="K10" s="104">
        <v>1190177</v>
      </c>
      <c r="L10" s="104">
        <v>60643064</v>
      </c>
      <c r="M10" s="104">
        <v>5764672</v>
      </c>
      <c r="N10" s="104">
        <v>5458018</v>
      </c>
      <c r="O10" s="104">
        <v>476450</v>
      </c>
      <c r="P10" s="104">
        <v>67840</v>
      </c>
      <c r="Q10" s="104">
        <v>4913728</v>
      </c>
      <c r="R10" s="105" t="s">
        <v>98</v>
      </c>
    </row>
    <row r="11" spans="1:18" s="106" customFormat="1" ht="13.5" customHeight="1">
      <c r="A11" s="101"/>
      <c r="B11" s="102">
        <v>22</v>
      </c>
      <c r="C11" s="103"/>
      <c r="D11" s="104">
        <v>156250.91666666666</v>
      </c>
      <c r="E11" s="104">
        <v>266929.83333333331</v>
      </c>
      <c r="F11" s="104">
        <v>28006</v>
      </c>
      <c r="G11" s="104">
        <v>49173</v>
      </c>
      <c r="H11" s="104">
        <v>26723</v>
      </c>
      <c r="I11" s="104">
        <v>48318</v>
      </c>
      <c r="J11" s="104">
        <v>69903722</v>
      </c>
      <c r="K11" s="104">
        <v>1191741</v>
      </c>
      <c r="L11" s="104">
        <v>62846731</v>
      </c>
      <c r="M11" s="104">
        <v>5865250</v>
      </c>
      <c r="N11" s="104">
        <v>5930200</v>
      </c>
      <c r="O11" s="104">
        <v>559750</v>
      </c>
      <c r="P11" s="104">
        <v>67700</v>
      </c>
      <c r="Q11" s="104">
        <v>5300999</v>
      </c>
      <c r="R11" s="105">
        <v>1751</v>
      </c>
    </row>
    <row r="12" spans="1:18" s="106" customFormat="1" ht="13.5" customHeight="1">
      <c r="A12" s="101"/>
      <c r="B12" s="102">
        <v>23</v>
      </c>
      <c r="C12" s="107"/>
      <c r="D12" s="104">
        <v>156646.16666666666</v>
      </c>
      <c r="E12" s="104">
        <v>266585.33333333331</v>
      </c>
      <c r="F12" s="104">
        <v>30481</v>
      </c>
      <c r="G12" s="104">
        <v>51644</v>
      </c>
      <c r="H12" s="104">
        <v>30869</v>
      </c>
      <c r="I12" s="104">
        <v>53760</v>
      </c>
      <c r="J12" s="104">
        <v>72621545</v>
      </c>
      <c r="K12" s="104">
        <v>1189459</v>
      </c>
      <c r="L12" s="104">
        <v>65433728</v>
      </c>
      <c r="M12" s="104">
        <v>5998358</v>
      </c>
      <c r="N12" s="104">
        <v>6250043</v>
      </c>
      <c r="O12" s="104">
        <v>512030</v>
      </c>
      <c r="P12" s="104">
        <v>69450</v>
      </c>
      <c r="Q12" s="104">
        <v>5665129</v>
      </c>
      <c r="R12" s="105">
        <v>3434</v>
      </c>
    </row>
    <row r="13" spans="1:18" s="106" customFormat="1" ht="13.5" customHeight="1">
      <c r="A13" s="101"/>
      <c r="B13" s="102">
        <v>24</v>
      </c>
      <c r="C13" s="107"/>
      <c r="D13" s="104">
        <v>155984</v>
      </c>
      <c r="E13" s="104">
        <v>263215</v>
      </c>
      <c r="F13" s="104">
        <v>28646</v>
      </c>
      <c r="G13" s="104">
        <v>47627</v>
      </c>
      <c r="H13" s="104">
        <v>29471</v>
      </c>
      <c r="I13" s="104">
        <v>51206</v>
      </c>
      <c r="J13" s="104">
        <v>74114356</v>
      </c>
      <c r="K13" s="104">
        <v>1206055</v>
      </c>
      <c r="L13" s="104">
        <v>66821949</v>
      </c>
      <c r="M13" s="104">
        <v>6086352</v>
      </c>
      <c r="N13" s="104">
        <v>6652615</v>
      </c>
      <c r="O13" s="104">
        <v>522510</v>
      </c>
      <c r="P13" s="104">
        <v>63350</v>
      </c>
      <c r="Q13" s="104">
        <v>6063950</v>
      </c>
      <c r="R13" s="108">
        <v>2805</v>
      </c>
    </row>
    <row r="14" spans="1:18" s="114" customFormat="1" ht="13.5" customHeight="1">
      <c r="A14" s="109"/>
      <c r="B14" s="110">
        <v>25</v>
      </c>
      <c r="C14" s="111"/>
      <c r="D14" s="112">
        <v>155040</v>
      </c>
      <c r="E14" s="113">
        <v>259021</v>
      </c>
      <c r="F14" s="113">
        <v>28431</v>
      </c>
      <c r="G14" s="113">
        <v>46479</v>
      </c>
      <c r="H14" s="113">
        <v>29362</v>
      </c>
      <c r="I14" s="113">
        <v>51103</v>
      </c>
      <c r="J14" s="64">
        <v>75359763</v>
      </c>
      <c r="K14" s="64">
        <v>1139085</v>
      </c>
      <c r="L14" s="64">
        <v>68170482</v>
      </c>
      <c r="M14" s="64">
        <v>6050196</v>
      </c>
      <c r="N14" s="64">
        <v>6868329</v>
      </c>
      <c r="O14" s="64">
        <v>513060</v>
      </c>
      <c r="P14" s="114">
        <v>71850</v>
      </c>
      <c r="Q14" s="64">
        <v>6278619</v>
      </c>
      <c r="R14" s="113">
        <v>4800</v>
      </c>
    </row>
    <row r="15" spans="1:18" s="106" customFormat="1" ht="18.75" customHeight="1">
      <c r="C15" s="115" t="s">
        <v>137</v>
      </c>
      <c r="D15" s="116">
        <v>156418</v>
      </c>
      <c r="E15" s="117">
        <v>263039</v>
      </c>
      <c r="F15" s="117">
        <v>4838</v>
      </c>
      <c r="G15" s="117">
        <v>8441</v>
      </c>
      <c r="H15" s="117">
        <v>2607</v>
      </c>
      <c r="I15" s="104">
        <v>4636</v>
      </c>
      <c r="J15" s="104">
        <v>6329952</v>
      </c>
      <c r="K15" s="104">
        <v>91825</v>
      </c>
      <c r="L15" s="104">
        <v>5709332</v>
      </c>
      <c r="M15" s="104">
        <v>528795</v>
      </c>
      <c r="N15" s="104">
        <v>528307</v>
      </c>
      <c r="O15" s="104">
        <v>47370</v>
      </c>
      <c r="P15" s="118">
        <v>2350</v>
      </c>
      <c r="Q15" s="104">
        <v>478537</v>
      </c>
      <c r="R15" s="119">
        <v>50</v>
      </c>
    </row>
    <row r="16" spans="1:18" s="106" customFormat="1" ht="13.5" customHeight="1">
      <c r="C16" s="115" t="s">
        <v>138</v>
      </c>
      <c r="D16" s="116">
        <v>156319</v>
      </c>
      <c r="E16" s="117">
        <v>262502</v>
      </c>
      <c r="F16" s="117">
        <v>2294</v>
      </c>
      <c r="G16" s="117">
        <v>3778</v>
      </c>
      <c r="H16" s="117">
        <v>2393</v>
      </c>
      <c r="I16" s="104">
        <v>4315</v>
      </c>
      <c r="J16" s="104">
        <v>6323493</v>
      </c>
      <c r="K16" s="104">
        <v>92588</v>
      </c>
      <c r="L16" s="104">
        <v>5696055</v>
      </c>
      <c r="M16" s="104">
        <v>534850</v>
      </c>
      <c r="N16" s="104">
        <v>551001</v>
      </c>
      <c r="O16" s="104">
        <v>42000</v>
      </c>
      <c r="P16" s="104">
        <v>5900</v>
      </c>
      <c r="Q16" s="104">
        <v>501296</v>
      </c>
      <c r="R16" s="119">
        <v>1805</v>
      </c>
    </row>
    <row r="17" spans="1:18" s="106" customFormat="1" ht="13.5" customHeight="1">
      <c r="C17" s="115" t="s">
        <v>139</v>
      </c>
      <c r="D17" s="116">
        <v>155920</v>
      </c>
      <c r="E17" s="117">
        <v>261466</v>
      </c>
      <c r="F17" s="117">
        <v>2020</v>
      </c>
      <c r="G17" s="117">
        <v>3331</v>
      </c>
      <c r="H17" s="117">
        <v>2418</v>
      </c>
      <c r="I17" s="104">
        <v>4363</v>
      </c>
      <c r="J17" s="104">
        <v>6328499</v>
      </c>
      <c r="K17" s="104">
        <v>100199</v>
      </c>
      <c r="L17" s="104">
        <v>5714396</v>
      </c>
      <c r="M17" s="104">
        <v>513904</v>
      </c>
      <c r="N17" s="104">
        <v>552835</v>
      </c>
      <c r="O17" s="104">
        <v>40860</v>
      </c>
      <c r="P17" s="104">
        <v>6150</v>
      </c>
      <c r="Q17" s="104">
        <v>505102</v>
      </c>
      <c r="R17" s="105">
        <v>723</v>
      </c>
    </row>
    <row r="18" spans="1:18" s="106" customFormat="1" ht="13.5" customHeight="1">
      <c r="C18" s="115" t="s">
        <v>140</v>
      </c>
      <c r="D18" s="116">
        <v>155546</v>
      </c>
      <c r="E18" s="117">
        <v>260324</v>
      </c>
      <c r="F18" s="117">
        <v>2358</v>
      </c>
      <c r="G18" s="117">
        <v>3824</v>
      </c>
      <c r="H18" s="117">
        <v>2732</v>
      </c>
      <c r="I18" s="104">
        <v>4966</v>
      </c>
      <c r="J18" s="104">
        <v>6284608</v>
      </c>
      <c r="K18" s="104">
        <v>100623</v>
      </c>
      <c r="L18" s="104">
        <v>5661172</v>
      </c>
      <c r="M18" s="104">
        <v>522813</v>
      </c>
      <c r="N18" s="104">
        <v>583067</v>
      </c>
      <c r="O18" s="104">
        <v>43350</v>
      </c>
      <c r="P18" s="104">
        <v>5250</v>
      </c>
      <c r="Q18" s="104">
        <v>532907</v>
      </c>
      <c r="R18" s="119">
        <v>1560</v>
      </c>
    </row>
    <row r="19" spans="1:18" s="106" customFormat="1" ht="13.5" customHeight="1">
      <c r="C19" s="115" t="s">
        <v>141</v>
      </c>
      <c r="D19" s="116">
        <v>155106</v>
      </c>
      <c r="E19" s="117">
        <v>259357</v>
      </c>
      <c r="F19" s="117">
        <v>2020</v>
      </c>
      <c r="G19" s="117">
        <v>3279</v>
      </c>
      <c r="H19" s="117">
        <v>2452</v>
      </c>
      <c r="I19" s="104">
        <v>4248</v>
      </c>
      <c r="J19" s="104">
        <v>6608063</v>
      </c>
      <c r="K19" s="104">
        <v>96921</v>
      </c>
      <c r="L19" s="104">
        <v>5967843</v>
      </c>
      <c r="M19" s="104">
        <v>543299</v>
      </c>
      <c r="N19" s="104">
        <v>581232</v>
      </c>
      <c r="O19" s="104">
        <v>38910</v>
      </c>
      <c r="P19" s="104">
        <v>6900</v>
      </c>
      <c r="Q19" s="104">
        <v>535422</v>
      </c>
      <c r="R19" s="119" t="s">
        <v>98</v>
      </c>
    </row>
    <row r="20" spans="1:18" s="106" customFormat="1" ht="13.5" customHeight="1">
      <c r="C20" s="115" t="s">
        <v>142</v>
      </c>
      <c r="D20" s="116">
        <v>155212</v>
      </c>
      <c r="E20" s="117">
        <v>259372</v>
      </c>
      <c r="F20" s="117">
        <v>2115</v>
      </c>
      <c r="G20" s="117">
        <v>3418</v>
      </c>
      <c r="H20" s="117">
        <v>2011</v>
      </c>
      <c r="I20" s="104">
        <v>3405</v>
      </c>
      <c r="J20" s="104">
        <v>6117968</v>
      </c>
      <c r="K20" s="104">
        <v>96927</v>
      </c>
      <c r="L20" s="104">
        <v>5556025</v>
      </c>
      <c r="M20" s="104">
        <v>465016</v>
      </c>
      <c r="N20" s="104">
        <v>601311</v>
      </c>
      <c r="O20" s="104">
        <v>43530</v>
      </c>
      <c r="P20" s="104">
        <v>5300</v>
      </c>
      <c r="Q20" s="104">
        <v>552325</v>
      </c>
      <c r="R20" s="119">
        <v>156</v>
      </c>
    </row>
    <row r="21" spans="1:18" s="106" customFormat="1" ht="18.75" customHeight="1">
      <c r="C21" s="115" t="s">
        <v>143</v>
      </c>
      <c r="D21" s="116">
        <v>155386</v>
      </c>
      <c r="E21" s="117">
        <v>259342</v>
      </c>
      <c r="F21" s="117">
        <v>2599</v>
      </c>
      <c r="G21" s="117">
        <v>4137</v>
      </c>
      <c r="H21" s="117">
        <v>2425</v>
      </c>
      <c r="I21" s="104">
        <v>4167</v>
      </c>
      <c r="J21" s="104">
        <v>5990850</v>
      </c>
      <c r="K21" s="104">
        <v>97410</v>
      </c>
      <c r="L21" s="104">
        <v>5406306</v>
      </c>
      <c r="M21" s="104">
        <v>487134</v>
      </c>
      <c r="N21" s="104">
        <v>570919</v>
      </c>
      <c r="O21" s="104">
        <v>40560</v>
      </c>
      <c r="P21" s="104">
        <v>6300</v>
      </c>
      <c r="Q21" s="104">
        <v>523807</v>
      </c>
      <c r="R21" s="119">
        <v>252</v>
      </c>
    </row>
    <row r="22" spans="1:18" s="106" customFormat="1" ht="13.5" customHeight="1">
      <c r="C22" s="115" t="s">
        <v>144</v>
      </c>
      <c r="D22" s="116">
        <v>155011</v>
      </c>
      <c r="E22" s="117">
        <v>258527</v>
      </c>
      <c r="F22" s="117">
        <v>1887</v>
      </c>
      <c r="G22" s="117">
        <v>3007</v>
      </c>
      <c r="H22" s="117">
        <v>2262</v>
      </c>
      <c r="I22" s="104">
        <v>3822</v>
      </c>
      <c r="J22" s="104">
        <v>6466495</v>
      </c>
      <c r="K22" s="104">
        <v>90688</v>
      </c>
      <c r="L22" s="104">
        <v>5862393</v>
      </c>
      <c r="M22" s="104">
        <v>513414</v>
      </c>
      <c r="N22" s="104">
        <v>564310</v>
      </c>
      <c r="O22" s="104">
        <v>44760</v>
      </c>
      <c r="P22" s="104">
        <v>6450</v>
      </c>
      <c r="Q22" s="104">
        <v>513085</v>
      </c>
      <c r="R22" s="105">
        <v>15</v>
      </c>
    </row>
    <row r="23" spans="1:18" s="106" customFormat="1" ht="13.5" customHeight="1">
      <c r="C23" s="115" t="s">
        <v>145</v>
      </c>
      <c r="D23" s="116">
        <v>154577</v>
      </c>
      <c r="E23" s="117">
        <v>257644</v>
      </c>
      <c r="F23" s="117">
        <v>1785</v>
      </c>
      <c r="G23" s="117">
        <v>2863</v>
      </c>
      <c r="H23" s="117">
        <v>2219</v>
      </c>
      <c r="I23" s="104">
        <v>3748</v>
      </c>
      <c r="J23" s="104">
        <v>6380540</v>
      </c>
      <c r="K23" s="104">
        <v>92968</v>
      </c>
      <c r="L23" s="104">
        <v>5779769</v>
      </c>
      <c r="M23" s="104">
        <v>507803</v>
      </c>
      <c r="N23" s="104">
        <v>581465</v>
      </c>
      <c r="O23" s="104">
        <v>41310</v>
      </c>
      <c r="P23" s="104">
        <v>5000</v>
      </c>
      <c r="Q23" s="104">
        <v>535155</v>
      </c>
      <c r="R23" s="105" t="s">
        <v>98</v>
      </c>
    </row>
    <row r="24" spans="1:18" s="106" customFormat="1" ht="13.5" customHeight="1">
      <c r="B24" s="106">
        <v>26</v>
      </c>
      <c r="C24" s="120" t="s">
        <v>146</v>
      </c>
      <c r="D24" s="116">
        <v>154073</v>
      </c>
      <c r="E24" s="117">
        <v>256467</v>
      </c>
      <c r="F24" s="117">
        <v>2136</v>
      </c>
      <c r="G24" s="117">
        <v>3377</v>
      </c>
      <c r="H24" s="117">
        <v>2640</v>
      </c>
      <c r="I24" s="104">
        <v>4555</v>
      </c>
      <c r="J24" s="104">
        <v>6378674</v>
      </c>
      <c r="K24" s="104">
        <v>96892</v>
      </c>
      <c r="L24" s="104">
        <v>5779979</v>
      </c>
      <c r="M24" s="104">
        <v>501803</v>
      </c>
      <c r="N24" s="104">
        <v>594350</v>
      </c>
      <c r="O24" s="104">
        <v>39240</v>
      </c>
      <c r="P24" s="104">
        <v>6550</v>
      </c>
      <c r="Q24" s="104">
        <v>548537</v>
      </c>
      <c r="R24" s="119">
        <v>23</v>
      </c>
    </row>
    <row r="25" spans="1:18" s="106" customFormat="1" ht="13.5" customHeight="1">
      <c r="C25" s="115" t="s">
        <v>147</v>
      </c>
      <c r="D25" s="116">
        <v>153665</v>
      </c>
      <c r="E25" s="117">
        <v>255603</v>
      </c>
      <c r="F25" s="117">
        <v>1862</v>
      </c>
      <c r="G25" s="117">
        <v>3032</v>
      </c>
      <c r="H25" s="117">
        <v>2270</v>
      </c>
      <c r="I25" s="104">
        <v>3896</v>
      </c>
      <c r="J25" s="104">
        <v>6155190</v>
      </c>
      <c r="K25" s="104">
        <v>90380</v>
      </c>
      <c r="L25" s="104">
        <v>5599711</v>
      </c>
      <c r="M25" s="104">
        <v>465099</v>
      </c>
      <c r="N25" s="104">
        <v>576071</v>
      </c>
      <c r="O25" s="104">
        <v>49080</v>
      </c>
      <c r="P25" s="104">
        <v>6600</v>
      </c>
      <c r="Q25" s="104">
        <v>520175</v>
      </c>
      <c r="R25" s="105">
        <v>216</v>
      </c>
    </row>
    <row r="26" spans="1:18" s="106" customFormat="1" ht="13.5" customHeight="1">
      <c r="A26" s="121"/>
      <c r="B26" s="121"/>
      <c r="C26" s="115" t="s">
        <v>148</v>
      </c>
      <c r="D26" s="116">
        <v>153249</v>
      </c>
      <c r="E26" s="122">
        <v>254613</v>
      </c>
      <c r="F26" s="122">
        <v>2517</v>
      </c>
      <c r="G26" s="117">
        <v>3992</v>
      </c>
      <c r="H26" s="122">
        <v>2933</v>
      </c>
      <c r="I26" s="122">
        <v>4982</v>
      </c>
      <c r="J26" s="117">
        <v>5995431</v>
      </c>
      <c r="K26" s="117">
        <v>91664</v>
      </c>
      <c r="L26" s="117">
        <v>5437501</v>
      </c>
      <c r="M26" s="117">
        <v>466266</v>
      </c>
      <c r="N26" s="117">
        <v>583461</v>
      </c>
      <c r="O26" s="117">
        <v>42090</v>
      </c>
      <c r="P26" s="104">
        <v>9100</v>
      </c>
      <c r="Q26" s="117">
        <v>532271</v>
      </c>
      <c r="R26" s="105" t="s">
        <v>98</v>
      </c>
    </row>
    <row r="27" spans="1:18" ht="6" customHeight="1" thickBot="1">
      <c r="A27" s="123"/>
      <c r="B27" s="123"/>
      <c r="C27" s="124"/>
      <c r="D27" s="125"/>
      <c r="E27" s="126"/>
      <c r="F27" s="126"/>
      <c r="G27" s="125"/>
      <c r="H27" s="126"/>
      <c r="I27" s="126"/>
      <c r="J27" s="125"/>
      <c r="K27" s="125"/>
      <c r="L27" s="125"/>
      <c r="M27" s="125"/>
      <c r="N27" s="125"/>
      <c r="O27" s="125"/>
      <c r="P27" s="125"/>
      <c r="Q27" s="125"/>
      <c r="R27" s="125"/>
    </row>
    <row r="28" spans="1:18" ht="6" customHeight="1"/>
    <row r="29" spans="1:18">
      <c r="A29" s="97" t="s">
        <v>149</v>
      </c>
      <c r="J29" s="127"/>
      <c r="N29" s="127"/>
    </row>
    <row r="30" spans="1:18">
      <c r="J30" s="127"/>
      <c r="N30" s="127"/>
    </row>
  </sheetData>
  <mergeCells count="22">
    <mergeCell ref="Q7:Q8"/>
    <mergeCell ref="K7:K8"/>
    <mergeCell ref="L7:M7"/>
    <mergeCell ref="N7:N8"/>
    <mergeCell ref="O7:O8"/>
    <mergeCell ref="P7:P8"/>
    <mergeCell ref="A5:C8"/>
    <mergeCell ref="D5:I5"/>
    <mergeCell ref="J5:R5"/>
    <mergeCell ref="D6:E6"/>
    <mergeCell ref="F6:G6"/>
    <mergeCell ref="H6:I6"/>
    <mergeCell ref="J6:M6"/>
    <mergeCell ref="N6:R6"/>
    <mergeCell ref="D7:D8"/>
    <mergeCell ref="E7:E8"/>
    <mergeCell ref="R7:R8"/>
    <mergeCell ref="F7:F8"/>
    <mergeCell ref="G7:G8"/>
    <mergeCell ref="H7:H8"/>
    <mergeCell ref="I7:I8"/>
    <mergeCell ref="J7:J8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zoomScaleNormal="100" zoomScaleSheetLayoutView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1.25"/>
  <cols>
    <col min="1" max="1" width="5.6640625" style="97" customWidth="1"/>
    <col min="2" max="2" width="3.83203125" style="97" customWidth="1"/>
    <col min="3" max="3" width="7.1640625" style="97" customWidth="1"/>
    <col min="4" max="10" width="11.83203125" style="97" customWidth="1"/>
    <col min="11" max="17" width="13.83203125" style="97" customWidth="1"/>
    <col min="18" max="16384" width="9.33203125" style="97"/>
  </cols>
  <sheetData>
    <row r="1" spans="1:17" ht="16.5" customHeight="1">
      <c r="A1" s="96" t="s">
        <v>0</v>
      </c>
    </row>
    <row r="3" spans="1:17" ht="15.75" customHeight="1">
      <c r="A3" s="96" t="s">
        <v>150</v>
      </c>
    </row>
    <row r="4" spans="1:17" ht="12" thickBot="1">
      <c r="Q4" s="98" t="s">
        <v>116</v>
      </c>
    </row>
    <row r="5" spans="1:17" ht="14.25" customHeight="1">
      <c r="A5" s="296" t="s">
        <v>117</v>
      </c>
      <c r="B5" s="297"/>
      <c r="C5" s="298"/>
      <c r="D5" s="325" t="s">
        <v>151</v>
      </c>
      <c r="E5" s="303"/>
      <c r="F5" s="303"/>
      <c r="G5" s="303"/>
      <c r="H5" s="303"/>
      <c r="I5" s="303"/>
      <c r="J5" s="304"/>
      <c r="K5" s="304" t="s">
        <v>152</v>
      </c>
      <c r="L5" s="305"/>
      <c r="M5" s="305"/>
      <c r="N5" s="305"/>
      <c r="O5" s="305"/>
      <c r="P5" s="305"/>
      <c r="Q5" s="305"/>
    </row>
    <row r="6" spans="1:17" ht="14.25" customHeight="1">
      <c r="A6" s="299"/>
      <c r="B6" s="299"/>
      <c r="C6" s="300"/>
      <c r="D6" s="316" t="s">
        <v>153</v>
      </c>
      <c r="E6" s="316" t="s">
        <v>154</v>
      </c>
      <c r="F6" s="319" t="s">
        <v>155</v>
      </c>
      <c r="G6" s="322" t="s">
        <v>156</v>
      </c>
      <c r="H6" s="309"/>
      <c r="I6" s="309"/>
      <c r="J6" s="306"/>
      <c r="K6" s="308" t="s">
        <v>157</v>
      </c>
      <c r="L6" s="309"/>
      <c r="M6" s="309"/>
      <c r="N6" s="306"/>
      <c r="O6" s="308" t="s">
        <v>158</v>
      </c>
      <c r="P6" s="309"/>
      <c r="Q6" s="309"/>
    </row>
    <row r="7" spans="1:17" ht="14.25" customHeight="1">
      <c r="A7" s="299"/>
      <c r="B7" s="299"/>
      <c r="C7" s="300"/>
      <c r="D7" s="318"/>
      <c r="E7" s="318"/>
      <c r="F7" s="320"/>
      <c r="G7" s="316" t="s">
        <v>159</v>
      </c>
      <c r="H7" s="322" t="s">
        <v>160</v>
      </c>
      <c r="I7" s="309"/>
      <c r="J7" s="306"/>
      <c r="K7" s="310" t="s">
        <v>161</v>
      </c>
      <c r="L7" s="310" t="s">
        <v>162</v>
      </c>
      <c r="M7" s="308" t="s">
        <v>163</v>
      </c>
      <c r="N7" s="306"/>
      <c r="O7" s="310" t="s">
        <v>161</v>
      </c>
      <c r="P7" s="310" t="s">
        <v>164</v>
      </c>
      <c r="Q7" s="313" t="s">
        <v>165</v>
      </c>
    </row>
    <row r="8" spans="1:17" ht="14.25" customHeight="1">
      <c r="A8" s="301"/>
      <c r="B8" s="301"/>
      <c r="C8" s="302"/>
      <c r="D8" s="317"/>
      <c r="E8" s="317"/>
      <c r="F8" s="321"/>
      <c r="G8" s="317"/>
      <c r="H8" s="128" t="s">
        <v>166</v>
      </c>
      <c r="I8" s="128" t="s">
        <v>167</v>
      </c>
      <c r="J8" s="129" t="s">
        <v>168</v>
      </c>
      <c r="K8" s="311"/>
      <c r="L8" s="311"/>
      <c r="M8" s="99" t="s">
        <v>169</v>
      </c>
      <c r="N8" s="99" t="s">
        <v>170</v>
      </c>
      <c r="O8" s="311"/>
      <c r="P8" s="311"/>
      <c r="Q8" s="314"/>
    </row>
    <row r="9" spans="1:17" ht="6" customHeight="1">
      <c r="C9" s="100"/>
    </row>
    <row r="10" spans="1:17" s="106" customFormat="1" ht="13.5" customHeight="1">
      <c r="A10" s="101" t="s">
        <v>62</v>
      </c>
      <c r="B10" s="102">
        <v>21</v>
      </c>
      <c r="C10" s="103" t="s">
        <v>136</v>
      </c>
      <c r="D10" s="104">
        <v>72956</v>
      </c>
      <c r="E10" s="104">
        <v>70291</v>
      </c>
      <c r="F10" s="104">
        <v>2665</v>
      </c>
      <c r="G10" s="104">
        <v>7888</v>
      </c>
      <c r="H10" s="104">
        <v>41103</v>
      </c>
      <c r="I10" s="104">
        <v>11222</v>
      </c>
      <c r="J10" s="104">
        <v>12743</v>
      </c>
      <c r="K10" s="104">
        <v>54720459</v>
      </c>
      <c r="L10" s="104">
        <v>920423</v>
      </c>
      <c r="M10" s="104">
        <v>51789841</v>
      </c>
      <c r="N10" s="104">
        <v>2010195</v>
      </c>
      <c r="O10" s="104">
        <v>702468</v>
      </c>
      <c r="P10" s="104">
        <v>185300</v>
      </c>
      <c r="Q10" s="104">
        <v>517168</v>
      </c>
    </row>
    <row r="11" spans="1:17" s="106" customFormat="1" ht="13.5" customHeight="1">
      <c r="A11" s="101"/>
      <c r="B11" s="102">
        <v>22</v>
      </c>
      <c r="C11" s="103"/>
      <c r="D11" s="104">
        <v>77738</v>
      </c>
      <c r="E11" s="104">
        <v>75427</v>
      </c>
      <c r="F11" s="104">
        <v>2311</v>
      </c>
      <c r="G11" s="104">
        <v>7896</v>
      </c>
      <c r="H11" s="104">
        <v>44126</v>
      </c>
      <c r="I11" s="104">
        <v>12192</v>
      </c>
      <c r="J11" s="104">
        <v>13524</v>
      </c>
      <c r="K11" s="104">
        <v>59022013</v>
      </c>
      <c r="L11" s="104">
        <v>1003009</v>
      </c>
      <c r="M11" s="104">
        <v>55741850</v>
      </c>
      <c r="N11" s="104">
        <v>2277154</v>
      </c>
      <c r="O11" s="104">
        <v>816050</v>
      </c>
      <c r="P11" s="104">
        <v>196450</v>
      </c>
      <c r="Q11" s="104">
        <v>619600</v>
      </c>
    </row>
    <row r="12" spans="1:17" s="106" customFormat="1" ht="13.5" customHeight="1">
      <c r="A12" s="101"/>
      <c r="B12" s="102">
        <v>23</v>
      </c>
      <c r="C12" s="107"/>
      <c r="D12" s="104">
        <v>82328</v>
      </c>
      <c r="E12" s="104">
        <v>80370</v>
      </c>
      <c r="F12" s="104">
        <v>1958</v>
      </c>
      <c r="G12" s="104">
        <v>8343</v>
      </c>
      <c r="H12" s="104">
        <v>46605</v>
      </c>
      <c r="I12" s="104">
        <v>13171</v>
      </c>
      <c r="J12" s="104">
        <v>14209</v>
      </c>
      <c r="K12" s="104">
        <v>62914340</v>
      </c>
      <c r="L12" s="104">
        <v>1093208</v>
      </c>
      <c r="M12" s="104">
        <v>59276215</v>
      </c>
      <c r="N12" s="104">
        <v>2544917</v>
      </c>
      <c r="O12" s="104">
        <v>848612</v>
      </c>
      <c r="P12" s="104">
        <v>208700</v>
      </c>
      <c r="Q12" s="104">
        <v>639912</v>
      </c>
    </row>
    <row r="13" spans="1:17" s="106" customFormat="1" ht="13.5" customHeight="1">
      <c r="A13" s="101"/>
      <c r="B13" s="102">
        <v>24</v>
      </c>
      <c r="C13" s="107"/>
      <c r="D13" s="104">
        <v>87448</v>
      </c>
      <c r="E13" s="104">
        <v>85842</v>
      </c>
      <c r="F13" s="104">
        <v>1606</v>
      </c>
      <c r="G13" s="104">
        <v>8682</v>
      </c>
      <c r="H13" s="104">
        <v>49528</v>
      </c>
      <c r="I13" s="104">
        <v>14223</v>
      </c>
      <c r="J13" s="104">
        <v>15015</v>
      </c>
      <c r="K13" s="104">
        <v>65912627</v>
      </c>
      <c r="L13" s="104">
        <v>1151596</v>
      </c>
      <c r="M13" s="104">
        <v>62033050</v>
      </c>
      <c r="N13" s="104">
        <v>2727981</v>
      </c>
      <c r="O13" s="104">
        <v>837171</v>
      </c>
      <c r="P13" s="104">
        <v>213950</v>
      </c>
      <c r="Q13" s="104">
        <v>623221</v>
      </c>
    </row>
    <row r="14" spans="1:17" s="114" customFormat="1" ht="13.5" customHeight="1">
      <c r="A14" s="109"/>
      <c r="B14" s="130">
        <v>25</v>
      </c>
      <c r="C14" s="111"/>
      <c r="D14" s="113">
        <f>SUM(D15:D20)</f>
        <v>91320</v>
      </c>
      <c r="E14" s="113">
        <f t="shared" ref="E14:J14" si="0">SUM(E15:E20)</f>
        <v>89999</v>
      </c>
      <c r="F14" s="113">
        <f t="shared" si="0"/>
        <v>1321</v>
      </c>
      <c r="G14" s="113">
        <f t="shared" si="0"/>
        <v>8825</v>
      </c>
      <c r="H14" s="113">
        <f t="shared" si="0"/>
        <v>51841</v>
      </c>
      <c r="I14" s="113">
        <f t="shared" si="0"/>
        <v>15020</v>
      </c>
      <c r="J14" s="113">
        <f t="shared" si="0"/>
        <v>15634</v>
      </c>
      <c r="K14" s="113">
        <f>SUM(K15:K20)</f>
        <v>69742300</v>
      </c>
      <c r="L14" s="113">
        <f t="shared" ref="L14:Q14" si="1">SUM(L15:L20)</f>
        <v>1168243</v>
      </c>
      <c r="M14" s="113">
        <f t="shared" si="1"/>
        <v>65642995</v>
      </c>
      <c r="N14" s="113">
        <f t="shared" si="1"/>
        <v>2931062</v>
      </c>
      <c r="O14" s="113">
        <f t="shared" si="1"/>
        <v>871778</v>
      </c>
      <c r="P14" s="113">
        <f t="shared" si="1"/>
        <v>222450</v>
      </c>
      <c r="Q14" s="113">
        <f t="shared" si="1"/>
        <v>649328</v>
      </c>
    </row>
    <row r="15" spans="1:17" s="106" customFormat="1" ht="18.75" customHeight="1">
      <c r="B15" s="323" t="s">
        <v>171</v>
      </c>
      <c r="C15" s="324"/>
      <c r="D15" s="131">
        <v>19553</v>
      </c>
      <c r="E15" s="131">
        <f t="shared" ref="E15:E20" si="2">D15-F15</f>
        <v>19273</v>
      </c>
      <c r="F15" s="131">
        <f>46+234</f>
        <v>280</v>
      </c>
      <c r="G15" s="131">
        <v>1973</v>
      </c>
      <c r="H15" s="131">
        <f t="shared" ref="H15:H20" si="3">D15-G15-I15-J15</f>
        <v>10775</v>
      </c>
      <c r="I15" s="131">
        <v>3291</v>
      </c>
      <c r="J15" s="56">
        <v>3514</v>
      </c>
      <c r="K15" s="56">
        <f t="shared" ref="K15:K20" si="4">SUM(L15:N15)</f>
        <v>15632299</v>
      </c>
      <c r="L15" s="56">
        <v>239894</v>
      </c>
      <c r="M15" s="56">
        <f>15392405-N15</f>
        <v>14743659</v>
      </c>
      <c r="N15" s="56">
        <f>647784+962</f>
        <v>648746</v>
      </c>
      <c r="O15" s="132">
        <f t="shared" ref="O15:O20" si="5">P15+Q15</f>
        <v>211928</v>
      </c>
      <c r="P15" s="56">
        <v>52800</v>
      </c>
      <c r="Q15" s="132">
        <f>144896+14232</f>
        <v>159128</v>
      </c>
    </row>
    <row r="16" spans="1:17" s="106" customFormat="1" ht="13.5" customHeight="1">
      <c r="B16" s="323" t="s">
        <v>172</v>
      </c>
      <c r="C16" s="324"/>
      <c r="D16" s="131">
        <v>17922</v>
      </c>
      <c r="E16" s="131">
        <f t="shared" si="2"/>
        <v>17691</v>
      </c>
      <c r="F16" s="131">
        <f>19+212</f>
        <v>231</v>
      </c>
      <c r="G16" s="131">
        <v>1806</v>
      </c>
      <c r="H16" s="131">
        <f t="shared" si="3"/>
        <v>10133</v>
      </c>
      <c r="I16" s="131">
        <v>2969</v>
      </c>
      <c r="J16" s="56">
        <v>3014</v>
      </c>
      <c r="K16" s="56">
        <f t="shared" si="4"/>
        <v>13566382</v>
      </c>
      <c r="L16" s="56">
        <v>272467</v>
      </c>
      <c r="M16" s="56">
        <f>13293915-N16</f>
        <v>12726366</v>
      </c>
      <c r="N16" s="56">
        <f>567316+233</f>
        <v>567549</v>
      </c>
      <c r="O16" s="132">
        <f t="shared" si="5"/>
        <v>174026</v>
      </c>
      <c r="P16" s="56">
        <v>41900</v>
      </c>
      <c r="Q16" s="132">
        <f>120945+11181</f>
        <v>132126</v>
      </c>
    </row>
    <row r="17" spans="1:17" s="106" customFormat="1" ht="13.5" customHeight="1">
      <c r="B17" s="323" t="s">
        <v>173</v>
      </c>
      <c r="C17" s="324"/>
      <c r="D17" s="131">
        <v>15253</v>
      </c>
      <c r="E17" s="131">
        <f t="shared" si="2"/>
        <v>15035</v>
      </c>
      <c r="F17" s="131">
        <f>32+186</f>
        <v>218</v>
      </c>
      <c r="G17" s="131">
        <v>1692</v>
      </c>
      <c r="H17" s="131">
        <f t="shared" si="3"/>
        <v>8599</v>
      </c>
      <c r="I17" s="131">
        <v>2332</v>
      </c>
      <c r="J17" s="56">
        <v>2630</v>
      </c>
      <c r="K17" s="56">
        <f t="shared" si="4"/>
        <v>11475545</v>
      </c>
      <c r="L17" s="56">
        <v>208545</v>
      </c>
      <c r="M17" s="56">
        <f>11267000-N17</f>
        <v>10747549</v>
      </c>
      <c r="N17" s="56">
        <f>519106+345</f>
        <v>519451</v>
      </c>
      <c r="O17" s="132">
        <f t="shared" si="5"/>
        <v>145882</v>
      </c>
      <c r="P17" s="56">
        <v>37950</v>
      </c>
      <c r="Q17" s="132">
        <f>97348+10584</f>
        <v>107932</v>
      </c>
    </row>
    <row r="18" spans="1:17" s="106" customFormat="1" ht="18" customHeight="1">
      <c r="B18" s="323" t="s">
        <v>174</v>
      </c>
      <c r="C18" s="324"/>
      <c r="D18" s="131">
        <v>17308</v>
      </c>
      <c r="E18" s="131">
        <f t="shared" si="2"/>
        <v>17076</v>
      </c>
      <c r="F18" s="131">
        <f>39+193</f>
        <v>232</v>
      </c>
      <c r="G18" s="131">
        <v>1604</v>
      </c>
      <c r="H18" s="131">
        <f t="shared" si="3"/>
        <v>9788</v>
      </c>
      <c r="I18" s="131">
        <v>2888</v>
      </c>
      <c r="J18" s="56">
        <v>3028</v>
      </c>
      <c r="K18" s="56">
        <f t="shared" si="4"/>
        <v>13062561</v>
      </c>
      <c r="L18" s="56">
        <v>179169</v>
      </c>
      <c r="M18" s="56">
        <f>12883392-N18</f>
        <v>12364411</v>
      </c>
      <c r="N18" s="56">
        <f>518706+275</f>
        <v>518981</v>
      </c>
      <c r="O18" s="132">
        <f t="shared" si="5"/>
        <v>158474</v>
      </c>
      <c r="P18" s="56">
        <v>44650</v>
      </c>
      <c r="Q18" s="132">
        <f>101993+11831</f>
        <v>113824</v>
      </c>
    </row>
    <row r="19" spans="1:17" s="106" customFormat="1" ht="13.5" customHeight="1">
      <c r="B19" s="323" t="s">
        <v>175</v>
      </c>
      <c r="C19" s="324"/>
      <c r="D19" s="131">
        <v>9589</v>
      </c>
      <c r="E19" s="131">
        <f t="shared" si="2"/>
        <v>9432</v>
      </c>
      <c r="F19" s="131">
        <f>20+137</f>
        <v>157</v>
      </c>
      <c r="G19" s="131">
        <v>725</v>
      </c>
      <c r="H19" s="131">
        <f t="shared" si="3"/>
        <v>5574</v>
      </c>
      <c r="I19" s="131">
        <v>1596</v>
      </c>
      <c r="J19" s="56">
        <v>1694</v>
      </c>
      <c r="K19" s="56">
        <f t="shared" si="4"/>
        <v>7254245</v>
      </c>
      <c r="L19" s="56">
        <v>90932</v>
      </c>
      <c r="M19" s="56">
        <f>7163313-N19</f>
        <v>6870456</v>
      </c>
      <c r="N19" s="56">
        <f>292512+345</f>
        <v>292857</v>
      </c>
      <c r="O19" s="132">
        <f t="shared" si="5"/>
        <v>85251</v>
      </c>
      <c r="P19" s="56">
        <v>22800</v>
      </c>
      <c r="Q19" s="132">
        <f>57444+5007</f>
        <v>62451</v>
      </c>
    </row>
    <row r="20" spans="1:17" s="106" customFormat="1" ht="13.5" customHeight="1">
      <c r="B20" s="323" t="s">
        <v>176</v>
      </c>
      <c r="C20" s="324"/>
      <c r="D20" s="131">
        <v>11695</v>
      </c>
      <c r="E20" s="131">
        <f t="shared" si="2"/>
        <v>11492</v>
      </c>
      <c r="F20" s="131">
        <f>24+179</f>
        <v>203</v>
      </c>
      <c r="G20" s="131">
        <v>1025</v>
      </c>
      <c r="H20" s="131">
        <f t="shared" si="3"/>
        <v>6972</v>
      </c>
      <c r="I20" s="131">
        <v>1944</v>
      </c>
      <c r="J20" s="56">
        <v>1754</v>
      </c>
      <c r="K20" s="56">
        <f t="shared" si="4"/>
        <v>8751268</v>
      </c>
      <c r="L20" s="56">
        <v>177236</v>
      </c>
      <c r="M20" s="56">
        <f>8574032-N20</f>
        <v>8190554</v>
      </c>
      <c r="N20" s="56">
        <f>383202+276</f>
        <v>383478</v>
      </c>
      <c r="O20" s="132">
        <f t="shared" si="5"/>
        <v>96217</v>
      </c>
      <c r="P20" s="56">
        <v>22350</v>
      </c>
      <c r="Q20" s="132">
        <f>67394+6473</f>
        <v>73867</v>
      </c>
    </row>
    <row r="21" spans="1:17" ht="6" customHeight="1" thickBot="1">
      <c r="A21" s="123"/>
      <c r="B21" s="123"/>
      <c r="C21" s="124"/>
      <c r="D21" s="126"/>
      <c r="E21" s="126"/>
      <c r="F21" s="125"/>
      <c r="G21" s="125"/>
      <c r="H21" s="125"/>
      <c r="I21" s="126"/>
      <c r="J21" s="126"/>
      <c r="K21" s="125"/>
      <c r="L21" s="125"/>
      <c r="M21" s="125"/>
      <c r="N21" s="125"/>
      <c r="O21" s="125"/>
      <c r="P21" s="125"/>
      <c r="Q21" s="125"/>
    </row>
    <row r="22" spans="1:17" ht="6" customHeight="1"/>
    <row r="23" spans="1:17">
      <c r="A23" s="94" t="s">
        <v>177</v>
      </c>
      <c r="K23" s="127"/>
      <c r="O23" s="127"/>
    </row>
    <row r="24" spans="1:17">
      <c r="K24" s="127"/>
      <c r="O24" s="127"/>
    </row>
  </sheetData>
  <mergeCells count="23">
    <mergeCell ref="B20:C20"/>
    <mergeCell ref="Q7:Q8"/>
    <mergeCell ref="B15:C15"/>
    <mergeCell ref="B16:C16"/>
    <mergeCell ref="B17:C17"/>
    <mergeCell ref="B18:C18"/>
    <mergeCell ref="B19:C19"/>
    <mergeCell ref="H7:J7"/>
    <mergeCell ref="K7:K8"/>
    <mergeCell ref="L7:L8"/>
    <mergeCell ref="M7:N7"/>
    <mergeCell ref="O7:O8"/>
    <mergeCell ref="P7:P8"/>
    <mergeCell ref="A5:C8"/>
    <mergeCell ref="D5:J5"/>
    <mergeCell ref="K5:Q5"/>
    <mergeCell ref="O6:Q6"/>
    <mergeCell ref="G7:G8"/>
    <mergeCell ref="D6:D8"/>
    <mergeCell ref="E6:E8"/>
    <mergeCell ref="F6:F8"/>
    <mergeCell ref="G6:J6"/>
    <mergeCell ref="K6:N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Normal="100" workbookViewId="0"/>
  </sheetViews>
  <sheetFormatPr defaultRowHeight="11.25"/>
  <cols>
    <col min="1" max="1" width="5.6640625" style="97" customWidth="1"/>
    <col min="2" max="2" width="3.83203125" style="97" customWidth="1"/>
    <col min="3" max="3" width="10.83203125" style="97" customWidth="1"/>
    <col min="4" max="10" width="14.83203125" style="97" customWidth="1"/>
    <col min="11" max="16384" width="9.33203125" style="97"/>
  </cols>
  <sheetData>
    <row r="1" spans="1:11" ht="14.25">
      <c r="A1" s="96" t="s">
        <v>0</v>
      </c>
    </row>
    <row r="3" spans="1:11" ht="14.25">
      <c r="A3" s="96" t="s">
        <v>178</v>
      </c>
    </row>
    <row r="4" spans="1:11" ht="12" thickBot="1">
      <c r="I4" s="328"/>
      <c r="J4" s="329"/>
    </row>
    <row r="5" spans="1:11" ht="12" customHeight="1">
      <c r="A5" s="296" t="s">
        <v>179</v>
      </c>
      <c r="B5" s="297"/>
      <c r="C5" s="298"/>
      <c r="D5" s="303" t="s">
        <v>180</v>
      </c>
      <c r="E5" s="303"/>
      <c r="F5" s="303"/>
      <c r="G5" s="304"/>
      <c r="H5" s="304" t="s">
        <v>181</v>
      </c>
      <c r="I5" s="305"/>
      <c r="J5" s="305"/>
      <c r="K5" s="133"/>
    </row>
    <row r="6" spans="1:11" ht="12" customHeight="1">
      <c r="A6" s="301"/>
      <c r="B6" s="301"/>
      <c r="C6" s="302"/>
      <c r="D6" s="99" t="s">
        <v>182</v>
      </c>
      <c r="E6" s="99" t="s">
        <v>183</v>
      </c>
      <c r="F6" s="99" t="s">
        <v>184</v>
      </c>
      <c r="G6" s="134" t="s">
        <v>185</v>
      </c>
      <c r="H6" s="99" t="s">
        <v>182</v>
      </c>
      <c r="I6" s="99" t="s">
        <v>186</v>
      </c>
      <c r="J6" s="134" t="s">
        <v>187</v>
      </c>
      <c r="K6" s="133"/>
    </row>
    <row r="7" spans="1:11" ht="6" customHeight="1">
      <c r="C7" s="135"/>
    </row>
    <row r="8" spans="1:11" s="106" customFormat="1" ht="13.5" customHeight="1">
      <c r="A8" s="101" t="s">
        <v>62</v>
      </c>
      <c r="B8" s="102">
        <v>21</v>
      </c>
      <c r="C8" s="103" t="s">
        <v>136</v>
      </c>
      <c r="D8" s="104">
        <v>227153</v>
      </c>
      <c r="E8" s="104">
        <v>134413</v>
      </c>
      <c r="F8" s="104">
        <v>3103</v>
      </c>
      <c r="G8" s="104">
        <v>89637</v>
      </c>
      <c r="H8" s="104">
        <v>30823</v>
      </c>
      <c r="I8" s="104">
        <v>6804</v>
      </c>
      <c r="J8" s="104">
        <v>24019</v>
      </c>
    </row>
    <row r="9" spans="1:11" s="106" customFormat="1" ht="13.5" customHeight="1">
      <c r="A9" s="101"/>
      <c r="B9" s="102">
        <v>22</v>
      </c>
      <c r="C9" s="103"/>
      <c r="D9" s="104">
        <v>224979</v>
      </c>
      <c r="E9" s="104">
        <v>133097</v>
      </c>
      <c r="F9" s="104">
        <v>3147</v>
      </c>
      <c r="G9" s="104">
        <v>88735</v>
      </c>
      <c r="H9" s="104">
        <v>33184</v>
      </c>
      <c r="I9" s="104">
        <v>7374</v>
      </c>
      <c r="J9" s="104">
        <v>25810</v>
      </c>
    </row>
    <row r="10" spans="1:11" s="106" customFormat="1" ht="13.5" customHeight="1">
      <c r="A10" s="101"/>
      <c r="B10" s="102">
        <v>23</v>
      </c>
      <c r="C10" s="107"/>
      <c r="D10" s="104">
        <v>222481</v>
      </c>
      <c r="E10" s="104">
        <v>132856</v>
      </c>
      <c r="F10" s="104">
        <v>2970</v>
      </c>
      <c r="G10" s="104">
        <v>86655</v>
      </c>
      <c r="H10" s="104">
        <v>35036</v>
      </c>
      <c r="I10" s="104">
        <v>7980</v>
      </c>
      <c r="J10" s="104">
        <v>27056</v>
      </c>
    </row>
    <row r="11" spans="1:11" s="106" customFormat="1" ht="13.5" customHeight="1">
      <c r="A11" s="101"/>
      <c r="B11" s="102">
        <v>24</v>
      </c>
      <c r="C11" s="107"/>
      <c r="D11" s="104">
        <v>219346</v>
      </c>
      <c r="E11" s="104">
        <v>131563</v>
      </c>
      <c r="F11" s="104">
        <v>2660</v>
      </c>
      <c r="G11" s="104">
        <v>85123</v>
      </c>
      <c r="H11" s="104">
        <v>36816</v>
      </c>
      <c r="I11" s="104">
        <v>8681</v>
      </c>
      <c r="J11" s="104">
        <v>28135</v>
      </c>
    </row>
    <row r="12" spans="1:11" s="114" customFormat="1" ht="13.5" customHeight="1">
      <c r="A12" s="109"/>
      <c r="B12" s="130">
        <v>25</v>
      </c>
      <c r="C12" s="111"/>
      <c r="D12" s="136">
        <f>SUM(D13:D19)</f>
        <v>215086</v>
      </c>
      <c r="E12" s="136">
        <f t="shared" ref="E12:J12" si="0">SUM(E13:E19)</f>
        <v>129060</v>
      </c>
      <c r="F12" s="136">
        <f t="shared" si="0"/>
        <v>2377</v>
      </c>
      <c r="G12" s="136">
        <f t="shared" si="0"/>
        <v>83649</v>
      </c>
      <c r="H12" s="136">
        <f t="shared" si="0"/>
        <v>39544</v>
      </c>
      <c r="I12" s="136">
        <f t="shared" si="0"/>
        <v>9172</v>
      </c>
      <c r="J12" s="136">
        <f t="shared" si="0"/>
        <v>30372</v>
      </c>
    </row>
    <row r="13" spans="1:11" s="106" customFormat="1" ht="18.75" customHeight="1">
      <c r="B13" s="326" t="s">
        <v>188</v>
      </c>
      <c r="C13" s="327"/>
      <c r="D13" s="137">
        <v>44938</v>
      </c>
      <c r="E13" s="138">
        <v>28342</v>
      </c>
      <c r="F13" s="138">
        <v>432</v>
      </c>
      <c r="G13" s="138">
        <v>16164</v>
      </c>
      <c r="H13" s="138">
        <v>8302</v>
      </c>
      <c r="I13" s="139">
        <v>2281</v>
      </c>
      <c r="J13" s="139">
        <v>6021</v>
      </c>
    </row>
    <row r="14" spans="1:11" s="106" customFormat="1" ht="13.5" customHeight="1">
      <c r="B14" s="326" t="s">
        <v>189</v>
      </c>
      <c r="C14" s="327"/>
      <c r="D14" s="137">
        <v>39508</v>
      </c>
      <c r="E14" s="138">
        <v>23682</v>
      </c>
      <c r="F14" s="138">
        <v>503</v>
      </c>
      <c r="G14" s="138">
        <v>15323</v>
      </c>
      <c r="H14" s="138">
        <v>7002</v>
      </c>
      <c r="I14" s="139">
        <v>1467</v>
      </c>
      <c r="J14" s="139">
        <v>5535</v>
      </c>
    </row>
    <row r="15" spans="1:11" s="106" customFormat="1" ht="13.5" customHeight="1">
      <c r="B15" s="326" t="s">
        <v>190</v>
      </c>
      <c r="C15" s="327"/>
      <c r="D15" s="137">
        <v>35155</v>
      </c>
      <c r="E15" s="138">
        <v>21112</v>
      </c>
      <c r="F15" s="138">
        <v>395</v>
      </c>
      <c r="G15" s="138">
        <v>13648</v>
      </c>
      <c r="H15" s="138">
        <v>6515</v>
      </c>
      <c r="I15" s="139">
        <v>1316</v>
      </c>
      <c r="J15" s="139">
        <v>5199</v>
      </c>
    </row>
    <row r="16" spans="1:11" s="106" customFormat="1" ht="18" customHeight="1">
      <c r="B16" s="326" t="s">
        <v>191</v>
      </c>
      <c r="C16" s="327"/>
      <c r="D16" s="137">
        <v>34146</v>
      </c>
      <c r="E16" s="138">
        <v>23248</v>
      </c>
      <c r="F16" s="138">
        <v>365</v>
      </c>
      <c r="G16" s="140">
        <v>10533</v>
      </c>
      <c r="H16" s="138">
        <v>7086</v>
      </c>
      <c r="I16" s="139">
        <v>1951</v>
      </c>
      <c r="J16" s="139">
        <v>5135</v>
      </c>
    </row>
    <row r="17" spans="1:10" s="106" customFormat="1" ht="13.5" customHeight="1">
      <c r="B17" s="326" t="s">
        <v>192</v>
      </c>
      <c r="C17" s="327"/>
      <c r="D17" s="137">
        <v>30032</v>
      </c>
      <c r="E17" s="138">
        <v>16697</v>
      </c>
      <c r="F17" s="138">
        <v>238</v>
      </c>
      <c r="G17" s="138">
        <v>13097</v>
      </c>
      <c r="H17" s="138">
        <v>5573</v>
      </c>
      <c r="I17" s="139">
        <v>1210</v>
      </c>
      <c r="J17" s="139">
        <v>4363</v>
      </c>
    </row>
    <row r="18" spans="1:10" s="106" customFormat="1" ht="13.5" customHeight="1">
      <c r="B18" s="326" t="s">
        <v>193</v>
      </c>
      <c r="C18" s="327"/>
      <c r="D18" s="137">
        <v>31306</v>
      </c>
      <c r="E18" s="138">
        <v>15978</v>
      </c>
      <c r="F18" s="138">
        <v>444</v>
      </c>
      <c r="G18" s="138">
        <v>14884</v>
      </c>
      <c r="H18" s="138">
        <v>5066</v>
      </c>
      <c r="I18" s="139">
        <v>947</v>
      </c>
      <c r="J18" s="139">
        <v>4119</v>
      </c>
    </row>
    <row r="19" spans="1:10" s="106" customFormat="1" ht="18" customHeight="1">
      <c r="A19" s="121"/>
      <c r="B19" s="326" t="s">
        <v>194</v>
      </c>
      <c r="C19" s="327"/>
      <c r="D19" s="137">
        <v>1</v>
      </c>
      <c r="E19" s="141">
        <v>1</v>
      </c>
      <c r="F19" s="142" t="s">
        <v>98</v>
      </c>
      <c r="G19" s="143" t="s">
        <v>98</v>
      </c>
      <c r="H19" s="142" t="s">
        <v>98</v>
      </c>
      <c r="I19" s="142" t="s">
        <v>98</v>
      </c>
      <c r="J19" s="142" t="s">
        <v>98</v>
      </c>
    </row>
    <row r="20" spans="1:10" ht="6" customHeight="1" thickBot="1">
      <c r="A20" s="123"/>
      <c r="B20" s="123"/>
      <c r="C20" s="144"/>
      <c r="D20" s="145"/>
      <c r="E20" s="146"/>
      <c r="F20" s="147"/>
      <c r="G20" s="145"/>
      <c r="H20" s="147"/>
      <c r="I20" s="147"/>
      <c r="J20" s="147"/>
    </row>
    <row r="21" spans="1:10" ht="6" customHeight="1"/>
    <row r="22" spans="1:10">
      <c r="A22" s="97" t="s">
        <v>195</v>
      </c>
    </row>
  </sheetData>
  <mergeCells count="11">
    <mergeCell ref="B15:C15"/>
    <mergeCell ref="B16:C16"/>
    <mergeCell ref="B17:C17"/>
    <mergeCell ref="B18:C18"/>
    <mergeCell ref="B19:C19"/>
    <mergeCell ref="B14:C14"/>
    <mergeCell ref="I4:J4"/>
    <mergeCell ref="A5:C6"/>
    <mergeCell ref="D5:G5"/>
    <mergeCell ref="H5:J5"/>
    <mergeCell ref="B13:C1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Normal="100" workbookViewId="0"/>
  </sheetViews>
  <sheetFormatPr defaultRowHeight="11.25"/>
  <cols>
    <col min="1" max="1" width="5.6640625" style="94" customWidth="1"/>
    <col min="2" max="2" width="3.83203125" style="94" customWidth="1"/>
    <col min="3" max="13" width="10.83203125" style="94" customWidth="1"/>
    <col min="14" max="14" width="17.33203125" style="94" customWidth="1"/>
    <col min="15" max="15" width="12.83203125" style="94" bestFit="1" customWidth="1"/>
    <col min="16" max="16" width="15.5" style="94" bestFit="1" customWidth="1"/>
    <col min="17" max="17" width="10.83203125" style="94" customWidth="1"/>
    <col min="18" max="18" width="12.83203125" style="94" bestFit="1" customWidth="1"/>
    <col min="19" max="22" width="10.83203125" style="94" customWidth="1"/>
    <col min="23" max="23" width="12.83203125" style="94" bestFit="1" customWidth="1"/>
    <col min="24" max="24" width="12.1640625" style="94" bestFit="1" customWidth="1"/>
    <col min="25" max="16384" width="9.33203125" style="94"/>
  </cols>
  <sheetData>
    <row r="1" spans="1:24" ht="14.25">
      <c r="A1" s="96" t="s">
        <v>0</v>
      </c>
    </row>
    <row r="3" spans="1:24" ht="14.25">
      <c r="A3" s="96" t="s">
        <v>196</v>
      </c>
    </row>
    <row r="4" spans="1:24" ht="15" thickBot="1">
      <c r="C4" s="96"/>
      <c r="W4" s="328" t="s">
        <v>197</v>
      </c>
      <c r="X4" s="329"/>
    </row>
    <row r="5" spans="1:24">
      <c r="A5" s="296" t="s">
        <v>179</v>
      </c>
      <c r="B5" s="332"/>
      <c r="C5" s="333"/>
      <c r="D5" s="325" t="s">
        <v>198</v>
      </c>
      <c r="E5" s="325"/>
      <c r="F5" s="325"/>
      <c r="G5" s="325"/>
      <c r="H5" s="325"/>
      <c r="I5" s="325"/>
      <c r="J5" s="325"/>
      <c r="K5" s="325"/>
      <c r="L5" s="325"/>
      <c r="M5" s="325"/>
      <c r="N5" s="336" t="s">
        <v>199</v>
      </c>
      <c r="O5" s="325"/>
      <c r="P5" s="325"/>
      <c r="Q5" s="325"/>
      <c r="R5" s="325"/>
      <c r="S5" s="325"/>
      <c r="T5" s="325"/>
      <c r="U5" s="325"/>
      <c r="V5" s="325"/>
      <c r="W5" s="325"/>
      <c r="X5" s="337" t="s">
        <v>200</v>
      </c>
    </row>
    <row r="6" spans="1:24">
      <c r="A6" s="334"/>
      <c r="B6" s="334"/>
      <c r="C6" s="335"/>
      <c r="D6" s="148" t="s">
        <v>201</v>
      </c>
      <c r="E6" s="149" t="s">
        <v>202</v>
      </c>
      <c r="F6" s="149" t="s">
        <v>203</v>
      </c>
      <c r="G6" s="149" t="s">
        <v>204</v>
      </c>
      <c r="H6" s="149" t="s">
        <v>205</v>
      </c>
      <c r="I6" s="149" t="s">
        <v>206</v>
      </c>
      <c r="J6" s="149" t="s">
        <v>207</v>
      </c>
      <c r="K6" s="149" t="s">
        <v>208</v>
      </c>
      <c r="L6" s="149" t="s">
        <v>209</v>
      </c>
      <c r="M6" s="149" t="s">
        <v>210</v>
      </c>
      <c r="N6" s="148" t="s">
        <v>211</v>
      </c>
      <c r="O6" s="149" t="s">
        <v>202</v>
      </c>
      <c r="P6" s="149" t="s">
        <v>203</v>
      </c>
      <c r="Q6" s="149" t="s">
        <v>204</v>
      </c>
      <c r="R6" s="149" t="s">
        <v>205</v>
      </c>
      <c r="S6" s="149" t="s">
        <v>206</v>
      </c>
      <c r="T6" s="149" t="s">
        <v>212</v>
      </c>
      <c r="U6" s="149" t="s">
        <v>208</v>
      </c>
      <c r="V6" s="149" t="s">
        <v>213</v>
      </c>
      <c r="W6" s="149" t="s">
        <v>210</v>
      </c>
      <c r="X6" s="322"/>
    </row>
    <row r="7" spans="1:24" ht="6" customHeight="1">
      <c r="C7" s="150"/>
    </row>
    <row r="8" spans="1:24" s="153" customFormat="1" ht="13.5" customHeight="1">
      <c r="A8" s="53" t="s">
        <v>62</v>
      </c>
      <c r="B8" s="54">
        <v>21</v>
      </c>
      <c r="C8" s="151" t="s">
        <v>136</v>
      </c>
      <c r="D8" s="8">
        <v>172474</v>
      </c>
      <c r="E8" s="8">
        <v>12930</v>
      </c>
      <c r="F8" s="8">
        <v>153686</v>
      </c>
      <c r="G8" s="8">
        <v>225</v>
      </c>
      <c r="H8" s="8">
        <v>3921</v>
      </c>
      <c r="I8" s="152" t="s">
        <v>98</v>
      </c>
      <c r="J8" s="152" t="s">
        <v>98</v>
      </c>
      <c r="K8" s="8">
        <v>1</v>
      </c>
      <c r="L8" s="8">
        <v>117</v>
      </c>
      <c r="M8" s="57">
        <v>1594</v>
      </c>
      <c r="N8" s="57">
        <v>112095166</v>
      </c>
      <c r="O8" s="57">
        <v>4831466</v>
      </c>
      <c r="P8" s="57">
        <v>102337395</v>
      </c>
      <c r="Q8" s="57">
        <v>200201</v>
      </c>
      <c r="R8" s="57">
        <v>3409603</v>
      </c>
      <c r="S8" s="152" t="s">
        <v>98</v>
      </c>
      <c r="T8" s="152" t="s">
        <v>98</v>
      </c>
      <c r="U8" s="57">
        <v>792</v>
      </c>
      <c r="V8" s="57">
        <v>51790</v>
      </c>
      <c r="W8" s="57">
        <v>1263919</v>
      </c>
      <c r="X8" s="57">
        <v>29937</v>
      </c>
    </row>
    <row r="9" spans="1:24" s="153" customFormat="1" ht="13.5" customHeight="1">
      <c r="A9" s="53"/>
      <c r="B9" s="54">
        <v>22</v>
      </c>
      <c r="C9" s="151"/>
      <c r="D9" s="8">
        <v>178952</v>
      </c>
      <c r="E9" s="8">
        <v>11736</v>
      </c>
      <c r="F9" s="8">
        <v>161069</v>
      </c>
      <c r="G9" s="8">
        <v>208</v>
      </c>
      <c r="H9" s="8">
        <v>4191</v>
      </c>
      <c r="I9" s="152" t="s">
        <v>98</v>
      </c>
      <c r="J9" s="152" t="s">
        <v>98</v>
      </c>
      <c r="K9" s="8">
        <v>1</v>
      </c>
      <c r="L9" s="8">
        <v>114</v>
      </c>
      <c r="M9" s="57">
        <v>1633</v>
      </c>
      <c r="N9" s="57">
        <v>117033187</v>
      </c>
      <c r="O9" s="57">
        <v>4370149</v>
      </c>
      <c r="P9" s="57">
        <v>107485188</v>
      </c>
      <c r="Q9" s="57">
        <v>184953</v>
      </c>
      <c r="R9" s="57">
        <v>3646924</v>
      </c>
      <c r="S9" s="152" t="s">
        <v>98</v>
      </c>
      <c r="T9" s="152" t="s">
        <v>98</v>
      </c>
      <c r="U9" s="57">
        <v>792</v>
      </c>
      <c r="V9" s="57">
        <v>50944</v>
      </c>
      <c r="W9" s="57">
        <v>1294236</v>
      </c>
      <c r="X9" s="57">
        <v>35787</v>
      </c>
    </row>
    <row r="10" spans="1:24" s="153" customFormat="1" ht="13.5" customHeight="1">
      <c r="A10" s="53"/>
      <c r="B10" s="54">
        <v>23</v>
      </c>
      <c r="C10" s="154"/>
      <c r="D10" s="8">
        <v>186979</v>
      </c>
      <c r="E10" s="8">
        <v>10586</v>
      </c>
      <c r="F10" s="8">
        <v>170067</v>
      </c>
      <c r="G10" s="8">
        <v>195</v>
      </c>
      <c r="H10" s="8">
        <v>4374</v>
      </c>
      <c r="I10" s="152" t="s">
        <v>98</v>
      </c>
      <c r="J10" s="152" t="s">
        <v>98</v>
      </c>
      <c r="K10" s="8">
        <v>1</v>
      </c>
      <c r="L10" s="8">
        <v>117</v>
      </c>
      <c r="M10" s="57">
        <v>1639</v>
      </c>
      <c r="N10" s="57">
        <v>122518539</v>
      </c>
      <c r="O10" s="57">
        <v>3928523</v>
      </c>
      <c r="P10" s="57">
        <v>113272887</v>
      </c>
      <c r="Q10" s="57">
        <v>172964</v>
      </c>
      <c r="R10" s="57">
        <v>3792044</v>
      </c>
      <c r="S10" s="152" t="s">
        <v>98</v>
      </c>
      <c r="T10" s="152" t="s">
        <v>98</v>
      </c>
      <c r="U10" s="57">
        <v>789</v>
      </c>
      <c r="V10" s="57">
        <v>51908</v>
      </c>
      <c r="W10" s="57">
        <v>1299424</v>
      </c>
      <c r="X10" s="57">
        <v>28316</v>
      </c>
    </row>
    <row r="11" spans="1:24" s="153" customFormat="1" ht="13.5" customHeight="1">
      <c r="A11" s="53"/>
      <c r="B11" s="54">
        <v>24</v>
      </c>
      <c r="C11" s="154"/>
      <c r="D11" s="8">
        <v>197958</v>
      </c>
      <c r="E11" s="8">
        <v>9521</v>
      </c>
      <c r="F11" s="8">
        <v>181876</v>
      </c>
      <c r="G11" s="8">
        <v>184</v>
      </c>
      <c r="H11" s="8">
        <v>4607</v>
      </c>
      <c r="I11" s="152" t="s">
        <v>98</v>
      </c>
      <c r="J11" s="152" t="s">
        <v>98</v>
      </c>
      <c r="K11" s="8">
        <v>1</v>
      </c>
      <c r="L11" s="8">
        <v>114</v>
      </c>
      <c r="M11" s="57">
        <v>1655</v>
      </c>
      <c r="N11" s="57">
        <v>130101892</v>
      </c>
      <c r="O11" s="57">
        <v>3524128</v>
      </c>
      <c r="P11" s="57">
        <v>121077421</v>
      </c>
      <c r="Q11" s="57">
        <v>163000</v>
      </c>
      <c r="R11" s="57">
        <v>3985462</v>
      </c>
      <c r="S11" s="152" t="s">
        <v>98</v>
      </c>
      <c r="T11" s="152" t="s">
        <v>98</v>
      </c>
      <c r="U11" s="57">
        <v>787</v>
      </c>
      <c r="V11" s="57">
        <v>50710</v>
      </c>
      <c r="W11" s="57">
        <v>1300384</v>
      </c>
      <c r="X11" s="57">
        <v>24089</v>
      </c>
    </row>
    <row r="12" spans="1:24" s="159" customFormat="1" ht="13.5" customHeight="1">
      <c r="A12" s="155"/>
      <c r="B12" s="62">
        <v>25</v>
      </c>
      <c r="C12" s="156"/>
      <c r="D12" s="157">
        <v>212686</v>
      </c>
      <c r="E12" s="158">
        <v>8463</v>
      </c>
      <c r="F12" s="158">
        <v>192020</v>
      </c>
      <c r="G12" s="158">
        <v>165</v>
      </c>
      <c r="H12" s="158">
        <v>10309</v>
      </c>
      <c r="I12" s="152" t="s">
        <v>98</v>
      </c>
      <c r="J12" s="152" t="s">
        <v>98</v>
      </c>
      <c r="K12" s="158">
        <v>1</v>
      </c>
      <c r="L12" s="158">
        <v>100</v>
      </c>
      <c r="M12" s="158">
        <v>1628</v>
      </c>
      <c r="N12" s="158">
        <v>142306082</v>
      </c>
      <c r="O12" s="158">
        <v>3114252</v>
      </c>
      <c r="P12" s="158">
        <v>127681932</v>
      </c>
      <c r="Q12" s="158">
        <v>145868</v>
      </c>
      <c r="R12" s="158">
        <v>9040098</v>
      </c>
      <c r="S12" s="152" t="s">
        <v>98</v>
      </c>
      <c r="T12" s="152" t="s">
        <v>98</v>
      </c>
      <c r="U12" s="158">
        <v>779</v>
      </c>
      <c r="V12" s="158">
        <v>44286</v>
      </c>
      <c r="W12" s="158">
        <v>1278867</v>
      </c>
      <c r="X12" s="158">
        <v>25257</v>
      </c>
    </row>
    <row r="13" spans="1:24" s="153" customFormat="1" ht="18.75" customHeight="1">
      <c r="B13" s="330" t="s">
        <v>188</v>
      </c>
      <c r="C13" s="331"/>
      <c r="D13" s="160">
        <v>40399</v>
      </c>
      <c r="E13" s="161">
        <v>2161</v>
      </c>
      <c r="F13" s="161">
        <v>35747</v>
      </c>
      <c r="G13" s="161">
        <v>37</v>
      </c>
      <c r="H13" s="161">
        <v>2086</v>
      </c>
      <c r="I13" s="162" t="s">
        <v>98</v>
      </c>
      <c r="J13" s="162" t="s">
        <v>98</v>
      </c>
      <c r="K13" s="162" t="s">
        <v>98</v>
      </c>
      <c r="L13" s="161">
        <v>32</v>
      </c>
      <c r="M13" s="161">
        <v>336</v>
      </c>
      <c r="N13" s="161">
        <v>26420956</v>
      </c>
      <c r="O13" s="161">
        <v>822116</v>
      </c>
      <c r="P13" s="161">
        <v>23461394</v>
      </c>
      <c r="Q13" s="161">
        <v>32949</v>
      </c>
      <c r="R13" s="161">
        <v>1826213</v>
      </c>
      <c r="S13" s="162" t="s">
        <v>98</v>
      </c>
      <c r="T13" s="162" t="s">
        <v>98</v>
      </c>
      <c r="U13" s="162" t="s">
        <v>98</v>
      </c>
      <c r="V13" s="163">
        <v>14099</v>
      </c>
      <c r="W13" s="164">
        <v>264185</v>
      </c>
      <c r="X13" s="164">
        <v>4747</v>
      </c>
    </row>
    <row r="14" spans="1:24" s="153" customFormat="1" ht="13.5" customHeight="1">
      <c r="B14" s="330" t="s">
        <v>189</v>
      </c>
      <c r="C14" s="331"/>
      <c r="D14" s="160">
        <v>42364</v>
      </c>
      <c r="E14" s="161">
        <v>1655</v>
      </c>
      <c r="F14" s="161">
        <v>38476</v>
      </c>
      <c r="G14" s="161">
        <v>38</v>
      </c>
      <c r="H14" s="161">
        <v>1861</v>
      </c>
      <c r="I14" s="162" t="s">
        <v>98</v>
      </c>
      <c r="J14" s="162" t="s">
        <v>98</v>
      </c>
      <c r="K14" s="162" t="s">
        <v>98</v>
      </c>
      <c r="L14" s="161">
        <v>18</v>
      </c>
      <c r="M14" s="161">
        <v>316</v>
      </c>
      <c r="N14" s="161">
        <v>28192939</v>
      </c>
      <c r="O14" s="161">
        <v>600936</v>
      </c>
      <c r="P14" s="161">
        <v>25685372</v>
      </c>
      <c r="Q14" s="161">
        <v>33699</v>
      </c>
      <c r="R14" s="161">
        <v>1615646</v>
      </c>
      <c r="S14" s="162" t="s">
        <v>98</v>
      </c>
      <c r="T14" s="162" t="s">
        <v>98</v>
      </c>
      <c r="U14" s="162" t="s">
        <v>98</v>
      </c>
      <c r="V14" s="163">
        <v>7816</v>
      </c>
      <c r="W14" s="164">
        <v>249470</v>
      </c>
      <c r="X14" s="164">
        <v>5304</v>
      </c>
    </row>
    <row r="15" spans="1:24" s="153" customFormat="1" ht="13.5" customHeight="1">
      <c r="B15" s="330" t="s">
        <v>190</v>
      </c>
      <c r="C15" s="331"/>
      <c r="D15" s="160">
        <v>34563</v>
      </c>
      <c r="E15" s="161">
        <v>1411</v>
      </c>
      <c r="F15" s="161">
        <v>31338</v>
      </c>
      <c r="G15" s="161">
        <v>30</v>
      </c>
      <c r="H15" s="161">
        <v>1546</v>
      </c>
      <c r="I15" s="162" t="s">
        <v>98</v>
      </c>
      <c r="J15" s="162" t="s">
        <v>98</v>
      </c>
      <c r="K15" s="162" t="s">
        <v>98</v>
      </c>
      <c r="L15" s="161">
        <v>7</v>
      </c>
      <c r="M15" s="161">
        <v>231</v>
      </c>
      <c r="N15" s="161">
        <v>22987235</v>
      </c>
      <c r="O15" s="161">
        <v>520057</v>
      </c>
      <c r="P15" s="161">
        <v>20900926</v>
      </c>
      <c r="Q15" s="161">
        <v>25672</v>
      </c>
      <c r="R15" s="161">
        <v>1351036</v>
      </c>
      <c r="S15" s="162" t="s">
        <v>98</v>
      </c>
      <c r="T15" s="162" t="s">
        <v>98</v>
      </c>
      <c r="U15" s="162" t="s">
        <v>98</v>
      </c>
      <c r="V15" s="163">
        <v>3015</v>
      </c>
      <c r="W15" s="164">
        <v>186529</v>
      </c>
      <c r="X15" s="164">
        <v>3939</v>
      </c>
    </row>
    <row r="16" spans="1:24" s="153" customFormat="1" ht="13.5" customHeight="1">
      <c r="B16" s="330" t="s">
        <v>191</v>
      </c>
      <c r="C16" s="331"/>
      <c r="D16" s="160">
        <v>38985</v>
      </c>
      <c r="E16" s="161">
        <v>1551</v>
      </c>
      <c r="F16" s="161">
        <v>35245</v>
      </c>
      <c r="G16" s="161">
        <v>21</v>
      </c>
      <c r="H16" s="161">
        <v>1858</v>
      </c>
      <c r="I16" s="162" t="s">
        <v>98</v>
      </c>
      <c r="J16" s="162" t="s">
        <v>98</v>
      </c>
      <c r="K16" s="162" t="s">
        <v>98</v>
      </c>
      <c r="L16" s="161">
        <v>21</v>
      </c>
      <c r="M16" s="161">
        <v>289</v>
      </c>
      <c r="N16" s="161">
        <v>25710138</v>
      </c>
      <c r="O16" s="161">
        <v>569805</v>
      </c>
      <c r="P16" s="161">
        <v>23258121</v>
      </c>
      <c r="Q16" s="161">
        <v>18633</v>
      </c>
      <c r="R16" s="161">
        <v>1631807</v>
      </c>
      <c r="S16" s="162" t="s">
        <v>98</v>
      </c>
      <c r="T16" s="162" t="s">
        <v>98</v>
      </c>
      <c r="U16" s="162" t="s">
        <v>98</v>
      </c>
      <c r="V16" s="163">
        <v>9496</v>
      </c>
      <c r="W16" s="164">
        <v>222276</v>
      </c>
      <c r="X16" s="164">
        <v>5304</v>
      </c>
    </row>
    <row r="17" spans="1:24" s="153" customFormat="1" ht="13.5" customHeight="1">
      <c r="B17" s="330" t="s">
        <v>192</v>
      </c>
      <c r="C17" s="331"/>
      <c r="D17" s="160">
        <v>23384</v>
      </c>
      <c r="E17" s="161">
        <v>973</v>
      </c>
      <c r="F17" s="161">
        <v>20619</v>
      </c>
      <c r="G17" s="161">
        <v>19</v>
      </c>
      <c r="H17" s="161">
        <v>1505</v>
      </c>
      <c r="I17" s="162" t="s">
        <v>98</v>
      </c>
      <c r="J17" s="162" t="s">
        <v>98</v>
      </c>
      <c r="K17" s="8">
        <v>1</v>
      </c>
      <c r="L17" s="161">
        <v>16</v>
      </c>
      <c r="M17" s="161">
        <v>251</v>
      </c>
      <c r="N17" s="161">
        <v>16614487</v>
      </c>
      <c r="O17" s="161">
        <v>349410</v>
      </c>
      <c r="P17" s="161">
        <v>13695570</v>
      </c>
      <c r="Q17" s="161">
        <v>16629</v>
      </c>
      <c r="R17" s="161">
        <v>1350919</v>
      </c>
      <c r="S17" s="162" t="s">
        <v>98</v>
      </c>
      <c r="T17" s="162" t="s">
        <v>98</v>
      </c>
      <c r="U17" s="8">
        <v>779</v>
      </c>
      <c r="V17" s="163">
        <v>7095</v>
      </c>
      <c r="W17" s="164">
        <v>194085</v>
      </c>
      <c r="X17" s="164">
        <v>2224</v>
      </c>
    </row>
    <row r="18" spans="1:24" s="153" customFormat="1" ht="13.5" customHeight="1">
      <c r="A18" s="165"/>
      <c r="B18" s="330" t="s">
        <v>193</v>
      </c>
      <c r="C18" s="331"/>
      <c r="D18" s="160">
        <v>32991</v>
      </c>
      <c r="E18" s="161">
        <v>712</v>
      </c>
      <c r="F18" s="161">
        <v>30595</v>
      </c>
      <c r="G18" s="161">
        <v>20</v>
      </c>
      <c r="H18" s="161">
        <v>1453</v>
      </c>
      <c r="I18" s="162" t="s">
        <v>98</v>
      </c>
      <c r="J18" s="162" t="s">
        <v>98</v>
      </c>
      <c r="K18" s="162" t="s">
        <v>98</v>
      </c>
      <c r="L18" s="161">
        <v>6</v>
      </c>
      <c r="M18" s="161">
        <v>205</v>
      </c>
      <c r="N18" s="161">
        <v>22380327</v>
      </c>
      <c r="O18" s="161">
        <v>251928</v>
      </c>
      <c r="P18" s="161">
        <v>20680549</v>
      </c>
      <c r="Q18" s="161">
        <v>18286</v>
      </c>
      <c r="R18" s="161">
        <v>1264477</v>
      </c>
      <c r="S18" s="162" t="s">
        <v>98</v>
      </c>
      <c r="T18" s="162" t="s">
        <v>98</v>
      </c>
      <c r="U18" s="162" t="s">
        <v>98</v>
      </c>
      <c r="V18" s="161">
        <v>2765</v>
      </c>
      <c r="W18" s="166">
        <v>162322</v>
      </c>
      <c r="X18" s="166">
        <v>3739</v>
      </c>
    </row>
    <row r="19" spans="1:24" ht="6" customHeight="1" thickBot="1">
      <c r="A19" s="167"/>
      <c r="B19" s="167"/>
      <c r="C19" s="168"/>
      <c r="D19" s="169"/>
      <c r="E19" s="169"/>
      <c r="F19" s="169"/>
      <c r="G19" s="169"/>
      <c r="H19" s="169"/>
      <c r="I19" s="170"/>
      <c r="J19" s="170"/>
      <c r="K19" s="170"/>
      <c r="L19" s="169"/>
      <c r="M19" s="169"/>
      <c r="N19" s="169"/>
      <c r="O19" s="169"/>
      <c r="P19" s="169"/>
      <c r="Q19" s="169"/>
      <c r="R19" s="169"/>
      <c r="S19" s="170"/>
      <c r="T19" s="170"/>
      <c r="U19" s="170"/>
      <c r="V19" s="169"/>
      <c r="W19" s="171"/>
      <c r="X19" s="171"/>
    </row>
    <row r="20" spans="1:24" ht="6" customHeight="1">
      <c r="C20" s="172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174"/>
      <c r="O20" s="174"/>
      <c r="P20" s="174"/>
      <c r="Q20" s="174"/>
      <c r="R20" s="174"/>
      <c r="S20" s="174"/>
      <c r="T20" s="173"/>
      <c r="U20" s="173"/>
      <c r="V20" s="174"/>
      <c r="W20" s="174"/>
      <c r="X20" s="174"/>
    </row>
    <row r="21" spans="1:24">
      <c r="A21" s="97" t="s">
        <v>214</v>
      </c>
      <c r="B21" s="97"/>
      <c r="C21" s="97"/>
      <c r="D21" s="97"/>
      <c r="E21" s="94" t="s">
        <v>215</v>
      </c>
      <c r="F21" s="97"/>
      <c r="G21" s="97"/>
      <c r="H21" s="97"/>
    </row>
  </sheetData>
  <mergeCells count="11">
    <mergeCell ref="B14:C14"/>
    <mergeCell ref="B15:C15"/>
    <mergeCell ref="B16:C16"/>
    <mergeCell ref="B17:C17"/>
    <mergeCell ref="B18:C18"/>
    <mergeCell ref="B13:C13"/>
    <mergeCell ref="W4:X4"/>
    <mergeCell ref="A5:C6"/>
    <mergeCell ref="D5:M5"/>
    <mergeCell ref="N5:W5"/>
    <mergeCell ref="X5:X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E22" sqref="E22"/>
    </sheetView>
  </sheetViews>
  <sheetFormatPr defaultRowHeight="11.25"/>
  <cols>
    <col min="1" max="1" width="5.6640625" style="94" customWidth="1"/>
    <col min="2" max="2" width="3.83203125" style="94" customWidth="1"/>
    <col min="3" max="3" width="10.83203125" style="94" customWidth="1"/>
    <col min="4" max="11" width="14.83203125" style="94" customWidth="1"/>
    <col min="12" max="16384" width="9.33203125" style="94"/>
  </cols>
  <sheetData>
    <row r="1" spans="1:11" ht="14.25">
      <c r="A1" s="96" t="s">
        <v>0</v>
      </c>
    </row>
    <row r="3" spans="1:11" ht="14.25">
      <c r="A3" s="96" t="s">
        <v>216</v>
      </c>
    </row>
    <row r="4" spans="1:11" ht="15" thickBot="1">
      <c r="C4" s="96"/>
      <c r="K4" s="175" t="s">
        <v>217</v>
      </c>
    </row>
    <row r="5" spans="1:11">
      <c r="A5" s="296" t="s">
        <v>179</v>
      </c>
      <c r="B5" s="332"/>
      <c r="C5" s="333"/>
      <c r="D5" s="336" t="s">
        <v>218</v>
      </c>
      <c r="E5" s="325"/>
      <c r="F5" s="325"/>
      <c r="G5" s="337"/>
      <c r="H5" s="337" t="s">
        <v>219</v>
      </c>
      <c r="I5" s="338"/>
      <c r="J5" s="338"/>
      <c r="K5" s="338"/>
    </row>
    <row r="6" spans="1:11">
      <c r="A6" s="334"/>
      <c r="B6" s="334"/>
      <c r="C6" s="335"/>
      <c r="D6" s="148" t="s">
        <v>220</v>
      </c>
      <c r="E6" s="149" t="s">
        <v>221</v>
      </c>
      <c r="F6" s="149" t="s">
        <v>205</v>
      </c>
      <c r="G6" s="176" t="s">
        <v>210</v>
      </c>
      <c r="H6" s="149" t="s">
        <v>220</v>
      </c>
      <c r="I6" s="149" t="s">
        <v>221</v>
      </c>
      <c r="J6" s="149" t="s">
        <v>205</v>
      </c>
      <c r="K6" s="176" t="s">
        <v>210</v>
      </c>
    </row>
    <row r="7" spans="1:11" ht="6" customHeight="1">
      <c r="C7" s="150"/>
    </row>
    <row r="8" spans="1:11" s="153" customFormat="1" ht="14.25" customHeight="1">
      <c r="A8" s="53" t="s">
        <v>62</v>
      </c>
      <c r="B8" s="54">
        <v>21</v>
      </c>
      <c r="C8" s="151" t="s">
        <v>136</v>
      </c>
      <c r="D8" s="44">
        <v>4904</v>
      </c>
      <c r="E8" s="44">
        <v>42</v>
      </c>
      <c r="F8" s="44">
        <v>4862</v>
      </c>
      <c r="G8" s="29" t="s">
        <v>98</v>
      </c>
      <c r="H8" s="44">
        <v>4381536</v>
      </c>
      <c r="I8" s="44">
        <v>10359</v>
      </c>
      <c r="J8" s="44">
        <v>4371177</v>
      </c>
      <c r="K8" s="29" t="s">
        <v>98</v>
      </c>
    </row>
    <row r="9" spans="1:11" s="153" customFormat="1" ht="14.25" customHeight="1">
      <c r="A9" s="53"/>
      <c r="B9" s="54">
        <v>22</v>
      </c>
      <c r="C9" s="151"/>
      <c r="D9" s="44">
        <v>5039</v>
      </c>
      <c r="E9" s="44">
        <v>30</v>
      </c>
      <c r="F9" s="44">
        <v>5009</v>
      </c>
      <c r="G9" s="29" t="s">
        <v>98</v>
      </c>
      <c r="H9" s="44">
        <v>4501496</v>
      </c>
      <c r="I9" s="44">
        <v>7609</v>
      </c>
      <c r="J9" s="44">
        <v>4493887</v>
      </c>
      <c r="K9" s="29" t="s">
        <v>98</v>
      </c>
    </row>
    <row r="10" spans="1:11" s="153" customFormat="1" ht="14.25" customHeight="1">
      <c r="A10" s="53"/>
      <c r="B10" s="54">
        <v>23</v>
      </c>
      <c r="C10" s="154"/>
      <c r="D10" s="44">
        <v>5170</v>
      </c>
      <c r="E10" s="44">
        <v>19</v>
      </c>
      <c r="F10" s="44">
        <v>5151</v>
      </c>
      <c r="G10" s="29" t="s">
        <v>98</v>
      </c>
      <c r="H10" s="44">
        <v>4635142</v>
      </c>
      <c r="I10" s="44">
        <v>5332</v>
      </c>
      <c r="J10" s="44">
        <v>4629810</v>
      </c>
      <c r="K10" s="29" t="s">
        <v>98</v>
      </c>
    </row>
    <row r="11" spans="1:11" s="153" customFormat="1" ht="14.25" customHeight="1">
      <c r="A11" s="53"/>
      <c r="B11" s="54">
        <v>24</v>
      </c>
      <c r="C11" s="154"/>
      <c r="D11" s="44">
        <v>5385</v>
      </c>
      <c r="E11" s="44">
        <v>11</v>
      </c>
      <c r="F11" s="44">
        <v>5374</v>
      </c>
      <c r="G11" s="29" t="s">
        <v>98</v>
      </c>
      <c r="H11" s="44">
        <v>4816303</v>
      </c>
      <c r="I11" s="44">
        <v>2900</v>
      </c>
      <c r="J11" s="44">
        <v>4813403</v>
      </c>
      <c r="K11" s="29" t="s">
        <v>98</v>
      </c>
    </row>
    <row r="12" spans="1:11" s="159" customFormat="1" ht="14.25" customHeight="1">
      <c r="A12" s="155"/>
      <c r="B12" s="62">
        <v>25</v>
      </c>
      <c r="C12" s="156"/>
      <c r="D12" s="177">
        <v>5503</v>
      </c>
      <c r="E12" s="177">
        <v>9</v>
      </c>
      <c r="F12" s="177">
        <v>5494</v>
      </c>
      <c r="G12" s="178" t="s">
        <v>98</v>
      </c>
      <c r="H12" s="177">
        <v>4900782</v>
      </c>
      <c r="I12" s="177">
        <v>1684</v>
      </c>
      <c r="J12" s="177">
        <v>4899098</v>
      </c>
      <c r="K12" s="178" t="s">
        <v>98</v>
      </c>
    </row>
    <row r="13" spans="1:11" s="153" customFormat="1" ht="14.25" customHeight="1">
      <c r="B13" s="330" t="s">
        <v>188</v>
      </c>
      <c r="C13" s="331"/>
      <c r="D13" s="179">
        <v>1094</v>
      </c>
      <c r="E13" s="44">
        <v>2</v>
      </c>
      <c r="F13" s="44">
        <v>1092</v>
      </c>
      <c r="G13" s="29" t="s">
        <v>98</v>
      </c>
      <c r="H13" s="44">
        <v>970478</v>
      </c>
      <c r="I13" s="44">
        <v>174</v>
      </c>
      <c r="J13" s="44">
        <v>970304</v>
      </c>
      <c r="K13" s="29" t="s">
        <v>98</v>
      </c>
    </row>
    <row r="14" spans="1:11" s="153" customFormat="1" ht="14.25" customHeight="1">
      <c r="B14" s="330" t="s">
        <v>189</v>
      </c>
      <c r="C14" s="331"/>
      <c r="D14" s="179">
        <v>949</v>
      </c>
      <c r="E14" s="44">
        <v>3</v>
      </c>
      <c r="F14" s="44">
        <v>946</v>
      </c>
      <c r="G14" s="29" t="s">
        <v>98</v>
      </c>
      <c r="H14" s="44">
        <v>836189</v>
      </c>
      <c r="I14" s="44">
        <v>798</v>
      </c>
      <c r="J14" s="44">
        <v>835391</v>
      </c>
      <c r="K14" s="29" t="s">
        <v>98</v>
      </c>
    </row>
    <row r="15" spans="1:11" s="153" customFormat="1" ht="14.25" customHeight="1">
      <c r="B15" s="330" t="s">
        <v>190</v>
      </c>
      <c r="C15" s="331"/>
      <c r="D15" s="179">
        <v>797</v>
      </c>
      <c r="E15" s="44">
        <v>2</v>
      </c>
      <c r="F15" s="44">
        <v>795</v>
      </c>
      <c r="G15" s="29" t="s">
        <v>98</v>
      </c>
      <c r="H15" s="44">
        <v>701625</v>
      </c>
      <c r="I15" s="44">
        <v>399</v>
      </c>
      <c r="J15" s="44">
        <v>701226</v>
      </c>
      <c r="K15" s="29" t="s">
        <v>98</v>
      </c>
    </row>
    <row r="16" spans="1:11" s="153" customFormat="1" ht="14.25" customHeight="1">
      <c r="B16" s="330" t="s">
        <v>191</v>
      </c>
      <c r="C16" s="331"/>
      <c r="D16" s="179">
        <v>1072</v>
      </c>
      <c r="E16" s="29" t="s">
        <v>98</v>
      </c>
      <c r="F16" s="44">
        <v>1072</v>
      </c>
      <c r="G16" s="29" t="s">
        <v>98</v>
      </c>
      <c r="H16" s="44">
        <v>956613</v>
      </c>
      <c r="I16" s="29" t="s">
        <v>98</v>
      </c>
      <c r="J16" s="44">
        <v>956613</v>
      </c>
      <c r="K16" s="29" t="s">
        <v>98</v>
      </c>
    </row>
    <row r="17" spans="1:11" s="153" customFormat="1" ht="14.25" customHeight="1">
      <c r="B17" s="330" t="s">
        <v>192</v>
      </c>
      <c r="C17" s="331"/>
      <c r="D17" s="179">
        <v>903</v>
      </c>
      <c r="E17" s="44">
        <v>1</v>
      </c>
      <c r="F17" s="44">
        <v>902</v>
      </c>
      <c r="G17" s="29" t="s">
        <v>98</v>
      </c>
      <c r="H17" s="44">
        <v>826069</v>
      </c>
      <c r="I17" s="29" t="s">
        <v>98</v>
      </c>
      <c r="J17" s="44">
        <v>826069</v>
      </c>
      <c r="K17" s="29" t="s">
        <v>98</v>
      </c>
    </row>
    <row r="18" spans="1:11" s="153" customFormat="1" ht="14.25" customHeight="1">
      <c r="A18" s="165"/>
      <c r="B18" s="330" t="s">
        <v>193</v>
      </c>
      <c r="C18" s="331"/>
      <c r="D18" s="179">
        <v>688</v>
      </c>
      <c r="E18" s="44">
        <v>1</v>
      </c>
      <c r="F18" s="44">
        <v>687</v>
      </c>
      <c r="G18" s="29" t="s">
        <v>98</v>
      </c>
      <c r="H18" s="44">
        <v>609808</v>
      </c>
      <c r="I18" s="44">
        <v>313</v>
      </c>
      <c r="J18" s="44">
        <v>609495</v>
      </c>
      <c r="K18" s="29" t="s">
        <v>98</v>
      </c>
    </row>
    <row r="19" spans="1:11" ht="6" customHeight="1" thickBot="1">
      <c r="A19" s="167"/>
      <c r="B19" s="167"/>
      <c r="C19" s="168"/>
      <c r="D19" s="71"/>
      <c r="E19" s="71"/>
      <c r="F19" s="71"/>
      <c r="G19" s="35"/>
      <c r="H19" s="71"/>
      <c r="I19" s="71"/>
      <c r="J19" s="71"/>
      <c r="K19" s="35"/>
    </row>
    <row r="20" spans="1:11" ht="6" customHeight="1">
      <c r="C20" s="172"/>
    </row>
    <row r="21" spans="1:11">
      <c r="A21" s="97" t="s">
        <v>214</v>
      </c>
      <c r="E21" s="94" t="s">
        <v>406</v>
      </c>
    </row>
    <row r="22" spans="1:11">
      <c r="E22" s="94" t="s">
        <v>407</v>
      </c>
    </row>
  </sheetData>
  <mergeCells count="9">
    <mergeCell ref="B17:C17"/>
    <mergeCell ref="B18:C18"/>
    <mergeCell ref="A5:C6"/>
    <mergeCell ref="D5:G5"/>
    <mergeCell ref="H5:K5"/>
    <mergeCell ref="B13:C13"/>
    <mergeCell ref="B14:C14"/>
    <mergeCell ref="B15:C15"/>
    <mergeCell ref="B16:C1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144</vt:lpstr>
      <vt:lpstr>145-1</vt:lpstr>
      <vt:lpstr>145-2</vt:lpstr>
      <vt:lpstr>145-3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156-1</vt:lpstr>
      <vt:lpstr>156-2</vt:lpstr>
      <vt:lpstr>157-1</vt:lpstr>
      <vt:lpstr>157-2</vt:lpstr>
      <vt:lpstr>'154'!Print_Area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恵美子</dc:creator>
  <cp:lastModifiedBy>米満　秀樹</cp:lastModifiedBy>
  <dcterms:created xsi:type="dcterms:W3CDTF">2015-04-03T00:43:59Z</dcterms:created>
  <dcterms:modified xsi:type="dcterms:W3CDTF">2018-12-11T00:52:58Z</dcterms:modified>
</cp:coreProperties>
</file>