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20490" windowHeight="8820"/>
  </bookViews>
  <sheets>
    <sheet name="185" sheetId="40" r:id="rId1"/>
    <sheet name="186" sheetId="39" r:id="rId2"/>
    <sheet name="187" sheetId="38" r:id="rId3"/>
    <sheet name="188" sheetId="37" r:id="rId4"/>
    <sheet name="189" sheetId="36" r:id="rId5"/>
    <sheet name="190" sheetId="35" r:id="rId6"/>
    <sheet name="191" sheetId="34" r:id="rId7"/>
    <sheet name="192" sheetId="33" r:id="rId8"/>
    <sheet name="193" sheetId="32" r:id="rId9"/>
    <sheet name="194" sheetId="30" r:id="rId10"/>
    <sheet name="195" sheetId="31" r:id="rId11"/>
    <sheet name="196" sheetId="29" r:id="rId12"/>
    <sheet name="197" sheetId="27" r:id="rId13"/>
    <sheet name="198" sheetId="28" r:id="rId14"/>
    <sheet name="199-1" sheetId="25" r:id="rId15"/>
    <sheet name="199-2" sheetId="26" r:id="rId16"/>
    <sheet name="200" sheetId="24" r:id="rId17"/>
    <sheet name="201" sheetId="23" r:id="rId18"/>
    <sheet name="202" sheetId="22" r:id="rId19"/>
    <sheet name="203" sheetId="21" r:id="rId20"/>
    <sheet name="204" sheetId="20" r:id="rId21"/>
    <sheet name="205" sheetId="19" r:id="rId22"/>
    <sheet name="206" sheetId="18" r:id="rId23"/>
    <sheet name="207" sheetId="17" r:id="rId24"/>
    <sheet name="208" sheetId="16" r:id="rId25"/>
    <sheet name="209" sheetId="15" r:id="rId26"/>
    <sheet name="210" sheetId="14" r:id="rId27"/>
    <sheet name="211" sheetId="13" r:id="rId28"/>
    <sheet name="212" sheetId="12" r:id="rId29"/>
    <sheet name="213" sheetId="11" r:id="rId30"/>
    <sheet name="214" sheetId="10" r:id="rId31"/>
    <sheet name="215" sheetId="9" r:id="rId32"/>
    <sheet name="216" sheetId="8" r:id="rId33"/>
    <sheet name="217" sheetId="7" r:id="rId34"/>
    <sheet name="218" sheetId="6" r:id="rId35"/>
    <sheet name="219" sheetId="5" r:id="rId36"/>
    <sheet name="220" sheetId="4" r:id="rId37"/>
    <sheet name="221" sheetId="3" r:id="rId38"/>
    <sheet name="222" sheetId="2" r:id="rId39"/>
    <sheet name="223" sheetId="1" r:id="rId40"/>
  </sheets>
  <definedNames>
    <definedName name="_xlnm._FilterDatabase" localSheetId="22" hidden="1">'206'!$A$8:$I$60</definedName>
    <definedName name="_xlnm._FilterDatabase" localSheetId="26" hidden="1">'210'!$F$1:$M$57</definedName>
    <definedName name="_xlnm.Print_Area" localSheetId="0">'185'!$A$1:$K$22</definedName>
    <definedName name="_xlnm.Print_Area" localSheetId="3">'188'!$A$1:$K$22</definedName>
    <definedName name="_xlnm.Print_Area" localSheetId="5">'190'!$A$1:$M$14</definedName>
    <definedName name="_xlnm.Print_Area" localSheetId="6">'191'!$A$1:$N$23</definedName>
    <definedName name="_xlnm.Print_Area" localSheetId="8">'193'!$A$1:$N$15</definedName>
    <definedName name="_xlnm.Print_Area" localSheetId="15">'199-2'!$A$1:$T$28</definedName>
    <definedName name="_xlnm.Print_Area" localSheetId="22">'206'!$A$1:$I$64</definedName>
    <definedName name="_xlnm.Print_Area" localSheetId="26">'210'!$A$1:$M$56</definedName>
    <definedName name="_xlnm.Print_Area" localSheetId="27">'211'!$A$1:$O$64</definedName>
    <definedName name="_xlnm.Print_Area" localSheetId="32">'216'!$A$1:$M$29</definedName>
    <definedName name="_xlnm.Print_Area" localSheetId="37">'221'!$A$1:$G$27</definedName>
    <definedName name="_xlnm.Print_Area" localSheetId="39">'223'!$A$1:$I$30</definedName>
  </definedNames>
  <calcPr calcId="145621"/>
</workbook>
</file>

<file path=xl/calcChain.xml><?xml version="1.0" encoding="utf-8"?>
<calcChain xmlns="http://schemas.openxmlformats.org/spreadsheetml/2006/main">
  <c r="I24" i="24" l="1"/>
  <c r="G24" i="24"/>
  <c r="E24" i="24"/>
  <c r="D24" i="24"/>
  <c r="B24" i="24"/>
  <c r="I23" i="24"/>
  <c r="G23" i="24"/>
  <c r="G12" i="24" s="1"/>
  <c r="F23" i="24"/>
  <c r="E23" i="24"/>
  <c r="D23" i="24"/>
  <c r="B23" i="24"/>
  <c r="I22" i="24"/>
  <c r="E22" i="24"/>
  <c r="D22" i="24"/>
  <c r="B22" i="24"/>
  <c r="I21" i="24"/>
  <c r="G21" i="24"/>
  <c r="F21" i="24"/>
  <c r="D21" i="24"/>
  <c r="B21" i="24"/>
  <c r="I20" i="24"/>
  <c r="G20" i="24"/>
  <c r="F20" i="24"/>
  <c r="E20" i="24"/>
  <c r="D20" i="24"/>
  <c r="B20" i="24"/>
  <c r="I19" i="24"/>
  <c r="F19" i="24"/>
  <c r="E19" i="24"/>
  <c r="D19" i="24"/>
  <c r="B19" i="24"/>
  <c r="I18" i="24"/>
  <c r="E18" i="24"/>
  <c r="D18" i="24"/>
  <c r="B18" i="24"/>
  <c r="I17" i="24"/>
  <c r="F17" i="24"/>
  <c r="E17" i="24"/>
  <c r="D17" i="24"/>
  <c r="B17" i="24"/>
  <c r="B12" i="24" s="1"/>
  <c r="I16" i="24"/>
  <c r="G16" i="24"/>
  <c r="F16" i="24"/>
  <c r="E16" i="24"/>
  <c r="D16" i="24"/>
  <c r="B16" i="24"/>
  <c r="I15" i="24"/>
  <c r="F15" i="24"/>
  <c r="F12" i="24" s="1"/>
  <c r="D15" i="24"/>
  <c r="B15" i="24"/>
  <c r="I14" i="24"/>
  <c r="H14" i="24"/>
  <c r="H12" i="24" s="1"/>
  <c r="G14" i="24"/>
  <c r="F14" i="24"/>
  <c r="E14" i="24"/>
  <c r="D14" i="24"/>
  <c r="D12" i="24" s="1"/>
  <c r="B14" i="24"/>
  <c r="I13" i="24"/>
  <c r="F13" i="24"/>
  <c r="E13" i="24"/>
  <c r="D13" i="24"/>
  <c r="B13" i="24"/>
  <c r="R12" i="24"/>
  <c r="Q12" i="24"/>
  <c r="P12" i="24"/>
  <c r="O12" i="24"/>
  <c r="N12" i="24"/>
  <c r="M12" i="24"/>
  <c r="L12" i="24"/>
  <c r="K12" i="24"/>
  <c r="J12" i="24"/>
  <c r="I12" i="24"/>
  <c r="E12" i="24"/>
  <c r="C12" i="24"/>
  <c r="B24" i="23" l="1"/>
  <c r="B23" i="23"/>
  <c r="B22" i="23"/>
  <c r="B21" i="23"/>
  <c r="B20" i="23"/>
  <c r="B19" i="23"/>
  <c r="B18" i="23"/>
  <c r="B17" i="23"/>
  <c r="B16" i="23"/>
  <c r="B15" i="23"/>
  <c r="B12" i="23" s="1"/>
  <c r="B14" i="23"/>
  <c r="B13" i="23"/>
  <c r="R12" i="23"/>
  <c r="Q12" i="23"/>
  <c r="P12" i="23"/>
  <c r="O12" i="23"/>
  <c r="N12" i="23"/>
  <c r="M12" i="23"/>
  <c r="L12" i="23"/>
  <c r="K12" i="23"/>
  <c r="J12" i="23"/>
  <c r="I12" i="23"/>
  <c r="H12" i="23"/>
  <c r="G12" i="23"/>
  <c r="F12" i="23"/>
  <c r="E12" i="23"/>
  <c r="D12" i="23"/>
  <c r="C12" i="23"/>
  <c r="B24" i="22" l="1"/>
  <c r="B23" i="22"/>
  <c r="B22" i="22"/>
  <c r="B21" i="22"/>
  <c r="B20" i="22"/>
  <c r="B19" i="22"/>
  <c r="B18" i="22"/>
  <c r="B17" i="22"/>
  <c r="B16" i="22"/>
  <c r="B15" i="22"/>
  <c r="B14" i="22"/>
  <c r="B13" i="22"/>
  <c r="R12" i="22"/>
  <c r="Q12" i="22"/>
  <c r="P12" i="22"/>
  <c r="O12" i="22"/>
  <c r="N12" i="22"/>
  <c r="M12" i="22"/>
  <c r="L12" i="22"/>
  <c r="K12" i="22"/>
  <c r="J12" i="22"/>
  <c r="I12" i="22"/>
  <c r="H12" i="22"/>
  <c r="G12" i="22"/>
  <c r="F12" i="22"/>
  <c r="E12" i="22"/>
  <c r="B12" i="22" s="1"/>
  <c r="D12" i="22"/>
  <c r="C12" i="22"/>
  <c r="K12" i="21" l="1"/>
  <c r="J12" i="21"/>
  <c r="I12" i="21"/>
  <c r="H12" i="21"/>
  <c r="G12" i="21"/>
  <c r="F12" i="21"/>
  <c r="E12" i="21"/>
  <c r="D12" i="21"/>
  <c r="C12" i="21"/>
  <c r="B12" i="21"/>
  <c r="N12" i="20" l="1"/>
  <c r="M12" i="20"/>
  <c r="L12" i="20"/>
  <c r="K12" i="20"/>
  <c r="J12" i="20"/>
  <c r="I12" i="20"/>
  <c r="H12" i="20"/>
  <c r="G12" i="20"/>
  <c r="F12" i="20"/>
  <c r="E12" i="20"/>
  <c r="D12" i="20"/>
  <c r="C12" i="20"/>
  <c r="B12" i="20"/>
  <c r="B24" i="19" l="1"/>
  <c r="B23" i="19"/>
  <c r="B22" i="19"/>
  <c r="B21" i="19"/>
  <c r="B20" i="19"/>
  <c r="B19" i="19"/>
  <c r="B18" i="19"/>
  <c r="B17" i="19"/>
  <c r="B16" i="19"/>
  <c r="B15" i="19"/>
  <c r="B14" i="19"/>
  <c r="B13" i="19"/>
  <c r="F12" i="19"/>
  <c r="E12" i="19"/>
  <c r="D12" i="19"/>
  <c r="C12" i="19"/>
  <c r="B12" i="19"/>
  <c r="J12" i="15" l="1"/>
  <c r="B12" i="15"/>
  <c r="J11" i="15"/>
  <c r="B11" i="15"/>
  <c r="J10" i="15"/>
  <c r="B10" i="15"/>
  <c r="J9" i="15"/>
  <c r="B9" i="15"/>
  <c r="J8" i="15"/>
  <c r="B8" i="15"/>
  <c r="C61" i="13" l="1"/>
  <c r="C57" i="13"/>
  <c r="C52" i="13"/>
  <c r="C51" i="13"/>
  <c r="C45" i="13"/>
  <c r="C41" i="13"/>
  <c r="C40" i="13"/>
  <c r="C32" i="13"/>
  <c r="C27" i="13"/>
  <c r="C23" i="13"/>
  <c r="C21" i="13"/>
  <c r="C13" i="13"/>
  <c r="C12" i="13"/>
  <c r="C11" i="13"/>
  <c r="C10" i="13"/>
  <c r="C9" i="13"/>
  <c r="C7" i="13"/>
  <c r="C9" i="12" l="1"/>
  <c r="C8" i="12"/>
  <c r="C25" i="9" l="1"/>
  <c r="C24" i="9"/>
  <c r="C23" i="9"/>
  <c r="C22" i="9"/>
  <c r="C21" i="9"/>
  <c r="C20" i="9"/>
  <c r="C19" i="9"/>
  <c r="C18" i="9"/>
  <c r="C17" i="9"/>
  <c r="C16" i="9"/>
  <c r="C13" i="9" s="1"/>
  <c r="C15" i="9"/>
  <c r="C14" i="9"/>
  <c r="G13" i="9"/>
  <c r="F13" i="9"/>
  <c r="E13" i="9"/>
  <c r="D13" i="9"/>
  <c r="B13" i="9"/>
  <c r="K13" i="8" l="1"/>
  <c r="J13" i="8"/>
  <c r="I13" i="8"/>
  <c r="H13" i="8"/>
  <c r="G13" i="8"/>
  <c r="F13" i="8"/>
  <c r="E13" i="8"/>
  <c r="D13" i="8"/>
  <c r="F11" i="7" l="1"/>
  <c r="E11" i="7"/>
  <c r="D11" i="7"/>
  <c r="C11" i="7"/>
  <c r="B11" i="7"/>
  <c r="B23" i="6" l="1"/>
  <c r="B22" i="6"/>
  <c r="B21" i="6"/>
  <c r="B20" i="6"/>
  <c r="B19" i="6"/>
  <c r="B18" i="6"/>
  <c r="B17" i="6"/>
  <c r="B16" i="6"/>
  <c r="B15" i="6"/>
  <c r="B14" i="6"/>
  <c r="B13" i="6"/>
  <c r="B12" i="6"/>
  <c r="E24" i="2" l="1"/>
  <c r="E23" i="2"/>
  <c r="E22" i="2"/>
  <c r="E21" i="2"/>
  <c r="E20" i="2"/>
  <c r="E19" i="2"/>
  <c r="E18" i="2"/>
  <c r="E17" i="2"/>
  <c r="E16" i="2"/>
  <c r="E15" i="2"/>
  <c r="E14" i="2"/>
  <c r="E13" i="2"/>
  <c r="E12" i="2" s="1"/>
  <c r="K12" i="2"/>
  <c r="J12" i="2"/>
  <c r="I12" i="2"/>
  <c r="H12" i="2"/>
  <c r="G12" i="2"/>
  <c r="F12" i="2"/>
  <c r="D12" i="2"/>
</calcChain>
</file>

<file path=xl/sharedStrings.xml><?xml version="1.0" encoding="utf-8"?>
<sst xmlns="http://schemas.openxmlformats.org/spreadsheetml/2006/main" count="1871" uniqueCount="828">
  <si>
    <t>ⅩⅥ　 教　育　・　文　化</t>
    <rPh sb="4" eb="5">
      <t>キョウ</t>
    </rPh>
    <rPh sb="6" eb="7">
      <t>イク</t>
    </rPh>
    <rPh sb="10" eb="11">
      <t>ブン</t>
    </rPh>
    <rPh sb="12" eb="13">
      <t>カ</t>
    </rPh>
    <phoneticPr fontId="2"/>
  </si>
  <si>
    <t>個     人</t>
    <phoneticPr fontId="2"/>
  </si>
  <si>
    <t>大学・高校生</t>
    <phoneticPr fontId="2"/>
  </si>
  <si>
    <t>開館日数</t>
    <phoneticPr fontId="2"/>
  </si>
  <si>
    <t>中学・小学生</t>
    <phoneticPr fontId="2"/>
  </si>
  <si>
    <t>一 般 成 人</t>
    <phoneticPr fontId="2"/>
  </si>
  <si>
    <t>入館者総数</t>
    <phoneticPr fontId="2"/>
  </si>
  <si>
    <t>団                  体</t>
    <phoneticPr fontId="2"/>
  </si>
  <si>
    <t>　　資　料　　千葉県立中央博物館</t>
    <rPh sb="7" eb="9">
      <t>チバ</t>
    </rPh>
    <phoneticPr fontId="2"/>
  </si>
  <si>
    <t>年度</t>
    <rPh sb="0" eb="2">
      <t>ネンド</t>
    </rPh>
    <phoneticPr fontId="2"/>
  </si>
  <si>
    <t xml:space="preserve">  10</t>
    <phoneticPr fontId="2"/>
  </si>
  <si>
    <t xml:space="preserve">  11</t>
    <phoneticPr fontId="2"/>
  </si>
  <si>
    <t xml:space="preserve">  12</t>
    <phoneticPr fontId="2"/>
  </si>
  <si>
    <t>平成</t>
  </si>
  <si>
    <t>区　分</t>
    <rPh sb="0" eb="1">
      <t>ク</t>
    </rPh>
    <rPh sb="2" eb="3">
      <t>ブン</t>
    </rPh>
    <phoneticPr fontId="2"/>
  </si>
  <si>
    <t xml:space="preserve">  ４月</t>
    <rPh sb="3" eb="4">
      <t>ガツ</t>
    </rPh>
    <phoneticPr fontId="2"/>
  </si>
  <si>
    <t xml:space="preserve">  ５</t>
    <phoneticPr fontId="2"/>
  </si>
  <si>
    <t xml:space="preserve">  ６</t>
  </si>
  <si>
    <t xml:space="preserve">  ７</t>
  </si>
  <si>
    <t xml:space="preserve">  ８</t>
  </si>
  <si>
    <t xml:space="preserve">  ９</t>
  </si>
  <si>
    <t>年１</t>
    <rPh sb="0" eb="1">
      <t>ネン</t>
    </rPh>
    <phoneticPr fontId="2"/>
  </si>
  <si>
    <t xml:space="preserve">  ２</t>
    <phoneticPr fontId="2"/>
  </si>
  <si>
    <t xml:space="preserve">  ３</t>
    <phoneticPr fontId="2"/>
  </si>
  <si>
    <t>　　（注） 1) 入館者数は、中央博物館における「本館」と「生態園」の合計を表す。分館は含まない。</t>
    <phoneticPr fontId="2"/>
  </si>
  <si>
    <t>　　　　　 2) 団体の「一般成人」は、高齢者と障害者を含む。「中学・小学生」は、学齢前児童を含む。</t>
    <phoneticPr fontId="2"/>
  </si>
  <si>
    <t>―</t>
    <phoneticPr fontId="2"/>
  </si>
  <si>
    <t>―</t>
    <phoneticPr fontId="2"/>
  </si>
  <si>
    <t>223  県 立 中 央 博 物 館 入 館 者 数</t>
    <rPh sb="5" eb="6">
      <t>ケン</t>
    </rPh>
    <rPh sb="7" eb="8">
      <t>リツ</t>
    </rPh>
    <rPh sb="9" eb="10">
      <t>ナカ</t>
    </rPh>
    <rPh sb="11" eb="12">
      <t>ヒサシ</t>
    </rPh>
    <rPh sb="13" eb="14">
      <t>ヒロシ</t>
    </rPh>
    <rPh sb="15" eb="16">
      <t>モノ</t>
    </rPh>
    <rPh sb="17" eb="18">
      <t>カン</t>
    </rPh>
    <rPh sb="19" eb="20">
      <t>イリ</t>
    </rPh>
    <rPh sb="21" eb="22">
      <t>カン</t>
    </rPh>
    <rPh sb="23" eb="24">
      <t>シャ</t>
    </rPh>
    <rPh sb="25" eb="26">
      <t>スウ</t>
    </rPh>
    <phoneticPr fontId="2"/>
  </si>
  <si>
    <t>222  県 立 美 術 館 入 館 者 数</t>
    <rPh sb="5" eb="6">
      <t>ケン</t>
    </rPh>
    <rPh sb="7" eb="8">
      <t>リツ</t>
    </rPh>
    <rPh sb="9" eb="10">
      <t>ビ</t>
    </rPh>
    <rPh sb="11" eb="12">
      <t>ジュツ</t>
    </rPh>
    <rPh sb="13" eb="14">
      <t>カン</t>
    </rPh>
    <rPh sb="15" eb="16">
      <t>イリ</t>
    </rPh>
    <rPh sb="17" eb="18">
      <t>カン</t>
    </rPh>
    <rPh sb="19" eb="20">
      <t>シャ</t>
    </rPh>
    <rPh sb="21" eb="22">
      <t>スウ</t>
    </rPh>
    <phoneticPr fontId="2"/>
  </si>
  <si>
    <t>開館日数</t>
  </si>
  <si>
    <t>入館者総数</t>
    <phoneticPr fontId="2"/>
  </si>
  <si>
    <t>個               人</t>
    <phoneticPr fontId="2"/>
  </si>
  <si>
    <t>団               体</t>
    <phoneticPr fontId="2"/>
  </si>
  <si>
    <t>一般成人</t>
    <phoneticPr fontId="2"/>
  </si>
  <si>
    <t>大学・
高校生</t>
    <phoneticPr fontId="2"/>
  </si>
  <si>
    <t>中学・
小学生</t>
    <phoneticPr fontId="2"/>
  </si>
  <si>
    <t>－</t>
  </si>
  <si>
    <t xml:space="preserve">  10</t>
    <phoneticPr fontId="2"/>
  </si>
  <si>
    <t xml:space="preserve">  11</t>
    <phoneticPr fontId="2"/>
  </si>
  <si>
    <t xml:space="preserve">  12</t>
    <phoneticPr fontId="2"/>
  </si>
  <si>
    <t xml:space="preserve">  ２</t>
    <phoneticPr fontId="2"/>
  </si>
  <si>
    <t xml:space="preserve">  ３</t>
  </si>
  <si>
    <t>　　資　料　　千葉県立美術館</t>
    <rPh sb="7" eb="9">
      <t>チバ</t>
    </rPh>
    <phoneticPr fontId="2"/>
  </si>
  <si>
    <t>（注）耐震改修工事実施のため、平成25年1月から平成26年12月まで休館。</t>
    <rPh sb="1" eb="2">
      <t>チュウ</t>
    </rPh>
    <rPh sb="15" eb="17">
      <t>ヘイセイ</t>
    </rPh>
    <rPh sb="19" eb="20">
      <t>ネン</t>
    </rPh>
    <rPh sb="21" eb="22">
      <t>ガツ</t>
    </rPh>
    <rPh sb="24" eb="26">
      <t>ヘイセイ</t>
    </rPh>
    <rPh sb="28" eb="29">
      <t>ネン</t>
    </rPh>
    <rPh sb="31" eb="32">
      <t>ガツ</t>
    </rPh>
    <rPh sb="34" eb="36">
      <t>キュウカン</t>
    </rPh>
    <rPh sb="35" eb="36">
      <t>カン</t>
    </rPh>
    <phoneticPr fontId="2"/>
  </si>
  <si>
    <t>221  市 美 術 館 入 館 者 数</t>
    <rPh sb="5" eb="6">
      <t>シ</t>
    </rPh>
    <rPh sb="7" eb="8">
      <t>ビ</t>
    </rPh>
    <rPh sb="9" eb="10">
      <t>ジュツ</t>
    </rPh>
    <rPh sb="11" eb="12">
      <t>カン</t>
    </rPh>
    <rPh sb="13" eb="14">
      <t>イリ</t>
    </rPh>
    <rPh sb="15" eb="16">
      <t>カン</t>
    </rPh>
    <rPh sb="17" eb="18">
      <t>シャ</t>
    </rPh>
    <rPh sb="19" eb="20">
      <t>スウ</t>
    </rPh>
    <phoneticPr fontId="2"/>
  </si>
  <si>
    <t>総数</t>
    <phoneticPr fontId="2"/>
  </si>
  <si>
    <t>大学生・高校生</t>
    <phoneticPr fontId="2"/>
  </si>
  <si>
    <t>中学生・小学生</t>
    <phoneticPr fontId="2"/>
  </si>
  <si>
    <t>小学生未満</t>
    <phoneticPr fontId="2"/>
  </si>
  <si>
    <t>平成24年度</t>
    <rPh sb="0" eb="2">
      <t>ヘイセイ</t>
    </rPh>
    <rPh sb="4" eb="6">
      <t>ネンド</t>
    </rPh>
    <phoneticPr fontId="2"/>
  </si>
  <si>
    <t xml:space="preserve"> 4月</t>
    <phoneticPr fontId="2"/>
  </si>
  <si>
    <t xml:space="preserve"> 5</t>
    <phoneticPr fontId="2"/>
  </si>
  <si>
    <t xml:space="preserve"> 6</t>
    <phoneticPr fontId="2"/>
  </si>
  <si>
    <t xml:space="preserve"> 7</t>
    <phoneticPr fontId="2"/>
  </si>
  <si>
    <t xml:space="preserve"> 8</t>
    <phoneticPr fontId="2"/>
  </si>
  <si>
    <t xml:space="preserve"> 9</t>
    <phoneticPr fontId="2"/>
  </si>
  <si>
    <t>10</t>
    <phoneticPr fontId="2"/>
  </si>
  <si>
    <t>11</t>
    <phoneticPr fontId="2"/>
  </si>
  <si>
    <t>12</t>
    <phoneticPr fontId="2"/>
  </si>
  <si>
    <t>29年</t>
    <rPh sb="2" eb="3">
      <t>ネン</t>
    </rPh>
    <phoneticPr fontId="2"/>
  </si>
  <si>
    <t xml:space="preserve"> 1</t>
    <phoneticPr fontId="2"/>
  </si>
  <si>
    <t xml:space="preserve"> 2</t>
    <phoneticPr fontId="2"/>
  </si>
  <si>
    <t xml:space="preserve"> 3</t>
    <phoneticPr fontId="2"/>
  </si>
  <si>
    <t>-</t>
    <phoneticPr fontId="2"/>
  </si>
  <si>
    <t>　　資　料　　文化振興課</t>
    <rPh sb="7" eb="9">
      <t>ブンカ</t>
    </rPh>
    <rPh sb="9" eb="11">
      <t>シンコウ</t>
    </rPh>
    <rPh sb="11" eb="12">
      <t>カ</t>
    </rPh>
    <phoneticPr fontId="2"/>
  </si>
  <si>
    <t>（注）入館者数とは、展覧会観覧者数を言う。</t>
    <rPh sb="1" eb="2">
      <t>チュウ</t>
    </rPh>
    <rPh sb="3" eb="6">
      <t>ニュウカンシャ</t>
    </rPh>
    <rPh sb="6" eb="7">
      <t>スウ</t>
    </rPh>
    <rPh sb="10" eb="13">
      <t>テンランカイ</t>
    </rPh>
    <rPh sb="13" eb="15">
      <t>カンラン</t>
    </rPh>
    <rPh sb="15" eb="16">
      <t>シャ</t>
    </rPh>
    <rPh sb="16" eb="17">
      <t>スウ</t>
    </rPh>
    <rPh sb="18" eb="19">
      <t>イ</t>
    </rPh>
    <phoneticPr fontId="2"/>
  </si>
  <si>
    <t>220  千 葉 ポ ー ト タ ワ ー 入 館 者 数</t>
    <rPh sb="5" eb="6">
      <t>セン</t>
    </rPh>
    <rPh sb="7" eb="8">
      <t>ハ</t>
    </rPh>
    <rPh sb="21" eb="22">
      <t>イリ</t>
    </rPh>
    <rPh sb="23" eb="24">
      <t>カン</t>
    </rPh>
    <rPh sb="25" eb="26">
      <t>シャ</t>
    </rPh>
    <rPh sb="27" eb="28">
      <t>スウ</t>
    </rPh>
    <phoneticPr fontId="2"/>
  </si>
  <si>
    <t>入館者
総  数</t>
    <phoneticPr fontId="2"/>
  </si>
  <si>
    <t>個　　　　　人</t>
    <phoneticPr fontId="2"/>
  </si>
  <si>
    <t>団　　　　　体</t>
    <phoneticPr fontId="2"/>
  </si>
  <si>
    <t>割　 引</t>
  </si>
  <si>
    <t>特　 例
（無料）</t>
    <phoneticPr fontId="2"/>
  </si>
  <si>
    <t>計</t>
  </si>
  <si>
    <t>大　 人</t>
  </si>
  <si>
    <t>小中学生</t>
    <phoneticPr fontId="2"/>
  </si>
  <si>
    <t>４月</t>
    <phoneticPr fontId="2"/>
  </si>
  <si>
    <t>５</t>
    <phoneticPr fontId="2"/>
  </si>
  <si>
    <t>―</t>
    <phoneticPr fontId="2"/>
  </si>
  <si>
    <t>６</t>
  </si>
  <si>
    <t>７</t>
  </si>
  <si>
    <t>８</t>
  </si>
  <si>
    <t>９</t>
  </si>
  <si>
    <t>10</t>
    <phoneticPr fontId="2"/>
  </si>
  <si>
    <t>11</t>
    <phoneticPr fontId="2"/>
  </si>
  <si>
    <t>12</t>
    <phoneticPr fontId="2"/>
  </si>
  <si>
    <t>29年</t>
    <phoneticPr fontId="2"/>
  </si>
  <si>
    <t>１</t>
    <phoneticPr fontId="2"/>
  </si>
  <si>
    <t>２</t>
  </si>
  <si>
    <t>３</t>
  </si>
  <si>
    <t>　　資　料</t>
    <phoneticPr fontId="2"/>
  </si>
  <si>
    <t>観光ＭＩＣＥ企画課</t>
    <rPh sb="0" eb="2">
      <t>カンコウ</t>
    </rPh>
    <rPh sb="6" eb="8">
      <t>キカク</t>
    </rPh>
    <rPh sb="8" eb="9">
      <t>カ</t>
    </rPh>
    <phoneticPr fontId="2"/>
  </si>
  <si>
    <t>219  動 物 公 園 入 園 者 数</t>
    <rPh sb="5" eb="6">
      <t>ドウ</t>
    </rPh>
    <rPh sb="7" eb="8">
      <t>ブツ</t>
    </rPh>
    <rPh sb="9" eb="10">
      <t>コウ</t>
    </rPh>
    <rPh sb="11" eb="12">
      <t>エン</t>
    </rPh>
    <rPh sb="13" eb="14">
      <t>イリ</t>
    </rPh>
    <rPh sb="15" eb="16">
      <t>エン</t>
    </rPh>
    <rPh sb="17" eb="18">
      <t>シャ</t>
    </rPh>
    <rPh sb="19" eb="20">
      <t>スウ</t>
    </rPh>
    <phoneticPr fontId="2"/>
  </si>
  <si>
    <t>開園
日数</t>
    <phoneticPr fontId="2"/>
  </si>
  <si>
    <t>飼育状況</t>
    <phoneticPr fontId="2"/>
  </si>
  <si>
    <t>有  料
入園者
総  数</t>
    <phoneticPr fontId="2"/>
  </si>
  <si>
    <t>個人入園者</t>
    <phoneticPr fontId="2"/>
  </si>
  <si>
    <t>団体入園者</t>
    <phoneticPr fontId="2"/>
  </si>
  <si>
    <t>無    料
入園者数</t>
    <phoneticPr fontId="2"/>
  </si>
  <si>
    <t>（年度末）</t>
    <phoneticPr fontId="2"/>
  </si>
  <si>
    <t>種</t>
  </si>
  <si>
    <t>点</t>
  </si>
  <si>
    <t>大　人</t>
    <phoneticPr fontId="2"/>
  </si>
  <si>
    <t>小  人</t>
    <rPh sb="0" eb="1">
      <t>コ</t>
    </rPh>
    <rPh sb="3" eb="4">
      <t>ビト</t>
    </rPh>
    <phoneticPr fontId="2"/>
  </si>
  <si>
    <t>団体数</t>
  </si>
  <si>
    <t>計</t>
    <rPh sb="0" eb="1">
      <t>ケイ</t>
    </rPh>
    <phoneticPr fontId="2"/>
  </si>
  <si>
    <t>大　人</t>
    <phoneticPr fontId="2"/>
  </si>
  <si>
    <t>（高校生以上）</t>
    <rPh sb="1" eb="4">
      <t>コウコウセイ</t>
    </rPh>
    <rPh sb="4" eb="6">
      <t>イジョウ</t>
    </rPh>
    <phoneticPr fontId="2"/>
  </si>
  <si>
    <t xml:space="preserve">  ５</t>
    <phoneticPr fontId="2"/>
  </si>
  <si>
    <t>　　資　料　　動物公園</t>
    <phoneticPr fontId="2"/>
  </si>
  <si>
    <t>※平成28年4月1日付入園料改定により、小・中学生は無料となった。</t>
    <rPh sb="1" eb="3">
      <t>ヘイセイ</t>
    </rPh>
    <rPh sb="5" eb="6">
      <t>ネン</t>
    </rPh>
    <rPh sb="7" eb="8">
      <t>ガツ</t>
    </rPh>
    <rPh sb="9" eb="10">
      <t>ニチ</t>
    </rPh>
    <rPh sb="10" eb="11">
      <t>ツ</t>
    </rPh>
    <rPh sb="11" eb="14">
      <t>ニュウエンリョウ</t>
    </rPh>
    <rPh sb="14" eb="16">
      <t>カイテイ</t>
    </rPh>
    <rPh sb="20" eb="25">
      <t>ショウチュウガクセイ</t>
    </rPh>
    <rPh sb="26" eb="28">
      <t>ムリョウ</t>
    </rPh>
    <phoneticPr fontId="2"/>
  </si>
  <si>
    <t>218  高 原 千 葉 村 利 用 状 況</t>
    <rPh sb="5" eb="6">
      <t>タカ</t>
    </rPh>
    <rPh sb="7" eb="8">
      <t>ハラ</t>
    </rPh>
    <rPh sb="9" eb="10">
      <t>セン</t>
    </rPh>
    <rPh sb="11" eb="12">
      <t>ハ</t>
    </rPh>
    <rPh sb="13" eb="14">
      <t>ソン</t>
    </rPh>
    <rPh sb="15" eb="16">
      <t>リ</t>
    </rPh>
    <rPh sb="17" eb="18">
      <t>ヨウ</t>
    </rPh>
    <rPh sb="19" eb="20">
      <t>ジョウ</t>
    </rPh>
    <rPh sb="21" eb="22">
      <t>キョウ</t>
    </rPh>
    <phoneticPr fontId="2"/>
  </si>
  <si>
    <t>（延宿泊人員）</t>
  </si>
  <si>
    <t>総　数</t>
    <rPh sb="0" eb="1">
      <t>ソウ</t>
    </rPh>
    <rPh sb="2" eb="3">
      <t>スウ</t>
    </rPh>
    <phoneticPr fontId="2"/>
  </si>
  <si>
    <t xml:space="preserve">市 民 ロ ッ ジ </t>
    <phoneticPr fontId="2"/>
  </si>
  <si>
    <t>青少年自然の家</t>
    <phoneticPr fontId="2"/>
  </si>
  <si>
    <t>林間キャンプ場</t>
    <phoneticPr fontId="2"/>
  </si>
  <si>
    <t xml:space="preserve"> 　 　 ４月</t>
    <phoneticPr fontId="2"/>
  </si>
  <si>
    <t>-</t>
    <phoneticPr fontId="2"/>
  </si>
  <si>
    <t xml:space="preserve">       ５</t>
    <phoneticPr fontId="2"/>
  </si>
  <si>
    <t xml:space="preserve">       ６</t>
  </si>
  <si>
    <t xml:space="preserve">       ７</t>
  </si>
  <si>
    <t xml:space="preserve">       ８</t>
  </si>
  <si>
    <t xml:space="preserve">       ９</t>
  </si>
  <si>
    <t xml:space="preserve">       10</t>
    <phoneticPr fontId="2"/>
  </si>
  <si>
    <t xml:space="preserve">       11</t>
    <phoneticPr fontId="2"/>
  </si>
  <si>
    <t xml:space="preserve">       12</t>
    <phoneticPr fontId="2"/>
  </si>
  <si>
    <t xml:space="preserve">   29年１</t>
    <phoneticPr fontId="2"/>
  </si>
  <si>
    <t xml:space="preserve">       ２</t>
    <phoneticPr fontId="2"/>
  </si>
  <si>
    <t xml:space="preserve">       ３</t>
    <phoneticPr fontId="2"/>
  </si>
  <si>
    <r>
      <t>　　　資　料　　</t>
    </r>
    <r>
      <rPr>
        <sz val="9"/>
        <rFont val="ＭＳ 明朝"/>
        <family val="1"/>
        <charset val="128"/>
      </rPr>
      <t>市民総務課　　（注） 年末年始は12月に含めている。</t>
    </r>
    <rPh sb="8" eb="10">
      <t>シミン</t>
    </rPh>
    <rPh sb="10" eb="13">
      <t>ソウムカ</t>
    </rPh>
    <phoneticPr fontId="2"/>
  </si>
  <si>
    <t>217  昭 和 の 森 フ ォ レ ス ト ロ ッ ジ 利 用 状 況</t>
    <rPh sb="5" eb="6">
      <t>アキラ</t>
    </rPh>
    <rPh sb="7" eb="8">
      <t>ワ</t>
    </rPh>
    <rPh sb="11" eb="12">
      <t>モリ</t>
    </rPh>
    <rPh sb="29" eb="30">
      <t>リ</t>
    </rPh>
    <rPh sb="31" eb="32">
      <t>ヨウ</t>
    </rPh>
    <rPh sb="33" eb="34">
      <t>ジョウ</t>
    </rPh>
    <rPh sb="35" eb="36">
      <t>キョウ</t>
    </rPh>
    <phoneticPr fontId="2"/>
  </si>
  <si>
    <t>総　　　　　数</t>
    <phoneticPr fontId="2"/>
  </si>
  <si>
    <t>市 内 利 用 者</t>
    <phoneticPr fontId="2"/>
  </si>
  <si>
    <t>県内（市内除く）</t>
    <phoneticPr fontId="2"/>
  </si>
  <si>
    <t>そ　　の　　他</t>
    <phoneticPr fontId="2"/>
  </si>
  <si>
    <t>外　　国　　人</t>
    <phoneticPr fontId="2"/>
  </si>
  <si>
    <t>25</t>
    <phoneticPr fontId="2"/>
  </si>
  <si>
    <t>26</t>
    <phoneticPr fontId="2"/>
  </si>
  <si>
    <t>27</t>
    <phoneticPr fontId="2"/>
  </si>
  <si>
    <t>28</t>
    <phoneticPr fontId="2"/>
  </si>
  <si>
    <t xml:space="preserve"> 　 　 ４月</t>
  </si>
  <si>
    <t>－</t>
    <phoneticPr fontId="2"/>
  </si>
  <si>
    <t xml:space="preserve">       ５</t>
  </si>
  <si>
    <t xml:space="preserve">       10</t>
  </si>
  <si>
    <t xml:space="preserve">       11</t>
  </si>
  <si>
    <t xml:space="preserve">       12</t>
  </si>
  <si>
    <t xml:space="preserve">   29年１</t>
    <phoneticPr fontId="2"/>
  </si>
  <si>
    <t xml:space="preserve">       ２</t>
  </si>
  <si>
    <t xml:space="preserve">       ３</t>
  </si>
  <si>
    <r>
      <t>　　資　料　　</t>
    </r>
    <r>
      <rPr>
        <sz val="9"/>
        <rFont val="ＭＳ 明朝"/>
        <family val="1"/>
        <charset val="128"/>
      </rPr>
      <t>緑公園緑地事務所      (注)　平成25年度以前は旧ユース・ホステル利用者数。</t>
    </r>
    <rPh sb="7" eb="8">
      <t>ミドリ</t>
    </rPh>
    <rPh sb="8" eb="10">
      <t>コウエン</t>
    </rPh>
    <rPh sb="10" eb="12">
      <t>リョクチ</t>
    </rPh>
    <rPh sb="12" eb="14">
      <t>ジム</t>
    </rPh>
    <rPh sb="14" eb="15">
      <t>ショ</t>
    </rPh>
    <phoneticPr fontId="2"/>
  </si>
  <si>
    <t>216  施 設 入 場 者 状 況</t>
    <rPh sb="5" eb="6">
      <t>シ</t>
    </rPh>
    <rPh sb="7" eb="8">
      <t>セツ</t>
    </rPh>
    <rPh sb="9" eb="10">
      <t>イリ</t>
    </rPh>
    <rPh sb="11" eb="12">
      <t>バ</t>
    </rPh>
    <rPh sb="13" eb="14">
      <t>シャ</t>
    </rPh>
    <rPh sb="15" eb="16">
      <t>ジョウ</t>
    </rPh>
    <rPh sb="17" eb="18">
      <t>キョウ</t>
    </rPh>
    <phoneticPr fontId="2"/>
  </si>
  <si>
    <t>埋蔵文化財調査センター</t>
  </si>
  <si>
    <t>市民ギャラリーいなげ</t>
    <phoneticPr fontId="2"/>
  </si>
  <si>
    <t>稲毛記念館</t>
    <phoneticPr fontId="2"/>
  </si>
  <si>
    <t>稲毛民間航空記念館</t>
    <phoneticPr fontId="2"/>
  </si>
  <si>
    <t>三陽メディアフラワ－ミュ－ジアム</t>
    <rPh sb="0" eb="2">
      <t>サンヨウ</t>
    </rPh>
    <phoneticPr fontId="2"/>
  </si>
  <si>
    <t>科　　学　　館</t>
    <rPh sb="0" eb="1">
      <t>カ</t>
    </rPh>
    <rPh sb="3" eb="4">
      <t>ガク</t>
    </rPh>
    <rPh sb="6" eb="7">
      <t>カン</t>
    </rPh>
    <phoneticPr fontId="2"/>
  </si>
  <si>
    <t>常設展示</t>
    <rPh sb="0" eb="2">
      <t>ジョウセツ</t>
    </rPh>
    <rPh sb="2" eb="4">
      <t>テンジ</t>
    </rPh>
    <phoneticPr fontId="2"/>
  </si>
  <si>
    <t>プラネタリウム</t>
    <phoneticPr fontId="2"/>
  </si>
  <si>
    <t>企画展</t>
    <rPh sb="0" eb="3">
      <t>キカクテン</t>
    </rPh>
    <phoneticPr fontId="2"/>
  </si>
  <si>
    <t xml:space="preserve">  ５</t>
    <phoneticPr fontId="2"/>
  </si>
  <si>
    <t>―</t>
    <phoneticPr fontId="2"/>
  </si>
  <si>
    <t xml:space="preserve">  10</t>
    <phoneticPr fontId="2"/>
  </si>
  <si>
    <t xml:space="preserve">  11</t>
    <phoneticPr fontId="2"/>
  </si>
  <si>
    <t xml:space="preserve">  12</t>
    <phoneticPr fontId="2"/>
  </si>
  <si>
    <t xml:space="preserve">  ２</t>
    <phoneticPr fontId="2"/>
  </si>
  <si>
    <t>　　資　料　　文化財課、文化振興課、公園管理課、生涯学習振興課</t>
  </si>
  <si>
    <t>　　　　　　　(注)　三陽メディアフラワーミュージアム（旧千葉市花の美術館）は東日本大震災発生後から平成24年９月15日まで閉鎖。</t>
    <rPh sb="11" eb="13">
      <t>サンヨウ</t>
    </rPh>
    <rPh sb="28" eb="29">
      <t>キュウ</t>
    </rPh>
    <phoneticPr fontId="2"/>
  </si>
  <si>
    <t>215  郷 土 博 物 館 入 場 者 数</t>
    <rPh sb="5" eb="6">
      <t>ゴウ</t>
    </rPh>
    <rPh sb="7" eb="8">
      <t>ツチ</t>
    </rPh>
    <rPh sb="9" eb="10">
      <t>ヒロシ</t>
    </rPh>
    <rPh sb="11" eb="12">
      <t>ブツ</t>
    </rPh>
    <rPh sb="13" eb="14">
      <t>カン</t>
    </rPh>
    <rPh sb="15" eb="16">
      <t>イリ</t>
    </rPh>
    <rPh sb="17" eb="18">
      <t>バ</t>
    </rPh>
    <rPh sb="19" eb="20">
      <t>シャ</t>
    </rPh>
    <rPh sb="21" eb="22">
      <t>カズ</t>
    </rPh>
    <phoneticPr fontId="2"/>
  </si>
  <si>
    <t>開館日数</t>
    <phoneticPr fontId="2"/>
  </si>
  <si>
    <t>入     場     者     数</t>
    <phoneticPr fontId="2"/>
  </si>
  <si>
    <t>総　数</t>
    <phoneticPr fontId="2"/>
  </si>
  <si>
    <t>一　般</t>
    <phoneticPr fontId="2"/>
  </si>
  <si>
    <t>団      体</t>
    <phoneticPr fontId="2"/>
  </si>
  <si>
    <t>その他</t>
    <phoneticPr fontId="2"/>
  </si>
  <si>
    <t>団体数</t>
    <phoneticPr fontId="2"/>
  </si>
  <si>
    <t>人　員</t>
    <phoneticPr fontId="2"/>
  </si>
  <si>
    <t xml:space="preserve"> 　 　 ４月</t>
    <phoneticPr fontId="2"/>
  </si>
  <si>
    <t xml:space="preserve">       ５</t>
    <phoneticPr fontId="2"/>
  </si>
  <si>
    <t xml:space="preserve">       10</t>
    <phoneticPr fontId="2"/>
  </si>
  <si>
    <t xml:space="preserve">       11</t>
    <phoneticPr fontId="2"/>
  </si>
  <si>
    <t xml:space="preserve">       12</t>
    <phoneticPr fontId="2"/>
  </si>
  <si>
    <t xml:space="preserve">   29年１</t>
    <phoneticPr fontId="2"/>
  </si>
  <si>
    <t xml:space="preserve">       ２</t>
    <phoneticPr fontId="2"/>
  </si>
  <si>
    <t xml:space="preserve">       ３</t>
    <phoneticPr fontId="2"/>
  </si>
  <si>
    <t>　　資　料　　郷土博物館</t>
    <phoneticPr fontId="2"/>
  </si>
  <si>
    <t>ⅩⅥ　 教　育　・　文　化</t>
  </si>
  <si>
    <t>214  加 曽 利 貝 塚 博 物 館 入 場 者 数</t>
    <rPh sb="5" eb="6">
      <t>カ</t>
    </rPh>
    <rPh sb="7" eb="8">
      <t>ソ</t>
    </rPh>
    <rPh sb="9" eb="10">
      <t>リ</t>
    </rPh>
    <rPh sb="11" eb="12">
      <t>カイ</t>
    </rPh>
    <rPh sb="13" eb="14">
      <t>ツカ</t>
    </rPh>
    <rPh sb="15" eb="16">
      <t>ヒロシ</t>
    </rPh>
    <rPh sb="17" eb="18">
      <t>ブツ</t>
    </rPh>
    <rPh sb="19" eb="20">
      <t>カン</t>
    </rPh>
    <rPh sb="21" eb="22">
      <t>イリ</t>
    </rPh>
    <rPh sb="23" eb="24">
      <t>バ</t>
    </rPh>
    <rPh sb="25" eb="26">
      <t>シャ</t>
    </rPh>
    <rPh sb="27" eb="28">
      <t>カズ</t>
    </rPh>
    <phoneticPr fontId="2"/>
  </si>
  <si>
    <t>開館日数</t>
    <phoneticPr fontId="2"/>
  </si>
  <si>
    <t>入     場     者     数</t>
    <phoneticPr fontId="2"/>
  </si>
  <si>
    <t>総　数</t>
    <phoneticPr fontId="2"/>
  </si>
  <si>
    <t>一　般</t>
    <phoneticPr fontId="2"/>
  </si>
  <si>
    <t>団      体</t>
    <phoneticPr fontId="2"/>
  </si>
  <si>
    <t>その他</t>
    <phoneticPr fontId="2"/>
  </si>
  <si>
    <t>団体数</t>
    <phoneticPr fontId="2"/>
  </si>
  <si>
    <t>人　員</t>
    <phoneticPr fontId="2"/>
  </si>
  <si>
    <t xml:space="preserve"> 　 　 ４月</t>
    <phoneticPr fontId="2"/>
  </si>
  <si>
    <t xml:space="preserve">       ５</t>
    <phoneticPr fontId="2"/>
  </si>
  <si>
    <t xml:space="preserve">       10</t>
    <phoneticPr fontId="2"/>
  </si>
  <si>
    <t xml:space="preserve">       11</t>
    <phoneticPr fontId="2"/>
  </si>
  <si>
    <t xml:space="preserve">       12</t>
    <phoneticPr fontId="2"/>
  </si>
  <si>
    <t xml:space="preserve">   29年１</t>
    <phoneticPr fontId="2"/>
  </si>
  <si>
    <t xml:space="preserve">       ２</t>
    <phoneticPr fontId="2"/>
  </si>
  <si>
    <t xml:space="preserve">       ３</t>
    <phoneticPr fontId="2"/>
  </si>
  <si>
    <t>　　資　料　　加曽利貝塚博物館</t>
    <phoneticPr fontId="2"/>
  </si>
  <si>
    <t>（注） 1) 改修工事のため平成26年８月1日から平成27年３月31日まで休館。</t>
    <rPh sb="1" eb="2">
      <t>チュウ</t>
    </rPh>
    <rPh sb="7" eb="9">
      <t>カイシュウ</t>
    </rPh>
    <rPh sb="9" eb="11">
      <t>コウジ</t>
    </rPh>
    <rPh sb="14" eb="16">
      <t>ヘイセイ</t>
    </rPh>
    <rPh sb="18" eb="19">
      <t>ネン</t>
    </rPh>
    <rPh sb="25" eb="27">
      <t>ヘイセイ</t>
    </rPh>
    <rPh sb="29" eb="30">
      <t>ネン</t>
    </rPh>
    <rPh sb="37" eb="39">
      <t>キュウカン</t>
    </rPh>
    <phoneticPr fontId="2"/>
  </si>
  <si>
    <t xml:space="preserve">       2) 平成27年７月１日より入館料が無料となり、その他に記載していた</t>
    <rPh sb="10" eb="12">
      <t>ヘイセイ</t>
    </rPh>
    <rPh sb="14" eb="15">
      <t>ネン</t>
    </rPh>
    <rPh sb="16" eb="17">
      <t>ツキ</t>
    </rPh>
    <rPh sb="18" eb="19">
      <t>ニチ</t>
    </rPh>
    <rPh sb="21" eb="24">
      <t>ニュウカンリョウ</t>
    </rPh>
    <rPh sb="25" eb="27">
      <t>ムリョウ</t>
    </rPh>
    <rPh sb="33" eb="34">
      <t>タ</t>
    </rPh>
    <rPh sb="35" eb="37">
      <t>キサイ</t>
    </rPh>
    <phoneticPr fontId="2"/>
  </si>
  <si>
    <t>　　　    高齢者、乳幼児等のデータを取らなくなった。</t>
    <rPh sb="7" eb="10">
      <t>コウレイシャ</t>
    </rPh>
    <rPh sb="11" eb="14">
      <t>ニュウヨウジ</t>
    </rPh>
    <rPh sb="14" eb="15">
      <t>トウ</t>
    </rPh>
    <rPh sb="20" eb="21">
      <t>ト</t>
    </rPh>
    <phoneticPr fontId="2"/>
  </si>
  <si>
    <t xml:space="preserve">       3) 平成28年4月１日より機械によるカウントとなり、入場者総数のみ</t>
    <rPh sb="10" eb="12">
      <t>ヘイセイ</t>
    </rPh>
    <rPh sb="14" eb="15">
      <t>ネン</t>
    </rPh>
    <rPh sb="16" eb="17">
      <t>ツキ</t>
    </rPh>
    <rPh sb="18" eb="19">
      <t>ニチ</t>
    </rPh>
    <rPh sb="21" eb="23">
      <t>キカイ</t>
    </rPh>
    <rPh sb="34" eb="37">
      <t>ニュウジョウシャ</t>
    </rPh>
    <rPh sb="37" eb="39">
      <t>ソウスウ</t>
    </rPh>
    <phoneticPr fontId="2"/>
  </si>
  <si>
    <t>　　　    のデータとなっている。</t>
    <phoneticPr fontId="2"/>
  </si>
  <si>
    <t>213  文  化  財  一  覧･･････(平成29年３月31日現在)</t>
    <rPh sb="5" eb="6">
      <t>ブン</t>
    </rPh>
    <rPh sb="8" eb="9">
      <t>カ</t>
    </rPh>
    <rPh sb="11" eb="12">
      <t>ザイ</t>
    </rPh>
    <rPh sb="14" eb="15">
      <t>イチ</t>
    </rPh>
    <rPh sb="17" eb="18">
      <t>ラン</t>
    </rPh>
    <rPh sb="25" eb="27">
      <t>ヘイセイ</t>
    </rPh>
    <rPh sb="29" eb="30">
      <t>ネン</t>
    </rPh>
    <rPh sb="31" eb="32">
      <t>ガツ</t>
    </rPh>
    <rPh sb="34" eb="35">
      <t>ニチ</t>
    </rPh>
    <rPh sb="35" eb="37">
      <t>ゲンザイ</t>
    </rPh>
    <phoneticPr fontId="2"/>
  </si>
  <si>
    <t>区　分</t>
    <phoneticPr fontId="2"/>
  </si>
  <si>
    <t>総　　数</t>
    <phoneticPr fontId="2"/>
  </si>
  <si>
    <t>有　　形　　文　　化　　財</t>
    <phoneticPr fontId="2"/>
  </si>
  <si>
    <t>無形文化財</t>
    <rPh sb="0" eb="2">
      <t>ムケイ</t>
    </rPh>
    <rPh sb="2" eb="5">
      <t>ブンカザイ</t>
    </rPh>
    <phoneticPr fontId="2"/>
  </si>
  <si>
    <t>民俗文化財</t>
    <phoneticPr fontId="2"/>
  </si>
  <si>
    <t>記　　　念　　　物</t>
    <phoneticPr fontId="2"/>
  </si>
  <si>
    <t>伝</t>
    <phoneticPr fontId="2"/>
  </si>
  <si>
    <t>統</t>
    <phoneticPr fontId="2"/>
  </si>
  <si>
    <t>的</t>
    <phoneticPr fontId="2"/>
  </si>
  <si>
    <t>建</t>
    <phoneticPr fontId="2"/>
  </si>
  <si>
    <t>彫</t>
    <phoneticPr fontId="2"/>
  </si>
  <si>
    <t>工</t>
    <phoneticPr fontId="2"/>
  </si>
  <si>
    <t>絵</t>
    <rPh sb="0" eb="1">
      <t>エ</t>
    </rPh>
    <phoneticPr fontId="2"/>
  </si>
  <si>
    <t>書</t>
    <rPh sb="0" eb="1">
      <t>ショ</t>
    </rPh>
    <phoneticPr fontId="2"/>
  </si>
  <si>
    <t>典</t>
    <phoneticPr fontId="2"/>
  </si>
  <si>
    <t>考</t>
    <rPh sb="0" eb="1">
      <t>カンガ</t>
    </rPh>
    <phoneticPr fontId="2"/>
  </si>
  <si>
    <t>そ</t>
    <phoneticPr fontId="2"/>
  </si>
  <si>
    <t>有</t>
    <rPh sb="0" eb="1">
      <t>ア</t>
    </rPh>
    <phoneticPr fontId="2"/>
  </si>
  <si>
    <t>無</t>
    <rPh sb="0" eb="1">
      <t>ム</t>
    </rPh>
    <phoneticPr fontId="2"/>
  </si>
  <si>
    <t>史</t>
    <phoneticPr fontId="2"/>
  </si>
  <si>
    <t>名</t>
    <rPh sb="0" eb="1">
      <t>ナ</t>
    </rPh>
    <phoneticPr fontId="2"/>
  </si>
  <si>
    <t>天</t>
  </si>
  <si>
    <t>記</t>
  </si>
  <si>
    <t>造</t>
    <phoneticPr fontId="2"/>
  </si>
  <si>
    <t>芸</t>
    <rPh sb="0" eb="1">
      <t>ゲイ</t>
    </rPh>
    <phoneticPr fontId="2"/>
  </si>
  <si>
    <t>籍</t>
    <phoneticPr fontId="2"/>
  </si>
  <si>
    <t>の</t>
    <phoneticPr fontId="2"/>
  </si>
  <si>
    <t>念</t>
    <phoneticPr fontId="2"/>
  </si>
  <si>
    <t>物</t>
    <phoneticPr fontId="2"/>
  </si>
  <si>
    <t>物</t>
    <rPh sb="0" eb="1">
      <t>ブツ</t>
    </rPh>
    <phoneticPr fontId="2"/>
  </si>
  <si>
    <t>刻</t>
    <rPh sb="0" eb="1">
      <t>コク</t>
    </rPh>
    <phoneticPr fontId="2"/>
  </si>
  <si>
    <t>品</t>
    <rPh sb="0" eb="1">
      <t>ヒン</t>
    </rPh>
    <phoneticPr fontId="2"/>
  </si>
  <si>
    <t>画</t>
    <rPh sb="0" eb="1">
      <t>ガ</t>
    </rPh>
    <phoneticPr fontId="2"/>
  </si>
  <si>
    <t>跡</t>
  </si>
  <si>
    <t>等</t>
    <rPh sb="0" eb="1">
      <t>トウ</t>
    </rPh>
    <phoneticPr fontId="2"/>
  </si>
  <si>
    <t>古</t>
    <rPh sb="0" eb="1">
      <t>フル</t>
    </rPh>
    <phoneticPr fontId="2"/>
  </si>
  <si>
    <t>他</t>
    <rPh sb="0" eb="1">
      <t>ホカ</t>
    </rPh>
    <phoneticPr fontId="2"/>
  </si>
  <si>
    <t>形</t>
    <rPh sb="0" eb="1">
      <t>カタチ</t>
    </rPh>
    <phoneticPr fontId="2"/>
  </si>
  <si>
    <t>跡</t>
    <rPh sb="0" eb="1">
      <t>アト</t>
    </rPh>
    <phoneticPr fontId="2"/>
  </si>
  <si>
    <t>勝</t>
    <rPh sb="0" eb="1">
      <t>カツ</t>
    </rPh>
    <phoneticPr fontId="2"/>
  </si>
  <si>
    <t>然</t>
  </si>
  <si>
    <t>物</t>
    <phoneticPr fontId="2"/>
  </si>
  <si>
    <t>群</t>
  </si>
  <si>
    <t>総     数</t>
    <phoneticPr fontId="2"/>
  </si>
  <si>
    <t>－</t>
    <phoneticPr fontId="2"/>
  </si>
  <si>
    <t>国指定</t>
    <phoneticPr fontId="2"/>
  </si>
  <si>
    <t>国登録</t>
    <rPh sb="0" eb="1">
      <t>クニ</t>
    </rPh>
    <rPh sb="1" eb="3">
      <t>トウロク</t>
    </rPh>
    <phoneticPr fontId="2"/>
  </si>
  <si>
    <t>県指定</t>
    <phoneticPr fontId="2"/>
  </si>
  <si>
    <t>市指定</t>
    <phoneticPr fontId="2"/>
  </si>
  <si>
    <t>市地域</t>
    <rPh sb="1" eb="3">
      <t>チイキ</t>
    </rPh>
    <phoneticPr fontId="2"/>
  </si>
  <si>
    <t>　　資　料　　文化財課</t>
    <rPh sb="7" eb="10">
      <t>ブンカザイ</t>
    </rPh>
    <phoneticPr fontId="2"/>
  </si>
  <si>
    <t>212  ス ポ ー ツ 広 場 施 設 利 用 状 況</t>
    <rPh sb="13" eb="14">
      <t>ヒロ</t>
    </rPh>
    <rPh sb="15" eb="16">
      <t>バ</t>
    </rPh>
    <rPh sb="17" eb="18">
      <t>シ</t>
    </rPh>
    <rPh sb="19" eb="20">
      <t>セツ</t>
    </rPh>
    <rPh sb="21" eb="22">
      <t>リ</t>
    </rPh>
    <rPh sb="23" eb="24">
      <t>ヨウ</t>
    </rPh>
    <rPh sb="25" eb="26">
      <t>ジョウ</t>
    </rPh>
    <rPh sb="27" eb="28">
      <t>キョウ</t>
    </rPh>
    <phoneticPr fontId="2"/>
  </si>
  <si>
    <t>（単位　人）</t>
  </si>
  <si>
    <t>区　　　　　　分</t>
  </si>
  <si>
    <t>平　　　　　　　成　　　　　　　28　　　　　年　　　　　　　度</t>
    <phoneticPr fontId="2"/>
  </si>
  <si>
    <t>総　数</t>
    <phoneticPr fontId="2"/>
  </si>
  <si>
    <t>４　月</t>
    <phoneticPr fontId="2"/>
  </si>
  <si>
    <t>５　月</t>
    <phoneticPr fontId="2"/>
  </si>
  <si>
    <t>６　月</t>
    <phoneticPr fontId="2"/>
  </si>
  <si>
    <t>７　月</t>
    <phoneticPr fontId="2"/>
  </si>
  <si>
    <t>８　月</t>
    <phoneticPr fontId="2"/>
  </si>
  <si>
    <t>９　月</t>
    <phoneticPr fontId="2"/>
  </si>
  <si>
    <t>10　月</t>
    <phoneticPr fontId="2"/>
  </si>
  <si>
    <t>11　月</t>
    <phoneticPr fontId="2"/>
  </si>
  <si>
    <t>12　月</t>
    <phoneticPr fontId="2"/>
  </si>
  <si>
    <t>28年 １月</t>
    <phoneticPr fontId="2"/>
  </si>
  <si>
    <t>２　月</t>
    <phoneticPr fontId="2"/>
  </si>
  <si>
    <t>３　月</t>
    <phoneticPr fontId="2"/>
  </si>
  <si>
    <t>大宮スポーツ広場</t>
  </si>
  <si>
    <t>宮崎スポーツ広場</t>
  </si>
  <si>
    <t>　　資　料　　スポーツ振興課　　（注）大宮スポーツ広場は庭球場、野球場及び多目的広場の合計、宮崎スポーツ広場は庭球場のみである。</t>
    <rPh sb="11" eb="13">
      <t>シンコウ</t>
    </rPh>
    <rPh sb="13" eb="14">
      <t>カ</t>
    </rPh>
    <rPh sb="19" eb="21">
      <t>オオミヤ</t>
    </rPh>
    <rPh sb="25" eb="27">
      <t>ヒロバ</t>
    </rPh>
    <rPh sb="28" eb="30">
      <t>テイキュウ</t>
    </rPh>
    <rPh sb="30" eb="31">
      <t>ジョウ</t>
    </rPh>
    <rPh sb="32" eb="35">
      <t>ヤキュウジョウ</t>
    </rPh>
    <rPh sb="35" eb="36">
      <t>オヨ</t>
    </rPh>
    <rPh sb="37" eb="40">
      <t>タモクテキ</t>
    </rPh>
    <rPh sb="40" eb="42">
      <t>ヒロバ</t>
    </rPh>
    <rPh sb="43" eb="45">
      <t>ゴウケイ</t>
    </rPh>
    <rPh sb="46" eb="48">
      <t>ミヤザキ</t>
    </rPh>
    <rPh sb="52" eb="54">
      <t>ヒロバ</t>
    </rPh>
    <rPh sb="55" eb="57">
      <t>テイキュウ</t>
    </rPh>
    <rPh sb="57" eb="58">
      <t>ジョウ</t>
    </rPh>
    <phoneticPr fontId="2"/>
  </si>
  <si>
    <t>211　　体  育  施  設  利  用  状  況</t>
    <rPh sb="5" eb="6">
      <t>カラダ</t>
    </rPh>
    <rPh sb="8" eb="9">
      <t>イク</t>
    </rPh>
    <rPh sb="11" eb="12">
      <t>シ</t>
    </rPh>
    <rPh sb="14" eb="15">
      <t>セツ</t>
    </rPh>
    <rPh sb="17" eb="18">
      <t>リ</t>
    </rPh>
    <rPh sb="20" eb="21">
      <t>ヨウ</t>
    </rPh>
    <rPh sb="23" eb="24">
      <t>ジョウ</t>
    </rPh>
    <rPh sb="26" eb="27">
      <t>キョウ</t>
    </rPh>
    <phoneticPr fontId="2"/>
  </si>
  <si>
    <t>（単位　人）</t>
    <rPh sb="1" eb="3">
      <t>タンイ</t>
    </rPh>
    <rPh sb="4" eb="5">
      <t>ニン</t>
    </rPh>
    <phoneticPr fontId="2"/>
  </si>
  <si>
    <t>平　　　　　　　成　　　　　　　28　　　　　　　年　　　　　　　度</t>
    <phoneticPr fontId="2"/>
  </si>
  <si>
    <t>総　数</t>
    <phoneticPr fontId="2"/>
  </si>
  <si>
    <t>４　月</t>
    <phoneticPr fontId="2"/>
  </si>
  <si>
    <t>５　月</t>
    <phoneticPr fontId="2"/>
  </si>
  <si>
    <t>６　月</t>
    <phoneticPr fontId="2"/>
  </si>
  <si>
    <t>７　月</t>
    <phoneticPr fontId="2"/>
  </si>
  <si>
    <t>８　月</t>
    <phoneticPr fontId="2"/>
  </si>
  <si>
    <t>９　月</t>
    <phoneticPr fontId="2"/>
  </si>
  <si>
    <t>10　月</t>
    <phoneticPr fontId="2"/>
  </si>
  <si>
    <t>11　月</t>
    <phoneticPr fontId="2"/>
  </si>
  <si>
    <t>12　月</t>
    <phoneticPr fontId="2"/>
  </si>
  <si>
    <t>28年 １月</t>
    <phoneticPr fontId="2"/>
  </si>
  <si>
    <t>２　月</t>
    <phoneticPr fontId="2"/>
  </si>
  <si>
    <t>３　月</t>
    <phoneticPr fontId="2"/>
  </si>
  <si>
    <t>ポ　 ー　 ト　 ア　 リ　ー　ナ</t>
    <phoneticPr fontId="2"/>
  </si>
  <si>
    <t>体</t>
    <rPh sb="0" eb="1">
      <t>カラダ</t>
    </rPh>
    <phoneticPr fontId="2"/>
  </si>
  <si>
    <t>千       葉        公       園</t>
    <phoneticPr fontId="2"/>
  </si>
  <si>
    <r>
      <t>宮野</t>
    </r>
    <r>
      <rPr>
        <sz val="9"/>
        <rFont val="ＭＳ 明朝"/>
        <family val="1"/>
        <charset val="128"/>
      </rPr>
      <t>木 ス ポ ー ツ セ ン タ ー</t>
    </r>
    <phoneticPr fontId="2"/>
  </si>
  <si>
    <t>育</t>
    <rPh sb="0" eb="1">
      <t>イク</t>
    </rPh>
    <phoneticPr fontId="2"/>
  </si>
  <si>
    <t>高   洲   市   民   プ  ー  ル</t>
    <phoneticPr fontId="2"/>
  </si>
  <si>
    <t>　みつわ台体育館　　</t>
    <rPh sb="4" eb="5">
      <t>ダイ</t>
    </rPh>
    <rPh sb="5" eb="6">
      <t>カラダ</t>
    </rPh>
    <rPh sb="6" eb="7">
      <t>イク</t>
    </rPh>
    <rPh sb="7" eb="8">
      <t>カン</t>
    </rPh>
    <phoneticPr fontId="2"/>
  </si>
  <si>
    <t>館</t>
    <rPh sb="0" eb="1">
      <t>カン</t>
    </rPh>
    <phoneticPr fontId="2"/>
  </si>
  <si>
    <t>古市場体育館</t>
    <rPh sb="0" eb="1">
      <t>フル</t>
    </rPh>
    <rPh sb="1" eb="2">
      <t>シ</t>
    </rPh>
    <rPh sb="2" eb="3">
      <t>バ</t>
    </rPh>
    <rPh sb="3" eb="4">
      <t>カラダ</t>
    </rPh>
    <rPh sb="4" eb="5">
      <t>イク</t>
    </rPh>
    <rPh sb="5" eb="6">
      <t>カン</t>
    </rPh>
    <phoneticPr fontId="2"/>
  </si>
  <si>
    <t>こ て は し  温   水  プ ー ル</t>
    <phoneticPr fontId="2"/>
  </si>
  <si>
    <r>
      <t>花　　　 島　　　</t>
    </r>
    <r>
      <rPr>
        <sz val="9"/>
        <rFont val="ＭＳ 明朝"/>
        <family val="1"/>
        <charset val="128"/>
      </rPr>
      <t xml:space="preserve"> 公　　　　園</t>
    </r>
    <rPh sb="0" eb="1">
      <t>ハナ</t>
    </rPh>
    <rPh sb="5" eb="6">
      <t>シマ</t>
    </rPh>
    <rPh sb="10" eb="11">
      <t>コウ</t>
    </rPh>
    <rPh sb="15" eb="16">
      <t>エン</t>
    </rPh>
    <phoneticPr fontId="2"/>
  </si>
  <si>
    <t>野</t>
    <phoneticPr fontId="2"/>
  </si>
  <si>
    <t>青 葉 の 森 ス ポー ツ プ ラザ</t>
    <phoneticPr fontId="2"/>
  </si>
  <si>
    <t>稲   毛    海    浜    公   園</t>
    <phoneticPr fontId="2"/>
  </si>
  <si>
    <t>み  つ  わ  台  第  ２  公  園</t>
    <phoneticPr fontId="2"/>
  </si>
  <si>
    <t>球</t>
    <rPh sb="0" eb="1">
      <t>タマ</t>
    </rPh>
    <phoneticPr fontId="2"/>
  </si>
  <si>
    <r>
      <rPr>
        <sz val="9"/>
        <rFont val="ＭＳ 明朝"/>
        <family val="1"/>
        <charset val="128"/>
      </rPr>
      <t>犢 　　　 橋　 　  公   　　園</t>
    </r>
    <rPh sb="0" eb="1">
      <t>コウシ</t>
    </rPh>
    <rPh sb="6" eb="7">
      <t>ハシ</t>
    </rPh>
    <rPh sb="12" eb="13">
      <t>コウ</t>
    </rPh>
    <rPh sb="18" eb="19">
      <t>エン</t>
    </rPh>
    <phoneticPr fontId="2"/>
  </si>
  <si>
    <t>古     市     場     公     園</t>
    <phoneticPr fontId="2"/>
  </si>
  <si>
    <t>宮野木 ス ポ ー ツ セ ン タ ー</t>
  </si>
  <si>
    <t>場</t>
    <rPh sb="0" eb="1">
      <t>ジョウ</t>
    </rPh>
    <phoneticPr fontId="2"/>
  </si>
  <si>
    <t>有       吉        公       園</t>
    <phoneticPr fontId="2"/>
  </si>
  <si>
    <r>
      <t xml:space="preserve">中 </t>
    </r>
    <r>
      <rPr>
        <sz val="9"/>
        <rFont val="ＭＳ 明朝"/>
        <family val="1"/>
        <charset val="128"/>
      </rPr>
      <t xml:space="preserve"> 田 ス ポ ー ツ セ ン タ ー</t>
    </r>
    <phoneticPr fontId="2"/>
  </si>
  <si>
    <t>青 葉 の 森 ス ポ ー ツ プラザ</t>
    <phoneticPr fontId="2"/>
  </si>
  <si>
    <t>庭</t>
    <rPh sb="0" eb="1">
      <t>ニワ</t>
    </rPh>
    <phoneticPr fontId="2"/>
  </si>
  <si>
    <t>み  つ  わ  台  第  ２  公  園</t>
  </si>
  <si>
    <t>古     市     場     公     園</t>
  </si>
  <si>
    <t>稲   毛   海    浜    公    園</t>
  </si>
  <si>
    <t>高     浜     庭     球     場</t>
    <rPh sb="0" eb="1">
      <t>タカ</t>
    </rPh>
    <rPh sb="6" eb="7">
      <t>ハマ</t>
    </rPh>
    <rPh sb="12" eb="13">
      <t>ニワ</t>
    </rPh>
    <rPh sb="18" eb="19">
      <t>キュウ</t>
    </rPh>
    <rPh sb="24" eb="25">
      <t>バ</t>
    </rPh>
    <phoneticPr fontId="2"/>
  </si>
  <si>
    <t>有       吉        公       園</t>
  </si>
  <si>
    <r>
      <t>花　　 　島　</t>
    </r>
    <r>
      <rPr>
        <sz val="9"/>
        <rFont val="ＭＳ 明朝"/>
        <family val="1"/>
        <charset val="128"/>
      </rPr>
      <t xml:space="preserve"> 　 　公　　 　園</t>
    </r>
    <rPh sb="0" eb="1">
      <t>ハナ</t>
    </rPh>
    <rPh sb="5" eb="6">
      <t>シマ</t>
    </rPh>
    <rPh sb="11" eb="12">
      <t>コウ</t>
    </rPh>
    <rPh sb="16" eb="17">
      <t>エン</t>
    </rPh>
    <phoneticPr fontId="2"/>
  </si>
  <si>
    <t>中  田 ス ポ ー ツ セ ン タ ー</t>
  </si>
  <si>
    <t>　フクダ電子ヒルスコート（庭球場）　</t>
    <rPh sb="4" eb="6">
      <t>デンシ</t>
    </rPh>
    <rPh sb="13" eb="14">
      <t>ニワ</t>
    </rPh>
    <rPh sb="14" eb="16">
      <t>キュウジョウ</t>
    </rPh>
    <phoneticPr fontId="2"/>
  </si>
  <si>
    <t>水泳プール</t>
    <rPh sb="0" eb="2">
      <t>スイエイ</t>
    </rPh>
    <phoneticPr fontId="2"/>
  </si>
  <si>
    <t>千       葉        公       園</t>
  </si>
  <si>
    <t>高   洲   市   民   プ  ー  ル</t>
  </si>
  <si>
    <t>－</t>
    <phoneticPr fontId="2"/>
  </si>
  <si>
    <t>幸       町        公       園</t>
  </si>
  <si>
    <t>北  谷  津  温  水  プ  ー  ル</t>
    <phoneticPr fontId="2"/>
  </si>
  <si>
    <t>こ  て  は  し  温  水  プール</t>
    <phoneticPr fontId="2"/>
  </si>
  <si>
    <t>稲 毛 海 浜 公 園 屋 外 プール</t>
    <phoneticPr fontId="2"/>
  </si>
  <si>
    <t>球技場</t>
    <rPh sb="0" eb="3">
      <t>キュウギジョウ</t>
    </rPh>
    <phoneticPr fontId="2"/>
  </si>
  <si>
    <t>千　　　　葉　　　　公　　　園</t>
    <rPh sb="0" eb="1">
      <t>セン</t>
    </rPh>
    <rPh sb="5" eb="6">
      <t>ハ</t>
    </rPh>
    <rPh sb="10" eb="11">
      <t>コウ</t>
    </rPh>
    <rPh sb="14" eb="15">
      <t>エン</t>
    </rPh>
    <phoneticPr fontId="2"/>
  </si>
  <si>
    <r>
      <t xml:space="preserve">稲 </t>
    </r>
    <r>
      <rPr>
        <sz val="9"/>
        <rFont val="ＭＳ 明朝"/>
        <family val="1"/>
        <charset val="128"/>
      </rPr>
      <t xml:space="preserve">   毛   海    浜   公    園</t>
    </r>
    <phoneticPr fontId="2"/>
  </si>
  <si>
    <r>
      <t xml:space="preserve">中  田 </t>
    </r>
    <r>
      <rPr>
        <sz val="9"/>
        <rFont val="ＭＳ 明朝"/>
        <family val="1"/>
        <charset val="128"/>
      </rPr>
      <t>ス ポ ー ツ セ ン タ ー</t>
    </r>
    <phoneticPr fontId="2"/>
  </si>
  <si>
    <t>花       島        公       園</t>
    <rPh sb="0" eb="1">
      <t>ハナ</t>
    </rPh>
    <rPh sb="8" eb="9">
      <t>シマ</t>
    </rPh>
    <rPh sb="17" eb="18">
      <t>コウ</t>
    </rPh>
    <rPh sb="25" eb="26">
      <t>エン</t>
    </rPh>
    <phoneticPr fontId="2"/>
  </si>
  <si>
    <t>　フクダ電子アリーナ（蘇我球技場）　</t>
    <rPh sb="4" eb="6">
      <t>デンシ</t>
    </rPh>
    <rPh sb="11" eb="13">
      <t>ソガ</t>
    </rPh>
    <rPh sb="13" eb="16">
      <t>キュウギジョウ</t>
    </rPh>
    <phoneticPr fontId="2"/>
  </si>
  <si>
    <t>武術場</t>
    <rPh sb="0" eb="2">
      <t>ブジュツ</t>
    </rPh>
    <rPh sb="2" eb="3">
      <t>バ</t>
    </rPh>
    <phoneticPr fontId="2"/>
  </si>
  <si>
    <r>
      <t xml:space="preserve">武 </t>
    </r>
    <r>
      <rPr>
        <sz val="9"/>
        <rFont val="ＭＳ 明朝"/>
        <family val="1"/>
        <charset val="128"/>
      </rPr>
      <t xml:space="preserve">           道            館</t>
    </r>
    <phoneticPr fontId="2"/>
  </si>
  <si>
    <r>
      <t>青</t>
    </r>
    <r>
      <rPr>
        <sz val="9"/>
        <rFont val="ＭＳ 明朝"/>
        <family val="1"/>
        <charset val="128"/>
      </rPr>
      <t>葉の森 スポーツ プラザ 弓道場</t>
    </r>
    <rPh sb="14" eb="16">
      <t>キュウドウ</t>
    </rPh>
    <rPh sb="16" eb="17">
      <t>ジョウ</t>
    </rPh>
    <phoneticPr fontId="2"/>
  </si>
  <si>
    <t>花   島    公   園   弓  道  場</t>
    <rPh sb="0" eb="1">
      <t>ハナ</t>
    </rPh>
    <rPh sb="4" eb="5">
      <t>シマ</t>
    </rPh>
    <rPh sb="9" eb="10">
      <t>コウ</t>
    </rPh>
    <rPh sb="13" eb="14">
      <t>エン</t>
    </rPh>
    <rPh sb="17" eb="18">
      <t>ユミ</t>
    </rPh>
    <rPh sb="20" eb="21">
      <t>ミチ</t>
    </rPh>
    <rPh sb="23" eb="24">
      <t>ジョウ</t>
    </rPh>
    <phoneticPr fontId="2"/>
  </si>
  <si>
    <t>相撲場</t>
    <rPh sb="0" eb="2">
      <t>スモウ</t>
    </rPh>
    <rPh sb="2" eb="3">
      <t>バ</t>
    </rPh>
    <phoneticPr fontId="2"/>
  </si>
  <si>
    <r>
      <t>千</t>
    </r>
    <r>
      <rPr>
        <sz val="9"/>
        <rFont val="ＭＳ 明朝"/>
        <family val="1"/>
        <charset val="128"/>
      </rPr>
      <t>葉アイススケート場</t>
    </r>
    <rPh sb="0" eb="1">
      <t>セン</t>
    </rPh>
    <rPh sb="1" eb="2">
      <t>ハ</t>
    </rPh>
    <rPh sb="9" eb="10">
      <t>ジョウ</t>
    </rPh>
    <phoneticPr fontId="2"/>
  </si>
  <si>
    <r>
      <t>稲</t>
    </r>
    <r>
      <rPr>
        <sz val="9"/>
        <rFont val="ＭＳ 明朝"/>
        <family val="1"/>
        <charset val="128"/>
      </rPr>
      <t>毛ヨットハーバー</t>
    </r>
    <phoneticPr fontId="2"/>
  </si>
  <si>
    <t>ZOZOマリンスタジアム</t>
    <phoneticPr fontId="2"/>
  </si>
  <si>
    <r>
      <t>稲毛海浜</t>
    </r>
    <r>
      <rPr>
        <sz val="9"/>
        <rFont val="ＭＳ 明朝"/>
        <family val="1"/>
        <charset val="128"/>
      </rPr>
      <t>公園屋内運動場</t>
    </r>
    <phoneticPr fontId="2"/>
  </si>
  <si>
    <t>青葉の森スポーツプラザ陸上競技場</t>
    <phoneticPr fontId="2"/>
  </si>
  <si>
    <r>
      <t>中</t>
    </r>
    <r>
      <rPr>
        <sz val="9"/>
        <rFont val="ＭＳ 明朝"/>
        <family val="1"/>
        <charset val="128"/>
      </rPr>
      <t>田スポーツセンター多目的運動場</t>
    </r>
    <phoneticPr fontId="2"/>
  </si>
  <si>
    <t>フクダ電子スクエア(多目的広場）</t>
    <rPh sb="3" eb="5">
      <t>デンシ</t>
    </rPh>
    <rPh sb="10" eb="13">
      <t>タモクテキ</t>
    </rPh>
    <rPh sb="13" eb="15">
      <t>ヒロバ</t>
    </rPh>
    <phoneticPr fontId="2"/>
  </si>
  <si>
    <t>フクダ電子フィールド(多目的グラウンド）</t>
    <rPh sb="3" eb="5">
      <t>デンシ</t>
    </rPh>
    <rPh sb="11" eb="14">
      <t>タモクテキ</t>
    </rPh>
    <phoneticPr fontId="2"/>
  </si>
  <si>
    <t>フクダ電子グラウンド(多目的グラウンド）</t>
    <rPh sb="3" eb="5">
      <t>デンシ</t>
    </rPh>
    <rPh sb="11" eb="14">
      <t>タモクテキ</t>
    </rPh>
    <phoneticPr fontId="2"/>
  </si>
  <si>
    <t>市民ゴルフ場</t>
    <rPh sb="0" eb="2">
      <t>シミン</t>
    </rPh>
    <rPh sb="5" eb="6">
      <t>ジョウ</t>
    </rPh>
    <phoneticPr fontId="2"/>
  </si>
  <si>
    <r>
      <t>　　資　料　　公園管理課、</t>
    </r>
    <r>
      <rPr>
        <sz val="9"/>
        <rFont val="ＭＳ 明朝"/>
        <family val="1"/>
        <charset val="128"/>
      </rPr>
      <t>スポーツ振興課</t>
    </r>
    <rPh sb="17" eb="19">
      <t>シンコウ</t>
    </rPh>
    <rPh sb="19" eb="20">
      <t>カ</t>
    </rPh>
    <phoneticPr fontId="2"/>
  </si>
  <si>
    <r>
      <t>（注） 1) フクダ電子アリーナ、</t>
    </r>
    <r>
      <rPr>
        <sz val="9"/>
        <rFont val="ＭＳ 明朝"/>
        <family val="1"/>
        <charset val="128"/>
      </rPr>
      <t>ZOZOマリンスタジアムの利用者数には入場者数を含む。</t>
    </r>
    <rPh sb="1" eb="2">
      <t>チュウ</t>
    </rPh>
    <rPh sb="10" eb="12">
      <t>デンシ</t>
    </rPh>
    <rPh sb="30" eb="32">
      <t>リヨウ</t>
    </rPh>
    <rPh sb="32" eb="33">
      <t>シャ</t>
    </rPh>
    <rPh sb="33" eb="34">
      <t>スウ</t>
    </rPh>
    <rPh sb="36" eb="38">
      <t>ニュウジョウ</t>
    </rPh>
    <rPh sb="38" eb="39">
      <t>シャ</t>
    </rPh>
    <rPh sb="39" eb="40">
      <t>スウ</t>
    </rPh>
    <rPh sb="41" eb="42">
      <t>フク</t>
    </rPh>
    <phoneticPr fontId="2"/>
  </si>
  <si>
    <t>　　　 2) 高洲市民プールは、東日本大震災の影響のため利用休止中。</t>
    <rPh sb="7" eb="9">
      <t>タカス</t>
    </rPh>
    <rPh sb="9" eb="11">
      <t>シミン</t>
    </rPh>
    <rPh sb="16" eb="17">
      <t>ヒガシ</t>
    </rPh>
    <rPh sb="17" eb="19">
      <t>ニホン</t>
    </rPh>
    <rPh sb="19" eb="20">
      <t>ダイ</t>
    </rPh>
    <rPh sb="20" eb="22">
      <t>シンサイ</t>
    </rPh>
    <rPh sb="23" eb="25">
      <t>エイキョウ</t>
    </rPh>
    <rPh sb="28" eb="30">
      <t>リヨウ</t>
    </rPh>
    <rPh sb="30" eb="32">
      <t>キュウシ</t>
    </rPh>
    <rPh sb="32" eb="33">
      <t>チュウ</t>
    </rPh>
    <phoneticPr fontId="2"/>
  </si>
  <si>
    <t>210  コミュニティセンター利用状況</t>
    <rPh sb="15" eb="17">
      <t>リヨウ</t>
    </rPh>
    <rPh sb="17" eb="19">
      <t>ジョウキョウ</t>
    </rPh>
    <phoneticPr fontId="2"/>
  </si>
  <si>
    <t>区　　分</t>
    <rPh sb="0" eb="1">
      <t>ク</t>
    </rPh>
    <rPh sb="3" eb="4">
      <t>ブン</t>
    </rPh>
    <phoneticPr fontId="2"/>
  </si>
  <si>
    <t>年　　度</t>
  </si>
  <si>
    <t>利     用     者     数</t>
    <phoneticPr fontId="2"/>
  </si>
  <si>
    <t>図　書　室</t>
    <phoneticPr fontId="2"/>
  </si>
  <si>
    <t>総数</t>
    <rPh sb="0" eb="2">
      <t>ソウスウ</t>
    </rPh>
    <phoneticPr fontId="2"/>
  </si>
  <si>
    <t>部屋利用</t>
    <phoneticPr fontId="2"/>
  </si>
  <si>
    <t>体　　育　　施　　設</t>
    <rPh sb="0" eb="1">
      <t>カラダ</t>
    </rPh>
    <rPh sb="3" eb="4">
      <t>イク</t>
    </rPh>
    <rPh sb="6" eb="7">
      <t>シ</t>
    </rPh>
    <rPh sb="9" eb="10">
      <t>セツ</t>
    </rPh>
    <phoneticPr fontId="2"/>
  </si>
  <si>
    <t>登録人員</t>
    <phoneticPr fontId="2"/>
  </si>
  <si>
    <t>貸出冊数　　(冊）</t>
    <rPh sb="7" eb="8">
      <t>サツ</t>
    </rPh>
    <phoneticPr fontId="2"/>
  </si>
  <si>
    <t>プール</t>
    <phoneticPr fontId="2"/>
  </si>
  <si>
    <t>体育館</t>
    <rPh sb="0" eb="3">
      <t>タイイクカン</t>
    </rPh>
    <phoneticPr fontId="2"/>
  </si>
  <si>
    <t>柔道場</t>
    <rPh sb="0" eb="2">
      <t>ジュウドウ</t>
    </rPh>
    <rPh sb="2" eb="3">
      <t>ジョウ</t>
    </rPh>
    <phoneticPr fontId="2"/>
  </si>
  <si>
    <t>剣道場</t>
    <rPh sb="0" eb="2">
      <t>ケンドウ</t>
    </rPh>
    <rPh sb="2" eb="3">
      <t>ジョウ</t>
    </rPh>
    <phoneticPr fontId="2"/>
  </si>
  <si>
    <t>トレーニング室</t>
    <rPh sb="6" eb="7">
      <t>シツ</t>
    </rPh>
    <phoneticPr fontId="2"/>
  </si>
  <si>
    <t>平成26年度</t>
    <phoneticPr fontId="2"/>
  </si>
  <si>
    <t>中央</t>
    <rPh sb="0" eb="2">
      <t>チュウオウ</t>
    </rPh>
    <phoneticPr fontId="2"/>
  </si>
  <si>
    <t>松波分室</t>
    <rPh sb="0" eb="2">
      <t>マツナミ</t>
    </rPh>
    <rPh sb="2" eb="4">
      <t>ブンシツ</t>
    </rPh>
    <phoneticPr fontId="2"/>
  </si>
  <si>
    <t>蘇我</t>
    <rPh sb="0" eb="2">
      <t>ソガ</t>
    </rPh>
    <phoneticPr fontId="2"/>
  </si>
  <si>
    <t>平成26年度</t>
    <phoneticPr fontId="2"/>
  </si>
  <si>
    <t>畑</t>
    <rPh sb="0" eb="1">
      <t>ハタケ</t>
    </rPh>
    <phoneticPr fontId="2"/>
  </si>
  <si>
    <t>平成26年度</t>
    <phoneticPr fontId="2"/>
  </si>
  <si>
    <t>幕張</t>
    <rPh sb="0" eb="2">
      <t>マクハリ</t>
    </rPh>
    <phoneticPr fontId="2"/>
  </si>
  <si>
    <t>花島</t>
    <rPh sb="0" eb="2">
      <t>ハナシマ</t>
    </rPh>
    <phoneticPr fontId="2"/>
  </si>
  <si>
    <t>穴川</t>
    <rPh sb="0" eb="2">
      <t>アナガワ</t>
    </rPh>
    <phoneticPr fontId="2"/>
  </si>
  <si>
    <t>長沼</t>
    <rPh sb="0" eb="2">
      <t>ナガヌマ</t>
    </rPh>
    <phoneticPr fontId="2"/>
  </si>
  <si>
    <t>都賀</t>
    <rPh sb="0" eb="2">
      <t>ツガ</t>
    </rPh>
    <phoneticPr fontId="2"/>
  </si>
  <si>
    <t>平成26年度</t>
    <phoneticPr fontId="2"/>
  </si>
  <si>
    <t>千城台</t>
    <rPh sb="0" eb="1">
      <t>チ</t>
    </rPh>
    <rPh sb="1" eb="2">
      <t>シロ</t>
    </rPh>
    <rPh sb="2" eb="3">
      <t>ダイ</t>
    </rPh>
    <phoneticPr fontId="2"/>
  </si>
  <si>
    <t>土気あすみが丘プラザ</t>
    <rPh sb="0" eb="2">
      <t>トケ</t>
    </rPh>
    <rPh sb="6" eb="7">
      <t>オカ</t>
    </rPh>
    <phoneticPr fontId="2"/>
  </si>
  <si>
    <t>鎌　　　取</t>
  </si>
  <si>
    <t>高　　　洲</t>
  </si>
  <si>
    <t>真　　　砂</t>
  </si>
  <si>
    <r>
      <t>　　資　料　　</t>
    </r>
    <r>
      <rPr>
        <sz val="9"/>
        <rFont val="ＭＳ 明朝"/>
        <family val="1"/>
        <charset val="128"/>
      </rPr>
      <t>市民総務課</t>
    </r>
    <rPh sb="7" eb="9">
      <t>シミン</t>
    </rPh>
    <rPh sb="9" eb="12">
      <t>ソウムカ</t>
    </rPh>
    <phoneticPr fontId="2"/>
  </si>
  <si>
    <t xml:space="preserve">       </t>
    <phoneticPr fontId="2"/>
  </si>
  <si>
    <t>209　幕 張 勤 労 市 民 プ ラ ザ 利 用 状 況</t>
    <rPh sb="4" eb="5">
      <t>マク</t>
    </rPh>
    <rPh sb="6" eb="7">
      <t>ハリ</t>
    </rPh>
    <rPh sb="8" eb="9">
      <t>キン</t>
    </rPh>
    <rPh sb="10" eb="11">
      <t>ロウ</t>
    </rPh>
    <rPh sb="12" eb="13">
      <t>シ</t>
    </rPh>
    <rPh sb="14" eb="15">
      <t>タミ</t>
    </rPh>
    <rPh sb="22" eb="23">
      <t>リ</t>
    </rPh>
    <rPh sb="24" eb="25">
      <t>ヨウ</t>
    </rPh>
    <rPh sb="26" eb="27">
      <t>ジョウ</t>
    </rPh>
    <rPh sb="28" eb="29">
      <t>キョウ</t>
    </rPh>
    <phoneticPr fontId="2"/>
  </si>
  <si>
    <t>文化施設利用件数</t>
    <rPh sb="0" eb="2">
      <t>ブンカ</t>
    </rPh>
    <rPh sb="2" eb="4">
      <t>シセツ</t>
    </rPh>
    <rPh sb="4" eb="6">
      <t>リヨウ</t>
    </rPh>
    <rPh sb="6" eb="8">
      <t>ケンスウ</t>
    </rPh>
    <phoneticPr fontId="2"/>
  </si>
  <si>
    <t>体育施設利用者数</t>
    <rPh sb="0" eb="2">
      <t>タイイク</t>
    </rPh>
    <rPh sb="2" eb="4">
      <t>シセツ</t>
    </rPh>
    <rPh sb="4" eb="6">
      <t>リヨウ</t>
    </rPh>
    <rPh sb="6" eb="7">
      <t>シャ</t>
    </rPh>
    <rPh sb="7" eb="8">
      <t>スウ</t>
    </rPh>
    <phoneticPr fontId="2"/>
  </si>
  <si>
    <t>多目的ホール</t>
    <rPh sb="0" eb="3">
      <t>タモクテキ</t>
    </rPh>
    <phoneticPr fontId="2"/>
  </si>
  <si>
    <t>特別会議室</t>
    <rPh sb="0" eb="2">
      <t>トクベツ</t>
    </rPh>
    <rPh sb="2" eb="5">
      <t>カイギシツ</t>
    </rPh>
    <phoneticPr fontId="2"/>
  </si>
  <si>
    <t>第１会議室</t>
    <rPh sb="0" eb="1">
      <t>ダイ</t>
    </rPh>
    <rPh sb="2" eb="5">
      <t>カイギシツ</t>
    </rPh>
    <phoneticPr fontId="2"/>
  </si>
  <si>
    <t>第２会議室</t>
    <rPh sb="0" eb="1">
      <t>ダイ</t>
    </rPh>
    <rPh sb="2" eb="5">
      <t>カイギシツ</t>
    </rPh>
    <phoneticPr fontId="2"/>
  </si>
  <si>
    <t>教養文化室１・２</t>
    <rPh sb="0" eb="2">
      <t>キョウヨウ</t>
    </rPh>
    <rPh sb="2" eb="4">
      <t>ブンカ</t>
    </rPh>
    <rPh sb="4" eb="5">
      <t>シツ</t>
    </rPh>
    <phoneticPr fontId="2"/>
  </si>
  <si>
    <t>視聴覚室</t>
    <rPh sb="0" eb="3">
      <t>シチョウカク</t>
    </rPh>
    <rPh sb="3" eb="4">
      <t>シツ</t>
    </rPh>
    <phoneticPr fontId="2"/>
  </si>
  <si>
    <t>職業技能   講習室</t>
    <rPh sb="0" eb="2">
      <t>ショクギョウ</t>
    </rPh>
    <rPh sb="2" eb="4">
      <t>ギノウ</t>
    </rPh>
    <rPh sb="7" eb="9">
      <t>コウシュウ</t>
    </rPh>
    <rPh sb="9" eb="10">
      <t>シツ</t>
    </rPh>
    <phoneticPr fontId="2"/>
  </si>
  <si>
    <t>アリーナ</t>
    <phoneticPr fontId="2"/>
  </si>
  <si>
    <t>ミーティング室</t>
    <rPh sb="6" eb="7">
      <t>シツ</t>
    </rPh>
    <phoneticPr fontId="2"/>
  </si>
  <si>
    <t>　　資　料　　産業支援課</t>
    <rPh sb="7" eb="9">
      <t>サンギョウ</t>
    </rPh>
    <rPh sb="9" eb="11">
      <t>シエン</t>
    </rPh>
    <rPh sb="11" eb="12">
      <t>カ</t>
    </rPh>
    <phoneticPr fontId="2"/>
  </si>
  <si>
    <t>経済企画課</t>
    <rPh sb="0" eb="2">
      <t>ケイザイ</t>
    </rPh>
    <rPh sb="2" eb="4">
      <t>キカク</t>
    </rPh>
    <rPh sb="4" eb="5">
      <t>カ</t>
    </rPh>
    <phoneticPr fontId="2"/>
  </si>
  <si>
    <t>208  長 沼 原 勤 労 市 民 プ ラ ザ 利 用 状 況</t>
    <rPh sb="5" eb="6">
      <t>チョウ</t>
    </rPh>
    <rPh sb="7" eb="8">
      <t>ヌマ</t>
    </rPh>
    <rPh sb="9" eb="10">
      <t>ハラ</t>
    </rPh>
    <rPh sb="11" eb="12">
      <t>キン</t>
    </rPh>
    <rPh sb="13" eb="14">
      <t>ロウ</t>
    </rPh>
    <rPh sb="15" eb="16">
      <t>シ</t>
    </rPh>
    <rPh sb="17" eb="18">
      <t>タミ</t>
    </rPh>
    <rPh sb="25" eb="26">
      <t>リ</t>
    </rPh>
    <rPh sb="27" eb="28">
      <t>ヨウ</t>
    </rPh>
    <rPh sb="29" eb="30">
      <t>ジョウ</t>
    </rPh>
    <rPh sb="31" eb="32">
      <t>キョウ</t>
    </rPh>
    <phoneticPr fontId="2"/>
  </si>
  <si>
    <t xml:space="preserve">  </t>
    <phoneticPr fontId="2"/>
  </si>
  <si>
    <t>文  化  施  設  利  用  件  数</t>
    <rPh sb="0" eb="1">
      <t>ブン</t>
    </rPh>
    <rPh sb="3" eb="4">
      <t>カ</t>
    </rPh>
    <rPh sb="6" eb="7">
      <t>セ</t>
    </rPh>
    <rPh sb="9" eb="10">
      <t>セツ</t>
    </rPh>
    <rPh sb="12" eb="13">
      <t>リ</t>
    </rPh>
    <rPh sb="15" eb="16">
      <t>ヨウ</t>
    </rPh>
    <rPh sb="18" eb="19">
      <t>ケン</t>
    </rPh>
    <rPh sb="21" eb="22">
      <t>スウ</t>
    </rPh>
    <phoneticPr fontId="2"/>
  </si>
  <si>
    <t>体 育 施 設 利 用 者 数</t>
    <rPh sb="0" eb="1">
      <t>タイ</t>
    </rPh>
    <rPh sb="2" eb="3">
      <t>イク</t>
    </rPh>
    <rPh sb="4" eb="5">
      <t>セ</t>
    </rPh>
    <rPh sb="6" eb="7">
      <t>セツ</t>
    </rPh>
    <rPh sb="8" eb="9">
      <t>リ</t>
    </rPh>
    <rPh sb="10" eb="11">
      <t>ヨウ</t>
    </rPh>
    <rPh sb="12" eb="13">
      <t>シャ</t>
    </rPh>
    <rPh sb="14" eb="15">
      <t>スウ</t>
    </rPh>
    <phoneticPr fontId="2"/>
  </si>
  <si>
    <t>庭球場
利用者数</t>
    <rPh sb="0" eb="1">
      <t>テイ</t>
    </rPh>
    <rPh sb="1" eb="3">
      <t>キュウジョウ</t>
    </rPh>
    <rPh sb="4" eb="6">
      <t>リヨウ</t>
    </rPh>
    <rPh sb="6" eb="7">
      <t>シャ</t>
    </rPh>
    <rPh sb="7" eb="8">
      <t>スウ</t>
    </rPh>
    <phoneticPr fontId="2"/>
  </si>
  <si>
    <t>運動広場
利用者数</t>
    <rPh sb="0" eb="2">
      <t>ウンドウ</t>
    </rPh>
    <rPh sb="2" eb="4">
      <t>ヒロバ</t>
    </rPh>
    <rPh sb="5" eb="7">
      <t>リヨウ</t>
    </rPh>
    <rPh sb="7" eb="8">
      <t>シャ</t>
    </rPh>
    <rPh sb="8" eb="9">
      <t>スウ</t>
    </rPh>
    <phoneticPr fontId="2"/>
  </si>
  <si>
    <t>創作室</t>
    <rPh sb="0" eb="2">
      <t>ソウサク</t>
    </rPh>
    <rPh sb="2" eb="3">
      <t>シツ</t>
    </rPh>
    <phoneticPr fontId="2"/>
  </si>
  <si>
    <t>会議室</t>
    <rPh sb="0" eb="3">
      <t>カイギシツ</t>
    </rPh>
    <phoneticPr fontId="2"/>
  </si>
  <si>
    <t>講習室</t>
    <rPh sb="0" eb="2">
      <t>コウシュウ</t>
    </rPh>
    <rPh sb="2" eb="3">
      <t>シツ</t>
    </rPh>
    <phoneticPr fontId="2"/>
  </si>
  <si>
    <t>和室</t>
    <rPh sb="0" eb="2">
      <t>ワシツ</t>
    </rPh>
    <phoneticPr fontId="2"/>
  </si>
  <si>
    <t>エアロビクス室</t>
    <rPh sb="6" eb="7">
      <t>シツ</t>
    </rPh>
    <phoneticPr fontId="2"/>
  </si>
  <si>
    <t>207　蘇 我 勤 労 市 民 プ ラ ザ 利 用 状 況</t>
    <rPh sb="4" eb="5">
      <t>ソ</t>
    </rPh>
    <rPh sb="6" eb="7">
      <t>ガ</t>
    </rPh>
    <rPh sb="8" eb="9">
      <t>キン</t>
    </rPh>
    <rPh sb="10" eb="11">
      <t>ロウ</t>
    </rPh>
    <rPh sb="12" eb="13">
      <t>シ</t>
    </rPh>
    <rPh sb="14" eb="15">
      <t>タミ</t>
    </rPh>
    <rPh sb="22" eb="23">
      <t>リ</t>
    </rPh>
    <rPh sb="24" eb="25">
      <t>ヨウ</t>
    </rPh>
    <rPh sb="26" eb="27">
      <t>ジョウ</t>
    </rPh>
    <rPh sb="28" eb="29">
      <t>キョウ</t>
    </rPh>
    <phoneticPr fontId="2"/>
  </si>
  <si>
    <t>各種講習室</t>
    <rPh sb="0" eb="2">
      <t>カクシュ</t>
    </rPh>
    <rPh sb="2" eb="4">
      <t>コウシュウ</t>
    </rPh>
    <rPh sb="4" eb="5">
      <t>シツ</t>
    </rPh>
    <phoneticPr fontId="2"/>
  </si>
  <si>
    <t>大会議室</t>
    <rPh sb="0" eb="1">
      <t>ダイ</t>
    </rPh>
    <rPh sb="1" eb="4">
      <t>カイギシツ</t>
    </rPh>
    <phoneticPr fontId="2"/>
  </si>
  <si>
    <t>多目的室</t>
    <rPh sb="0" eb="3">
      <t>タモクテキ</t>
    </rPh>
    <rPh sb="3" eb="4">
      <t>シツ</t>
    </rPh>
    <phoneticPr fontId="2"/>
  </si>
  <si>
    <t>料理実習室</t>
    <rPh sb="0" eb="2">
      <t>リョウリ</t>
    </rPh>
    <rPh sb="2" eb="5">
      <t>ジッシュウシツ</t>
    </rPh>
    <phoneticPr fontId="2"/>
  </si>
  <si>
    <t>音楽室</t>
    <rPh sb="0" eb="3">
      <t>オンガクシツ</t>
    </rPh>
    <phoneticPr fontId="2"/>
  </si>
  <si>
    <t>アリーナ</t>
    <phoneticPr fontId="2"/>
  </si>
  <si>
    <t>－</t>
    <phoneticPr fontId="2"/>
  </si>
  <si>
    <t>206  公民館利用状況（平成28年度）</t>
    <rPh sb="5" eb="8">
      <t>コウミンカン</t>
    </rPh>
    <rPh sb="8" eb="10">
      <t>リヨウ</t>
    </rPh>
    <rPh sb="10" eb="12">
      <t>ジョウキョウ</t>
    </rPh>
    <rPh sb="13" eb="15">
      <t>ヘイセイ</t>
    </rPh>
    <rPh sb="17" eb="19">
      <t>ネンド</t>
    </rPh>
    <phoneticPr fontId="2"/>
  </si>
  <si>
    <t>部  屋  利  用  等</t>
    <rPh sb="0" eb="1">
      <t>ブ</t>
    </rPh>
    <rPh sb="3" eb="4">
      <t>ヤ</t>
    </rPh>
    <rPh sb="6" eb="7">
      <t>リ</t>
    </rPh>
    <rPh sb="9" eb="10">
      <t>ヨウ</t>
    </rPh>
    <rPh sb="12" eb="13">
      <t>トウ</t>
    </rPh>
    <phoneticPr fontId="2"/>
  </si>
  <si>
    <t>図　    書    　室</t>
    <phoneticPr fontId="2"/>
  </si>
  <si>
    <t>主催事業等　参加者数</t>
    <rPh sb="0" eb="2">
      <t>シュサイ</t>
    </rPh>
    <rPh sb="2" eb="4">
      <t>ジギョウ</t>
    </rPh>
    <rPh sb="4" eb="5">
      <t>トウ</t>
    </rPh>
    <rPh sb="6" eb="9">
      <t>サンカシャ</t>
    </rPh>
    <rPh sb="9" eb="10">
      <t>スウ</t>
    </rPh>
    <phoneticPr fontId="2"/>
  </si>
  <si>
    <t>利用人数</t>
    <rPh sb="0" eb="2">
      <t>リヨウ</t>
    </rPh>
    <rPh sb="2" eb="4">
      <t>ニンズウ</t>
    </rPh>
    <phoneticPr fontId="2"/>
  </si>
  <si>
    <t>延利用回数</t>
    <rPh sb="0" eb="1">
      <t>ノ</t>
    </rPh>
    <rPh sb="1" eb="3">
      <t>リヨウ</t>
    </rPh>
    <rPh sb="3" eb="5">
      <t>カイスウ</t>
    </rPh>
    <phoneticPr fontId="2"/>
  </si>
  <si>
    <t>蔵書冊数</t>
    <rPh sb="0" eb="2">
      <t>ゾウショ</t>
    </rPh>
    <rPh sb="2" eb="3">
      <t>サツ</t>
    </rPh>
    <rPh sb="3" eb="4">
      <t>スウ</t>
    </rPh>
    <phoneticPr fontId="2"/>
  </si>
  <si>
    <t>貸出冊数</t>
    <rPh sb="0" eb="2">
      <t>カシダシ</t>
    </rPh>
    <rPh sb="2" eb="4">
      <t>サツスウ</t>
    </rPh>
    <phoneticPr fontId="2"/>
  </si>
  <si>
    <t>一般</t>
    <rPh sb="0" eb="2">
      <t>イッパン</t>
    </rPh>
    <phoneticPr fontId="2"/>
  </si>
  <si>
    <t>児童</t>
    <rPh sb="0" eb="2">
      <t>ジドウ</t>
    </rPh>
    <phoneticPr fontId="2"/>
  </si>
  <si>
    <t>松ヶ丘</t>
    <rPh sb="0" eb="3">
      <t>マツガオカ</t>
    </rPh>
    <phoneticPr fontId="2"/>
  </si>
  <si>
    <t>生浜</t>
    <rPh sb="0" eb="1">
      <t>セイ</t>
    </rPh>
    <rPh sb="1" eb="2">
      <t>ハマ</t>
    </rPh>
    <phoneticPr fontId="2"/>
  </si>
  <si>
    <t>新宿</t>
    <rPh sb="0" eb="2">
      <t>シンジュク</t>
    </rPh>
    <phoneticPr fontId="2"/>
  </si>
  <si>
    <t>宮崎</t>
    <rPh sb="0" eb="2">
      <t>ミヤザキ</t>
    </rPh>
    <phoneticPr fontId="2"/>
  </si>
  <si>
    <t>葛城</t>
    <rPh sb="0" eb="2">
      <t>カツラギ</t>
    </rPh>
    <phoneticPr fontId="2"/>
  </si>
  <si>
    <t>末広</t>
    <rPh sb="0" eb="2">
      <t>スエヒロ</t>
    </rPh>
    <phoneticPr fontId="2"/>
  </si>
  <si>
    <t>椿森</t>
    <rPh sb="0" eb="1">
      <t>ツバキ</t>
    </rPh>
    <rPh sb="1" eb="2">
      <t>モリ</t>
    </rPh>
    <phoneticPr fontId="2"/>
  </si>
  <si>
    <t>川戸</t>
    <rPh sb="0" eb="2">
      <t>カワド</t>
    </rPh>
    <phoneticPr fontId="2"/>
  </si>
  <si>
    <t>星久喜</t>
    <rPh sb="0" eb="1">
      <t>ホシ</t>
    </rPh>
    <rPh sb="1" eb="2">
      <t>ク</t>
    </rPh>
    <rPh sb="2" eb="3">
      <t>ヨロコ</t>
    </rPh>
    <phoneticPr fontId="2"/>
  </si>
  <si>
    <t>花園</t>
    <rPh sb="0" eb="2">
      <t>ハナゾノ</t>
    </rPh>
    <phoneticPr fontId="2"/>
  </si>
  <si>
    <t>犢橋</t>
    <rPh sb="0" eb="1">
      <t>ドク</t>
    </rPh>
    <rPh sb="1" eb="2">
      <t>ハシ</t>
    </rPh>
    <phoneticPr fontId="2"/>
  </si>
  <si>
    <t>検見川</t>
    <rPh sb="0" eb="3">
      <t>ケミガワ</t>
    </rPh>
    <phoneticPr fontId="2"/>
  </si>
  <si>
    <t>花見川</t>
    <rPh sb="0" eb="3">
      <t>ハナミガワ</t>
    </rPh>
    <phoneticPr fontId="2"/>
  </si>
  <si>
    <t>さつきが丘</t>
    <rPh sb="4" eb="5">
      <t>オカ</t>
    </rPh>
    <phoneticPr fontId="2"/>
  </si>
  <si>
    <t>こてはし台</t>
    <rPh sb="4" eb="5">
      <t>ダイ</t>
    </rPh>
    <phoneticPr fontId="2"/>
  </si>
  <si>
    <t>長作</t>
    <rPh sb="0" eb="1">
      <t>ナガ</t>
    </rPh>
    <rPh sb="1" eb="2">
      <t>サク</t>
    </rPh>
    <phoneticPr fontId="2"/>
  </si>
  <si>
    <t>朝日ヶ丘</t>
    <rPh sb="0" eb="2">
      <t>アサヒ</t>
    </rPh>
    <rPh sb="3" eb="4">
      <t>オカ</t>
    </rPh>
    <phoneticPr fontId="2"/>
  </si>
  <si>
    <t>幕張本郷</t>
    <rPh sb="0" eb="2">
      <t>マクハリ</t>
    </rPh>
    <rPh sb="2" eb="4">
      <t>ホンゴウ</t>
    </rPh>
    <phoneticPr fontId="2"/>
  </si>
  <si>
    <t>小中台</t>
    <rPh sb="0" eb="2">
      <t>コナカ</t>
    </rPh>
    <rPh sb="2" eb="3">
      <t>ダイ</t>
    </rPh>
    <phoneticPr fontId="2"/>
  </si>
  <si>
    <t>黒砂</t>
    <rPh sb="0" eb="2">
      <t>クロスナ</t>
    </rPh>
    <phoneticPr fontId="2"/>
  </si>
  <si>
    <t>轟</t>
    <rPh sb="0" eb="1">
      <t>トドロキ</t>
    </rPh>
    <phoneticPr fontId="2"/>
  </si>
  <si>
    <t>稲毛</t>
    <rPh sb="0" eb="2">
      <t>イナゲ</t>
    </rPh>
    <phoneticPr fontId="2"/>
  </si>
  <si>
    <t>千草台</t>
    <rPh sb="0" eb="2">
      <t>チグサ</t>
    </rPh>
    <rPh sb="2" eb="3">
      <t>ダイ</t>
    </rPh>
    <phoneticPr fontId="2"/>
  </si>
  <si>
    <t>草野</t>
    <rPh sb="0" eb="2">
      <t>クサノ</t>
    </rPh>
    <phoneticPr fontId="2"/>
  </si>
  <si>
    <t>山王</t>
    <rPh sb="0" eb="1">
      <t>ヤマ</t>
    </rPh>
    <rPh sb="1" eb="2">
      <t>オウ</t>
    </rPh>
    <phoneticPr fontId="2"/>
  </si>
  <si>
    <t>緑が丘</t>
    <rPh sb="0" eb="1">
      <t>ミドリ</t>
    </rPh>
    <rPh sb="2" eb="3">
      <t>オカ</t>
    </rPh>
    <phoneticPr fontId="2"/>
  </si>
  <si>
    <t>更科</t>
    <rPh sb="0" eb="2">
      <t>サラシナ</t>
    </rPh>
    <phoneticPr fontId="2"/>
  </si>
  <si>
    <t>白井</t>
    <rPh sb="0" eb="2">
      <t>シロイ</t>
    </rPh>
    <phoneticPr fontId="2"/>
  </si>
  <si>
    <r>
      <t>加</t>
    </r>
    <r>
      <rPr>
        <sz val="9"/>
        <rFont val="ＭＳ 明朝"/>
        <family val="1"/>
        <charset val="128"/>
      </rPr>
      <t>曽利</t>
    </r>
    <rPh sb="0" eb="3">
      <t>カソリ</t>
    </rPh>
    <phoneticPr fontId="2"/>
  </si>
  <si>
    <t>大宮</t>
    <rPh sb="0" eb="2">
      <t>オオミヤ</t>
    </rPh>
    <phoneticPr fontId="2"/>
  </si>
  <si>
    <t>みつわ台</t>
    <rPh sb="3" eb="4">
      <t>ダイ</t>
    </rPh>
    <phoneticPr fontId="2"/>
  </si>
  <si>
    <t>若松</t>
    <rPh sb="0" eb="1">
      <t>ワカ</t>
    </rPh>
    <rPh sb="1" eb="2">
      <t>マツ</t>
    </rPh>
    <phoneticPr fontId="2"/>
  </si>
  <si>
    <t>桜木</t>
    <rPh sb="0" eb="2">
      <t>サクラギ</t>
    </rPh>
    <phoneticPr fontId="2"/>
  </si>
  <si>
    <t>誉田</t>
    <rPh sb="0" eb="2">
      <t>ホンダ</t>
    </rPh>
    <phoneticPr fontId="2"/>
  </si>
  <si>
    <t>椎名</t>
    <rPh sb="0" eb="2">
      <t>シイナ</t>
    </rPh>
    <phoneticPr fontId="2"/>
  </si>
  <si>
    <t>土気</t>
    <rPh sb="0" eb="2">
      <t>トケ</t>
    </rPh>
    <phoneticPr fontId="2"/>
  </si>
  <si>
    <t>越智</t>
    <rPh sb="0" eb="2">
      <t>オチ</t>
    </rPh>
    <phoneticPr fontId="2"/>
  </si>
  <si>
    <t>おゆみ野</t>
    <rPh sb="3" eb="4">
      <t>ノ</t>
    </rPh>
    <phoneticPr fontId="2"/>
  </si>
  <si>
    <t>稲浜</t>
    <rPh sb="0" eb="1">
      <t>イナ</t>
    </rPh>
    <rPh sb="1" eb="2">
      <t>ハマ</t>
    </rPh>
    <phoneticPr fontId="2"/>
  </si>
  <si>
    <t>幕張西</t>
    <rPh sb="0" eb="2">
      <t>マクハリ</t>
    </rPh>
    <rPh sb="2" eb="3">
      <t>ニシ</t>
    </rPh>
    <phoneticPr fontId="2"/>
  </si>
  <si>
    <t>磯辺</t>
    <rPh sb="0" eb="2">
      <t>イソベ</t>
    </rPh>
    <phoneticPr fontId="2"/>
  </si>
  <si>
    <t>幸町</t>
    <rPh sb="0" eb="1">
      <t>サイワ</t>
    </rPh>
    <rPh sb="1" eb="2">
      <t>マチ</t>
    </rPh>
    <phoneticPr fontId="2"/>
  </si>
  <si>
    <t>高浜</t>
    <rPh sb="0" eb="2">
      <t>タカハマ</t>
    </rPh>
    <phoneticPr fontId="2"/>
  </si>
  <si>
    <t>打瀬</t>
    <rPh sb="0" eb="1">
      <t>ウ</t>
    </rPh>
    <rPh sb="1" eb="2">
      <t>セ</t>
    </rPh>
    <phoneticPr fontId="2"/>
  </si>
  <si>
    <t>　　資　料　　生涯学習振興課</t>
    <rPh sb="7" eb="9">
      <t>ショウガイ</t>
    </rPh>
    <rPh sb="9" eb="11">
      <t>ガクシュウ</t>
    </rPh>
    <rPh sb="11" eb="13">
      <t>シンコウ</t>
    </rPh>
    <phoneticPr fontId="2"/>
  </si>
  <si>
    <t>　（注） 1) 主催事業等参加者数には、行政区単位事業の参加者を含まない。</t>
    <rPh sb="8" eb="10">
      <t>シュサイ</t>
    </rPh>
    <rPh sb="10" eb="12">
      <t>ジギョウ</t>
    </rPh>
    <rPh sb="12" eb="13">
      <t>トウ</t>
    </rPh>
    <rPh sb="13" eb="16">
      <t>サンカシャ</t>
    </rPh>
    <rPh sb="16" eb="17">
      <t>スウ</t>
    </rPh>
    <rPh sb="20" eb="23">
      <t>ギョウセイク</t>
    </rPh>
    <rPh sb="23" eb="25">
      <t>タンイ</t>
    </rPh>
    <rPh sb="25" eb="27">
      <t>ジギョウ</t>
    </rPh>
    <rPh sb="28" eb="31">
      <t>サンカシャ</t>
    </rPh>
    <rPh sb="32" eb="33">
      <t>フク</t>
    </rPh>
    <phoneticPr fontId="2"/>
  </si>
  <si>
    <t xml:space="preserve">         2) 蔵書冊数は、年度末現在である。 </t>
    <phoneticPr fontId="2"/>
  </si>
  <si>
    <t>205  文 化 交 流 プ ラ ザ 利 用 状 況</t>
    <rPh sb="5" eb="6">
      <t>ブン</t>
    </rPh>
    <rPh sb="7" eb="8">
      <t>カ</t>
    </rPh>
    <rPh sb="9" eb="10">
      <t>コウ</t>
    </rPh>
    <rPh sb="11" eb="12">
      <t>ナガレ</t>
    </rPh>
    <rPh sb="19" eb="20">
      <t>リ</t>
    </rPh>
    <rPh sb="21" eb="22">
      <t>ヨウ</t>
    </rPh>
    <rPh sb="23" eb="24">
      <t>ジョウ</t>
    </rPh>
    <rPh sb="25" eb="26">
      <t>キョウ</t>
    </rPh>
    <phoneticPr fontId="2"/>
  </si>
  <si>
    <t>（単位　件）</t>
  </si>
  <si>
    <t>総　数</t>
    <phoneticPr fontId="2"/>
  </si>
  <si>
    <t>ホール</t>
    <phoneticPr fontId="2"/>
  </si>
  <si>
    <t>第１
リハーサル室</t>
    <rPh sb="0" eb="1">
      <t>ダイ</t>
    </rPh>
    <phoneticPr fontId="2"/>
  </si>
  <si>
    <t>第２
リハーサル室</t>
    <rPh sb="0" eb="1">
      <t>ダイ</t>
    </rPh>
    <phoneticPr fontId="2"/>
  </si>
  <si>
    <t xml:space="preserve"> </t>
    <phoneticPr fontId="2"/>
  </si>
  <si>
    <t xml:space="preserve">   29年１</t>
    <phoneticPr fontId="2"/>
  </si>
  <si>
    <t>　　資　料　　文化振興課</t>
    <rPh sb="9" eb="11">
      <t>シンコウ</t>
    </rPh>
    <rPh sb="11" eb="12">
      <t>カ</t>
    </rPh>
    <phoneticPr fontId="2"/>
  </si>
  <si>
    <t>204  美 浜 文 化 ホ ー ル 利 用 状 況</t>
    <rPh sb="5" eb="6">
      <t>ビ</t>
    </rPh>
    <rPh sb="7" eb="8">
      <t>ハマ</t>
    </rPh>
    <rPh sb="9" eb="10">
      <t>ブン</t>
    </rPh>
    <rPh sb="11" eb="12">
      <t>カ</t>
    </rPh>
    <rPh sb="19" eb="20">
      <t>リ</t>
    </rPh>
    <rPh sb="21" eb="22">
      <t>ヨウ</t>
    </rPh>
    <rPh sb="23" eb="24">
      <t>ジョウ</t>
    </rPh>
    <rPh sb="25" eb="26">
      <t>キョウ</t>
    </rPh>
    <phoneticPr fontId="2"/>
  </si>
  <si>
    <t>ホ　　ー　　ル</t>
    <phoneticPr fontId="2"/>
  </si>
  <si>
    <t>音楽ホール</t>
    <rPh sb="0" eb="2">
      <t>オンガク</t>
    </rPh>
    <phoneticPr fontId="2"/>
  </si>
  <si>
    <t>リハーサル室</t>
    <phoneticPr fontId="2"/>
  </si>
  <si>
    <t>第１スタジオ</t>
    <phoneticPr fontId="2"/>
  </si>
  <si>
    <t>第２スタジオ</t>
    <phoneticPr fontId="2"/>
  </si>
  <si>
    <t>音　　楽</t>
    <phoneticPr fontId="2"/>
  </si>
  <si>
    <t>演　　劇</t>
    <phoneticPr fontId="2"/>
  </si>
  <si>
    <t>舞　　踊</t>
    <rPh sb="3" eb="4">
      <t>オド</t>
    </rPh>
    <phoneticPr fontId="2"/>
  </si>
  <si>
    <t>大会講演会</t>
    <phoneticPr fontId="2"/>
  </si>
  <si>
    <t>映画美術</t>
    <phoneticPr fontId="2"/>
  </si>
  <si>
    <t>その他</t>
  </si>
  <si>
    <t>203  若 葉 文 化 ホ ー ル 利 用 状 況</t>
    <rPh sb="5" eb="6">
      <t>ワカ</t>
    </rPh>
    <rPh sb="7" eb="8">
      <t>ハ</t>
    </rPh>
    <rPh sb="9" eb="10">
      <t>ブン</t>
    </rPh>
    <rPh sb="11" eb="12">
      <t>カ</t>
    </rPh>
    <rPh sb="19" eb="20">
      <t>リ</t>
    </rPh>
    <rPh sb="21" eb="22">
      <t>ヨウ</t>
    </rPh>
    <rPh sb="23" eb="24">
      <t>ジョウ</t>
    </rPh>
    <rPh sb="25" eb="26">
      <t>キョウ</t>
    </rPh>
    <phoneticPr fontId="2"/>
  </si>
  <si>
    <t>総　数</t>
    <phoneticPr fontId="2"/>
  </si>
  <si>
    <t>ホ　　ー　　ル</t>
    <phoneticPr fontId="2"/>
  </si>
  <si>
    <t>第１
リハーサル室</t>
    <phoneticPr fontId="2"/>
  </si>
  <si>
    <t>第２
リハーサル室</t>
    <phoneticPr fontId="2"/>
  </si>
  <si>
    <t>音　　楽</t>
    <phoneticPr fontId="2"/>
  </si>
  <si>
    <t>演　　劇</t>
    <phoneticPr fontId="2"/>
  </si>
  <si>
    <t>大会講演会</t>
    <phoneticPr fontId="2"/>
  </si>
  <si>
    <t>映画美術</t>
    <phoneticPr fontId="2"/>
  </si>
  <si>
    <t xml:space="preserve"> 　 　 ４月</t>
    <phoneticPr fontId="2"/>
  </si>
  <si>
    <t xml:space="preserve">       ５</t>
    <phoneticPr fontId="2"/>
  </si>
  <si>
    <t xml:space="preserve">       10</t>
    <phoneticPr fontId="2"/>
  </si>
  <si>
    <t xml:space="preserve">       11</t>
    <phoneticPr fontId="2"/>
  </si>
  <si>
    <t xml:space="preserve">       12</t>
    <phoneticPr fontId="2"/>
  </si>
  <si>
    <t xml:space="preserve">   29年１</t>
    <phoneticPr fontId="2"/>
  </si>
  <si>
    <t xml:space="preserve">       ２</t>
    <phoneticPr fontId="2"/>
  </si>
  <si>
    <t xml:space="preserve">       ３</t>
    <phoneticPr fontId="2"/>
  </si>
  <si>
    <t>（注）平成26年11月から平成27年３月まで、空調設備工事のため休館。</t>
    <rPh sb="1" eb="2">
      <t>チュウ</t>
    </rPh>
    <rPh sb="3" eb="5">
      <t>ヘイセイ</t>
    </rPh>
    <rPh sb="7" eb="8">
      <t>ネン</t>
    </rPh>
    <rPh sb="10" eb="11">
      <t>ガツ</t>
    </rPh>
    <rPh sb="13" eb="15">
      <t>ヘイセイ</t>
    </rPh>
    <rPh sb="17" eb="18">
      <t>ネン</t>
    </rPh>
    <rPh sb="19" eb="20">
      <t>ガツ</t>
    </rPh>
    <rPh sb="23" eb="25">
      <t>クウチョウ</t>
    </rPh>
    <rPh sb="25" eb="27">
      <t>セツビ</t>
    </rPh>
    <rPh sb="27" eb="29">
      <t>コウジ</t>
    </rPh>
    <rPh sb="32" eb="34">
      <t>キュウカン</t>
    </rPh>
    <phoneticPr fontId="2"/>
  </si>
  <si>
    <t>202  ハ ー モ ニ ー プ ラ ザ 利 用 状 況</t>
    <rPh sb="21" eb="22">
      <t>リ</t>
    </rPh>
    <rPh sb="23" eb="24">
      <t>ヨウ</t>
    </rPh>
    <rPh sb="25" eb="26">
      <t>ジョウ</t>
    </rPh>
    <rPh sb="27" eb="28">
      <t>キョウ</t>
    </rPh>
    <phoneticPr fontId="2"/>
  </si>
  <si>
    <t>（単位　人）</t>
    <rPh sb="4" eb="5">
      <t>ヒト</t>
    </rPh>
    <phoneticPr fontId="2"/>
  </si>
  <si>
    <t>男　　　　　女　　　　　共　　　　　同　　　　　参　　　　　画　　　　　セ　　　　　ン　　　　　タ　　　　　ー</t>
    <rPh sb="0" eb="1">
      <t>オトコ</t>
    </rPh>
    <rPh sb="6" eb="7">
      <t>オンナ</t>
    </rPh>
    <rPh sb="12" eb="13">
      <t>トモ</t>
    </rPh>
    <rPh sb="18" eb="19">
      <t>ドウ</t>
    </rPh>
    <rPh sb="24" eb="25">
      <t>サン</t>
    </rPh>
    <rPh sb="30" eb="31">
      <t>カク</t>
    </rPh>
    <phoneticPr fontId="2"/>
  </si>
  <si>
    <t>障害者福祉センター</t>
    <rPh sb="0" eb="3">
      <t>ショウガイシャ</t>
    </rPh>
    <rPh sb="3" eb="5">
      <t>フクシ</t>
    </rPh>
    <phoneticPr fontId="2"/>
  </si>
  <si>
    <t>計</t>
    <phoneticPr fontId="2"/>
  </si>
  <si>
    <t>研修室Ａ１</t>
    <rPh sb="0" eb="3">
      <t>ケンシュウシツ</t>
    </rPh>
    <phoneticPr fontId="2"/>
  </si>
  <si>
    <t>研修室Ａ２</t>
    <rPh sb="0" eb="3">
      <t>ケンシュウシツ</t>
    </rPh>
    <phoneticPr fontId="2"/>
  </si>
  <si>
    <t>研修室Ａ３</t>
    <rPh sb="0" eb="3">
      <t>ケンシュウシツ</t>
    </rPh>
    <phoneticPr fontId="2"/>
  </si>
  <si>
    <t>スタジオＡ</t>
    <phoneticPr fontId="2"/>
  </si>
  <si>
    <t>料理実習室Ａ</t>
    <rPh sb="0" eb="2">
      <t>リョウリ</t>
    </rPh>
    <rPh sb="2" eb="5">
      <t>ジッシュウシツ</t>
    </rPh>
    <phoneticPr fontId="2"/>
  </si>
  <si>
    <t>和室１</t>
    <rPh sb="0" eb="2">
      <t>ワシツ</t>
    </rPh>
    <phoneticPr fontId="2"/>
  </si>
  <si>
    <t>和室２</t>
    <rPh sb="0" eb="2">
      <t>ワシツ</t>
    </rPh>
    <phoneticPr fontId="2"/>
  </si>
  <si>
    <t>茶室１</t>
    <rPh sb="0" eb="2">
      <t>チャシツ</t>
    </rPh>
    <phoneticPr fontId="2"/>
  </si>
  <si>
    <t>茶室２</t>
    <rPh sb="0" eb="2">
      <t>チャシツ</t>
    </rPh>
    <phoneticPr fontId="2"/>
  </si>
  <si>
    <t>フィットネ
ス ル ーム</t>
    <phoneticPr fontId="2"/>
  </si>
  <si>
    <t>イベント
ホ ー ル</t>
    <phoneticPr fontId="2"/>
  </si>
  <si>
    <t>託児室</t>
    <rPh sb="0" eb="3">
      <t>タクジシツ</t>
    </rPh>
    <phoneticPr fontId="2"/>
  </si>
  <si>
    <t>展示ｺｰﾅｰ</t>
    <rPh sb="0" eb="2">
      <t>テンジ</t>
    </rPh>
    <phoneticPr fontId="2"/>
  </si>
  <si>
    <t>多目的
ホール</t>
    <rPh sb="0" eb="3">
      <t>タモクテキ</t>
    </rPh>
    <phoneticPr fontId="2"/>
  </si>
  <si>
    <t>屋外スポ
ーツ広場</t>
    <rPh sb="0" eb="2">
      <t>オクガイ</t>
    </rPh>
    <rPh sb="7" eb="9">
      <t>ヒロバ</t>
    </rPh>
    <phoneticPr fontId="2"/>
  </si>
  <si>
    <t xml:space="preserve"> 　 　 ４月</t>
    <phoneticPr fontId="2"/>
  </si>
  <si>
    <t xml:space="preserve">       ５</t>
    <phoneticPr fontId="2"/>
  </si>
  <si>
    <t xml:space="preserve">       10</t>
    <phoneticPr fontId="2"/>
  </si>
  <si>
    <t xml:space="preserve">       11</t>
    <phoneticPr fontId="2"/>
  </si>
  <si>
    <t xml:space="preserve">       12</t>
    <phoneticPr fontId="2"/>
  </si>
  <si>
    <t xml:space="preserve">   29年１</t>
    <rPh sb="5" eb="6">
      <t>ネン</t>
    </rPh>
    <phoneticPr fontId="2"/>
  </si>
  <si>
    <t xml:space="preserve">       ２</t>
    <phoneticPr fontId="2"/>
  </si>
  <si>
    <t xml:space="preserve">       ３</t>
    <phoneticPr fontId="2"/>
  </si>
  <si>
    <t xml:space="preserve">  　資　料　　男女共同参画課 、障害福祉サービス課</t>
    <rPh sb="8" eb="10">
      <t>ダンジョ</t>
    </rPh>
    <rPh sb="10" eb="12">
      <t>キョウドウ</t>
    </rPh>
    <rPh sb="12" eb="14">
      <t>サンカク</t>
    </rPh>
    <rPh sb="14" eb="15">
      <t>カ</t>
    </rPh>
    <rPh sb="17" eb="19">
      <t>ショウガイ</t>
    </rPh>
    <rPh sb="19" eb="21">
      <t>フクシ</t>
    </rPh>
    <rPh sb="25" eb="26">
      <t>カ</t>
    </rPh>
    <phoneticPr fontId="2"/>
  </si>
  <si>
    <t>201  文 化 セ ン タ ー 利 用 状 況</t>
    <rPh sb="5" eb="6">
      <t>ブン</t>
    </rPh>
    <rPh sb="7" eb="8">
      <t>カ</t>
    </rPh>
    <rPh sb="17" eb="18">
      <t>リ</t>
    </rPh>
    <rPh sb="19" eb="20">
      <t>ヨウ</t>
    </rPh>
    <rPh sb="21" eb="22">
      <t>ジョウ</t>
    </rPh>
    <rPh sb="23" eb="24">
      <t>キョウ</t>
    </rPh>
    <phoneticPr fontId="2"/>
  </si>
  <si>
    <t>総　　数</t>
    <phoneticPr fontId="2"/>
  </si>
  <si>
    <t>ホ　               　ー               　　ル</t>
    <phoneticPr fontId="2"/>
  </si>
  <si>
    <t>セミナー室</t>
  </si>
  <si>
    <t>第１
リハーサル室</t>
    <phoneticPr fontId="2"/>
  </si>
  <si>
    <t>第２
リハーサル室</t>
    <phoneticPr fontId="2"/>
  </si>
  <si>
    <t xml:space="preserve">第１
スタジオ     </t>
    <phoneticPr fontId="2"/>
  </si>
  <si>
    <t xml:space="preserve">第２
スタジオ     </t>
    <phoneticPr fontId="2"/>
  </si>
  <si>
    <t>レ  コ ー
ディング室</t>
    <phoneticPr fontId="2"/>
  </si>
  <si>
    <t>市民サロン</t>
  </si>
  <si>
    <t>和　　室</t>
    <phoneticPr fontId="2"/>
  </si>
  <si>
    <t>会　議　室</t>
  </si>
  <si>
    <t>音　　楽</t>
    <phoneticPr fontId="2"/>
  </si>
  <si>
    <t>演　　劇</t>
    <phoneticPr fontId="2"/>
  </si>
  <si>
    <t>大会講演会</t>
    <phoneticPr fontId="2"/>
  </si>
  <si>
    <t>映画美術</t>
    <phoneticPr fontId="2"/>
  </si>
  <si>
    <t>そ　の　他</t>
  </si>
  <si>
    <t xml:space="preserve">  　資　料　　文化振興課</t>
    <rPh sb="12" eb="13">
      <t>カ</t>
    </rPh>
    <phoneticPr fontId="2"/>
  </si>
  <si>
    <t>（注）ホールは、平成27年２月から３月にかけて調光ユニット改修工事のため貸出中止期間あり。</t>
    <rPh sb="1" eb="2">
      <t>チュウ</t>
    </rPh>
    <rPh sb="8" eb="10">
      <t>ヘイセイ</t>
    </rPh>
    <rPh sb="12" eb="13">
      <t>ネン</t>
    </rPh>
    <rPh sb="14" eb="15">
      <t>ガツ</t>
    </rPh>
    <rPh sb="18" eb="19">
      <t>ガツ</t>
    </rPh>
    <rPh sb="23" eb="24">
      <t>チョウ</t>
    </rPh>
    <rPh sb="24" eb="25">
      <t>ヒカリ</t>
    </rPh>
    <rPh sb="29" eb="31">
      <t>カイシュウ</t>
    </rPh>
    <rPh sb="31" eb="33">
      <t>コウジ</t>
    </rPh>
    <rPh sb="36" eb="38">
      <t>カシダシ</t>
    </rPh>
    <rPh sb="38" eb="40">
      <t>チュウシ</t>
    </rPh>
    <rPh sb="40" eb="42">
      <t>キカン</t>
    </rPh>
    <phoneticPr fontId="2"/>
  </si>
  <si>
    <t>200  市 民 会 館 利 用 状 況</t>
    <rPh sb="5" eb="6">
      <t>シ</t>
    </rPh>
    <rPh sb="7" eb="8">
      <t>ミン</t>
    </rPh>
    <rPh sb="9" eb="10">
      <t>カイ</t>
    </rPh>
    <rPh sb="11" eb="12">
      <t>カン</t>
    </rPh>
    <rPh sb="13" eb="14">
      <t>リ</t>
    </rPh>
    <rPh sb="15" eb="16">
      <t>ヨウ</t>
    </rPh>
    <rPh sb="17" eb="18">
      <t>ジョウ</t>
    </rPh>
    <rPh sb="19" eb="20">
      <t>キョウ</t>
    </rPh>
    <phoneticPr fontId="2"/>
  </si>
  <si>
    <t>総　　数</t>
    <phoneticPr fontId="2"/>
  </si>
  <si>
    <t>大　          ホ          　ー          　ル</t>
    <phoneticPr fontId="2"/>
  </si>
  <si>
    <t>小　　　　　ホ　　　　　ー　　　　　ル</t>
    <phoneticPr fontId="2"/>
  </si>
  <si>
    <t>特別会議室</t>
  </si>
  <si>
    <t>音　　楽</t>
    <phoneticPr fontId="2"/>
  </si>
  <si>
    <t>演　　劇</t>
    <phoneticPr fontId="2"/>
  </si>
  <si>
    <t>舞　　踊</t>
    <rPh sb="0" eb="1">
      <t>マイ</t>
    </rPh>
    <rPh sb="3" eb="4">
      <t>オド</t>
    </rPh>
    <phoneticPr fontId="2"/>
  </si>
  <si>
    <t>大会講演会</t>
    <phoneticPr fontId="2"/>
  </si>
  <si>
    <t>映画美術</t>
    <phoneticPr fontId="2"/>
  </si>
  <si>
    <t xml:space="preserve"> 　 　 ４月</t>
    <phoneticPr fontId="2"/>
  </si>
  <si>
    <t xml:space="preserve">       ５</t>
    <phoneticPr fontId="2"/>
  </si>
  <si>
    <t xml:space="preserve">       ６</t>
    <phoneticPr fontId="2"/>
  </si>
  <si>
    <t xml:space="preserve">       ７</t>
    <phoneticPr fontId="2"/>
  </si>
  <si>
    <t xml:space="preserve">       ８</t>
    <phoneticPr fontId="2"/>
  </si>
  <si>
    <t xml:space="preserve">       ９</t>
    <phoneticPr fontId="2"/>
  </si>
  <si>
    <t xml:space="preserve">       10</t>
    <phoneticPr fontId="2"/>
  </si>
  <si>
    <t xml:space="preserve">       ２</t>
    <phoneticPr fontId="2"/>
  </si>
  <si>
    <t xml:space="preserve">       ３</t>
    <phoneticPr fontId="2"/>
  </si>
  <si>
    <t>（注）平成27年10月22日から平成28年3月31日まで吊天井改修工事による休館のため貸出なし。</t>
    <rPh sb="13" eb="14">
      <t>ヒ</t>
    </rPh>
    <rPh sb="16" eb="18">
      <t>ヘイセイ</t>
    </rPh>
    <rPh sb="20" eb="21">
      <t>ネン</t>
    </rPh>
    <rPh sb="25" eb="26">
      <t>ヒ</t>
    </rPh>
    <rPh sb="28" eb="29">
      <t>ツリ</t>
    </rPh>
    <rPh sb="29" eb="31">
      <t>テンジョウ</t>
    </rPh>
    <rPh sb="31" eb="33">
      <t>カイシュウ</t>
    </rPh>
    <rPh sb="33" eb="35">
      <t>コウジ</t>
    </rPh>
    <rPh sb="38" eb="40">
      <t>キュウカン</t>
    </rPh>
    <rPh sb="43" eb="45">
      <t>カシダシ</t>
    </rPh>
    <phoneticPr fontId="2"/>
  </si>
  <si>
    <t>199  県 立 中 央 図 書 館</t>
    <rPh sb="5" eb="6">
      <t>ケン</t>
    </rPh>
    <rPh sb="7" eb="8">
      <t>リツ</t>
    </rPh>
    <rPh sb="9" eb="10">
      <t>ナカ</t>
    </rPh>
    <rPh sb="11" eb="12">
      <t>ヒサシ</t>
    </rPh>
    <rPh sb="13" eb="14">
      <t>ズ</t>
    </rPh>
    <rPh sb="15" eb="16">
      <t>ショ</t>
    </rPh>
    <rPh sb="17" eb="18">
      <t>カン</t>
    </rPh>
    <phoneticPr fontId="2"/>
  </si>
  <si>
    <t>(1) 　蔵  書  冊  数 ･･････(各年度末現在)</t>
    <rPh sb="5" eb="6">
      <t>クラ</t>
    </rPh>
    <rPh sb="8" eb="9">
      <t>ショ</t>
    </rPh>
    <rPh sb="11" eb="12">
      <t>サツ</t>
    </rPh>
    <rPh sb="14" eb="15">
      <t>カズ</t>
    </rPh>
    <rPh sb="23" eb="26">
      <t>カクネンド</t>
    </rPh>
    <rPh sb="26" eb="27">
      <t>マツ</t>
    </rPh>
    <rPh sb="27" eb="29">
      <t>ゲンザイ</t>
    </rPh>
    <phoneticPr fontId="2"/>
  </si>
  <si>
    <t>総　　数</t>
  </si>
  <si>
    <t>蔵　　　　　　　　　　　　　書　　　　　　　　　　　　　冊　　　　　　　　　　　　　数</t>
    <rPh sb="28" eb="29">
      <t>サツ</t>
    </rPh>
    <rPh sb="42" eb="43">
      <t>カズ</t>
    </rPh>
    <phoneticPr fontId="2"/>
  </si>
  <si>
    <t>分　　　　　　　　　　類　　　　　　　　　　別</t>
    <rPh sb="0" eb="1">
      <t>ブン</t>
    </rPh>
    <rPh sb="11" eb="12">
      <t>タグイ</t>
    </rPh>
    <rPh sb="22" eb="23">
      <t>ベツ</t>
    </rPh>
    <phoneticPr fontId="2"/>
  </si>
  <si>
    <t>本　　館</t>
  </si>
  <si>
    <t>読書会用資料</t>
    <rPh sb="0" eb="3">
      <t>ドクショカイ</t>
    </rPh>
    <rPh sb="3" eb="4">
      <t>ヨウ</t>
    </rPh>
    <rPh sb="4" eb="6">
      <t>シリョウ</t>
    </rPh>
    <phoneticPr fontId="2"/>
  </si>
  <si>
    <t>郷土資料</t>
  </si>
  <si>
    <t>マイクロ資料</t>
    <rPh sb="4" eb="6">
      <t>シリョウ</t>
    </rPh>
    <phoneticPr fontId="2"/>
  </si>
  <si>
    <t>視聴覚資料</t>
  </si>
  <si>
    <t>総　　記</t>
  </si>
  <si>
    <t>哲　　学</t>
  </si>
  <si>
    <t>歴　　史</t>
    <phoneticPr fontId="2"/>
  </si>
  <si>
    <t>社会科学</t>
    <phoneticPr fontId="2"/>
  </si>
  <si>
    <t>自然科学</t>
    <phoneticPr fontId="2"/>
  </si>
  <si>
    <t>技　　術</t>
    <phoneticPr fontId="2"/>
  </si>
  <si>
    <t>産　　業</t>
    <phoneticPr fontId="2"/>
  </si>
  <si>
    <t>芸　　術</t>
    <phoneticPr fontId="2"/>
  </si>
  <si>
    <t>言　　語</t>
    <phoneticPr fontId="2"/>
  </si>
  <si>
    <t>文　　学</t>
    <phoneticPr fontId="2"/>
  </si>
  <si>
    <t>児　　童</t>
    <phoneticPr fontId="2"/>
  </si>
  <si>
    <t>年度</t>
  </si>
  <si>
    <t>　　資　料　　千葉県立中央図書館　</t>
    <phoneticPr fontId="2"/>
  </si>
  <si>
    <t>(2) 　入 館 者 数 及 び 図 書 貸 出 冊 数</t>
    <rPh sb="5" eb="6">
      <t>イリ</t>
    </rPh>
    <rPh sb="7" eb="8">
      <t>カン</t>
    </rPh>
    <rPh sb="9" eb="10">
      <t>シャ</t>
    </rPh>
    <rPh sb="11" eb="12">
      <t>スウ</t>
    </rPh>
    <rPh sb="13" eb="14">
      <t>オヨ</t>
    </rPh>
    <rPh sb="17" eb="18">
      <t>ズ</t>
    </rPh>
    <rPh sb="19" eb="20">
      <t>ショ</t>
    </rPh>
    <rPh sb="21" eb="22">
      <t>カシ</t>
    </rPh>
    <rPh sb="23" eb="24">
      <t>デ</t>
    </rPh>
    <rPh sb="25" eb="26">
      <t>サツ</t>
    </rPh>
    <rPh sb="27" eb="28">
      <t>カズ</t>
    </rPh>
    <phoneticPr fontId="2"/>
  </si>
  <si>
    <t>入館者
総　数</t>
    <phoneticPr fontId="2"/>
  </si>
  <si>
    <t>分　　　　　　　類　　　　　　　別　　　　　　　の　　　　　　　貸　　　　　　　出　　　　　　　冊　　　　　　　数</t>
    <phoneticPr fontId="2"/>
  </si>
  <si>
    <t>総　　記</t>
    <phoneticPr fontId="2"/>
  </si>
  <si>
    <t>哲　　学</t>
    <phoneticPr fontId="2"/>
  </si>
  <si>
    <t>歴　　史</t>
    <phoneticPr fontId="2"/>
  </si>
  <si>
    <t>社会科学</t>
    <phoneticPr fontId="2"/>
  </si>
  <si>
    <t>自然科学</t>
    <phoneticPr fontId="2"/>
  </si>
  <si>
    <t>技　　術</t>
    <phoneticPr fontId="2"/>
  </si>
  <si>
    <t>産　　業</t>
    <phoneticPr fontId="2"/>
  </si>
  <si>
    <t>芸　　術</t>
    <phoneticPr fontId="2"/>
  </si>
  <si>
    <t>言　　語</t>
    <phoneticPr fontId="2"/>
  </si>
  <si>
    <t>文　　学</t>
    <phoneticPr fontId="2"/>
  </si>
  <si>
    <t>児　　童</t>
    <phoneticPr fontId="2"/>
  </si>
  <si>
    <t>外国語図書</t>
  </si>
  <si>
    <t>大活字本</t>
    <phoneticPr fontId="2"/>
  </si>
  <si>
    <t>録音・点字</t>
    <rPh sb="0" eb="2">
      <t>ロクオン</t>
    </rPh>
    <rPh sb="3" eb="5">
      <t>テンジ</t>
    </rPh>
    <phoneticPr fontId="2"/>
  </si>
  <si>
    <t>他館借受資料</t>
    <phoneticPr fontId="2"/>
  </si>
  <si>
    <t>　４月</t>
    <phoneticPr fontId="2"/>
  </si>
  <si>
    <t>　５</t>
    <phoneticPr fontId="2"/>
  </si>
  <si>
    <t>　６</t>
    <phoneticPr fontId="2"/>
  </si>
  <si>
    <t>　７</t>
    <phoneticPr fontId="2"/>
  </si>
  <si>
    <t>　８</t>
    <phoneticPr fontId="2"/>
  </si>
  <si>
    <t>　９</t>
    <phoneticPr fontId="2"/>
  </si>
  <si>
    <t>　10</t>
    <phoneticPr fontId="2"/>
  </si>
  <si>
    <t>　11</t>
    <phoneticPr fontId="2"/>
  </si>
  <si>
    <t>　12</t>
    <phoneticPr fontId="2"/>
  </si>
  <si>
    <t>　２</t>
    <phoneticPr fontId="2"/>
  </si>
  <si>
    <t>　３</t>
    <phoneticPr fontId="2"/>
  </si>
  <si>
    <t>　　資　料　　千葉県立中央図書館　（注）図書館未設置市町村支援用資料の貸出冊数は含まない。</t>
  </si>
  <si>
    <t>197  特 別 支 援 学 校 の 概 況</t>
    <rPh sb="5" eb="6">
      <t>トク</t>
    </rPh>
    <rPh sb="7" eb="8">
      <t>ベツ</t>
    </rPh>
    <rPh sb="9" eb="10">
      <t>シ</t>
    </rPh>
    <rPh sb="11" eb="12">
      <t>エン</t>
    </rPh>
    <rPh sb="13" eb="14">
      <t>ガク</t>
    </rPh>
    <rPh sb="15" eb="16">
      <t>コウ</t>
    </rPh>
    <rPh sb="19" eb="20">
      <t>オオムネ</t>
    </rPh>
    <rPh sb="21" eb="22">
      <t>キョウ</t>
    </rPh>
    <phoneticPr fontId="2"/>
  </si>
  <si>
    <t>学　校　数</t>
    <phoneticPr fontId="2"/>
  </si>
  <si>
    <t>学  級  数</t>
    <phoneticPr fontId="2"/>
  </si>
  <si>
    <t>在 学 者 数</t>
    <rPh sb="4" eb="5">
      <t>シャ</t>
    </rPh>
    <phoneticPr fontId="2"/>
  </si>
  <si>
    <t>教　員　数
(本務・兼務者)</t>
    <rPh sb="7" eb="9">
      <t>ホンム</t>
    </rPh>
    <rPh sb="10" eb="12">
      <t>ケンム</t>
    </rPh>
    <rPh sb="12" eb="13">
      <t>シャ</t>
    </rPh>
    <phoneticPr fontId="2"/>
  </si>
  <si>
    <t>職　員　数
（本務者）</t>
    <rPh sb="9" eb="10">
      <t>シャ</t>
    </rPh>
    <phoneticPr fontId="2"/>
  </si>
  <si>
    <t>男</t>
    <rPh sb="0" eb="1">
      <t>オトコ</t>
    </rPh>
    <phoneticPr fontId="2"/>
  </si>
  <si>
    <t>女</t>
    <rPh sb="0" eb="1">
      <t>オンナ</t>
    </rPh>
    <phoneticPr fontId="2"/>
  </si>
  <si>
    <t>平成</t>
    <rPh sb="0" eb="2">
      <t>ヘイセイ</t>
    </rPh>
    <phoneticPr fontId="2"/>
  </si>
  <si>
    <t>　　資　料　　政策企画課</t>
    <rPh sb="7" eb="9">
      <t>セイサク</t>
    </rPh>
    <rPh sb="9" eb="11">
      <t>キカク</t>
    </rPh>
    <phoneticPr fontId="2"/>
  </si>
  <si>
    <t>198  市 立 図 書 館 の 概 況</t>
    <rPh sb="5" eb="6">
      <t>シ</t>
    </rPh>
    <rPh sb="7" eb="8">
      <t>リツ</t>
    </rPh>
    <rPh sb="9" eb="10">
      <t>ズ</t>
    </rPh>
    <rPh sb="11" eb="12">
      <t>ショ</t>
    </rPh>
    <rPh sb="13" eb="14">
      <t>カン</t>
    </rPh>
    <rPh sb="17" eb="18">
      <t>オオムネ</t>
    </rPh>
    <rPh sb="19" eb="20">
      <t>キョウ</t>
    </rPh>
    <phoneticPr fontId="2"/>
  </si>
  <si>
    <t>図　書　貸　出　冊　数</t>
    <phoneticPr fontId="2"/>
  </si>
  <si>
    <t>視聴覚資料
貸出点数</t>
    <rPh sb="0" eb="3">
      <t>シチョウカク</t>
    </rPh>
    <rPh sb="3" eb="5">
      <t>シリョウ</t>
    </rPh>
    <rPh sb="8" eb="9">
      <t>テン</t>
    </rPh>
    <phoneticPr fontId="2"/>
  </si>
  <si>
    <t>図　書　貸　出　登　録　者　数</t>
    <phoneticPr fontId="2"/>
  </si>
  <si>
    <t>蔵 書 冊 数</t>
    <phoneticPr fontId="2"/>
  </si>
  <si>
    <t>新規購入冊数</t>
    <phoneticPr fontId="2"/>
  </si>
  <si>
    <t>一　　般</t>
    <phoneticPr fontId="2"/>
  </si>
  <si>
    <t>児　　童</t>
    <phoneticPr fontId="2"/>
  </si>
  <si>
    <t>平成</t>
    <phoneticPr fontId="2"/>
  </si>
  <si>
    <t>中央図書館</t>
    <rPh sb="0" eb="2">
      <t>チュウオウ</t>
    </rPh>
    <rPh sb="2" eb="5">
      <t>トショカン</t>
    </rPh>
    <phoneticPr fontId="2"/>
  </si>
  <si>
    <t>移動図書館</t>
    <phoneticPr fontId="2"/>
  </si>
  <si>
    <t>団体貸出</t>
    <rPh sb="0" eb="1">
      <t>ダン</t>
    </rPh>
    <rPh sb="1" eb="2">
      <t>カラダ</t>
    </rPh>
    <rPh sb="2" eb="3">
      <t>カ</t>
    </rPh>
    <rPh sb="3" eb="4">
      <t>ダ</t>
    </rPh>
    <phoneticPr fontId="2"/>
  </si>
  <si>
    <t>みずほハスの花図書館</t>
    <rPh sb="6" eb="7">
      <t>ハナ</t>
    </rPh>
    <rPh sb="7" eb="10">
      <t>ト</t>
    </rPh>
    <phoneticPr fontId="2"/>
  </si>
  <si>
    <t>みやこ図書館</t>
    <rPh sb="3" eb="6">
      <t>トショカン</t>
    </rPh>
    <phoneticPr fontId="2"/>
  </si>
  <si>
    <t>白旗分館</t>
    <phoneticPr fontId="2"/>
  </si>
  <si>
    <t>花見川図書館</t>
    <rPh sb="0" eb="3">
      <t>ハナミガワ</t>
    </rPh>
    <rPh sb="3" eb="6">
      <t>トショカン</t>
    </rPh>
    <phoneticPr fontId="2"/>
  </si>
  <si>
    <t>花見川団地分館</t>
    <phoneticPr fontId="2"/>
  </si>
  <si>
    <t>稲毛図書館</t>
    <rPh sb="0" eb="2">
      <t>イナゲ</t>
    </rPh>
    <rPh sb="2" eb="5">
      <t>トショカン</t>
    </rPh>
    <phoneticPr fontId="2"/>
  </si>
  <si>
    <t>若葉図書館</t>
    <rPh sb="0" eb="2">
      <t>ワカバ</t>
    </rPh>
    <rPh sb="2" eb="5">
      <t>トショカン</t>
    </rPh>
    <phoneticPr fontId="2"/>
  </si>
  <si>
    <t>西都賀分館</t>
    <phoneticPr fontId="2"/>
  </si>
  <si>
    <t>泉分館</t>
    <rPh sb="0" eb="1">
      <t>イズミ</t>
    </rPh>
    <rPh sb="1" eb="2">
      <t>ブン</t>
    </rPh>
    <rPh sb="2" eb="3">
      <t>カン</t>
    </rPh>
    <phoneticPr fontId="2"/>
  </si>
  <si>
    <t>緑図書館</t>
    <phoneticPr fontId="2"/>
  </si>
  <si>
    <t>あすみが丘分館</t>
    <phoneticPr fontId="2"/>
  </si>
  <si>
    <r>
      <t>土</t>
    </r>
    <r>
      <rPr>
        <sz val="9"/>
        <rFont val="ＭＳ 明朝"/>
        <family val="1"/>
        <charset val="128"/>
      </rPr>
      <t>気図書室</t>
    </r>
    <rPh sb="4" eb="5">
      <t>シツ</t>
    </rPh>
    <phoneticPr fontId="2"/>
  </si>
  <si>
    <t>美浜図書館</t>
    <rPh sb="0" eb="2">
      <t>ミハマ</t>
    </rPh>
    <rPh sb="2" eb="5">
      <t>トショカン</t>
    </rPh>
    <phoneticPr fontId="2"/>
  </si>
  <si>
    <t>打瀬分館</t>
    <phoneticPr fontId="2"/>
  </si>
  <si>
    <t>　　資　料　　中央図書館</t>
    <phoneticPr fontId="2"/>
  </si>
  <si>
    <t>（注） 貸出登録者数及び蔵書冊数は、各年度末現在の数値である。</t>
    <phoneticPr fontId="2"/>
  </si>
  <si>
    <t>196  各　種　学　校　の　概　況</t>
    <rPh sb="5" eb="6">
      <t>オノオノ</t>
    </rPh>
    <rPh sb="7" eb="8">
      <t>タネ</t>
    </rPh>
    <rPh sb="9" eb="10">
      <t>ガク</t>
    </rPh>
    <rPh sb="11" eb="12">
      <t>コウ</t>
    </rPh>
    <rPh sb="15" eb="16">
      <t>オオムネ</t>
    </rPh>
    <rPh sb="17" eb="18">
      <t>キョウ</t>
    </rPh>
    <phoneticPr fontId="2"/>
  </si>
  <si>
    <t>学　　校　　数</t>
  </si>
  <si>
    <t>生　　徒　　数</t>
  </si>
  <si>
    <t>教　　員　　数</t>
  </si>
  <si>
    <t>職員数
(本務者)</t>
    <rPh sb="7" eb="8">
      <t>シャ</t>
    </rPh>
    <phoneticPr fontId="2"/>
  </si>
  <si>
    <t>国公立</t>
    <rPh sb="1" eb="2">
      <t>コウ</t>
    </rPh>
    <phoneticPr fontId="2"/>
  </si>
  <si>
    <t>私　立</t>
  </si>
  <si>
    <t>男</t>
  </si>
  <si>
    <t>女</t>
  </si>
  <si>
    <t>本務者</t>
    <phoneticPr fontId="2"/>
  </si>
  <si>
    <t>兼務者</t>
    <phoneticPr fontId="2"/>
  </si>
  <si>
    <t>　　資　料　　政策企画課</t>
    <rPh sb="7" eb="9">
      <t>セイサク</t>
    </rPh>
    <rPh sb="9" eb="11">
      <t>キカク</t>
    </rPh>
    <rPh sb="11" eb="12">
      <t>カ</t>
    </rPh>
    <phoneticPr fontId="2"/>
  </si>
  <si>
    <t>194  大　学　の　概　況</t>
    <rPh sb="5" eb="6">
      <t>ダイ</t>
    </rPh>
    <rPh sb="7" eb="8">
      <t>ガク</t>
    </rPh>
    <rPh sb="11" eb="12">
      <t>オオムネ</t>
    </rPh>
    <rPh sb="13" eb="14">
      <t>キョウ</t>
    </rPh>
    <phoneticPr fontId="2"/>
  </si>
  <si>
    <t>学　　校　　数</t>
    <phoneticPr fontId="2"/>
  </si>
  <si>
    <t>学　　生　　数</t>
  </si>
  <si>
    <t>教員数
(本務者)</t>
    <phoneticPr fontId="2"/>
  </si>
  <si>
    <t>う　ち　学　部</t>
  </si>
  <si>
    <t>う　ち　大　学　院</t>
  </si>
  <si>
    <t>私立</t>
  </si>
  <si>
    <t>　　資　料　　政策企画課　　（注）「学生数」については、学部学生のほか大学院,専攻科及び別科の学生並びに科目等履修生等を含む。</t>
    <rPh sb="7" eb="9">
      <t>セイサク</t>
    </rPh>
    <rPh sb="9" eb="11">
      <t>キカク</t>
    </rPh>
    <rPh sb="28" eb="30">
      <t>ガクブ</t>
    </rPh>
    <rPh sb="30" eb="32">
      <t>ガクセイ</t>
    </rPh>
    <rPh sb="35" eb="38">
      <t>ダイガクイン</t>
    </rPh>
    <rPh sb="39" eb="42">
      <t>センコウカ</t>
    </rPh>
    <rPh sb="42" eb="43">
      <t>オヨ</t>
    </rPh>
    <rPh sb="44" eb="46">
      <t>ベッカ</t>
    </rPh>
    <rPh sb="47" eb="49">
      <t>ガクセイ</t>
    </rPh>
    <rPh sb="49" eb="50">
      <t>ナラ</t>
    </rPh>
    <rPh sb="52" eb="54">
      <t>カモク</t>
    </rPh>
    <rPh sb="54" eb="55">
      <t>トウ</t>
    </rPh>
    <rPh sb="55" eb="59">
      <t>リシュウセイナド</t>
    </rPh>
    <rPh sb="60" eb="61">
      <t>フク</t>
    </rPh>
    <phoneticPr fontId="2"/>
  </si>
  <si>
    <t>195  専　修　学　校　の　概　況</t>
    <rPh sb="5" eb="6">
      <t>アツム</t>
    </rPh>
    <rPh sb="7" eb="8">
      <t>オサム</t>
    </rPh>
    <rPh sb="9" eb="10">
      <t>ガク</t>
    </rPh>
    <rPh sb="11" eb="12">
      <t>コウ</t>
    </rPh>
    <rPh sb="15" eb="16">
      <t>オオムネ</t>
    </rPh>
    <rPh sb="17" eb="18">
      <t>キョウ</t>
    </rPh>
    <phoneticPr fontId="2"/>
  </si>
  <si>
    <t>学校数</t>
    <phoneticPr fontId="2"/>
  </si>
  <si>
    <t>学科数</t>
    <rPh sb="0" eb="2">
      <t>ガッカ</t>
    </rPh>
    <rPh sb="2" eb="3">
      <t>スウ</t>
    </rPh>
    <phoneticPr fontId="2"/>
  </si>
  <si>
    <t>生徒数</t>
    <rPh sb="0" eb="3">
      <t>セイトスウ</t>
    </rPh>
    <phoneticPr fontId="2"/>
  </si>
  <si>
    <t>教員数</t>
    <phoneticPr fontId="2"/>
  </si>
  <si>
    <t>職員数　(本務者)</t>
    <rPh sb="7" eb="8">
      <t>シャ</t>
    </rPh>
    <phoneticPr fontId="2"/>
  </si>
  <si>
    <t>国公立</t>
    <phoneticPr fontId="2"/>
  </si>
  <si>
    <t>私立</t>
    <phoneticPr fontId="2"/>
  </si>
  <si>
    <t>昼間</t>
    <phoneticPr fontId="2"/>
  </si>
  <si>
    <t>本務者</t>
    <phoneticPr fontId="2"/>
  </si>
  <si>
    <t>兼務者</t>
  </si>
  <si>
    <t>193  短　期　大　学　の　概　況</t>
    <rPh sb="5" eb="6">
      <t>タン</t>
    </rPh>
    <rPh sb="7" eb="8">
      <t>キ</t>
    </rPh>
    <rPh sb="9" eb="10">
      <t>ダイ</t>
    </rPh>
    <rPh sb="11" eb="12">
      <t>ガク</t>
    </rPh>
    <rPh sb="15" eb="16">
      <t>オオムネ</t>
    </rPh>
    <rPh sb="17" eb="18">
      <t>キョウ</t>
    </rPh>
    <phoneticPr fontId="2"/>
  </si>
  <si>
    <t>学    校    数</t>
    <phoneticPr fontId="2"/>
  </si>
  <si>
    <t>学    生    数</t>
    <phoneticPr fontId="2"/>
  </si>
  <si>
    <t>教員数（本務者）</t>
  </si>
  <si>
    <t>国公立</t>
    <rPh sb="0" eb="1">
      <t>クニ</t>
    </rPh>
    <phoneticPr fontId="2"/>
  </si>
  <si>
    <t>私　　立</t>
  </si>
  <si>
    <t>　　資　料　　政策企画課　　（注）「学生数」については、本科学生のほか専攻科及び別科の学生並びに科目等履修生等を含む。</t>
    <rPh sb="7" eb="9">
      <t>セイサク</t>
    </rPh>
    <rPh sb="9" eb="11">
      <t>キカク</t>
    </rPh>
    <phoneticPr fontId="2"/>
  </si>
  <si>
    <t>192  高 等 学 校 進 路 別 卒 業 者 数</t>
    <rPh sb="5" eb="6">
      <t>タカ</t>
    </rPh>
    <rPh sb="7" eb="8">
      <t>トウ</t>
    </rPh>
    <rPh sb="9" eb="10">
      <t>ガク</t>
    </rPh>
    <rPh sb="11" eb="12">
      <t>コウ</t>
    </rPh>
    <rPh sb="13" eb="14">
      <t>ススム</t>
    </rPh>
    <rPh sb="15" eb="16">
      <t>ロ</t>
    </rPh>
    <rPh sb="17" eb="18">
      <t>ベツ</t>
    </rPh>
    <rPh sb="19" eb="20">
      <t>ソツ</t>
    </rPh>
    <rPh sb="21" eb="22">
      <t>ギョウ</t>
    </rPh>
    <rPh sb="23" eb="24">
      <t>シャ</t>
    </rPh>
    <rPh sb="25" eb="26">
      <t>スウ</t>
    </rPh>
    <phoneticPr fontId="2"/>
  </si>
  <si>
    <t>総　　　　数</t>
    <phoneticPr fontId="2"/>
  </si>
  <si>
    <t>大学等
進学者</t>
    <phoneticPr fontId="2"/>
  </si>
  <si>
    <t>専修学校 
(専門課程)
進学者</t>
    <phoneticPr fontId="2"/>
  </si>
  <si>
    <t>専修学校
 (一般課程)
等入学者</t>
    <phoneticPr fontId="2"/>
  </si>
  <si>
    <t>公共職業能
力開発施設
等入学者</t>
    <phoneticPr fontId="2"/>
  </si>
  <si>
    <t>就　職　者</t>
  </si>
  <si>
    <t>左記以外の者及び不詳・死亡</t>
    <rPh sb="0" eb="2">
      <t>サキ</t>
    </rPh>
    <rPh sb="2" eb="4">
      <t>イガイ</t>
    </rPh>
    <rPh sb="5" eb="6">
      <t>モノ</t>
    </rPh>
    <rPh sb="8" eb="10">
      <t>フショウ</t>
    </rPh>
    <rPh sb="11" eb="13">
      <t>シボウ</t>
    </rPh>
    <phoneticPr fontId="2"/>
  </si>
  <si>
    <t>就職率
(％)</t>
    <phoneticPr fontId="2"/>
  </si>
  <si>
    <t>　　資　料　　政策企画課　　（注）卒業年度である。</t>
    <rPh sb="7" eb="9">
      <t>セイサク</t>
    </rPh>
    <rPh sb="9" eb="11">
      <t>キカク</t>
    </rPh>
    <phoneticPr fontId="2"/>
  </si>
  <si>
    <t>191  高　等　学　校　の　概　況</t>
    <rPh sb="5" eb="6">
      <t>タカ</t>
    </rPh>
    <rPh sb="7" eb="8">
      <t>トウ</t>
    </rPh>
    <rPh sb="9" eb="10">
      <t>ガク</t>
    </rPh>
    <rPh sb="11" eb="12">
      <t>コウ</t>
    </rPh>
    <rPh sb="15" eb="16">
      <t>オオムネ</t>
    </rPh>
    <rPh sb="17" eb="18">
      <t>キョウ</t>
    </rPh>
    <phoneticPr fontId="2"/>
  </si>
  <si>
    <t>学 校 数</t>
    <phoneticPr fontId="2"/>
  </si>
  <si>
    <t>在学者数</t>
    <rPh sb="0" eb="2">
      <t>ザイガク</t>
    </rPh>
    <rPh sb="2" eb="3">
      <t>シャ</t>
    </rPh>
    <rPh sb="3" eb="4">
      <t>スウ</t>
    </rPh>
    <phoneticPr fontId="2"/>
  </si>
  <si>
    <t>教 員 数
(本務者)</t>
    <phoneticPr fontId="2"/>
  </si>
  <si>
    <t>総　数</t>
    <phoneticPr fontId="2"/>
  </si>
  <si>
    <t>男女別</t>
    <rPh sb="0" eb="2">
      <t>ダンジョ</t>
    </rPh>
    <rPh sb="2" eb="3">
      <t>ベツ</t>
    </rPh>
    <phoneticPr fontId="2"/>
  </si>
  <si>
    <t>（再掲）学科別</t>
    <rPh sb="1" eb="3">
      <t>サイケイ</t>
    </rPh>
    <rPh sb="4" eb="6">
      <t>ガッカ</t>
    </rPh>
    <rPh sb="6" eb="7">
      <t>ベツ</t>
    </rPh>
    <phoneticPr fontId="2"/>
  </si>
  <si>
    <t>（再掲）課程別</t>
    <phoneticPr fontId="2"/>
  </si>
  <si>
    <t>本　科</t>
    <rPh sb="0" eb="1">
      <t>ホン</t>
    </rPh>
    <rPh sb="2" eb="3">
      <t>カ</t>
    </rPh>
    <phoneticPr fontId="2"/>
  </si>
  <si>
    <t>専 攻 科</t>
    <rPh sb="0" eb="1">
      <t>アツム</t>
    </rPh>
    <rPh sb="2" eb="3">
      <t>オサム</t>
    </rPh>
    <rPh sb="4" eb="5">
      <t>カ</t>
    </rPh>
    <phoneticPr fontId="2"/>
  </si>
  <si>
    <t>全日制</t>
    <rPh sb="0" eb="1">
      <t>ゼン</t>
    </rPh>
    <phoneticPr fontId="2"/>
  </si>
  <si>
    <t>定時制</t>
    <phoneticPr fontId="2"/>
  </si>
  <si>
    <t>１学年</t>
    <rPh sb="1" eb="3">
      <t>ガクネン</t>
    </rPh>
    <phoneticPr fontId="2"/>
  </si>
  <si>
    <t>２学年</t>
    <rPh sb="1" eb="3">
      <t>ガクネン</t>
    </rPh>
    <phoneticPr fontId="2"/>
  </si>
  <si>
    <t>３学年</t>
    <rPh sb="1" eb="3">
      <t>ガクネン</t>
    </rPh>
    <phoneticPr fontId="2"/>
  </si>
  <si>
    <t>４学年</t>
    <rPh sb="1" eb="3">
      <t>ガクネン</t>
    </rPh>
    <phoneticPr fontId="2"/>
  </si>
  <si>
    <t>平成25年度</t>
    <rPh sb="0" eb="2">
      <t>ヘイセイ</t>
    </rPh>
    <rPh sb="4" eb="5">
      <t>ネン</t>
    </rPh>
    <rPh sb="5" eb="6">
      <t>ド</t>
    </rPh>
    <phoneticPr fontId="19"/>
  </si>
  <si>
    <t>26</t>
    <phoneticPr fontId="2"/>
  </si>
  <si>
    <t>27</t>
    <phoneticPr fontId="2"/>
  </si>
  <si>
    <t>中央区</t>
    <phoneticPr fontId="19"/>
  </si>
  <si>
    <t>―</t>
    <phoneticPr fontId="2"/>
  </si>
  <si>
    <t>花見川区</t>
    <phoneticPr fontId="19"/>
  </si>
  <si>
    <t>稲毛区</t>
    <phoneticPr fontId="19"/>
  </si>
  <si>
    <t>若葉区</t>
    <phoneticPr fontId="19"/>
  </si>
  <si>
    <t>緑区</t>
    <phoneticPr fontId="19"/>
  </si>
  <si>
    <t>美浜区</t>
    <phoneticPr fontId="19"/>
  </si>
  <si>
    <t>　　資　料　　政策企画課　　</t>
    <rPh sb="7" eb="9">
      <t>セイサク</t>
    </rPh>
    <rPh sb="9" eb="11">
      <t>キカク</t>
    </rPh>
    <phoneticPr fontId="2"/>
  </si>
  <si>
    <t>190  中 学 校 進 路 別 卒 業 者 数</t>
    <rPh sb="5" eb="6">
      <t>ナカ</t>
    </rPh>
    <rPh sb="7" eb="8">
      <t>ガク</t>
    </rPh>
    <rPh sb="9" eb="10">
      <t>コウ</t>
    </rPh>
    <rPh sb="11" eb="12">
      <t>ススム</t>
    </rPh>
    <rPh sb="13" eb="14">
      <t>ロ</t>
    </rPh>
    <rPh sb="15" eb="16">
      <t>ベツ</t>
    </rPh>
    <rPh sb="17" eb="18">
      <t>ソツ</t>
    </rPh>
    <rPh sb="19" eb="20">
      <t>ギョウ</t>
    </rPh>
    <rPh sb="21" eb="22">
      <t>シャ</t>
    </rPh>
    <rPh sb="23" eb="24">
      <t>スウ</t>
    </rPh>
    <phoneticPr fontId="2"/>
  </si>
  <si>
    <t>卒業者
総数</t>
    <phoneticPr fontId="2"/>
  </si>
  <si>
    <t xml:space="preserve">(A)      
 高等学校
 等進学者   </t>
    <phoneticPr fontId="2"/>
  </si>
  <si>
    <t>(B) 
 専修学校
(高等課程)
 進 学 者</t>
    <phoneticPr fontId="2"/>
  </si>
  <si>
    <t>(C)
 専修学校
(一般課程)
 等入学者</t>
    <phoneticPr fontId="2"/>
  </si>
  <si>
    <t>(D) 
 公共職業
 能力開発
 施 設 等
 入 学 者</t>
    <phoneticPr fontId="2"/>
  </si>
  <si>
    <t>就職者</t>
    <phoneticPr fontId="2"/>
  </si>
  <si>
    <t>左記以外の
者及び不詳　・死亡</t>
    <rPh sb="0" eb="2">
      <t>サキ</t>
    </rPh>
    <rPh sb="2" eb="4">
      <t>イガイ</t>
    </rPh>
    <rPh sb="6" eb="7">
      <t>モノ</t>
    </rPh>
    <rPh sb="13" eb="15">
      <t>シボウ</t>
    </rPh>
    <phoneticPr fontId="2"/>
  </si>
  <si>
    <t>※（再掲）
就業進学者</t>
    <phoneticPr fontId="2"/>
  </si>
  <si>
    <t>　　資　料　　政策企画課　　（注）卒業年度である。　　※は(A)、(B)、(C)及び(D)のうちの就職者</t>
    <rPh sb="7" eb="9">
      <t>セイサク</t>
    </rPh>
    <rPh sb="9" eb="11">
      <t>キカク</t>
    </rPh>
    <rPh sb="40" eb="41">
      <t>オヨ</t>
    </rPh>
    <phoneticPr fontId="2"/>
  </si>
  <si>
    <t>189  中 学 校 収 容 人 員 別 学 級 数</t>
    <rPh sb="5" eb="6">
      <t>チュウ</t>
    </rPh>
    <rPh sb="7" eb="8">
      <t>ガク</t>
    </rPh>
    <rPh sb="9" eb="10">
      <t>コウ</t>
    </rPh>
    <rPh sb="11" eb="12">
      <t>オサム</t>
    </rPh>
    <rPh sb="13" eb="14">
      <t>カタチ</t>
    </rPh>
    <rPh sb="15" eb="16">
      <t>ジン</t>
    </rPh>
    <rPh sb="17" eb="18">
      <t>イン</t>
    </rPh>
    <rPh sb="19" eb="20">
      <t>ベツ</t>
    </rPh>
    <rPh sb="21" eb="22">
      <t>ガク</t>
    </rPh>
    <rPh sb="23" eb="24">
      <t>キュウ</t>
    </rPh>
    <rPh sb="25" eb="26">
      <t>カズ</t>
    </rPh>
    <phoneticPr fontId="2"/>
  </si>
  <si>
    <t>平成25年度</t>
  </si>
  <si>
    <t>平成26年度</t>
  </si>
  <si>
    <t>平成27年度</t>
  </si>
  <si>
    <t>平成28年度</t>
  </si>
  <si>
    <t>平成29年度</t>
    <phoneticPr fontId="2"/>
  </si>
  <si>
    <t>学級数</t>
    <phoneticPr fontId="2"/>
  </si>
  <si>
    <t>比率
(％)</t>
    <phoneticPr fontId="2"/>
  </si>
  <si>
    <t>１～12人</t>
    <rPh sb="4" eb="5">
      <t>ニン</t>
    </rPh>
    <phoneticPr fontId="2"/>
  </si>
  <si>
    <t>13～20人</t>
    <rPh sb="5" eb="6">
      <t>ニン</t>
    </rPh>
    <phoneticPr fontId="2"/>
  </si>
  <si>
    <t>21～25人</t>
    <rPh sb="5" eb="6">
      <t>ニン</t>
    </rPh>
    <phoneticPr fontId="2"/>
  </si>
  <si>
    <t>26～30人</t>
    <rPh sb="5" eb="6">
      <t>ニン</t>
    </rPh>
    <phoneticPr fontId="2"/>
  </si>
  <si>
    <t>31～35人</t>
    <rPh sb="5" eb="6">
      <t>ニン</t>
    </rPh>
    <phoneticPr fontId="2"/>
  </si>
  <si>
    <t>36～40人</t>
    <rPh sb="5" eb="6">
      <t>ニン</t>
    </rPh>
    <phoneticPr fontId="2"/>
  </si>
  <si>
    <t>41～45人</t>
    <rPh sb="5" eb="6">
      <t>ニン</t>
    </rPh>
    <phoneticPr fontId="2"/>
  </si>
  <si>
    <t>46人以上</t>
    <rPh sb="2" eb="3">
      <t>ニン</t>
    </rPh>
    <rPh sb="3" eb="5">
      <t>イジョウ</t>
    </rPh>
    <phoneticPr fontId="2"/>
  </si>
  <si>
    <t>188  中　学　校　の　概　況</t>
    <rPh sb="5" eb="6">
      <t>チュウ</t>
    </rPh>
    <rPh sb="7" eb="8">
      <t>ガク</t>
    </rPh>
    <rPh sb="9" eb="10">
      <t>コウ</t>
    </rPh>
    <rPh sb="13" eb="14">
      <t>オオムネ</t>
    </rPh>
    <rPh sb="15" eb="16">
      <t>キョウ</t>
    </rPh>
    <phoneticPr fontId="2"/>
  </si>
  <si>
    <t>学 校 数</t>
    <phoneticPr fontId="2"/>
  </si>
  <si>
    <t>学 級 数</t>
  </si>
  <si>
    <t>教 員 数
(本務者)</t>
    <phoneticPr fontId="2"/>
  </si>
  <si>
    <t>総　数</t>
    <phoneticPr fontId="2"/>
  </si>
  <si>
    <t>（再掲）学年別</t>
    <rPh sb="1" eb="3">
      <t>サイケイ</t>
    </rPh>
    <rPh sb="4" eb="7">
      <t>ガクネンベツ</t>
    </rPh>
    <phoneticPr fontId="2"/>
  </si>
  <si>
    <t>平成25年度</t>
    <rPh sb="0" eb="2">
      <t>ヘイセイ</t>
    </rPh>
    <rPh sb="4" eb="5">
      <t>ネン</t>
    </rPh>
    <rPh sb="5" eb="6">
      <t>ド</t>
    </rPh>
    <phoneticPr fontId="20"/>
  </si>
  <si>
    <t>　　26</t>
  </si>
  <si>
    <t>　　27</t>
  </si>
  <si>
    <t>　　28</t>
  </si>
  <si>
    <t>29</t>
    <phoneticPr fontId="2"/>
  </si>
  <si>
    <t>中央区</t>
    <phoneticPr fontId="19"/>
  </si>
  <si>
    <t>花見川区</t>
    <phoneticPr fontId="19"/>
  </si>
  <si>
    <t>稲毛区</t>
    <phoneticPr fontId="19"/>
  </si>
  <si>
    <t>若葉区</t>
    <phoneticPr fontId="19"/>
  </si>
  <si>
    <t>緑区</t>
    <phoneticPr fontId="19"/>
  </si>
  <si>
    <t>美浜区</t>
    <phoneticPr fontId="19"/>
  </si>
  <si>
    <t>187  小 学 校 収 容 人 員 別 学 級 数</t>
    <rPh sb="5" eb="6">
      <t>ショウ</t>
    </rPh>
    <rPh sb="7" eb="8">
      <t>ガク</t>
    </rPh>
    <rPh sb="9" eb="10">
      <t>コウ</t>
    </rPh>
    <rPh sb="11" eb="12">
      <t>オサム</t>
    </rPh>
    <rPh sb="13" eb="14">
      <t>カタチ</t>
    </rPh>
    <rPh sb="15" eb="16">
      <t>ジン</t>
    </rPh>
    <rPh sb="17" eb="18">
      <t>イン</t>
    </rPh>
    <rPh sb="19" eb="20">
      <t>ベツ</t>
    </rPh>
    <rPh sb="21" eb="22">
      <t>ガク</t>
    </rPh>
    <rPh sb="23" eb="24">
      <t>キュウ</t>
    </rPh>
    <rPh sb="25" eb="26">
      <t>カズ</t>
    </rPh>
    <phoneticPr fontId="2"/>
  </si>
  <si>
    <t>平成29年度</t>
    <phoneticPr fontId="2"/>
  </si>
  <si>
    <t>学級数</t>
  </si>
  <si>
    <t>比率
(％)</t>
  </si>
  <si>
    <t>41人以上</t>
    <rPh sb="2" eb="3">
      <t>ニン</t>
    </rPh>
    <rPh sb="3" eb="5">
      <t>イジョウ</t>
    </rPh>
    <phoneticPr fontId="2"/>
  </si>
  <si>
    <t>　資　料　　政策企画課</t>
    <rPh sb="6" eb="8">
      <t>セイサク</t>
    </rPh>
    <rPh sb="8" eb="10">
      <t>キカク</t>
    </rPh>
    <phoneticPr fontId="2"/>
  </si>
  <si>
    <t>186  小　学　校　の　概　況</t>
    <rPh sb="5" eb="6">
      <t>ショウ</t>
    </rPh>
    <rPh sb="7" eb="8">
      <t>ガク</t>
    </rPh>
    <rPh sb="9" eb="10">
      <t>コウ</t>
    </rPh>
    <rPh sb="13" eb="14">
      <t>オオムネ</t>
    </rPh>
    <rPh sb="15" eb="16">
      <t>キョウ</t>
    </rPh>
    <phoneticPr fontId="2"/>
  </si>
  <si>
    <t>学校数</t>
    <phoneticPr fontId="2"/>
  </si>
  <si>
    <t>学級数</t>
    <phoneticPr fontId="2"/>
  </si>
  <si>
    <t>教員数
(本務者)</t>
    <phoneticPr fontId="2"/>
  </si>
  <si>
    <t>総　数</t>
    <phoneticPr fontId="2"/>
  </si>
  <si>
    <t>５学年</t>
    <rPh sb="1" eb="3">
      <t>ガクネン</t>
    </rPh>
    <phoneticPr fontId="2"/>
  </si>
  <si>
    <t>６学年</t>
    <rPh sb="1" eb="3">
      <t>ガクネン</t>
    </rPh>
    <phoneticPr fontId="2"/>
  </si>
  <si>
    <t xml:space="preserve">   185～197表は、毎年５月１日現在で実施される文部科学省所管の「学校基本調査」の結果である。</t>
    <phoneticPr fontId="2"/>
  </si>
  <si>
    <t>185  幼　稚　園　の　概　況</t>
    <rPh sb="5" eb="6">
      <t>ヨウ</t>
    </rPh>
    <rPh sb="7" eb="8">
      <t>オサナイ</t>
    </rPh>
    <rPh sb="9" eb="10">
      <t>エン</t>
    </rPh>
    <rPh sb="13" eb="14">
      <t>オオムネ</t>
    </rPh>
    <rPh sb="15" eb="16">
      <t>キョウ</t>
    </rPh>
    <phoneticPr fontId="2"/>
  </si>
  <si>
    <t>園数</t>
    <phoneticPr fontId="2"/>
  </si>
  <si>
    <t>学級数</t>
    <phoneticPr fontId="2"/>
  </si>
  <si>
    <t>在    園    者    数</t>
    <rPh sb="0" eb="1">
      <t>ザイ</t>
    </rPh>
    <rPh sb="5" eb="6">
      <t>エン</t>
    </rPh>
    <rPh sb="10" eb="11">
      <t>シャ</t>
    </rPh>
    <rPh sb="15" eb="16">
      <t>スウ</t>
    </rPh>
    <phoneticPr fontId="2"/>
  </si>
  <si>
    <t>教員数
（本務者）</t>
    <phoneticPr fontId="2"/>
  </si>
  <si>
    <t>総数</t>
    <phoneticPr fontId="2"/>
  </si>
  <si>
    <t>（再掲）年齢別</t>
    <rPh sb="1" eb="3">
      <t>サイケイ</t>
    </rPh>
    <rPh sb="4" eb="6">
      <t>ネンレイ</t>
    </rPh>
    <rPh sb="6" eb="7">
      <t>ベツ</t>
    </rPh>
    <phoneticPr fontId="2"/>
  </si>
  <si>
    <t>３　歳</t>
    <phoneticPr fontId="2"/>
  </si>
  <si>
    <t>４　歳</t>
    <phoneticPr fontId="2"/>
  </si>
  <si>
    <t>５　歳</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</si>
</sst>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_);[Red]\(#,##0\)"/>
    <numFmt numFmtId="178" formatCode="#,##0;[Red]#,##0"/>
    <numFmt numFmtId="179" formatCode="0_ "/>
    <numFmt numFmtId="180" formatCode="#,##0.0;[Red]\-#,##0.0"/>
    <numFmt numFmtId="181" formatCode="0.0"/>
    <numFmt numFmtId="182" formatCode="#,##0.0_ ;[Red]\-#,##0.0\ "/>
    <numFmt numFmtId="183" formatCode="0.0_ "/>
    <numFmt numFmtId="184" formatCode="0.0%"/>
  </numFmts>
  <fonts count="21">
    <font>
      <sz val="9"/>
      <name val="ＭＳ 明朝"/>
      <family val="1"/>
      <charset val="128"/>
    </font>
    <font>
      <sz val="9"/>
      <name val="ＭＳ 明朝"/>
      <family val="1"/>
      <charset val="128"/>
    </font>
    <font>
      <sz val="6"/>
      <name val="ＭＳ 明朝"/>
      <family val="1"/>
      <charset val="128"/>
    </font>
    <font>
      <b/>
      <sz val="12"/>
      <color theme="1"/>
      <name val="ＭＳ 明朝"/>
      <family val="1"/>
      <charset val="128"/>
    </font>
    <font>
      <sz val="9"/>
      <color theme="1"/>
      <name val="ＭＳ 明朝"/>
      <family val="1"/>
      <charset val="128"/>
    </font>
    <font>
      <b/>
      <sz val="9"/>
      <color theme="1"/>
      <name val="ＭＳ ゴシック"/>
      <family val="3"/>
      <charset val="128"/>
    </font>
    <font>
      <b/>
      <sz val="12"/>
      <name val="ＭＳ 明朝"/>
      <family val="1"/>
      <charset val="128"/>
    </font>
    <font>
      <b/>
      <sz val="9"/>
      <name val="ＭＳ ゴシック"/>
      <family val="3"/>
      <charset val="128"/>
    </font>
    <font>
      <sz val="11"/>
      <name val="ＭＳ Ｐゴシック"/>
      <family val="3"/>
      <charset val="128"/>
    </font>
    <font>
      <sz val="9"/>
      <name val="ＭＳ ゴシック"/>
      <family val="3"/>
      <charset val="128"/>
    </font>
    <font>
      <sz val="10"/>
      <name val="ＭＳ 明朝"/>
      <family val="1"/>
      <charset val="128"/>
    </font>
    <font>
      <b/>
      <sz val="9"/>
      <name val="ＭＳ 明朝"/>
      <family val="1"/>
      <charset val="128"/>
    </font>
    <font>
      <sz val="9"/>
      <color indexed="8"/>
      <name val="ＭＳ 明朝"/>
      <family val="1"/>
      <charset val="128"/>
    </font>
    <font>
      <b/>
      <sz val="9"/>
      <color indexed="8"/>
      <name val="ＭＳ ゴシック"/>
      <family val="3"/>
      <charset val="128"/>
    </font>
    <font>
      <sz val="11"/>
      <color theme="1"/>
      <name val="ＭＳ Ｐゴシック"/>
      <family val="3"/>
      <charset val="128"/>
      <scheme val="minor"/>
    </font>
    <font>
      <sz val="9"/>
      <color indexed="8"/>
      <name val="ＭＳ ゴシック"/>
      <family val="3"/>
      <charset val="128"/>
    </font>
    <font>
      <b/>
      <sz val="9"/>
      <color indexed="8"/>
      <name val="ＭＳ 明朝"/>
      <family val="1"/>
      <charset val="128"/>
    </font>
    <font>
      <sz val="12"/>
      <name val="ＭＳ 明朝"/>
      <family val="1"/>
      <charset val="128"/>
    </font>
    <font>
      <sz val="7"/>
      <name val="ＭＳ 明朝"/>
      <family val="1"/>
      <charset val="128"/>
    </font>
    <font>
      <sz val="6"/>
      <name val="ＭＳ Ｐゴシック"/>
      <family val="3"/>
      <charset val="128"/>
    </font>
    <font>
      <sz val="11"/>
      <color indexed="9"/>
      <name val="ＭＳ Ｐゴシック"/>
      <family val="3"/>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14" fillId="0" borderId="0">
      <alignment vertical="center"/>
    </xf>
    <xf numFmtId="38" fontId="8" fillId="0" borderId="0" applyFont="0" applyFill="0" applyBorder="0" applyAlignment="0" applyProtection="0">
      <alignment vertical="center"/>
    </xf>
  </cellStyleXfs>
  <cellXfs count="639">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xf numFmtId="0" fontId="4" fillId="0" borderId="5" xfId="0" applyFont="1" applyBorder="1" applyAlignment="1"/>
    <xf numFmtId="0" fontId="4" fillId="0" borderId="6" xfId="0" applyFont="1" applyBorder="1" applyAlignment="1"/>
    <xf numFmtId="0" fontId="4" fillId="0" borderId="0" xfId="0" applyFont="1" applyBorder="1">
      <alignment vertical="center"/>
    </xf>
    <xf numFmtId="0" fontId="4" fillId="0" borderId="0" xfId="0" applyFont="1" applyFill="1" applyBorder="1" applyAlignment="1" applyProtection="1">
      <alignment horizontal="right"/>
      <protection locked="0"/>
    </xf>
    <xf numFmtId="0" fontId="4" fillId="0" borderId="3" xfId="0" applyFont="1" applyFill="1" applyBorder="1" applyAlignment="1" applyProtection="1">
      <protection locked="0"/>
    </xf>
    <xf numFmtId="38" fontId="4" fillId="0" borderId="0" xfId="1" applyFont="1" applyAlignment="1"/>
    <xf numFmtId="0" fontId="4" fillId="0" borderId="0" xfId="0" applyFont="1" applyAlignment="1"/>
    <xf numFmtId="0" fontId="4" fillId="0" borderId="0" xfId="0" applyFont="1" applyFill="1" applyBorder="1" applyAlignment="1" applyProtection="1">
      <alignment horizontal="center"/>
      <protection locked="0"/>
    </xf>
    <xf numFmtId="0" fontId="4" fillId="0" borderId="3"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horizontal="right"/>
      <protection locked="0"/>
    </xf>
    <xf numFmtId="0" fontId="5" fillId="0" borderId="3" xfId="0" applyFont="1" applyFill="1" applyBorder="1" applyAlignment="1" applyProtection="1">
      <alignment horizontal="center"/>
      <protection locked="0"/>
    </xf>
    <xf numFmtId="38" fontId="5" fillId="0" borderId="0" xfId="1" applyFont="1" applyAlignment="1"/>
    <xf numFmtId="38" fontId="5" fillId="0" borderId="0" xfId="0" applyNumberFormat="1" applyFont="1" applyAlignment="1"/>
    <xf numFmtId="0" fontId="5" fillId="0" borderId="0" xfId="0" applyFont="1" applyAlignment="1"/>
    <xf numFmtId="0" fontId="4" fillId="0" borderId="0" xfId="0" applyFont="1" applyFill="1" applyBorder="1" applyAlignment="1" applyProtection="1">
      <protection locked="0"/>
    </xf>
    <xf numFmtId="38" fontId="4" fillId="0" borderId="0" xfId="1" applyFont="1" applyFill="1" applyBorder="1" applyAlignment="1" applyProtection="1">
      <alignment horizontal="right"/>
      <protection locked="0"/>
    </xf>
    <xf numFmtId="49" fontId="4" fillId="0" borderId="0" xfId="0" applyNumberFormat="1" applyFont="1" applyFill="1" applyBorder="1" applyAlignment="1" applyProtection="1">
      <alignment horizontal="left"/>
      <protection locked="0"/>
    </xf>
    <xf numFmtId="49" fontId="4" fillId="0" borderId="3" xfId="0" applyNumberFormat="1"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3" xfId="0" applyFont="1" applyFill="1" applyBorder="1" applyAlignment="1" applyProtection="1">
      <alignment horizontal="left"/>
      <protection locked="0"/>
    </xf>
    <xf numFmtId="49" fontId="4" fillId="0" borderId="0" xfId="0" applyNumberFormat="1" applyFont="1" applyFill="1" applyBorder="1" applyAlignment="1" applyProtection="1">
      <protection locked="0"/>
    </xf>
    <xf numFmtId="49" fontId="4" fillId="0" borderId="3" xfId="0" applyNumberFormat="1" applyFont="1" applyFill="1" applyBorder="1" applyAlignment="1" applyProtection="1">
      <protection locked="0"/>
    </xf>
    <xf numFmtId="49" fontId="4" fillId="0" borderId="4" xfId="0" applyNumberFormat="1" applyFont="1" applyFill="1" applyBorder="1" applyAlignment="1" applyProtection="1">
      <protection locked="0"/>
    </xf>
    <xf numFmtId="49" fontId="4" fillId="0" borderId="7" xfId="0" applyNumberFormat="1" applyFont="1" applyFill="1" applyBorder="1" applyAlignment="1" applyProtection="1">
      <protection locked="0"/>
    </xf>
    <xf numFmtId="38" fontId="4" fillId="0" borderId="4" xfId="1" applyFont="1" applyFill="1" applyBorder="1" applyAlignment="1" applyProtection="1">
      <alignment horizontal="right"/>
      <protection locked="0"/>
    </xf>
    <xf numFmtId="49" fontId="4" fillId="0" borderId="0" xfId="0" applyNumberFormat="1" applyFont="1" applyBorder="1">
      <alignment vertical="center"/>
    </xf>
    <xf numFmtId="38" fontId="4" fillId="0" borderId="0" xfId="1" applyFont="1" applyBorder="1" applyAlignment="1">
      <alignment horizontal="right"/>
    </xf>
    <xf numFmtId="38" fontId="4" fillId="0" borderId="0" xfId="0" applyNumberFormat="1" applyFont="1">
      <alignment vertical="center"/>
    </xf>
    <xf numFmtId="0" fontId="6" fillId="0" borderId="0" xfId="0" applyFont="1">
      <alignment vertical="center"/>
    </xf>
    <xf numFmtId="0" fontId="0" fillId="0" borderId="0" xfId="0" applyFont="1">
      <alignment vertical="center"/>
    </xf>
    <xf numFmtId="0" fontId="0" fillId="0" borderId="16" xfId="0" applyFont="1" applyBorder="1" applyAlignment="1">
      <alignment horizontal="center" vertical="center"/>
    </xf>
    <xf numFmtId="0" fontId="0" fillId="0" borderId="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Border="1">
      <alignment vertical="center"/>
    </xf>
    <xf numFmtId="0" fontId="0" fillId="0" borderId="5" xfId="0" applyFont="1" applyBorder="1">
      <alignment vertical="center"/>
    </xf>
    <xf numFmtId="0" fontId="0" fillId="0" borderId="6" xfId="0" applyFont="1" applyBorder="1">
      <alignment vertical="center"/>
    </xf>
    <xf numFmtId="0" fontId="0" fillId="0" borderId="0" xfId="0" applyFont="1" applyFill="1" applyBorder="1" applyAlignment="1" applyProtection="1">
      <alignment horizontal="right"/>
      <protection locked="0"/>
    </xf>
    <xf numFmtId="0" fontId="0" fillId="0" borderId="3" xfId="0" applyFont="1" applyFill="1" applyBorder="1" applyAlignment="1" applyProtection="1">
      <alignment horizontal="left"/>
      <protection locked="0"/>
    </xf>
    <xf numFmtId="38" fontId="0" fillId="0" borderId="0" xfId="1" applyFont="1" applyAlignment="1"/>
    <xf numFmtId="0" fontId="0" fillId="0" borderId="0" xfId="0" applyFont="1" applyAlignment="1"/>
    <xf numFmtId="38" fontId="0" fillId="0" borderId="0" xfId="1" applyFont="1" applyAlignment="1">
      <alignment horizontal="right"/>
    </xf>
    <xf numFmtId="0" fontId="0" fillId="0" borderId="0" xfId="0" applyFont="1" applyFill="1" applyBorder="1" applyAlignment="1" applyProtection="1">
      <alignment horizontal="center"/>
      <protection locked="0"/>
    </xf>
    <xf numFmtId="0" fontId="0" fillId="0" borderId="3"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0" borderId="0" xfId="0" applyFont="1" applyFill="1" applyBorder="1" applyAlignment="1" applyProtection="1">
      <alignment horizontal="right"/>
      <protection locked="0"/>
    </xf>
    <xf numFmtId="0" fontId="7" fillId="0" borderId="3" xfId="0" applyFont="1" applyFill="1" applyBorder="1" applyAlignment="1" applyProtection="1">
      <alignment horizontal="center"/>
      <protection locked="0"/>
    </xf>
    <xf numFmtId="38" fontId="7" fillId="0" borderId="0" xfId="1" applyFont="1" applyAlignment="1"/>
    <xf numFmtId="0" fontId="7" fillId="0" borderId="0" xfId="0" applyFont="1" applyAlignment="1"/>
    <xf numFmtId="0" fontId="0" fillId="0" borderId="0" xfId="0" applyFont="1" applyFill="1" applyBorder="1" applyAlignment="1" applyProtection="1">
      <protection locked="0"/>
    </xf>
    <xf numFmtId="0" fontId="0" fillId="0" borderId="3" xfId="0" applyFont="1" applyFill="1" applyBorder="1" applyAlignment="1" applyProtection="1">
      <protection locked="0"/>
    </xf>
    <xf numFmtId="49" fontId="0" fillId="0" borderId="0" xfId="0" applyNumberFormat="1" applyFont="1" applyFill="1" applyBorder="1" applyAlignment="1" applyProtection="1">
      <alignment horizontal="left"/>
      <protection locked="0"/>
    </xf>
    <xf numFmtId="49" fontId="0" fillId="0" borderId="3" xfId="0" applyNumberFormat="1"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49" fontId="0" fillId="0" borderId="0" xfId="0" applyNumberFormat="1" applyFont="1" applyFill="1" applyBorder="1" applyAlignment="1" applyProtection="1">
      <protection locked="0"/>
    </xf>
    <xf numFmtId="49" fontId="0" fillId="0" borderId="3" xfId="0" applyNumberFormat="1" applyFont="1" applyFill="1" applyBorder="1" applyAlignment="1" applyProtection="1">
      <protection locked="0"/>
    </xf>
    <xf numFmtId="49" fontId="0" fillId="0" borderId="4" xfId="0" applyNumberFormat="1" applyFont="1" applyFill="1" applyBorder="1" applyProtection="1">
      <alignment vertical="center"/>
      <protection locked="0"/>
    </xf>
    <xf numFmtId="49" fontId="0" fillId="0" borderId="7" xfId="0" applyNumberFormat="1" applyFont="1" applyFill="1" applyBorder="1" applyProtection="1">
      <alignment vertical="center"/>
      <protection locked="0"/>
    </xf>
    <xf numFmtId="38" fontId="0" fillId="0" borderId="4" xfId="1" applyFont="1" applyFill="1" applyBorder="1" applyAlignment="1" applyProtection="1">
      <alignment horizontal="right"/>
      <protection locked="0"/>
    </xf>
    <xf numFmtId="38" fontId="0" fillId="0" borderId="0" xfId="0" applyNumberFormat="1" applyFont="1">
      <alignment vertical="center"/>
    </xf>
    <xf numFmtId="0" fontId="0" fillId="0" borderId="18" xfId="0" applyFont="1" applyBorder="1" applyAlignment="1">
      <alignment horizontal="center" vertical="center" wrapText="1"/>
    </xf>
    <xf numFmtId="0" fontId="0" fillId="0" borderId="18" xfId="0" applyFont="1" applyBorder="1" applyAlignment="1">
      <alignment horizontal="center" vertical="center"/>
    </xf>
    <xf numFmtId="0" fontId="0" fillId="0" borderId="12" xfId="0" applyFont="1" applyBorder="1" applyAlignment="1">
      <alignment horizontal="center" vertical="center" wrapText="1"/>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wrapText="1"/>
    </xf>
    <xf numFmtId="38" fontId="0" fillId="0" borderId="0" xfId="1" applyFont="1">
      <alignment vertical="center"/>
    </xf>
    <xf numFmtId="38" fontId="7" fillId="0" borderId="0" xfId="1" applyFont="1">
      <alignment vertical="center"/>
    </xf>
    <xf numFmtId="0" fontId="7" fillId="0" borderId="0" xfId="0" applyFont="1">
      <alignment vertical="center"/>
    </xf>
    <xf numFmtId="0" fontId="0" fillId="0" borderId="0" xfId="0" applyFont="1" applyFill="1" applyAlignment="1" applyProtection="1">
      <protection locked="0"/>
    </xf>
    <xf numFmtId="38" fontId="0" fillId="0" borderId="0" xfId="1" applyFont="1" applyFill="1">
      <alignment vertical="center"/>
    </xf>
    <xf numFmtId="0" fontId="0" fillId="0" borderId="0" xfId="0" applyFont="1" applyFill="1" applyAlignment="1" applyProtection="1">
      <alignment horizontal="right"/>
      <protection locked="0"/>
    </xf>
    <xf numFmtId="38" fontId="0" fillId="0" borderId="0" xfId="1" applyFont="1" applyFill="1" applyAlignment="1">
      <alignment horizontal="right" vertical="center"/>
    </xf>
    <xf numFmtId="0" fontId="0" fillId="0" borderId="4" xfId="0" applyFont="1" applyFill="1" applyBorder="1" applyAlignment="1" applyProtection="1">
      <protection locked="0"/>
    </xf>
    <xf numFmtId="49" fontId="0" fillId="0" borderId="7" xfId="0" applyNumberFormat="1" applyFont="1" applyFill="1" applyBorder="1" applyAlignment="1" applyProtection="1">
      <alignment horizontal="left"/>
      <protection locked="0"/>
    </xf>
    <xf numFmtId="38" fontId="0" fillId="0" borderId="19" xfId="1" applyFont="1" applyFill="1" applyBorder="1" applyAlignment="1" applyProtection="1">
      <alignment horizontal="right"/>
      <protection locked="0"/>
    </xf>
    <xf numFmtId="38" fontId="0" fillId="0" borderId="0" xfId="0" applyNumberFormat="1" applyFont="1" applyFill="1" applyBorder="1">
      <alignment vertical="center"/>
    </xf>
    <xf numFmtId="0" fontId="0" fillId="0" borderId="0" xfId="0" applyFont="1" applyFill="1" applyBorder="1">
      <alignment vertical="center"/>
    </xf>
    <xf numFmtId="0" fontId="0" fillId="0" borderId="0" xfId="0" applyFont="1" applyFill="1">
      <alignment vertical="center"/>
    </xf>
    <xf numFmtId="0" fontId="0" fillId="0" borderId="16" xfId="0" applyFont="1" applyFill="1" applyBorder="1" applyAlignment="1">
      <alignment horizontal="center" vertical="center"/>
    </xf>
    <xf numFmtId="0" fontId="0" fillId="0" borderId="3" xfId="0" applyFont="1" applyBorder="1">
      <alignment vertical="center"/>
    </xf>
    <xf numFmtId="38" fontId="0" fillId="0" borderId="0" xfId="1" applyFont="1" applyFill="1" applyBorder="1" applyAlignment="1" applyProtection="1">
      <alignment horizontal="right"/>
      <protection locked="0"/>
    </xf>
    <xf numFmtId="38" fontId="7" fillId="0" borderId="0" xfId="1" applyFont="1" applyFill="1" applyBorder="1" applyAlignment="1" applyProtection="1">
      <alignment horizontal="right"/>
      <protection locked="0"/>
    </xf>
    <xf numFmtId="49" fontId="0" fillId="0" borderId="0" xfId="0" applyNumberFormat="1" applyFont="1" applyFill="1" applyBorder="1" applyAlignment="1" applyProtection="1">
      <alignment horizontal="right"/>
      <protection locked="0"/>
    </xf>
    <xf numFmtId="38" fontId="9" fillId="0" borderId="21" xfId="1" applyFont="1" applyFill="1" applyBorder="1" applyAlignment="1" applyProtection="1">
      <alignment horizontal="right"/>
      <protection locked="0"/>
    </xf>
    <xf numFmtId="49" fontId="0" fillId="0" borderId="4" xfId="0" applyNumberFormat="1" applyFont="1" applyFill="1" applyBorder="1" applyAlignment="1" applyProtection="1">
      <alignment horizontal="right"/>
      <protection locked="0"/>
    </xf>
    <xf numFmtId="38" fontId="9" fillId="0" borderId="19" xfId="1" applyFont="1" applyFill="1" applyBorder="1" applyAlignment="1" applyProtection="1">
      <alignment horizontal="right"/>
      <protection locked="0"/>
    </xf>
    <xf numFmtId="0" fontId="0" fillId="0" borderId="22" xfId="0" applyFont="1" applyBorder="1" applyAlignment="1">
      <alignment horizontal="center" wrapText="1"/>
    </xf>
    <xf numFmtId="0" fontId="2" fillId="0" borderId="1" xfId="0" applyFont="1" applyBorder="1" applyAlignment="1">
      <alignment horizontal="center" vertical="top" wrapText="1"/>
    </xf>
    <xf numFmtId="0" fontId="0" fillId="0" borderId="0" xfId="0" applyFont="1" applyBorder="1" applyAlignment="1"/>
    <xf numFmtId="0" fontId="0" fillId="0" borderId="5" xfId="0" applyFont="1" applyBorder="1" applyAlignment="1"/>
    <xf numFmtId="0" fontId="0" fillId="0" borderId="6" xfId="0" applyFont="1" applyBorder="1" applyAlignment="1"/>
    <xf numFmtId="0" fontId="11" fillId="0" borderId="0" xfId="0" applyFont="1" applyFill="1" applyBorder="1" applyAlignment="1" applyProtection="1">
      <alignment horizontal="center"/>
      <protection locked="0"/>
    </xf>
    <xf numFmtId="0" fontId="11" fillId="0" borderId="3" xfId="0" applyFont="1" applyFill="1" applyBorder="1" applyAlignment="1" applyProtection="1">
      <alignment horizontal="center"/>
      <protection locked="0"/>
    </xf>
    <xf numFmtId="38" fontId="11" fillId="0" borderId="0" xfId="1" applyFont="1" applyFill="1" applyBorder="1" applyAlignment="1" applyProtection="1">
      <alignment horizontal="right"/>
      <protection locked="0"/>
    </xf>
    <xf numFmtId="38" fontId="11" fillId="0" borderId="0" xfId="0" applyNumberFormat="1" applyFont="1" applyAlignment="1"/>
    <xf numFmtId="0" fontId="11" fillId="0" borderId="0" xfId="0" applyFont="1" applyAlignment="1"/>
    <xf numFmtId="38" fontId="0" fillId="0" borderId="0" xfId="0" applyNumberFormat="1" applyFont="1" applyAlignment="1"/>
    <xf numFmtId="38" fontId="0" fillId="0" borderId="0" xfId="1" applyFont="1" applyFill="1" applyAlignment="1" applyProtection="1">
      <alignment horizontal="right"/>
      <protection locked="0"/>
    </xf>
    <xf numFmtId="49" fontId="0" fillId="0" borderId="4" xfId="0" applyNumberFormat="1" applyFont="1" applyFill="1" applyBorder="1" applyAlignment="1" applyProtection="1">
      <protection locked="0"/>
    </xf>
    <xf numFmtId="49" fontId="0" fillId="0" borderId="7" xfId="0" applyNumberFormat="1" applyFont="1" applyFill="1" applyBorder="1" applyAlignment="1" applyProtection="1">
      <protection locked="0"/>
    </xf>
    <xf numFmtId="0" fontId="0" fillId="0" borderId="0" xfId="0" applyAlignment="1">
      <alignment horizontal="right"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0" xfId="0" applyBorder="1">
      <alignment vertical="center"/>
    </xf>
    <xf numFmtId="0" fontId="0" fillId="0" borderId="3" xfId="0" applyBorder="1">
      <alignment vertical="center"/>
    </xf>
    <xf numFmtId="0" fontId="12" fillId="0" borderId="3" xfId="0" applyFont="1" applyFill="1" applyBorder="1" applyAlignment="1" applyProtection="1">
      <alignment horizontal="center"/>
      <protection locked="0"/>
    </xf>
    <xf numFmtId="38" fontId="12" fillId="0" borderId="0" xfId="1" applyFont="1" applyFill="1" applyAlignment="1" applyProtection="1">
      <alignment horizontal="right"/>
      <protection locked="0"/>
    </xf>
    <xf numFmtId="0" fontId="13" fillId="0" borderId="3" xfId="0" applyFont="1" applyFill="1" applyBorder="1" applyAlignment="1" applyProtection="1">
      <alignment horizontal="center"/>
      <protection locked="0"/>
    </xf>
    <xf numFmtId="38" fontId="13" fillId="0" borderId="0" xfId="1" applyFont="1" applyFill="1" applyAlignment="1" applyProtection="1">
      <alignment horizontal="right"/>
      <protection locked="0"/>
    </xf>
    <xf numFmtId="0" fontId="12" fillId="0" borderId="3" xfId="0" applyFont="1" applyFill="1" applyBorder="1" applyAlignment="1" applyProtection="1">
      <protection locked="0"/>
    </xf>
    <xf numFmtId="38" fontId="12" fillId="0" borderId="21" xfId="1" applyFont="1" applyFill="1" applyBorder="1" applyAlignment="1" applyProtection="1">
      <alignment horizontal="right"/>
      <protection locked="0"/>
    </xf>
    <xf numFmtId="38" fontId="0" fillId="0" borderId="0" xfId="0" applyNumberFormat="1">
      <alignment vertical="center"/>
    </xf>
    <xf numFmtId="49" fontId="12" fillId="0" borderId="3" xfId="0" applyNumberFormat="1" applyFont="1" applyFill="1" applyBorder="1" applyAlignment="1" applyProtection="1">
      <alignment horizontal="left"/>
      <protection locked="0"/>
    </xf>
    <xf numFmtId="38" fontId="12" fillId="0" borderId="0" xfId="1" applyFont="1" applyFill="1" applyBorder="1" applyAlignment="1" applyProtection="1">
      <alignment horizontal="right"/>
      <protection locked="0"/>
    </xf>
    <xf numFmtId="0" fontId="12" fillId="0" borderId="3" xfId="0" applyFont="1" applyFill="1" applyBorder="1" applyAlignment="1" applyProtection="1">
      <alignment horizontal="left"/>
      <protection locked="0"/>
    </xf>
    <xf numFmtId="49" fontId="12" fillId="0" borderId="3" xfId="0" applyNumberFormat="1" applyFont="1" applyFill="1" applyBorder="1" applyProtection="1">
      <alignment vertical="center"/>
      <protection locked="0"/>
    </xf>
    <xf numFmtId="49" fontId="12" fillId="0" borderId="7" xfId="0" applyNumberFormat="1" applyFont="1" applyFill="1" applyBorder="1" applyProtection="1">
      <alignment vertical="center"/>
      <protection locked="0"/>
    </xf>
    <xf numFmtId="38" fontId="12" fillId="0" borderId="19" xfId="1" applyFont="1" applyFill="1" applyBorder="1" applyAlignment="1" applyProtection="1">
      <alignment horizontal="right"/>
      <protection locked="0"/>
    </xf>
    <xf numFmtId="38" fontId="12" fillId="0" borderId="4" xfId="1" applyFont="1" applyFill="1" applyBorder="1" applyAlignment="1" applyProtection="1">
      <alignment horizontal="right"/>
      <protection locked="0"/>
    </xf>
    <xf numFmtId="0" fontId="0" fillId="0" borderId="0" xfId="0" applyFill="1">
      <alignment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23" xfId="0" applyFont="1" applyBorder="1" applyAlignment="1">
      <alignment horizontal="right"/>
    </xf>
    <xf numFmtId="0" fontId="0" fillId="0" borderId="0" xfId="0" applyFont="1" applyAlignment="1">
      <alignment horizontal="right"/>
    </xf>
    <xf numFmtId="38" fontId="0" fillId="0" borderId="21" xfId="1" applyFont="1" applyBorder="1">
      <alignment vertical="center"/>
    </xf>
    <xf numFmtId="49" fontId="0" fillId="0" borderId="0" xfId="0" applyNumberFormat="1" applyFont="1" applyAlignment="1">
      <alignment horizontal="center" vertical="center"/>
    </xf>
    <xf numFmtId="49" fontId="7" fillId="0" borderId="0" xfId="0" applyNumberFormat="1" applyFont="1" applyAlignment="1">
      <alignment horizontal="center" vertical="center"/>
    </xf>
    <xf numFmtId="38" fontId="7" fillId="0" borderId="21" xfId="1" applyFont="1" applyBorder="1">
      <alignment vertical="center"/>
    </xf>
    <xf numFmtId="38" fontId="7" fillId="0" borderId="0" xfId="1" applyFont="1" applyBorder="1">
      <alignment vertical="center"/>
    </xf>
    <xf numFmtId="0" fontId="6" fillId="0" borderId="0" xfId="0" applyFont="1" applyFill="1">
      <alignment vertical="center"/>
    </xf>
    <xf numFmtId="0" fontId="0" fillId="0" borderId="0" xfId="0" applyFont="1" applyFill="1" applyAlignment="1">
      <alignment horizontal="center" vertical="center"/>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xf>
    <xf numFmtId="0" fontId="0" fillId="0" borderId="5" xfId="0" applyFont="1" applyFill="1" applyBorder="1">
      <alignment vertical="center"/>
    </xf>
    <xf numFmtId="0" fontId="0" fillId="0" borderId="3" xfId="0" applyFont="1" applyFill="1" applyBorder="1">
      <alignment vertical="center"/>
    </xf>
    <xf numFmtId="38" fontId="0" fillId="0" borderId="0" xfId="1" applyFont="1" applyFill="1" applyAlignment="1"/>
    <xf numFmtId="0" fontId="0" fillId="0" borderId="0" xfId="0" applyFont="1" applyFill="1" applyAlignment="1"/>
    <xf numFmtId="38" fontId="7" fillId="0" borderId="0" xfId="1" applyFont="1" applyFill="1" applyAlignment="1"/>
    <xf numFmtId="0" fontId="11" fillId="0" borderId="0" xfId="0" applyFont="1" applyFill="1" applyAlignment="1"/>
    <xf numFmtId="38" fontId="0" fillId="0" borderId="0" xfId="1" applyFont="1" applyFill="1" applyAlignment="1">
      <alignment horizontal="right"/>
    </xf>
    <xf numFmtId="176" fontId="0" fillId="0" borderId="19" xfId="0" applyNumberFormat="1" applyFont="1" applyFill="1" applyBorder="1">
      <alignment vertical="center"/>
    </xf>
    <xf numFmtId="176" fontId="0" fillId="0" borderId="4" xfId="0" applyNumberFormat="1" applyFont="1" applyFill="1" applyBorder="1">
      <alignment vertical="center"/>
    </xf>
    <xf numFmtId="38" fontId="0" fillId="0" borderId="0" xfId="0" applyNumberFormat="1" applyFont="1" applyFill="1">
      <alignment vertical="center"/>
    </xf>
    <xf numFmtId="0" fontId="0" fillId="0" borderId="16" xfId="0" applyBorder="1" applyAlignment="1">
      <alignment horizontal="center" vertical="center"/>
    </xf>
    <xf numFmtId="38" fontId="13" fillId="0" borderId="0" xfId="1" applyFont="1" applyFill="1" applyBorder="1" applyAlignment="1" applyProtection="1">
      <alignment horizontal="right"/>
      <protection locked="0"/>
    </xf>
    <xf numFmtId="38" fontId="7" fillId="0" borderId="0" xfId="0" applyNumberFormat="1" applyFont="1">
      <alignment vertical="center"/>
    </xf>
    <xf numFmtId="0" fontId="0" fillId="0" borderId="7" xfId="0" applyBorder="1">
      <alignment vertical="center"/>
    </xf>
    <xf numFmtId="0" fontId="0" fillId="0" borderId="4" xfId="0" applyBorder="1">
      <alignment vertical="center"/>
    </xf>
    <xf numFmtId="38" fontId="12" fillId="0" borderId="0" xfId="1" applyFont="1" applyFill="1" applyBorder="1" applyAlignment="1" applyProtection="1">
      <alignment horizontal="right"/>
    </xf>
    <xf numFmtId="38" fontId="13" fillId="0" borderId="0" xfId="1" applyFont="1" applyFill="1" applyBorder="1" applyAlignment="1" applyProtection="1">
      <alignment horizontal="right"/>
    </xf>
    <xf numFmtId="0" fontId="12" fillId="0" borderId="0" xfId="0" applyFont="1">
      <alignment vertical="center"/>
    </xf>
    <xf numFmtId="0" fontId="0" fillId="0" borderId="20" xfId="0" applyBorder="1" applyAlignment="1">
      <alignment horizontal="center" vertical="center" textRotation="255"/>
    </xf>
    <xf numFmtId="0" fontId="0" fillId="0" borderId="21" xfId="0" applyBorder="1" applyAlignment="1">
      <alignment horizontal="center" vertical="center" textRotation="255"/>
    </xf>
    <xf numFmtId="0" fontId="0" fillId="0" borderId="22" xfId="0" applyBorder="1" applyAlignment="1">
      <alignment vertical="center" textRotation="255"/>
    </xf>
    <xf numFmtId="0" fontId="0" fillId="0" borderId="23" xfId="0" applyBorder="1" applyAlignment="1">
      <alignment vertical="center" textRotation="255"/>
    </xf>
    <xf numFmtId="0" fontId="0" fillId="0" borderId="6" xfId="0" applyBorder="1" applyAlignment="1">
      <alignment vertical="center" textRotation="255" wrapText="1"/>
    </xf>
    <xf numFmtId="0" fontId="0" fillId="0" borderId="6" xfId="0" applyBorder="1" applyAlignment="1">
      <alignment vertical="center" wrapText="1"/>
    </xf>
    <xf numFmtId="0" fontId="0" fillId="0" borderId="24" xfId="0" applyBorder="1" applyAlignment="1">
      <alignment vertical="center" textRotation="255"/>
    </xf>
    <xf numFmtId="0" fontId="0" fillId="0" borderId="21" xfId="0" applyBorder="1" applyAlignment="1">
      <alignment vertical="center" textRotation="255"/>
    </xf>
    <xf numFmtId="0" fontId="0" fillId="0" borderId="3" xfId="0" applyBorder="1" applyAlignment="1">
      <alignment vertical="center" textRotation="255" wrapText="1"/>
    </xf>
    <xf numFmtId="0" fontId="0" fillId="0" borderId="3" xfId="0" applyBorder="1" applyAlignment="1">
      <alignment vertical="center" wrapText="1"/>
    </xf>
    <xf numFmtId="0" fontId="0" fillId="0" borderId="1" xfId="0" applyBorder="1" applyAlignment="1">
      <alignment vertical="center" textRotation="255"/>
    </xf>
    <xf numFmtId="0" fontId="0" fillId="0" borderId="2" xfId="0" applyBorder="1" applyAlignment="1">
      <alignment vertical="center" textRotation="255"/>
    </xf>
    <xf numFmtId="0" fontId="0" fillId="0" borderId="11" xfId="0" applyBorder="1" applyAlignment="1">
      <alignment vertical="center" textRotation="255" wrapText="1"/>
    </xf>
    <xf numFmtId="0" fontId="0" fillId="0" borderId="11" xfId="0" applyBorder="1" applyAlignment="1">
      <alignment vertical="center" wrapText="1"/>
    </xf>
    <xf numFmtId="0" fontId="0" fillId="0" borderId="2" xfId="0" applyBorder="1" applyAlignment="1">
      <alignment horizontal="center" vertical="center" textRotation="255"/>
    </xf>
    <xf numFmtId="38" fontId="13" fillId="0" borderId="0" xfId="1" applyFont="1" applyFill="1" applyBorder="1" applyAlignment="1" applyProtection="1">
      <protection locked="0"/>
    </xf>
    <xf numFmtId="49" fontId="13" fillId="0" borderId="0" xfId="1" applyNumberFormat="1" applyFont="1" applyFill="1" applyBorder="1" applyAlignment="1" applyProtection="1">
      <alignment horizontal="right"/>
      <protection locked="0"/>
    </xf>
    <xf numFmtId="0" fontId="0" fillId="0" borderId="0" xfId="0" applyFont="1" applyAlignment="1">
      <alignment horizontal="distributed" vertical="center"/>
    </xf>
    <xf numFmtId="0" fontId="12" fillId="0" borderId="3" xfId="0" applyFont="1" applyFill="1" applyBorder="1" applyAlignment="1" applyProtection="1">
      <alignment horizontal="distributed" vertical="center"/>
      <protection locked="0"/>
    </xf>
    <xf numFmtId="49" fontId="12" fillId="0" borderId="0" xfId="1" applyNumberFormat="1" applyFont="1" applyFill="1" applyBorder="1" applyAlignment="1" applyProtection="1">
      <alignment horizontal="right"/>
      <protection locked="0"/>
    </xf>
    <xf numFmtId="3" fontId="12" fillId="0" borderId="0" xfId="1" applyNumberFormat="1" applyFont="1" applyFill="1" applyBorder="1" applyAlignment="1" applyProtection="1">
      <alignment horizontal="right"/>
      <protection locked="0"/>
    </xf>
    <xf numFmtId="0" fontId="0" fillId="0" borderId="3" xfId="0" applyFont="1" applyBorder="1" applyAlignment="1">
      <alignment horizontal="distributed" vertical="center"/>
    </xf>
    <xf numFmtId="38" fontId="0" fillId="0" borderId="0" xfId="0" applyNumberFormat="1" applyFont="1" applyBorder="1">
      <alignment vertical="center"/>
    </xf>
    <xf numFmtId="0" fontId="0" fillId="0" borderId="4" xfId="0" applyFont="1" applyBorder="1">
      <alignment vertical="center"/>
    </xf>
    <xf numFmtId="0" fontId="0" fillId="0" borderId="7" xfId="0" applyFont="1" applyBorder="1">
      <alignment vertical="center"/>
    </xf>
    <xf numFmtId="49" fontId="12" fillId="0" borderId="4" xfId="1" applyNumberFormat="1" applyFont="1" applyFill="1" applyBorder="1" applyAlignment="1" applyProtection="1">
      <alignment horizontal="right"/>
      <protection locked="0"/>
    </xf>
    <xf numFmtId="38" fontId="0" fillId="0" borderId="4" xfId="0" applyNumberFormat="1" applyFont="1" applyFill="1" applyBorder="1">
      <alignment vertical="center"/>
    </xf>
    <xf numFmtId="38" fontId="0" fillId="0" borderId="4" xfId="0" applyNumberFormat="1" applyFont="1" applyBorder="1">
      <alignment vertical="center"/>
    </xf>
    <xf numFmtId="0" fontId="0" fillId="0" borderId="16" xfId="0" applyFill="1" applyBorder="1" applyAlignment="1" applyProtection="1">
      <alignment horizontal="center" vertical="center"/>
      <protection locked="0"/>
    </xf>
    <xf numFmtId="0" fontId="0" fillId="0" borderId="17" xfId="0" applyBorder="1" applyAlignment="1">
      <alignment horizontal="center" vertical="center"/>
    </xf>
    <xf numFmtId="0" fontId="0" fillId="0" borderId="0" xfId="0" applyFill="1" applyBorder="1">
      <alignment vertical="center"/>
    </xf>
    <xf numFmtId="38" fontId="0" fillId="0" borderId="0" xfId="1" applyFont="1" applyBorder="1" applyAlignment="1"/>
    <xf numFmtId="38" fontId="13" fillId="0" borderId="19" xfId="1" applyFont="1" applyFill="1" applyBorder="1" applyAlignment="1" applyProtection="1">
      <protection locked="0"/>
    </xf>
    <xf numFmtId="38" fontId="15" fillId="0" borderId="4" xfId="1" applyFont="1" applyFill="1" applyBorder="1" applyAlignment="1" applyProtection="1">
      <protection locked="0"/>
    </xf>
    <xf numFmtId="0" fontId="7" fillId="0" borderId="0" xfId="0" applyFont="1" applyFill="1">
      <alignment vertical="center"/>
    </xf>
    <xf numFmtId="0" fontId="0" fillId="0" borderId="0" xfId="0" applyFont="1" applyFill="1" applyAlignment="1">
      <alignment horizontal="right" vertical="center"/>
    </xf>
    <xf numFmtId="0" fontId="0" fillId="0" borderId="25" xfId="0" applyFont="1" applyFill="1" applyBorder="1" applyAlignment="1">
      <alignment horizontal="center" vertical="center"/>
    </xf>
    <xf numFmtId="0" fontId="0" fillId="0" borderId="16" xfId="0" applyFont="1" applyFill="1" applyBorder="1" applyAlignment="1" applyProtection="1">
      <alignment horizontal="center" vertical="center"/>
      <protection locked="0"/>
    </xf>
    <xf numFmtId="0" fontId="0" fillId="0" borderId="3" xfId="0" applyFont="1" applyFill="1" applyBorder="1" applyAlignment="1">
      <alignment horizontal="center" vertical="center" textRotation="255"/>
    </xf>
    <xf numFmtId="0" fontId="0" fillId="0" borderId="0" xfId="0" applyFont="1" applyFill="1" applyBorder="1" applyAlignment="1">
      <alignment horizontal="center"/>
    </xf>
    <xf numFmtId="38" fontId="7" fillId="0" borderId="21" xfId="1" applyFont="1" applyFill="1" applyBorder="1">
      <alignment vertical="center"/>
    </xf>
    <xf numFmtId="38" fontId="0" fillId="0" borderId="0" xfId="1" applyFont="1" applyFill="1" applyBorder="1">
      <alignment vertical="center"/>
    </xf>
    <xf numFmtId="38" fontId="0" fillId="0" borderId="0" xfId="1" applyFont="1" applyFill="1" applyBorder="1" applyAlignment="1">
      <alignment horizontal="right" vertical="center"/>
    </xf>
    <xf numFmtId="0" fontId="0" fillId="0" borderId="11" xfId="0" applyFont="1" applyFill="1" applyBorder="1" applyAlignment="1">
      <alignment horizontal="center" vertical="center" textRotation="255"/>
    </xf>
    <xf numFmtId="0" fontId="0" fillId="0" borderId="2" xfId="0" applyFont="1" applyFill="1" applyBorder="1" applyAlignment="1">
      <alignment horizontal="center" vertical="center"/>
    </xf>
    <xf numFmtId="38" fontId="7" fillId="0" borderId="23" xfId="1" applyFont="1" applyFill="1" applyBorder="1">
      <alignment vertical="center"/>
    </xf>
    <xf numFmtId="38" fontId="0" fillId="0" borderId="5" xfId="1" applyFont="1" applyFill="1" applyBorder="1">
      <alignment vertical="center"/>
    </xf>
    <xf numFmtId="38" fontId="0" fillId="0" borderId="5" xfId="1" applyFont="1" applyFill="1" applyBorder="1" applyAlignment="1">
      <alignment horizontal="right" vertical="center"/>
    </xf>
    <xf numFmtId="0" fontId="0" fillId="0" borderId="0" xfId="0" applyFont="1" applyFill="1" applyBorder="1" applyAlignment="1">
      <alignment horizontal="center" vertical="center"/>
    </xf>
    <xf numFmtId="38" fontId="7" fillId="0" borderId="2" xfId="1" applyFont="1" applyFill="1" applyBorder="1">
      <alignment vertical="center"/>
    </xf>
    <xf numFmtId="38" fontId="0" fillId="0" borderId="10" xfId="1" applyFont="1" applyFill="1" applyBorder="1">
      <alignment vertical="center"/>
    </xf>
    <xf numFmtId="38" fontId="0" fillId="0" borderId="10" xfId="1" applyFont="1" applyFill="1" applyBorder="1" applyAlignment="1">
      <alignment horizontal="right" vertical="center"/>
    </xf>
    <xf numFmtId="0" fontId="0" fillId="0" borderId="6" xfId="0" applyFont="1" applyFill="1" applyBorder="1" applyAlignment="1">
      <alignment horizontal="center" vertical="center" textRotation="255"/>
    </xf>
    <xf numFmtId="0" fontId="0" fillId="0" borderId="5" xfId="0" applyFont="1" applyFill="1" applyBorder="1" applyAlignment="1">
      <alignment horizontal="center"/>
    </xf>
    <xf numFmtId="0" fontId="0" fillId="0" borderId="2" xfId="0" applyFont="1" applyFill="1" applyBorder="1" applyAlignment="1">
      <alignment horizontal="distributed" vertical="center"/>
    </xf>
    <xf numFmtId="38" fontId="7" fillId="0" borderId="21" xfId="1" applyFont="1" applyFill="1" applyBorder="1" applyAlignment="1">
      <alignment horizontal="right" vertical="center"/>
    </xf>
    <xf numFmtId="177" fontId="2" fillId="0" borderId="0" xfId="0" applyNumberFormat="1" applyFont="1" applyFill="1" applyBorder="1" applyAlignment="1">
      <alignment horizontal="right" vertical="center"/>
    </xf>
    <xf numFmtId="0" fontId="0" fillId="0" borderId="23" xfId="0" applyFont="1" applyFill="1" applyBorder="1" applyAlignment="1">
      <alignment horizontal="center"/>
    </xf>
    <xf numFmtId="38" fontId="0" fillId="0" borderId="0" xfId="1" applyFont="1" applyFill="1" applyBorder="1" applyAlignment="1" applyProtection="1">
      <alignment horizontal="right" vertical="center"/>
    </xf>
    <xf numFmtId="38" fontId="7" fillId="0" borderId="17" xfId="1" applyFont="1" applyFill="1" applyBorder="1">
      <alignment vertical="center"/>
    </xf>
    <xf numFmtId="38" fontId="0" fillId="0" borderId="26" xfId="1" applyFont="1" applyFill="1" applyBorder="1">
      <alignment vertical="center"/>
    </xf>
    <xf numFmtId="38" fontId="0" fillId="0" borderId="26" xfId="1" applyFont="1" applyFill="1" applyBorder="1" applyAlignment="1">
      <alignment horizontal="right" vertical="center"/>
    </xf>
    <xf numFmtId="38" fontId="7" fillId="0" borderId="19" xfId="1" applyFont="1" applyFill="1" applyBorder="1">
      <alignment vertical="center"/>
    </xf>
    <xf numFmtId="38" fontId="0" fillId="0" borderId="4" xfId="1" applyFont="1" applyFill="1" applyBorder="1">
      <alignment vertical="center"/>
    </xf>
    <xf numFmtId="0" fontId="0" fillId="0" borderId="0" xfId="0" applyFont="1" applyFill="1" applyBorder="1" applyAlignment="1">
      <alignment horizontal="left" vertical="center"/>
    </xf>
    <xf numFmtId="38" fontId="0" fillId="0" borderId="0" xfId="1" applyFont="1" applyFill="1" applyBorder="1" applyAlignment="1"/>
    <xf numFmtId="176" fontId="0" fillId="0" borderId="0" xfId="0" applyNumberFormat="1" applyFont="1" applyFill="1">
      <alignment vertical="center"/>
    </xf>
    <xf numFmtId="0" fontId="6" fillId="0" borderId="0" xfId="0" applyFont="1" applyFill="1" applyBorder="1" applyAlignment="1">
      <alignment vertical="center"/>
    </xf>
    <xf numFmtId="0" fontId="0" fillId="0" borderId="0" xfId="0" applyFont="1" applyBorder="1" applyAlignment="1">
      <alignment vertical="center"/>
    </xf>
    <xf numFmtId="0" fontId="0" fillId="0" borderId="16" xfId="0" applyFont="1" applyFill="1" applyBorder="1" applyAlignment="1">
      <alignment horizontal="center"/>
    </xf>
    <xf numFmtId="0" fontId="0" fillId="0" borderId="3" xfId="0" applyFont="1" applyFill="1" applyBorder="1" applyAlignment="1">
      <alignment horizontal="center" wrapText="1"/>
    </xf>
    <xf numFmtId="0" fontId="0" fillId="0" borderId="6" xfId="0" applyFont="1" applyFill="1" applyBorder="1" applyAlignment="1">
      <alignment horizontal="center"/>
    </xf>
    <xf numFmtId="0" fontId="0" fillId="0" borderId="3" xfId="0" applyFont="1" applyFill="1" applyBorder="1" applyAlignment="1">
      <alignment horizontal="distributed" wrapText="1"/>
    </xf>
    <xf numFmtId="0" fontId="7" fillId="0" borderId="3" xfId="0" applyFont="1" applyFill="1" applyBorder="1" applyAlignment="1">
      <alignment horizontal="distributed" wrapText="1"/>
    </xf>
    <xf numFmtId="38" fontId="7" fillId="0" borderId="0" xfId="0" applyNumberFormat="1" applyFont="1" applyFill="1">
      <alignment vertical="center"/>
    </xf>
    <xf numFmtId="0" fontId="0" fillId="0" borderId="3" xfId="0" applyFont="1" applyFill="1" applyBorder="1" applyAlignment="1">
      <alignment horizontal="distributed"/>
    </xf>
    <xf numFmtId="0" fontId="7" fillId="0" borderId="3" xfId="0" applyFont="1" applyFill="1" applyBorder="1" applyAlignment="1">
      <alignment horizontal="distributed"/>
    </xf>
    <xf numFmtId="38" fontId="0" fillId="0" borderId="0" xfId="1" applyFont="1" applyFill="1" applyBorder="1" applyAlignment="1">
      <alignment horizontal="right"/>
    </xf>
    <xf numFmtId="38" fontId="0" fillId="0" borderId="21" xfId="1" applyFont="1" applyFill="1" applyBorder="1" applyAlignment="1" applyProtection="1">
      <alignment horizontal="right"/>
      <protection locked="0"/>
    </xf>
    <xf numFmtId="38" fontId="9" fillId="0" borderId="0" xfId="1" applyFont="1" applyFill="1" applyBorder="1" applyAlignment="1" applyProtection="1">
      <alignment horizontal="right"/>
      <protection locked="0"/>
    </xf>
    <xf numFmtId="38" fontId="7" fillId="0" borderId="21" xfId="1" applyFont="1" applyFill="1" applyBorder="1" applyAlignment="1" applyProtection="1">
      <alignment horizontal="right"/>
      <protection locked="0"/>
    </xf>
    <xf numFmtId="0" fontId="0" fillId="0" borderId="4" xfId="0" applyFont="1" applyFill="1" applyBorder="1">
      <alignment vertical="center"/>
    </xf>
    <xf numFmtId="0" fontId="0" fillId="0" borderId="7" xfId="0" applyFont="1" applyFill="1" applyBorder="1" applyAlignment="1">
      <alignment horizontal="distributed"/>
    </xf>
    <xf numFmtId="0" fontId="0" fillId="0" borderId="7" xfId="0" applyFont="1" applyFill="1" applyBorder="1" applyAlignment="1">
      <alignment horizontal="center"/>
    </xf>
    <xf numFmtId="38" fontId="0" fillId="0" borderId="4" xfId="1" applyFont="1" applyFill="1" applyBorder="1" applyAlignment="1">
      <alignment horizontal="right"/>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NumberFormat="1" applyFont="1" applyFill="1" applyBorder="1" applyAlignment="1" applyProtection="1">
      <alignment horizontal="center" vertical="center"/>
      <protection locked="0"/>
    </xf>
    <xf numFmtId="0" fontId="7" fillId="0" borderId="3" xfId="0" applyNumberFormat="1" applyFont="1" applyFill="1" applyBorder="1" applyAlignment="1" applyProtection="1">
      <alignment horizontal="center" vertical="center"/>
      <protection locked="0"/>
    </xf>
    <xf numFmtId="0" fontId="11" fillId="0" borderId="0" xfId="0" applyFont="1" applyFill="1">
      <alignment vertical="center"/>
    </xf>
    <xf numFmtId="0" fontId="11" fillId="0" borderId="7" xfId="0" applyNumberFormat="1" applyFont="1" applyFill="1" applyBorder="1" applyAlignment="1" applyProtection="1">
      <alignment horizontal="center" vertical="center"/>
      <protection locked="0"/>
    </xf>
    <xf numFmtId="38" fontId="11" fillId="0" borderId="19" xfId="1" applyFont="1" applyFill="1" applyBorder="1" applyAlignment="1" applyProtection="1">
      <alignment horizontal="right"/>
      <protection locked="0"/>
    </xf>
    <xf numFmtId="38" fontId="11" fillId="0" borderId="4" xfId="1" applyFont="1" applyFill="1" applyBorder="1" applyAlignment="1" applyProtection="1">
      <alignment horizontal="right"/>
      <protection locked="0"/>
    </xf>
    <xf numFmtId="0" fontId="11" fillId="0" borderId="0" xfId="0" applyFont="1" applyFill="1" applyBorder="1">
      <alignment vertical="center"/>
    </xf>
    <xf numFmtId="0" fontId="0" fillId="0" borderId="8" xfId="0" applyFont="1" applyBorder="1" applyAlignment="1"/>
    <xf numFmtId="0" fontId="0" fillId="0" borderId="0" xfId="0" applyFont="1" applyFill="1" applyAlignment="1">
      <alignment vertical="center"/>
    </xf>
    <xf numFmtId="0" fontId="0" fillId="0" borderId="2" xfId="0" applyFont="1" applyBorder="1" applyAlignment="1">
      <alignment horizontal="center" vertical="center"/>
    </xf>
    <xf numFmtId="38" fontId="7" fillId="2" borderId="0" xfId="1" applyFont="1" applyFill="1" applyBorder="1" applyAlignment="1" applyProtection="1">
      <alignment horizontal="right"/>
      <protection locked="0"/>
    </xf>
    <xf numFmtId="0" fontId="0" fillId="0" borderId="16" xfId="0" applyFill="1" applyBorder="1" applyAlignment="1">
      <alignment horizontal="center" vertical="center"/>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3" xfId="0" applyFill="1" applyBorder="1">
      <alignment vertical="center"/>
    </xf>
    <xf numFmtId="38" fontId="0" fillId="0" borderId="0" xfId="0" applyNumberFormat="1" applyFill="1" applyBorder="1">
      <alignment vertical="center"/>
    </xf>
    <xf numFmtId="0" fontId="12" fillId="0" borderId="3" xfId="0" applyNumberFormat="1" applyFont="1" applyFill="1" applyBorder="1" applyAlignment="1" applyProtection="1">
      <alignment horizontal="center" vertical="center"/>
      <protection locked="0"/>
    </xf>
    <xf numFmtId="0" fontId="13" fillId="0" borderId="3" xfId="0" applyNumberFormat="1" applyFont="1" applyFill="1" applyBorder="1" applyAlignment="1" applyProtection="1">
      <alignment horizontal="center" vertical="center"/>
      <protection locked="0"/>
    </xf>
    <xf numFmtId="38" fontId="13" fillId="0" borderId="21" xfId="1" applyFont="1" applyFill="1" applyBorder="1" applyAlignment="1" applyProtection="1">
      <alignment horizontal="right"/>
      <protection locked="0"/>
    </xf>
    <xf numFmtId="38" fontId="7" fillId="0" borderId="0" xfId="0" applyNumberFormat="1" applyFont="1" applyFill="1" applyBorder="1" applyAlignment="1">
      <alignment horizontal="right" vertical="center"/>
    </xf>
    <xf numFmtId="0" fontId="16" fillId="0" borderId="7" xfId="0" applyNumberFormat="1" applyFont="1" applyFill="1" applyBorder="1" applyAlignment="1" applyProtection="1">
      <alignment horizontal="center" vertical="center"/>
      <protection locked="0"/>
    </xf>
    <xf numFmtId="38" fontId="16" fillId="0" borderId="19" xfId="1" applyFont="1" applyFill="1" applyBorder="1" applyAlignment="1" applyProtection="1">
      <alignment horizontal="right"/>
      <protection locked="0"/>
    </xf>
    <xf numFmtId="38" fontId="16" fillId="0" borderId="4" xfId="1" applyFont="1" applyFill="1" applyBorder="1" applyAlignment="1" applyProtection="1">
      <alignment horizontal="right"/>
      <protection locked="0"/>
    </xf>
    <xf numFmtId="176" fontId="11" fillId="0" borderId="4" xfId="0" applyNumberFormat="1" applyFont="1" applyFill="1" applyBorder="1">
      <alignment vertical="center"/>
    </xf>
    <xf numFmtId="0" fontId="0" fillId="0" borderId="0" xfId="0" applyFill="1" applyAlignment="1">
      <alignment vertical="center"/>
    </xf>
    <xf numFmtId="38" fontId="0" fillId="0" borderId="0" xfId="0" applyNumberFormat="1" applyFill="1">
      <alignment vertical="center"/>
    </xf>
    <xf numFmtId="38" fontId="7" fillId="0" borderId="0" xfId="1" applyFont="1" applyFill="1">
      <alignment vertical="center"/>
    </xf>
    <xf numFmtId="38" fontId="7" fillId="0" borderId="0" xfId="1" applyFont="1" applyFill="1" applyBorder="1" applyAlignment="1">
      <alignment horizontal="right"/>
    </xf>
    <xf numFmtId="38" fontId="0" fillId="0" borderId="21" xfId="1" applyFont="1" applyFill="1" applyBorder="1" applyAlignment="1"/>
    <xf numFmtId="0" fontId="0" fillId="0" borderId="3" xfId="0" applyFont="1" applyFill="1" applyBorder="1" applyAlignment="1">
      <alignment horizontal="distributed" vertical="center" wrapText="1"/>
    </xf>
    <xf numFmtId="0" fontId="0" fillId="0" borderId="3" xfId="0" applyFont="1" applyFill="1" applyBorder="1" applyAlignment="1">
      <alignment horizontal="distributed" vertical="center"/>
    </xf>
    <xf numFmtId="38" fontId="11" fillId="0" borderId="21" xfId="1" applyFont="1" applyFill="1" applyBorder="1" applyAlignment="1"/>
    <xf numFmtId="0" fontId="0" fillId="0" borderId="4" xfId="0" applyFont="1" applyFill="1" applyBorder="1" applyAlignment="1">
      <alignment horizontal="center" vertical="center"/>
    </xf>
    <xf numFmtId="0" fontId="0" fillId="0" borderId="7" xfId="0" applyFont="1" applyFill="1" applyBorder="1" applyAlignment="1">
      <alignment horizontal="distributed" vertical="center"/>
    </xf>
    <xf numFmtId="38" fontId="11" fillId="0" borderId="19" xfId="0" applyNumberFormat="1" applyFont="1" applyFill="1" applyBorder="1" applyAlignment="1">
      <alignment vertical="center"/>
    </xf>
    <xf numFmtId="178" fontId="0" fillId="0" borderId="4" xfId="1" applyNumberFormat="1" applyFont="1" applyFill="1" applyBorder="1" applyAlignment="1" applyProtection="1">
      <alignment horizontal="right"/>
      <protection locked="0"/>
    </xf>
    <xf numFmtId="178" fontId="0" fillId="0" borderId="4" xfId="1" applyNumberFormat="1" applyFont="1" applyFill="1" applyBorder="1" applyAlignment="1">
      <alignment horizontal="right"/>
    </xf>
    <xf numFmtId="0" fontId="0" fillId="0" borderId="3"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176" fontId="0" fillId="0" borderId="3" xfId="0" applyNumberFormat="1" applyFont="1" applyBorder="1">
      <alignment vertical="center"/>
    </xf>
    <xf numFmtId="176" fontId="0" fillId="0" borderId="3" xfId="0" applyNumberFormat="1" applyFont="1" applyBorder="1" applyAlignment="1">
      <alignment horizontal="center" vertical="center"/>
    </xf>
    <xf numFmtId="0" fontId="9" fillId="0" borderId="0" xfId="0" applyFont="1">
      <alignment vertical="center"/>
    </xf>
    <xf numFmtId="176" fontId="7" fillId="0" borderId="3" xfId="0" applyNumberFormat="1" applyFont="1" applyBorder="1" applyAlignment="1">
      <alignment horizontal="center" vertical="center"/>
    </xf>
    <xf numFmtId="0" fontId="0" fillId="0" borderId="6" xfId="0" applyBorder="1" applyAlignment="1">
      <alignment horizontal="center" vertical="center"/>
    </xf>
    <xf numFmtId="0" fontId="0" fillId="0" borderId="2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1" xfId="0" applyBorder="1" applyAlignment="1">
      <alignment horizontal="center"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xf>
    <xf numFmtId="0" fontId="0" fillId="0" borderId="2" xfId="0" applyBorder="1" applyAlignment="1">
      <alignment horizontal="center" vertical="center" wrapText="1"/>
    </xf>
    <xf numFmtId="38" fontId="1" fillId="0" borderId="0" xfId="1" applyBorder="1">
      <alignment vertical="center"/>
    </xf>
    <xf numFmtId="38" fontId="1" fillId="0" borderId="0" xfId="1" applyFont="1" applyBorder="1">
      <alignment vertical="center"/>
    </xf>
    <xf numFmtId="0" fontId="0" fillId="0" borderId="0" xfId="0" applyBorder="1" applyAlignment="1">
      <alignment horizontal="center" vertical="center" wrapText="1"/>
    </xf>
    <xf numFmtId="38" fontId="0" fillId="0" borderId="0" xfId="1" applyFont="1" applyAlignment="1">
      <alignment horizontal="right" vertical="center"/>
    </xf>
    <xf numFmtId="38" fontId="7" fillId="0" borderId="0" xfId="1" applyFont="1" applyAlignment="1">
      <alignment horizontal="right" vertical="center"/>
    </xf>
    <xf numFmtId="38" fontId="9" fillId="0" borderId="0" xfId="0" applyNumberFormat="1" applyFont="1">
      <alignment vertical="center"/>
    </xf>
    <xf numFmtId="38" fontId="0" fillId="0" borderId="0" xfId="1" applyFont="1" applyBorder="1" applyAlignment="1">
      <alignment horizontal="right" vertical="center"/>
    </xf>
    <xf numFmtId="179" fontId="12" fillId="0" borderId="3" xfId="0" applyNumberFormat="1" applyFont="1" applyFill="1" applyBorder="1" applyAlignment="1" applyProtection="1">
      <alignment horizontal="left"/>
      <protection locked="0"/>
    </xf>
    <xf numFmtId="49" fontId="0" fillId="0" borderId="0" xfId="0" applyNumberFormat="1" applyBorder="1">
      <alignment vertical="center"/>
    </xf>
    <xf numFmtId="38" fontId="0" fillId="0" borderId="0" xfId="1" applyFont="1" applyBorder="1" applyAlignment="1">
      <alignment horizontal="right"/>
    </xf>
    <xf numFmtId="0" fontId="1" fillId="0" borderId="16" xfId="0" applyFont="1" applyBorder="1" applyAlignment="1">
      <alignment horizontal="center" vertical="center"/>
    </xf>
    <xf numFmtId="0" fontId="0" fillId="0" borderId="25" xfId="0" applyBorder="1" applyAlignment="1">
      <alignment horizontal="center" vertical="center"/>
    </xf>
    <xf numFmtId="0" fontId="0" fillId="0" borderId="16" xfId="0" applyBorder="1" applyAlignment="1">
      <alignment horizontal="center" vertical="center" wrapText="1"/>
    </xf>
    <xf numFmtId="0" fontId="0" fillId="0" borderId="0" xfId="0" applyFont="1" applyAlignment="1">
      <alignment horizontal="right" vertical="center"/>
    </xf>
    <xf numFmtId="38" fontId="7" fillId="0" borderId="0" xfId="0" applyNumberFormat="1" applyFont="1" applyBorder="1">
      <alignment vertical="center"/>
    </xf>
    <xf numFmtId="38" fontId="1" fillId="0" borderId="0" xfId="1" applyFont="1" applyFill="1" applyBorder="1" applyAlignment="1" applyProtection="1">
      <protection locked="0"/>
    </xf>
    <xf numFmtId="0" fontId="17" fillId="0" borderId="0" xfId="0" applyFont="1">
      <alignment vertical="center"/>
    </xf>
    <xf numFmtId="0" fontId="0" fillId="0" borderId="2" xfId="0" applyFont="1" applyBorder="1" applyAlignment="1">
      <alignment vertical="center"/>
    </xf>
    <xf numFmtId="0" fontId="0" fillId="0" borderId="10" xfId="0" applyFont="1" applyBorder="1" applyAlignment="1">
      <alignment vertical="center"/>
    </xf>
    <xf numFmtId="0" fontId="0" fillId="0" borderId="16" xfId="0" applyFont="1" applyBorder="1" applyAlignment="1">
      <alignment horizontal="distributed" vertical="center" wrapText="1"/>
    </xf>
    <xf numFmtId="0" fontId="0" fillId="0" borderId="25" xfId="0" applyFont="1" applyBorder="1" applyAlignment="1">
      <alignment horizontal="center" vertical="center"/>
    </xf>
    <xf numFmtId="0" fontId="0" fillId="0" borderId="17" xfId="0" applyFont="1" applyBorder="1" applyAlignment="1">
      <alignment horizontal="center" vertical="center"/>
    </xf>
    <xf numFmtId="0" fontId="0" fillId="0" borderId="5" xfId="0" applyFont="1" applyBorder="1" applyAlignment="1">
      <alignment horizontal="center" vertical="center"/>
    </xf>
    <xf numFmtId="0" fontId="18" fillId="0" borderId="0" xfId="0" applyFont="1" applyBorder="1" applyAlignment="1">
      <alignment horizontal="distributed" vertical="center" wrapText="1"/>
    </xf>
    <xf numFmtId="38" fontId="0" fillId="0" borderId="0" xfId="1" applyFont="1" applyFill="1" applyBorder="1" applyAlignment="1" applyProtection="1">
      <protection locked="0"/>
    </xf>
    <xf numFmtId="0" fontId="7" fillId="0" borderId="3" xfId="0" applyFont="1" applyFill="1" applyBorder="1" applyAlignment="1" applyProtection="1">
      <alignment horizontal="left"/>
      <protection locked="0"/>
    </xf>
    <xf numFmtId="38" fontId="7" fillId="0" borderId="0" xfId="1" applyFont="1" applyFill="1" applyBorder="1" applyAlignment="1" applyProtection="1">
      <protection locked="0"/>
    </xf>
    <xf numFmtId="0" fontId="7" fillId="0" borderId="4" xfId="0" applyFont="1" applyFill="1" applyBorder="1" applyAlignment="1" applyProtection="1">
      <alignment horizontal="right"/>
      <protection locked="0"/>
    </xf>
    <xf numFmtId="0" fontId="7" fillId="0" borderId="7" xfId="0" applyFont="1" applyFill="1" applyBorder="1" applyAlignment="1" applyProtection="1">
      <alignment horizontal="left"/>
      <protection locked="0"/>
    </xf>
    <xf numFmtId="38" fontId="7" fillId="0" borderId="4" xfId="1" applyFont="1" applyFill="1" applyBorder="1" applyAlignment="1" applyProtection="1">
      <protection locked="0"/>
    </xf>
    <xf numFmtId="0" fontId="9" fillId="0" borderId="0" xfId="0" applyFont="1" applyBorder="1" applyAlignment="1">
      <alignment horizontal="center"/>
    </xf>
    <xf numFmtId="38" fontId="9" fillId="0" borderId="0" xfId="1" applyFont="1" applyBorder="1" applyAlignment="1"/>
    <xf numFmtId="0" fontId="6" fillId="0" borderId="0" xfId="0" applyFont="1" applyAlignment="1">
      <alignment horizontal="left" vertical="center"/>
    </xf>
    <xf numFmtId="0" fontId="17" fillId="0" borderId="0" xfId="0" applyFont="1" applyAlignment="1">
      <alignment horizontal="left" vertical="center"/>
    </xf>
    <xf numFmtId="0" fontId="0" fillId="0" borderId="17" xfId="0" applyFont="1" applyBorder="1" applyAlignment="1">
      <alignment horizontal="center" vertical="center" shrinkToFit="1"/>
    </xf>
    <xf numFmtId="0" fontId="7" fillId="0" borderId="0" xfId="0" applyFont="1" applyFill="1" applyAlignment="1" applyProtection="1">
      <alignment horizontal="right"/>
      <protection locked="0"/>
    </xf>
    <xf numFmtId="38" fontId="7" fillId="0" borderId="0" xfId="1" applyFont="1" applyFill="1" applyAlignment="1">
      <alignment horizontal="right" vertical="center"/>
    </xf>
    <xf numFmtId="177" fontId="0" fillId="0" borderId="0" xfId="0" applyNumberFormat="1" applyFont="1" applyFill="1" applyAlignment="1"/>
    <xf numFmtId="177" fontId="0" fillId="0" borderId="0" xfId="0" applyNumberFormat="1" applyFont="1" applyAlignment="1"/>
    <xf numFmtId="177" fontId="9" fillId="0" borderId="0" xfId="1" applyNumberFormat="1" applyFont="1" applyFill="1" applyAlignment="1"/>
    <xf numFmtId="38" fontId="7" fillId="0" borderId="0" xfId="0" applyNumberFormat="1" applyFont="1" applyAlignment="1"/>
    <xf numFmtId="0" fontId="9" fillId="0" borderId="0" xfId="0" applyFont="1" applyFill="1" applyAlignment="1" applyProtection="1">
      <protection locked="0"/>
    </xf>
    <xf numFmtId="177" fontId="0" fillId="0" borderId="0" xfId="0" applyNumberFormat="1" applyFont="1" applyFill="1">
      <alignment vertical="center"/>
    </xf>
    <xf numFmtId="3" fontId="9" fillId="0" borderId="0" xfId="0" applyNumberFormat="1" applyFont="1" applyAlignment="1"/>
    <xf numFmtId="0" fontId="9" fillId="0" borderId="0" xfId="0" applyFont="1" applyAlignment="1"/>
    <xf numFmtId="177" fontId="0" fillId="0" borderId="0" xfId="1" applyNumberFormat="1" applyFont="1" applyAlignment="1"/>
    <xf numFmtId="177" fontId="0" fillId="0" borderId="0" xfId="1" applyNumberFormat="1" applyFont="1" applyFill="1" applyBorder="1" applyAlignment="1" applyProtection="1">
      <protection locked="0"/>
    </xf>
    <xf numFmtId="38" fontId="0" fillId="0" borderId="4" xfId="1" applyFont="1" applyFill="1" applyBorder="1" applyAlignment="1" applyProtection="1">
      <protection locked="0"/>
    </xf>
    <xf numFmtId="49" fontId="0" fillId="0" borderId="0" xfId="0" applyNumberFormat="1" applyFont="1" applyBorder="1">
      <alignment vertical="center"/>
    </xf>
    <xf numFmtId="49" fontId="0" fillId="0" borderId="0" xfId="0" applyNumberFormat="1" applyFont="1" applyBorder="1" applyAlignment="1">
      <alignment horizontal="left" vertical="center"/>
    </xf>
    <xf numFmtId="0" fontId="0" fillId="0" borderId="0" xfId="0" applyFont="1" applyAlignment="1">
      <alignment horizontal="left" vertical="center"/>
    </xf>
    <xf numFmtId="0" fontId="0" fillId="0" borderId="0" xfId="0" applyFont="1" applyFill="1" applyAlignment="1">
      <alignment horizontal="left" vertical="center"/>
    </xf>
    <xf numFmtId="38" fontId="11" fillId="0" borderId="0" xfId="0" applyNumberFormat="1" applyFont="1" applyFill="1">
      <alignment vertical="center"/>
    </xf>
    <xf numFmtId="3" fontId="11" fillId="0" borderId="0" xfId="0" applyNumberFormat="1" applyFont="1" applyFill="1">
      <alignment vertical="center"/>
    </xf>
    <xf numFmtId="3" fontId="0" fillId="0" borderId="0" xfId="0" applyNumberFormat="1" applyFont="1" applyFill="1">
      <alignment vertical="center"/>
    </xf>
    <xf numFmtId="0" fontId="12" fillId="0" borderId="0" xfId="0" applyFont="1" applyFill="1" applyBorder="1" applyAlignment="1" applyProtection="1">
      <alignment horizontal="right"/>
      <protection locked="0"/>
    </xf>
    <xf numFmtId="0" fontId="12" fillId="0" borderId="0" xfId="0" applyFont="1" applyFill="1" applyBorder="1" applyAlignment="1" applyProtection="1">
      <alignment horizontal="center"/>
      <protection locked="0"/>
    </xf>
    <xf numFmtId="38" fontId="12" fillId="0" borderId="0" xfId="1" applyFont="1" applyFill="1" applyBorder="1" applyAlignment="1" applyProtection="1">
      <protection locked="0"/>
    </xf>
    <xf numFmtId="0" fontId="0" fillId="0" borderId="0" xfId="0" applyAlignment="1"/>
    <xf numFmtId="38" fontId="1" fillId="0" borderId="0" xfId="1" applyFont="1" applyBorder="1" applyAlignment="1"/>
    <xf numFmtId="0" fontId="1" fillId="0" borderId="0" xfId="0" applyNumberFormat="1" applyFont="1" applyFill="1" applyAlignment="1">
      <alignment shrinkToFit="1"/>
    </xf>
    <xf numFmtId="0" fontId="11" fillId="0" borderId="0" xfId="0" applyFont="1" applyBorder="1" applyAlignment="1">
      <alignment horizontal="center"/>
    </xf>
    <xf numFmtId="0" fontId="11" fillId="0" borderId="3" xfId="0" applyFont="1" applyBorder="1" applyAlignment="1">
      <alignment horizontal="center"/>
    </xf>
    <xf numFmtId="0" fontId="13" fillId="0" borderId="4" xfId="0" applyFont="1" applyFill="1" applyBorder="1" applyAlignment="1" applyProtection="1">
      <alignment horizontal="center"/>
      <protection locked="0"/>
    </xf>
    <xf numFmtId="0" fontId="13" fillId="0" borderId="7" xfId="0" applyFont="1" applyFill="1" applyBorder="1" applyAlignment="1" applyProtection="1">
      <alignment horizontal="center"/>
      <protection locked="0"/>
    </xf>
    <xf numFmtId="38" fontId="13" fillId="0" borderId="4" xfId="1" applyFont="1" applyFill="1" applyBorder="1" applyAlignment="1" applyProtection="1">
      <protection locked="0"/>
    </xf>
    <xf numFmtId="38" fontId="0" fillId="0" borderId="0" xfId="1" applyFont="1" applyFill="1" applyAlignment="1" applyProtection="1">
      <protection locked="0"/>
    </xf>
    <xf numFmtId="38" fontId="7" fillId="0" borderId="0" xfId="1" applyFont="1" applyFill="1" applyAlignment="1" applyProtection="1">
      <protection locked="0"/>
    </xf>
    <xf numFmtId="0" fontId="0" fillId="0" borderId="0" xfId="0" applyFont="1" applyBorder="1" applyAlignment="1">
      <alignment horizontal="distributed"/>
    </xf>
    <xf numFmtId="0" fontId="9" fillId="0" borderId="0" xfId="0" applyFont="1" applyAlignment="1">
      <alignment horizontal="right" vertical="center"/>
    </xf>
    <xf numFmtId="0" fontId="0" fillId="0" borderId="0" xfId="0" applyFont="1" applyBorder="1" applyAlignment="1">
      <alignment horizontal="distributed" vertical="center"/>
    </xf>
    <xf numFmtId="0" fontId="0" fillId="0" borderId="4" xfId="0" applyFont="1" applyBorder="1" applyAlignment="1">
      <alignment horizontal="center"/>
    </xf>
    <xf numFmtId="0" fontId="0" fillId="0" borderId="0" xfId="0" applyFont="1" applyBorder="1" applyAlignment="1">
      <alignment horizontal="center"/>
    </xf>
    <xf numFmtId="0" fontId="0" fillId="0" borderId="5" xfId="0" applyBorder="1">
      <alignment vertical="center"/>
    </xf>
    <xf numFmtId="0" fontId="0" fillId="0" borderId="6" xfId="0" applyBorder="1">
      <alignment vertical="center"/>
    </xf>
    <xf numFmtId="0" fontId="13" fillId="0" borderId="0" xfId="0" applyFont="1" applyFill="1" applyBorder="1" applyAlignment="1" applyProtection="1">
      <alignment horizontal="center"/>
      <protection locked="0"/>
    </xf>
    <xf numFmtId="38" fontId="13" fillId="0" borderId="4" xfId="1" applyFont="1" applyFill="1" applyBorder="1" applyAlignment="1" applyProtection="1">
      <alignment horizontal="right"/>
      <protection locked="0"/>
    </xf>
    <xf numFmtId="0" fontId="12" fillId="0" borderId="0" xfId="0" applyFont="1" applyFill="1" applyBorder="1" applyAlignment="1" applyProtection="1">
      <protection locked="0"/>
    </xf>
    <xf numFmtId="3" fontId="12" fillId="0" borderId="0" xfId="0" applyNumberFormat="1" applyFont="1" applyFill="1" applyBorder="1" applyAlignment="1" applyProtection="1">
      <protection locked="0"/>
    </xf>
    <xf numFmtId="0" fontId="0" fillId="0" borderId="0" xfId="0" applyBorder="1" applyAlignment="1">
      <alignment horizontal="center"/>
    </xf>
    <xf numFmtId="0" fontId="0" fillId="0" borderId="3" xfId="0" applyBorder="1" applyAlignment="1">
      <alignment horizontal="center"/>
    </xf>
    <xf numFmtId="0" fontId="13" fillId="0" borderId="4" xfId="0" applyFont="1" applyFill="1" applyBorder="1" applyAlignment="1" applyProtection="1">
      <protection locked="0"/>
    </xf>
    <xf numFmtId="3" fontId="13" fillId="0" borderId="4" xfId="0" applyNumberFormat="1" applyFont="1" applyFill="1" applyBorder="1" applyAlignment="1" applyProtection="1">
      <protection locked="0"/>
    </xf>
    <xf numFmtId="3" fontId="0" fillId="0" borderId="0" xfId="0" applyNumberFormat="1" applyBorder="1">
      <alignment vertical="center"/>
    </xf>
    <xf numFmtId="38" fontId="16" fillId="0" borderId="0" xfId="1" applyFont="1" applyFill="1" applyBorder="1" applyAlignment="1" applyProtection="1">
      <alignment horizontal="right"/>
      <protection locked="0"/>
    </xf>
    <xf numFmtId="0" fontId="0" fillId="0" borderId="26" xfId="0" applyBorder="1" applyAlignment="1">
      <alignment horizontal="center" vertical="center"/>
    </xf>
    <xf numFmtId="0" fontId="16" fillId="0" borderId="0" xfId="0" applyFont="1" applyFill="1" applyBorder="1" applyAlignment="1" applyProtection="1">
      <protection locked="0"/>
    </xf>
    <xf numFmtId="0" fontId="16" fillId="0" borderId="0" xfId="0" applyFont="1" applyFill="1" applyBorder="1" applyAlignment="1" applyProtection="1">
      <alignment horizontal="right"/>
      <protection locked="0"/>
    </xf>
    <xf numFmtId="0" fontId="7" fillId="0" borderId="0" xfId="0" applyFont="1" applyAlignment="1">
      <alignment horizontal="right"/>
    </xf>
    <xf numFmtId="180" fontId="12" fillId="0" borderId="0" xfId="1" applyNumberFormat="1" applyFont="1" applyFill="1" applyBorder="1" applyAlignment="1" applyProtection="1">
      <alignment horizontal="right"/>
      <protection locked="0"/>
    </xf>
    <xf numFmtId="0" fontId="12" fillId="0" borderId="0" xfId="1" applyNumberFormat="1" applyFont="1" applyFill="1" applyBorder="1" applyAlignment="1" applyProtection="1">
      <protection locked="0"/>
    </xf>
    <xf numFmtId="38" fontId="7" fillId="0" borderId="0" xfId="1" applyFont="1" applyAlignment="1">
      <alignment horizontal="right"/>
    </xf>
    <xf numFmtId="181" fontId="7" fillId="0" borderId="0" xfId="0" applyNumberFormat="1" applyFont="1" applyAlignment="1"/>
    <xf numFmtId="180" fontId="0" fillId="0" borderId="0" xfId="0" applyNumberFormat="1" applyAlignment="1"/>
    <xf numFmtId="182" fontId="13" fillId="0" borderId="4" xfId="1" applyNumberFormat="1" applyFont="1" applyFill="1" applyBorder="1" applyAlignment="1" applyProtection="1">
      <protection locked="0"/>
    </xf>
    <xf numFmtId="0" fontId="1" fillId="0" borderId="0" xfId="0" applyFont="1">
      <alignment vertical="center"/>
    </xf>
    <xf numFmtId="0" fontId="7" fillId="0" borderId="21" xfId="0" applyFont="1" applyBorder="1" applyAlignment="1"/>
    <xf numFmtId="0" fontId="12" fillId="0" borderId="0" xfId="0" applyFont="1" applyFill="1" applyBorder="1" applyAlignment="1" applyProtection="1">
      <alignment horizontal="distributed"/>
      <protection locked="0"/>
    </xf>
    <xf numFmtId="0" fontId="4" fillId="0" borderId="3" xfId="0" applyFont="1" applyBorder="1" applyAlignment="1">
      <alignment horizontal="distributed"/>
    </xf>
    <xf numFmtId="38" fontId="9" fillId="0" borderId="0" xfId="1" applyFont="1" applyAlignment="1"/>
    <xf numFmtId="0" fontId="12" fillId="0" borderId="4" xfId="0" applyFont="1" applyFill="1" applyBorder="1" applyProtection="1">
      <alignment vertical="center"/>
      <protection locked="0"/>
    </xf>
    <xf numFmtId="0" fontId="12" fillId="0" borderId="7" xfId="0" applyFont="1" applyFill="1" applyBorder="1" applyProtection="1">
      <alignment vertical="center"/>
      <protection locked="0"/>
    </xf>
    <xf numFmtId="38" fontId="12" fillId="0" borderId="4" xfId="1" applyFont="1" applyFill="1" applyBorder="1" applyAlignment="1" applyProtection="1">
      <protection locked="0"/>
    </xf>
    <xf numFmtId="0" fontId="0" fillId="0" borderId="15" xfId="0" applyBorder="1" applyAlignment="1">
      <alignment horizontal="center" vertical="center" wrapText="1"/>
    </xf>
    <xf numFmtId="0" fontId="0" fillId="0" borderId="18" xfId="0" applyBorder="1" applyAlignment="1">
      <alignment horizontal="center" vertical="top" wrapText="1"/>
    </xf>
    <xf numFmtId="0" fontId="0" fillId="0" borderId="18" xfId="0" applyBorder="1" applyAlignment="1">
      <alignment horizontal="center" vertical="center" wrapText="1"/>
    </xf>
    <xf numFmtId="0" fontId="0" fillId="0" borderId="12" xfId="0" applyBorder="1" applyAlignment="1">
      <alignment horizontal="center" vertical="center" wrapText="1"/>
    </xf>
    <xf numFmtId="0" fontId="7" fillId="0" borderId="0" xfId="0" applyFont="1" applyBorder="1" applyAlignment="1">
      <alignment horizontal="center"/>
    </xf>
    <xf numFmtId="0" fontId="13" fillId="0" borderId="0" xfId="0" applyFont="1" applyFill="1" applyBorder="1" applyAlignment="1" applyProtection="1">
      <alignment horizontal="right"/>
      <protection locked="0"/>
    </xf>
    <xf numFmtId="0" fontId="13" fillId="0" borderId="4" xfId="0" applyFont="1" applyFill="1" applyBorder="1" applyAlignment="1" applyProtection="1">
      <alignment horizontal="right"/>
      <protection locked="0"/>
    </xf>
    <xf numFmtId="0" fontId="1" fillId="0" borderId="26" xfId="0" applyFont="1" applyBorder="1" applyAlignment="1">
      <alignment horizontal="center" vertical="center" wrapText="1"/>
    </xf>
    <xf numFmtId="0" fontId="12" fillId="0" borderId="0" xfId="0" applyFont="1" applyFill="1" applyAlignment="1" applyProtection="1">
      <alignment horizontal="right"/>
      <protection locked="0"/>
    </xf>
    <xf numFmtId="181" fontId="12" fillId="0" borderId="0" xfId="0" applyNumberFormat="1" applyFont="1" applyFill="1" applyAlignment="1" applyProtection="1">
      <alignment horizontal="right"/>
      <protection locked="0"/>
    </xf>
    <xf numFmtId="0" fontId="13" fillId="0" borderId="0" xfId="0" applyFont="1" applyFill="1" applyAlignment="1" applyProtection="1">
      <alignment horizontal="right"/>
      <protection locked="0"/>
    </xf>
    <xf numFmtId="181" fontId="0" fillId="0" borderId="0" xfId="0" applyNumberFormat="1" applyAlignment="1"/>
    <xf numFmtId="1" fontId="13" fillId="0" borderId="0" xfId="0" applyNumberFormat="1" applyFont="1" applyFill="1" applyBorder="1" applyAlignment="1" applyProtection="1">
      <alignment horizontal="right"/>
      <protection locked="0"/>
    </xf>
    <xf numFmtId="183" fontId="12" fillId="0" borderId="0" xfId="0" applyNumberFormat="1" applyFont="1" applyFill="1" applyBorder="1" applyAlignment="1" applyProtection="1">
      <alignment horizontal="right"/>
      <protection locked="0"/>
    </xf>
    <xf numFmtId="181" fontId="12" fillId="0" borderId="0" xfId="0" applyNumberFormat="1" applyFont="1" applyFill="1" applyBorder="1" applyAlignment="1" applyProtection="1">
      <alignment horizontal="right"/>
      <protection locked="0"/>
    </xf>
    <xf numFmtId="0" fontId="12" fillId="0" borderId="7" xfId="0" applyFont="1" applyFill="1" applyBorder="1" applyAlignment="1" applyProtection="1">
      <alignment horizontal="center"/>
      <protection locked="0"/>
    </xf>
    <xf numFmtId="0" fontId="12" fillId="0" borderId="4" xfId="0" applyFont="1" applyFill="1" applyBorder="1" applyAlignment="1" applyProtection="1">
      <alignment horizontal="right"/>
      <protection locked="0"/>
    </xf>
    <xf numFmtId="181" fontId="12" fillId="0" borderId="4" xfId="0" applyNumberFormat="1" applyFont="1" applyFill="1" applyBorder="1" applyAlignment="1" applyProtection="1">
      <alignment horizontal="right"/>
      <protection locked="0"/>
    </xf>
    <xf numFmtId="183" fontId="12" fillId="0" borderId="4" xfId="0" applyNumberFormat="1" applyFont="1" applyFill="1" applyBorder="1" applyAlignment="1" applyProtection="1">
      <alignment horizontal="right"/>
      <protection locked="0"/>
    </xf>
    <xf numFmtId="183" fontId="13" fillId="0" borderId="4" xfId="0" applyNumberFormat="1" applyFont="1" applyFill="1" applyBorder="1" applyAlignment="1" applyProtection="1">
      <alignment horizontal="right"/>
      <protection locked="0"/>
    </xf>
    <xf numFmtId="38" fontId="12" fillId="0" borderId="0" xfId="1" applyFont="1" applyFill="1" applyAlignment="1" applyProtection="1">
      <protection locked="0"/>
    </xf>
    <xf numFmtId="0" fontId="0" fillId="0" borderId="26" xfId="0" applyFont="1" applyBorder="1" applyAlignment="1">
      <alignment horizontal="center" vertical="center" wrapText="1"/>
    </xf>
    <xf numFmtId="181" fontId="12" fillId="0" borderId="0" xfId="0" applyNumberFormat="1" applyFont="1" applyFill="1" applyBorder="1" applyAlignment="1" applyProtection="1">
      <protection locked="0"/>
    </xf>
    <xf numFmtId="3" fontId="13" fillId="0" borderId="0" xfId="0" applyNumberFormat="1" applyFont="1" applyFill="1" applyBorder="1" applyAlignment="1" applyProtection="1">
      <protection locked="0"/>
    </xf>
    <xf numFmtId="0" fontId="0" fillId="0" borderId="0" xfId="2" applyNumberFormat="1" applyFont="1" applyAlignment="1"/>
    <xf numFmtId="0" fontId="13" fillId="0" borderId="0" xfId="0" applyFont="1" applyFill="1" applyBorder="1" applyAlignment="1" applyProtection="1">
      <protection locked="0"/>
    </xf>
    <xf numFmtId="184" fontId="0" fillId="0" borderId="0" xfId="0" applyNumberFormat="1" applyAlignment="1"/>
    <xf numFmtId="0" fontId="4" fillId="0" borderId="0" xfId="0" applyFont="1" applyBorder="1" applyAlignment="1">
      <alignment horizontal="left"/>
    </xf>
    <xf numFmtId="0" fontId="4" fillId="0" borderId="3" xfId="0" applyFont="1" applyBorder="1" applyAlignment="1">
      <alignment horizontal="left"/>
    </xf>
    <xf numFmtId="49" fontId="4" fillId="0" borderId="0" xfId="0" applyNumberFormat="1" applyFont="1" applyBorder="1" applyAlignment="1">
      <alignment horizontal="left"/>
    </xf>
    <xf numFmtId="49" fontId="4" fillId="0" borderId="3" xfId="0" applyNumberFormat="1" applyFont="1" applyBorder="1" applyAlignment="1">
      <alignment horizontal="left"/>
    </xf>
    <xf numFmtId="49" fontId="5" fillId="0" borderId="0" xfId="0" applyNumberFormat="1" applyFont="1" applyBorder="1" applyAlignment="1">
      <alignment horizontal="center"/>
    </xf>
    <xf numFmtId="49" fontId="5" fillId="0" borderId="3" xfId="0" applyNumberFormat="1" applyFont="1" applyBorder="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49" fontId="7" fillId="0" borderId="3" xfId="0" applyNumberFormat="1" applyFont="1" applyBorder="1" applyAlignment="1">
      <alignment horizontal="center"/>
    </xf>
    <xf numFmtId="0" fontId="12" fillId="0" borderId="0" xfId="0" applyFont="1" applyFill="1" applyBorder="1" applyAlignment="1" applyProtection="1">
      <alignment horizontal="distributed"/>
      <protection locked="0"/>
    </xf>
    <xf numFmtId="0" fontId="0" fillId="0" borderId="3" xfId="0" applyBorder="1" applyAlignment="1">
      <alignment horizontal="distributed"/>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12" fillId="0" borderId="18" xfId="0" applyFont="1"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0" fillId="0" borderId="15" xfId="0" applyBorder="1" applyAlignment="1">
      <alignment horizontal="center" vertical="center"/>
    </xf>
    <xf numFmtId="49" fontId="4" fillId="0" borderId="0" xfId="0" applyNumberFormat="1" applyFont="1" applyBorder="1" applyAlignment="1">
      <alignment horizontal="center"/>
    </xf>
    <xf numFmtId="49" fontId="4" fillId="0" borderId="3" xfId="0" applyNumberFormat="1" applyFont="1" applyBorder="1" applyAlignment="1">
      <alignment horizontal="center"/>
    </xf>
    <xf numFmtId="38" fontId="12" fillId="0" borderId="0" xfId="1" applyFont="1" applyFill="1" applyBorder="1" applyAlignment="1" applyProtection="1">
      <alignment horizontal="center"/>
      <protection locked="0"/>
    </xf>
    <xf numFmtId="38" fontId="12" fillId="0" borderId="3" xfId="1" applyFont="1" applyFill="1" applyBorder="1" applyAlignment="1" applyProtection="1">
      <alignment horizontal="center"/>
      <protection locked="0"/>
    </xf>
    <xf numFmtId="0" fontId="7" fillId="0" borderId="0" xfId="0" applyFont="1" applyAlignment="1">
      <alignment horizontal="center"/>
    </xf>
    <xf numFmtId="0" fontId="0" fillId="0" borderId="2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2" xfId="0" applyBorder="1" applyAlignment="1">
      <alignment horizontal="center" vertical="center" wrapText="1"/>
    </xf>
    <xf numFmtId="0" fontId="0" fillId="0" borderId="1" xfId="0" applyBorder="1" applyAlignment="1">
      <alignment horizontal="center" vertical="center" wrapText="1"/>
    </xf>
    <xf numFmtId="0" fontId="0" fillId="0" borderId="24" xfId="0" applyBorder="1" applyAlignment="1">
      <alignment horizontal="center" vertical="center"/>
    </xf>
    <xf numFmtId="0" fontId="0" fillId="0" borderId="17" xfId="0" applyBorder="1" applyAlignment="1">
      <alignment vertical="center"/>
    </xf>
    <xf numFmtId="0" fontId="0" fillId="0" borderId="25" xfId="0" applyBorder="1" applyAlignment="1">
      <alignment vertical="center"/>
    </xf>
    <xf numFmtId="0" fontId="0" fillId="0" borderId="2" xfId="0" applyBorder="1" applyAlignment="1">
      <alignment horizontal="center" vertical="center"/>
    </xf>
    <xf numFmtId="0" fontId="0" fillId="0" borderId="14" xfId="0" applyBorder="1" applyAlignment="1">
      <alignment horizontal="distributed" vertical="center" wrapText="1"/>
    </xf>
    <xf numFmtId="0" fontId="1" fillId="0" borderId="1" xfId="0" applyFont="1" applyBorder="1" applyAlignment="1">
      <alignment horizontal="distributed" vertical="center"/>
    </xf>
    <xf numFmtId="0" fontId="0" fillId="0" borderId="18"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1" fillId="0" borderId="2" xfId="0" applyFont="1" applyBorder="1" applyAlignment="1">
      <alignment horizontal="center" vertical="center" wrapText="1"/>
    </xf>
    <xf numFmtId="0" fontId="0" fillId="0" borderId="14" xfId="0" applyBorder="1" applyAlignment="1">
      <alignment horizontal="center" vertical="center"/>
    </xf>
    <xf numFmtId="0" fontId="0" fillId="0" borderId="14" xfId="0"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Font="1" applyBorder="1" applyAlignment="1">
      <alignment horizontal="distributed"/>
    </xf>
    <xf numFmtId="0" fontId="0" fillId="0" borderId="3" xfId="0" applyFont="1" applyBorder="1" applyAlignment="1">
      <alignment horizontal="distributed"/>
    </xf>
    <xf numFmtId="0" fontId="0" fillId="0" borderId="7" xfId="0" applyFont="1" applyBorder="1" applyAlignment="1">
      <alignment horizontal="center"/>
    </xf>
    <xf numFmtId="0" fontId="18" fillId="0" borderId="0" xfId="0" applyFont="1" applyBorder="1" applyAlignment="1">
      <alignment horizontal="center"/>
    </xf>
    <xf numFmtId="0" fontId="18" fillId="0" borderId="3" xfId="0" applyFont="1" applyBorder="1" applyAlignment="1">
      <alignment horizontal="center"/>
    </xf>
    <xf numFmtId="0" fontId="0" fillId="0" borderId="0"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horizontal="center" vertical="center" wrapText="1"/>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3" xfId="0" applyFont="1" applyBorder="1" applyAlignment="1">
      <alignment horizontal="center" vertical="center"/>
    </xf>
    <xf numFmtId="0" fontId="0" fillId="0" borderId="25" xfId="0" applyFont="1" applyBorder="1" applyAlignment="1">
      <alignment horizontal="center" vertical="center"/>
    </xf>
    <xf numFmtId="0" fontId="0" fillId="0" borderId="17" xfId="0" applyFont="1" applyBorder="1" applyAlignment="1">
      <alignment horizontal="center" vertical="center"/>
    </xf>
    <xf numFmtId="0" fontId="0" fillId="0" borderId="26" xfId="0" applyFont="1" applyBorder="1" applyAlignment="1">
      <alignment horizontal="center" vertical="center"/>
    </xf>
    <xf numFmtId="0" fontId="0" fillId="0" borderId="15"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4" xfId="0" applyBorder="1" applyAlignment="1">
      <alignment horizontal="right" vertical="center"/>
    </xf>
    <xf numFmtId="0" fontId="0" fillId="0" borderId="20" xfId="0" applyBorder="1" applyAlignment="1">
      <alignment horizontal="center" vertical="center"/>
    </xf>
    <xf numFmtId="0" fontId="0" fillId="0" borderId="0" xfId="0" applyBorder="1" applyAlignment="1">
      <alignment horizontal="right" vertical="center"/>
    </xf>
    <xf numFmtId="0" fontId="0" fillId="0" borderId="0" xfId="0" applyBorder="1" applyAlignment="1">
      <alignment vertical="center"/>
    </xf>
    <xf numFmtId="0" fontId="0" fillId="0" borderId="16" xfId="0" applyBorder="1" applyAlignment="1">
      <alignment horizontal="center" vertical="center" wrapText="1"/>
    </xf>
    <xf numFmtId="0" fontId="0" fillId="0" borderId="0" xfId="0" applyBorder="1" applyAlignment="1">
      <alignment horizontal="right"/>
    </xf>
    <xf numFmtId="0" fontId="0" fillId="0" borderId="12" xfId="0" applyFill="1" applyBorder="1" applyAlignment="1">
      <alignment horizontal="center" vertical="distributed"/>
    </xf>
    <xf numFmtId="0" fontId="0" fillId="0" borderId="13" xfId="0" applyFill="1" applyBorder="1" applyAlignment="1">
      <alignment horizontal="center" vertical="distributed"/>
    </xf>
    <xf numFmtId="0" fontId="0" fillId="0" borderId="15" xfId="0" applyFill="1" applyBorder="1" applyAlignment="1">
      <alignment horizontal="center" vertical="distributed"/>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Border="1" applyAlignment="1">
      <alignment horizontal="center" vertical="center" wrapText="1"/>
    </xf>
    <xf numFmtId="0" fontId="7" fillId="0" borderId="0" xfId="0" applyFont="1" applyFill="1" applyBorder="1" applyAlignment="1">
      <alignment horizontal="distributed"/>
    </xf>
    <xf numFmtId="0" fontId="7" fillId="0" borderId="3" xfId="0" applyFont="1" applyFill="1" applyBorder="1" applyAlignment="1">
      <alignment horizontal="distributed"/>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1" xfId="0" applyFont="1" applyFill="1" applyBorder="1" applyAlignment="1">
      <alignment horizontal="center" vertical="center"/>
    </xf>
    <xf numFmtId="38" fontId="0" fillId="0" borderId="22" xfId="1" applyFont="1" applyFill="1" applyBorder="1" applyAlignment="1">
      <alignment horizontal="center" vertical="center"/>
    </xf>
    <xf numFmtId="38" fontId="0" fillId="0" borderId="1" xfId="1" applyFont="1" applyFill="1" applyBorder="1" applyAlignment="1">
      <alignment horizontal="center" vertical="center"/>
    </xf>
    <xf numFmtId="0" fontId="0" fillId="0" borderId="1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5" xfId="0" applyFill="1" applyBorder="1" applyAlignment="1">
      <alignment horizontal="center" vertical="center"/>
    </xf>
    <xf numFmtId="0" fontId="0" fillId="0" borderId="25" xfId="0" applyFill="1" applyBorder="1" applyAlignment="1">
      <alignment horizontal="center" vertical="center"/>
    </xf>
    <xf numFmtId="0" fontId="0" fillId="0" borderId="13" xfId="0" applyFill="1" applyBorder="1" applyAlignment="1">
      <alignment vertical="center"/>
    </xf>
    <xf numFmtId="0" fontId="0" fillId="0" borderId="15" xfId="0" applyFill="1" applyBorder="1" applyAlignment="1">
      <alignment vertical="center"/>
    </xf>
    <xf numFmtId="0" fontId="0" fillId="0" borderId="12" xfId="0" applyFill="1" applyBorder="1" applyAlignment="1">
      <alignment horizontal="center" vertical="center" wrapText="1"/>
    </xf>
    <xf numFmtId="0" fontId="0" fillId="0" borderId="13"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horizontal="center" vertical="center" wrapText="1"/>
    </xf>
    <xf numFmtId="0" fontId="0" fillId="0" borderId="1" xfId="0" applyFont="1" applyBorder="1" applyAlignment="1">
      <alignment horizontal="center" vertical="center"/>
    </xf>
    <xf numFmtId="0" fontId="0" fillId="0" borderId="20" xfId="0" applyFont="1" applyBorder="1" applyAlignment="1">
      <alignment horizontal="center" vertical="center" wrapText="1"/>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vertical="center"/>
    </xf>
    <xf numFmtId="0" fontId="0" fillId="0" borderId="12" xfId="0" applyFont="1" applyFill="1" applyBorder="1" applyAlignment="1">
      <alignment horizontal="center" vertical="center" wrapText="1"/>
    </xf>
    <xf numFmtId="0" fontId="9" fillId="0" borderId="0" xfId="0" applyFont="1" applyFill="1" applyBorder="1" applyAlignment="1">
      <alignment horizontal="distributed" vertical="center" wrapText="1"/>
    </xf>
    <xf numFmtId="0" fontId="9" fillId="0" borderId="3" xfId="0" applyFont="1" applyFill="1" applyBorder="1" applyAlignment="1">
      <alignment horizontal="distributed" vertical="center" wrapText="1"/>
    </xf>
    <xf numFmtId="0" fontId="0" fillId="0" borderId="3" xfId="0" applyFont="1" applyFill="1" applyBorder="1" applyAlignment="1">
      <alignment horizontal="distributed" wrapText="1"/>
    </xf>
    <xf numFmtId="0" fontId="0" fillId="0" borderId="0" xfId="0" applyFont="1" applyFill="1" applyAlignment="1">
      <alignment vertical="center"/>
    </xf>
    <xf numFmtId="0" fontId="0" fillId="0" borderId="0" xfId="0" applyFont="1" applyAlignment="1">
      <alignment vertical="center"/>
    </xf>
    <xf numFmtId="0" fontId="6" fillId="0" borderId="0" xfId="0" applyFont="1" applyFill="1" applyBorder="1" applyAlignment="1">
      <alignment vertical="center"/>
    </xf>
    <xf numFmtId="0" fontId="0" fillId="0" borderId="0" xfId="0" applyFont="1" applyBorder="1" applyAlignment="1">
      <alignment vertical="center"/>
    </xf>
    <xf numFmtId="0" fontId="0" fillId="0" borderId="9" xfId="0" applyFont="1" applyFill="1" applyBorder="1" applyAlignment="1">
      <alignment vertical="center"/>
    </xf>
    <xf numFmtId="0" fontId="0" fillId="0" borderId="0" xfId="0" applyFont="1" applyFill="1" applyBorder="1" applyAlignment="1">
      <alignment vertical="center"/>
    </xf>
    <xf numFmtId="0" fontId="0" fillId="0" borderId="3"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5"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27" xfId="0" applyFont="1" applyFill="1" applyBorder="1" applyAlignment="1">
      <alignment horizontal="distributed" vertical="center"/>
    </xf>
    <xf numFmtId="0" fontId="0" fillId="0" borderId="26" xfId="0" applyFont="1" applyFill="1" applyBorder="1" applyAlignment="1">
      <alignment horizontal="distributed" vertical="center"/>
    </xf>
    <xf numFmtId="0" fontId="0" fillId="0" borderId="6" xfId="0" applyFont="1" applyFill="1" applyBorder="1" applyAlignment="1">
      <alignment horizontal="center" vertical="center" textRotation="255"/>
    </xf>
    <xf numFmtId="0" fontId="0" fillId="0" borderId="3" xfId="0" applyFont="1" applyFill="1" applyBorder="1" applyAlignment="1">
      <alignment horizontal="center" vertical="center" textRotation="255"/>
    </xf>
    <xf numFmtId="0" fontId="0" fillId="0" borderId="11" xfId="0" applyFont="1" applyFill="1" applyBorder="1" applyAlignment="1">
      <alignment horizontal="center" vertical="center" textRotation="255"/>
    </xf>
    <xf numFmtId="0" fontId="0" fillId="0" borderId="4"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38" fontId="12" fillId="0" borderId="0" xfId="1" applyFont="1" applyFill="1" applyBorder="1" applyAlignment="1" applyProtection="1">
      <alignment horizontal="right"/>
      <protection locked="0"/>
    </xf>
    <xf numFmtId="38" fontId="1" fillId="0" borderId="0" xfId="1" applyFont="1" applyFill="1" applyBorder="1" applyAlignment="1" applyProtection="1">
      <alignment horizontal="right"/>
      <protection locked="0"/>
    </xf>
    <xf numFmtId="49" fontId="12" fillId="0" borderId="0" xfId="1" applyNumberFormat="1" applyFont="1" applyFill="1" applyBorder="1" applyAlignment="1" applyProtection="1">
      <alignment horizontal="right"/>
      <protection locked="0"/>
    </xf>
    <xf numFmtId="49" fontId="12" fillId="0" borderId="4" xfId="1" applyNumberFormat="1" applyFont="1" applyFill="1" applyBorder="1" applyAlignment="1" applyProtection="1">
      <alignment horizontal="right"/>
      <protection locked="0"/>
    </xf>
    <xf numFmtId="0" fontId="0" fillId="0" borderId="4" xfId="0" applyFont="1" applyBorder="1" applyAlignment="1">
      <alignment horizontal="right"/>
    </xf>
    <xf numFmtId="0" fontId="0" fillId="0" borderId="5" xfId="0" applyBorder="1" applyAlignment="1">
      <alignment horizontal="right" vertical="center"/>
    </xf>
    <xf numFmtId="0" fontId="0" fillId="0" borderId="5" xfId="0" applyBorder="1" applyAlignment="1">
      <alignment vertical="center"/>
    </xf>
    <xf numFmtId="0" fontId="13" fillId="0" borderId="0" xfId="0" applyFont="1" applyFill="1" applyBorder="1" applyAlignment="1" applyProtection="1">
      <alignment horizontal="distributed"/>
      <protection locked="0"/>
    </xf>
    <xf numFmtId="0" fontId="7" fillId="0" borderId="3" xfId="0" applyFont="1" applyFill="1" applyBorder="1" applyAlignment="1" applyProtection="1">
      <alignment horizontal="distributed"/>
      <protection locked="0"/>
    </xf>
    <xf numFmtId="38" fontId="13" fillId="0" borderId="0" xfId="1" applyFont="1" applyFill="1" applyBorder="1" applyAlignment="1" applyProtection="1">
      <alignment horizontal="right"/>
      <protection locked="0"/>
    </xf>
    <xf numFmtId="0" fontId="0" fillId="0" borderId="0" xfId="0" applyAlignment="1">
      <alignment horizontal="center" vertical="center"/>
    </xf>
    <xf numFmtId="0" fontId="0" fillId="0" borderId="14" xfId="0" applyBorder="1" applyAlignment="1">
      <alignment horizontal="center" vertical="center" textRotation="255"/>
    </xf>
    <xf numFmtId="0" fontId="0" fillId="0" borderId="24" xfId="0" applyBorder="1" applyAlignment="1">
      <alignment horizontal="center" vertical="center" textRotation="255"/>
    </xf>
    <xf numFmtId="0" fontId="0" fillId="0" borderId="1" xfId="0" applyBorder="1" applyAlignment="1">
      <alignment horizontal="center" vertical="center" textRotation="255"/>
    </xf>
    <xf numFmtId="0" fontId="0" fillId="0" borderId="21" xfId="0"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0" fillId="0" borderId="24" xfId="0" applyBorder="1" applyAlignment="1">
      <alignment vertical="center"/>
    </xf>
    <xf numFmtId="0" fontId="0" fillId="0" borderId="1" xfId="0" applyBorder="1" applyAlignment="1">
      <alignment vertical="center"/>
    </xf>
    <xf numFmtId="0" fontId="0" fillId="0" borderId="9" xfId="0" applyBorder="1" applyAlignment="1">
      <alignment horizontal="center" vertical="center" wrapText="1"/>
    </xf>
    <xf numFmtId="0" fontId="0" fillId="0" borderId="0" xfId="0" applyAlignment="1">
      <alignment vertical="center"/>
    </xf>
    <xf numFmtId="0" fontId="0" fillId="0" borderId="2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10" fillId="0" borderId="2" xfId="0" applyFont="1" applyBorder="1" applyAlignment="1">
      <alignment horizontal="center" vertical="top" wrapText="1"/>
    </xf>
    <xf numFmtId="0" fontId="10" fillId="0" borderId="11" xfId="0" applyFont="1" applyBorder="1" applyAlignment="1">
      <alignment horizontal="center" vertical="top" wrapText="1"/>
    </xf>
    <xf numFmtId="0" fontId="0" fillId="0" borderId="22" xfId="0" applyFont="1" applyBorder="1" applyAlignment="1">
      <alignment horizontal="center" vertical="center"/>
    </xf>
    <xf numFmtId="0" fontId="0" fillId="0" borderId="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1" xfId="0" applyFont="1" applyBorder="1" applyAlignment="1">
      <alignment horizontal="center" vertical="center"/>
    </xf>
    <xf numFmtId="0" fontId="0" fillId="0" borderId="20" xfId="0" applyFont="1" applyBorder="1" applyAlignment="1">
      <alignment horizontal="center" wrapText="1"/>
    </xf>
    <xf numFmtId="0" fontId="0" fillId="0" borderId="9" xfId="0" applyFont="1" applyBorder="1" applyAlignment="1">
      <alignment horizontal="center" wrapText="1"/>
    </xf>
    <xf numFmtId="0" fontId="0" fillId="0" borderId="3" xfId="0" applyFont="1" applyFill="1" applyBorder="1" applyAlignment="1" applyProtection="1">
      <alignment horizontal="center"/>
      <protection locked="0"/>
    </xf>
    <xf numFmtId="0" fontId="7" fillId="0" borderId="3" xfId="0" applyFont="1" applyFill="1" applyBorder="1" applyAlignment="1" applyProtection="1">
      <alignment horizontal="center"/>
      <protection locked="0"/>
    </xf>
    <xf numFmtId="0" fontId="0" fillId="0" borderId="1" xfId="0" applyFont="1" applyBorder="1" applyAlignment="1">
      <alignment horizontal="center" vertical="center" wrapText="1"/>
    </xf>
    <xf numFmtId="0" fontId="0" fillId="0" borderId="20" xfId="0" applyFont="1" applyFill="1" applyBorder="1" applyAlignment="1">
      <alignment horizontal="center" vertical="center" wrapText="1"/>
    </xf>
    <xf numFmtId="0" fontId="0" fillId="0" borderId="14"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cellXfs>
  <cellStyles count="7">
    <cellStyle name="パーセント" xfId="2" builtinId="5"/>
    <cellStyle name="桁区切り" xfId="1" builtinId="6"/>
    <cellStyle name="桁区切り 2" xfId="4"/>
    <cellStyle name="桁区切り 2 2" xfId="6"/>
    <cellStyle name="標準" xfId="0" builtinId="0"/>
    <cellStyle name="標準 2" xfId="3"/>
    <cellStyle name="標準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zoomScaleNormal="100" workbookViewId="0">
      <selection activeCell="B2" sqref="B2"/>
    </sheetView>
  </sheetViews>
  <sheetFormatPr defaultRowHeight="11.25"/>
  <cols>
    <col min="1" max="1" width="1.83203125" customWidth="1"/>
    <col min="2" max="11" width="10.83203125" customWidth="1"/>
  </cols>
  <sheetData>
    <row r="1" spans="1:11" ht="14.25">
      <c r="A1" s="35" t="s">
        <v>0</v>
      </c>
      <c r="B1" s="35"/>
    </row>
    <row r="2" spans="1:11" ht="14.25" customHeight="1">
      <c r="A2" t="s">
        <v>817</v>
      </c>
    </row>
    <row r="3" spans="1:11" ht="14.25" customHeight="1">
      <c r="A3" s="35" t="s">
        <v>818</v>
      </c>
    </row>
    <row r="4" spans="1:11" ht="15" thickBot="1">
      <c r="B4" s="35"/>
    </row>
    <row r="5" spans="1:11" ht="12.75" customHeight="1">
      <c r="A5" s="439" t="s">
        <v>14</v>
      </c>
      <c r="B5" s="440"/>
      <c r="C5" s="445" t="s">
        <v>819</v>
      </c>
      <c r="D5" s="445" t="s">
        <v>820</v>
      </c>
      <c r="E5" s="448" t="s">
        <v>821</v>
      </c>
      <c r="F5" s="448"/>
      <c r="G5" s="448"/>
      <c r="H5" s="448"/>
      <c r="I5" s="448"/>
      <c r="J5" s="448"/>
      <c r="K5" s="449" t="s">
        <v>822</v>
      </c>
    </row>
    <row r="6" spans="1:11" ht="12.75" customHeight="1">
      <c r="A6" s="441"/>
      <c r="B6" s="442"/>
      <c r="C6" s="446"/>
      <c r="D6" s="446"/>
      <c r="E6" s="452" t="s">
        <v>823</v>
      </c>
      <c r="F6" s="451" t="s">
        <v>739</v>
      </c>
      <c r="G6" s="453"/>
      <c r="H6" s="451" t="s">
        <v>824</v>
      </c>
      <c r="I6" s="454"/>
      <c r="J6" s="453"/>
      <c r="K6" s="450"/>
    </row>
    <row r="7" spans="1:11" ht="12.75" customHeight="1">
      <c r="A7" s="443"/>
      <c r="B7" s="444"/>
      <c r="C7" s="447"/>
      <c r="D7" s="447"/>
      <c r="E7" s="446"/>
      <c r="F7" s="152" t="s">
        <v>654</v>
      </c>
      <c r="G7" s="152" t="s">
        <v>655</v>
      </c>
      <c r="H7" s="152" t="s">
        <v>825</v>
      </c>
      <c r="I7" s="152" t="s">
        <v>826</v>
      </c>
      <c r="J7" s="388" t="s">
        <v>827</v>
      </c>
      <c r="K7" s="451"/>
    </row>
    <row r="8" spans="1:11" ht="6" customHeight="1">
      <c r="A8" s="112"/>
      <c r="B8" s="377"/>
    </row>
    <row r="9" spans="1:11" s="361" customFormat="1" ht="12.75" customHeight="1">
      <c r="A9" s="433" t="s">
        <v>750</v>
      </c>
      <c r="B9" s="434"/>
      <c r="C9" s="426">
        <v>93</v>
      </c>
      <c r="D9" s="426">
        <v>621</v>
      </c>
      <c r="E9" s="426">
        <v>15695</v>
      </c>
      <c r="F9" s="426">
        <v>7886</v>
      </c>
      <c r="G9" s="426">
        <v>7809</v>
      </c>
      <c r="H9" s="426">
        <v>4600</v>
      </c>
      <c r="I9" s="426">
        <v>5433</v>
      </c>
      <c r="J9" s="426">
        <v>5662</v>
      </c>
      <c r="K9" s="426">
        <v>975</v>
      </c>
    </row>
    <row r="10" spans="1:11" s="361" customFormat="1" ht="12.75" customHeight="1">
      <c r="A10" s="435" t="s">
        <v>794</v>
      </c>
      <c r="B10" s="436"/>
      <c r="C10" s="426">
        <v>93</v>
      </c>
      <c r="D10" s="426">
        <v>607</v>
      </c>
      <c r="E10" s="426">
        <v>15127</v>
      </c>
      <c r="F10" s="426">
        <v>7674</v>
      </c>
      <c r="G10" s="426">
        <v>7453</v>
      </c>
      <c r="H10" s="426">
        <v>4529</v>
      </c>
      <c r="I10" s="426">
        <v>5140</v>
      </c>
      <c r="J10" s="426">
        <v>5458</v>
      </c>
      <c r="K10" s="426">
        <v>967</v>
      </c>
    </row>
    <row r="11" spans="1:11" s="361" customFormat="1" ht="12.75" customHeight="1">
      <c r="A11" s="435" t="s">
        <v>795</v>
      </c>
      <c r="B11" s="436"/>
      <c r="C11" s="426">
        <v>92</v>
      </c>
      <c r="D11" s="426">
        <v>595</v>
      </c>
      <c r="E11" s="426">
        <v>14472</v>
      </c>
      <c r="F11" s="426">
        <v>7288</v>
      </c>
      <c r="G11" s="426">
        <v>7184</v>
      </c>
      <c r="H11" s="426">
        <v>4283</v>
      </c>
      <c r="I11" s="426">
        <v>4864</v>
      </c>
      <c r="J11" s="426">
        <v>5325</v>
      </c>
      <c r="K11" s="426">
        <v>958</v>
      </c>
    </row>
    <row r="12" spans="1:11" s="361" customFormat="1" ht="12.75" customHeight="1">
      <c r="A12" s="435" t="s">
        <v>796</v>
      </c>
      <c r="B12" s="436"/>
      <c r="C12" s="360">
        <v>90</v>
      </c>
      <c r="D12" s="360">
        <v>566</v>
      </c>
      <c r="E12" s="360">
        <v>13879</v>
      </c>
      <c r="F12" s="360">
        <v>7022</v>
      </c>
      <c r="G12" s="360">
        <v>6857</v>
      </c>
      <c r="H12" s="360">
        <v>4243</v>
      </c>
      <c r="I12" s="360">
        <v>4742</v>
      </c>
      <c r="J12" s="360">
        <v>4894</v>
      </c>
      <c r="K12" s="360">
        <v>917</v>
      </c>
    </row>
    <row r="13" spans="1:11" s="55" customFormat="1" ht="12.75" customHeight="1">
      <c r="A13" s="437" t="s">
        <v>797</v>
      </c>
      <c r="B13" s="438"/>
      <c r="C13" s="175">
        <v>88</v>
      </c>
      <c r="D13" s="175">
        <v>549</v>
      </c>
      <c r="E13" s="175">
        <v>13154</v>
      </c>
      <c r="F13" s="175">
        <v>6755</v>
      </c>
      <c r="G13" s="175">
        <v>6399</v>
      </c>
      <c r="H13" s="175">
        <v>4077</v>
      </c>
      <c r="I13" s="175">
        <v>4432</v>
      </c>
      <c r="J13" s="175">
        <v>4645</v>
      </c>
      <c r="K13" s="175">
        <v>902</v>
      </c>
    </row>
    <row r="14" spans="1:11" s="361" customFormat="1" ht="18" customHeight="1">
      <c r="A14" s="400"/>
      <c r="B14" s="401" t="s">
        <v>798</v>
      </c>
      <c r="C14" s="360">
        <v>17</v>
      </c>
      <c r="D14" s="360">
        <v>98</v>
      </c>
      <c r="E14" s="360">
        <v>2365</v>
      </c>
      <c r="F14" s="360">
        <v>1252</v>
      </c>
      <c r="G14" s="360">
        <v>1113</v>
      </c>
      <c r="H14" s="360">
        <v>721</v>
      </c>
      <c r="I14" s="360">
        <v>779</v>
      </c>
      <c r="J14" s="360">
        <v>865</v>
      </c>
      <c r="K14" s="360">
        <v>167</v>
      </c>
    </row>
    <row r="15" spans="1:11" s="361" customFormat="1" ht="12.75" customHeight="1">
      <c r="A15" s="400"/>
      <c r="B15" s="401" t="s">
        <v>799</v>
      </c>
      <c r="C15" s="360">
        <v>16</v>
      </c>
      <c r="D15" s="360">
        <v>97</v>
      </c>
      <c r="E15" s="360">
        <v>2216</v>
      </c>
      <c r="F15" s="360">
        <v>1114</v>
      </c>
      <c r="G15" s="360">
        <v>1102</v>
      </c>
      <c r="H15" s="360">
        <v>692</v>
      </c>
      <c r="I15" s="360">
        <v>756</v>
      </c>
      <c r="J15" s="360">
        <v>768</v>
      </c>
      <c r="K15" s="360">
        <v>144</v>
      </c>
    </row>
    <row r="16" spans="1:11" s="361" customFormat="1" ht="12.75" customHeight="1">
      <c r="A16" s="400"/>
      <c r="B16" s="401" t="s">
        <v>800</v>
      </c>
      <c r="C16" s="360">
        <v>13</v>
      </c>
      <c r="D16" s="360">
        <v>86</v>
      </c>
      <c r="E16" s="360">
        <v>2150</v>
      </c>
      <c r="F16" s="360">
        <v>1112</v>
      </c>
      <c r="G16" s="360">
        <v>1038</v>
      </c>
      <c r="H16" s="360">
        <v>685</v>
      </c>
      <c r="I16" s="360">
        <v>700</v>
      </c>
      <c r="J16" s="360">
        <v>765</v>
      </c>
      <c r="K16" s="360">
        <v>140</v>
      </c>
    </row>
    <row r="17" spans="1:11" s="361" customFormat="1" ht="18" customHeight="1">
      <c r="A17" s="400"/>
      <c r="B17" s="401" t="s">
        <v>801</v>
      </c>
      <c r="C17" s="360">
        <v>15</v>
      </c>
      <c r="D17" s="360">
        <v>90</v>
      </c>
      <c r="E17" s="360">
        <v>2077</v>
      </c>
      <c r="F17" s="360">
        <v>1065</v>
      </c>
      <c r="G17" s="360">
        <v>1012</v>
      </c>
      <c r="H17" s="360">
        <v>648</v>
      </c>
      <c r="I17" s="360">
        <v>695</v>
      </c>
      <c r="J17" s="360">
        <v>734</v>
      </c>
      <c r="K17" s="360">
        <v>144</v>
      </c>
    </row>
    <row r="18" spans="1:11" s="361" customFormat="1" ht="12.75" customHeight="1">
      <c r="A18" s="400"/>
      <c r="B18" s="401" t="s">
        <v>802</v>
      </c>
      <c r="C18" s="360">
        <v>8</v>
      </c>
      <c r="D18" s="360">
        <v>66</v>
      </c>
      <c r="E18" s="360">
        <v>1717</v>
      </c>
      <c r="F18" s="360">
        <v>869</v>
      </c>
      <c r="G18" s="360">
        <v>848</v>
      </c>
      <c r="H18" s="360">
        <v>528</v>
      </c>
      <c r="I18" s="360">
        <v>608</v>
      </c>
      <c r="J18" s="360">
        <v>581</v>
      </c>
      <c r="K18" s="360">
        <v>98</v>
      </c>
    </row>
    <row r="19" spans="1:11" s="361" customFormat="1" ht="12.75" customHeight="1">
      <c r="A19" s="400"/>
      <c r="B19" s="401" t="s">
        <v>803</v>
      </c>
      <c r="C19" s="360">
        <v>19</v>
      </c>
      <c r="D19" s="360">
        <v>112</v>
      </c>
      <c r="E19" s="360">
        <v>2629</v>
      </c>
      <c r="F19" s="360">
        <v>1343</v>
      </c>
      <c r="G19" s="360">
        <v>1286</v>
      </c>
      <c r="H19" s="360">
        <v>803</v>
      </c>
      <c r="I19" s="360">
        <v>894</v>
      </c>
      <c r="J19" s="360">
        <v>932</v>
      </c>
      <c r="K19" s="360">
        <v>209</v>
      </c>
    </row>
    <row r="20" spans="1:11" ht="6" customHeight="1" thickBot="1">
      <c r="A20" s="403"/>
      <c r="B20" s="404"/>
      <c r="C20" s="405"/>
      <c r="D20" s="405"/>
      <c r="E20" s="405"/>
      <c r="F20" s="405"/>
      <c r="G20" s="405"/>
      <c r="H20" s="405"/>
      <c r="I20" s="405"/>
      <c r="J20" s="405"/>
      <c r="K20" s="405"/>
    </row>
    <row r="21" spans="1:11" ht="6" customHeight="1">
      <c r="J21" s="360"/>
    </row>
    <row r="22" spans="1:11">
      <c r="A22" t="s">
        <v>657</v>
      </c>
    </row>
  </sheetData>
  <mergeCells count="13">
    <mergeCell ref="A5:B7"/>
    <mergeCell ref="C5:C7"/>
    <mergeCell ref="D5:D7"/>
    <mergeCell ref="E5:J5"/>
    <mergeCell ref="K5:K7"/>
    <mergeCell ref="E6:E7"/>
    <mergeCell ref="F6:G6"/>
    <mergeCell ref="H6:J6"/>
    <mergeCell ref="A9:B9"/>
    <mergeCell ref="A10:B10"/>
    <mergeCell ref="A11:B11"/>
    <mergeCell ref="A12:B12"/>
    <mergeCell ref="A13:B13"/>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Normal="100" workbookViewId="0">
      <selection activeCell="A2" sqref="A2"/>
    </sheetView>
  </sheetViews>
  <sheetFormatPr defaultRowHeight="11.25"/>
  <cols>
    <col min="1" max="1" width="5.33203125" customWidth="1"/>
    <col min="2" max="2" width="3.83203125" customWidth="1"/>
    <col min="3" max="3" width="5.33203125" customWidth="1"/>
    <col min="4" max="16" width="8.83203125" customWidth="1"/>
  </cols>
  <sheetData>
    <row r="1" spans="1:16" ht="14.25">
      <c r="A1" s="35" t="s">
        <v>0</v>
      </c>
      <c r="B1" s="35"/>
      <c r="C1" s="35"/>
    </row>
    <row r="2" spans="1:16" ht="14.25" customHeight="1"/>
    <row r="3" spans="1:16" ht="14.25" customHeight="1">
      <c r="A3" s="35" t="s">
        <v>698</v>
      </c>
    </row>
    <row r="4" spans="1:16" ht="15" thickBot="1">
      <c r="B4" s="35"/>
      <c r="C4" s="35"/>
    </row>
    <row r="5" spans="1:16" ht="12.75" customHeight="1">
      <c r="A5" s="439" t="s">
        <v>14</v>
      </c>
      <c r="B5" s="439"/>
      <c r="C5" s="440"/>
      <c r="D5" s="445" t="s">
        <v>699</v>
      </c>
      <c r="E5" s="445"/>
      <c r="F5" s="485"/>
      <c r="G5" s="485" t="s">
        <v>700</v>
      </c>
      <c r="H5" s="448"/>
      <c r="I5" s="448"/>
      <c r="J5" s="448"/>
      <c r="K5" s="448"/>
      <c r="L5" s="448"/>
      <c r="M5" s="448"/>
      <c r="N5" s="448"/>
      <c r="O5" s="467"/>
      <c r="P5" s="486" t="s">
        <v>701</v>
      </c>
    </row>
    <row r="6" spans="1:16" ht="12.75" customHeight="1">
      <c r="A6" s="441"/>
      <c r="B6" s="441"/>
      <c r="C6" s="442"/>
      <c r="D6" s="447"/>
      <c r="E6" s="447"/>
      <c r="F6" s="451"/>
      <c r="G6" s="451"/>
      <c r="H6" s="454"/>
      <c r="I6" s="454"/>
      <c r="J6" s="447" t="s">
        <v>702</v>
      </c>
      <c r="K6" s="447"/>
      <c r="L6" s="447"/>
      <c r="M6" s="447" t="s">
        <v>703</v>
      </c>
      <c r="N6" s="447"/>
      <c r="O6" s="447"/>
      <c r="P6" s="454"/>
    </row>
    <row r="7" spans="1:16" ht="12.75" customHeight="1">
      <c r="A7" s="443"/>
      <c r="B7" s="443"/>
      <c r="C7" s="444"/>
      <c r="D7" s="152" t="s">
        <v>73</v>
      </c>
      <c r="E7" s="152" t="s">
        <v>691</v>
      </c>
      <c r="F7" s="189" t="s">
        <v>704</v>
      </c>
      <c r="G7" s="152" t="s">
        <v>73</v>
      </c>
      <c r="H7" s="152" t="s">
        <v>693</v>
      </c>
      <c r="I7" s="189" t="s">
        <v>694</v>
      </c>
      <c r="J7" s="152" t="s">
        <v>73</v>
      </c>
      <c r="K7" s="152" t="s">
        <v>693</v>
      </c>
      <c r="L7" s="152" t="s">
        <v>694</v>
      </c>
      <c r="M7" s="152" t="s">
        <v>73</v>
      </c>
      <c r="N7" s="152" t="s">
        <v>693</v>
      </c>
      <c r="O7" s="152" t="s">
        <v>694</v>
      </c>
      <c r="P7" s="454"/>
    </row>
    <row r="8" spans="1:16" ht="6" customHeight="1">
      <c r="A8" s="112"/>
      <c r="B8" s="376"/>
      <c r="C8" s="377"/>
      <c r="D8" s="112"/>
      <c r="E8" s="112"/>
      <c r="F8" s="112"/>
      <c r="G8" s="112"/>
      <c r="H8" s="112"/>
      <c r="I8" s="112"/>
      <c r="J8" s="112"/>
      <c r="K8" s="112"/>
      <c r="L8" s="112"/>
      <c r="M8" s="112"/>
      <c r="N8" s="112"/>
      <c r="O8" s="112"/>
      <c r="P8" s="112"/>
    </row>
    <row r="9" spans="1:16" s="361" customFormat="1" ht="12.75" customHeight="1">
      <c r="A9" s="358" t="s">
        <v>656</v>
      </c>
      <c r="B9" s="359">
        <v>25</v>
      </c>
      <c r="C9" s="118" t="s">
        <v>9</v>
      </c>
      <c r="D9" s="380">
        <v>9</v>
      </c>
      <c r="E9" s="380">
        <v>2</v>
      </c>
      <c r="F9" s="380">
        <v>7</v>
      </c>
      <c r="G9" s="381">
        <v>27779</v>
      </c>
      <c r="H9" s="381">
        <v>15569</v>
      </c>
      <c r="I9" s="381">
        <v>12210</v>
      </c>
      <c r="J9" s="381">
        <v>23648</v>
      </c>
      <c r="K9" s="381">
        <v>12835</v>
      </c>
      <c r="L9" s="381">
        <v>10813</v>
      </c>
      <c r="M9" s="381">
        <v>3571</v>
      </c>
      <c r="N9" s="381">
        <v>2453</v>
      </c>
      <c r="O9" s="360">
        <v>1118</v>
      </c>
      <c r="P9" s="381">
        <v>2159</v>
      </c>
    </row>
    <row r="10" spans="1:16" s="361" customFormat="1" ht="12.75" customHeight="1">
      <c r="A10" s="358"/>
      <c r="B10" s="359">
        <v>26</v>
      </c>
      <c r="C10" s="118"/>
      <c r="D10" s="380">
        <v>8</v>
      </c>
      <c r="E10" s="380">
        <v>2</v>
      </c>
      <c r="F10" s="380">
        <v>6</v>
      </c>
      <c r="G10" s="381">
        <v>26458</v>
      </c>
      <c r="H10" s="381">
        <v>14779</v>
      </c>
      <c r="I10" s="381">
        <v>11679</v>
      </c>
      <c r="J10" s="381">
        <v>22687</v>
      </c>
      <c r="K10" s="381">
        <v>12312</v>
      </c>
      <c r="L10" s="381">
        <v>10375</v>
      </c>
      <c r="M10" s="381">
        <v>3319</v>
      </c>
      <c r="N10" s="381">
        <v>2245</v>
      </c>
      <c r="O10" s="381">
        <v>1074</v>
      </c>
      <c r="P10" s="381">
        <v>1822</v>
      </c>
    </row>
    <row r="11" spans="1:16" s="361" customFormat="1" ht="12.75" customHeight="1">
      <c r="A11" s="359"/>
      <c r="B11" s="359">
        <v>27</v>
      </c>
      <c r="C11" s="114"/>
      <c r="D11" s="380">
        <v>8</v>
      </c>
      <c r="E11" s="380">
        <v>2</v>
      </c>
      <c r="F11" s="380">
        <v>6</v>
      </c>
      <c r="G11" s="381">
        <v>26333</v>
      </c>
      <c r="H11" s="381">
        <v>14749</v>
      </c>
      <c r="I11" s="381">
        <v>11584</v>
      </c>
      <c r="J11" s="381">
        <v>22563</v>
      </c>
      <c r="K11" s="381">
        <v>12263</v>
      </c>
      <c r="L11" s="381">
        <v>10300</v>
      </c>
      <c r="M11" s="381">
        <v>3303</v>
      </c>
      <c r="N11" s="381">
        <v>2267</v>
      </c>
      <c r="O11" s="381">
        <v>1036</v>
      </c>
      <c r="P11" s="381">
        <v>1820</v>
      </c>
    </row>
    <row r="12" spans="1:16" s="361" customFormat="1" ht="12.75" customHeight="1">
      <c r="A12" s="359"/>
      <c r="B12" s="359">
        <v>28</v>
      </c>
      <c r="C12" s="114"/>
      <c r="D12" s="380">
        <v>8</v>
      </c>
      <c r="E12" s="380">
        <v>2</v>
      </c>
      <c r="F12" s="380">
        <v>6</v>
      </c>
      <c r="G12" s="381">
        <v>26314</v>
      </c>
      <c r="H12" s="381">
        <v>14650</v>
      </c>
      <c r="I12" s="381">
        <v>11664</v>
      </c>
      <c r="J12" s="381">
        <v>22507</v>
      </c>
      <c r="K12" s="381">
        <v>12208</v>
      </c>
      <c r="L12" s="381">
        <v>10299</v>
      </c>
      <c r="M12" s="381">
        <v>3280</v>
      </c>
      <c r="N12" s="381">
        <v>2222</v>
      </c>
      <c r="O12" s="381">
        <v>1058</v>
      </c>
      <c r="P12" s="381">
        <v>2035</v>
      </c>
    </row>
    <row r="13" spans="1:16" s="55" customFormat="1" ht="12.75" customHeight="1">
      <c r="A13" s="382"/>
      <c r="B13" s="55">
        <v>29</v>
      </c>
      <c r="C13" s="383"/>
      <c r="D13" s="55">
        <v>8</v>
      </c>
      <c r="E13" s="55">
        <v>2</v>
      </c>
      <c r="F13" s="55">
        <v>6</v>
      </c>
      <c r="G13" s="54">
        <v>26325</v>
      </c>
      <c r="H13" s="54">
        <v>14623</v>
      </c>
      <c r="I13" s="54">
        <v>11702</v>
      </c>
      <c r="J13" s="54">
        <v>22488</v>
      </c>
      <c r="K13" s="54">
        <v>12145</v>
      </c>
      <c r="L13" s="54">
        <v>10343</v>
      </c>
      <c r="M13" s="54">
        <v>3248</v>
      </c>
      <c r="N13" s="54">
        <v>2203</v>
      </c>
      <c r="O13" s="54">
        <v>1045</v>
      </c>
      <c r="P13" s="54">
        <v>2043</v>
      </c>
    </row>
    <row r="14" spans="1:16" s="75" customFormat="1" ht="6" customHeight="1" thickBot="1">
      <c r="A14" s="366"/>
      <c r="B14" s="366"/>
      <c r="C14" s="367"/>
      <c r="D14" s="384"/>
      <c r="E14" s="384"/>
      <c r="F14" s="384"/>
      <c r="G14" s="385"/>
      <c r="H14" s="385"/>
      <c r="I14" s="385"/>
      <c r="J14" s="385"/>
      <c r="K14" s="385"/>
      <c r="L14" s="385"/>
      <c r="M14" s="385"/>
      <c r="N14" s="385"/>
      <c r="O14" s="385"/>
      <c r="P14" s="385"/>
    </row>
    <row r="15" spans="1:16" ht="6" customHeight="1"/>
    <row r="16" spans="1:16">
      <c r="A16" t="s">
        <v>705</v>
      </c>
    </row>
    <row r="20" spans="4:16">
      <c r="D20" s="112"/>
      <c r="E20" s="112"/>
      <c r="F20" s="112"/>
      <c r="G20" s="386"/>
      <c r="H20" s="386"/>
      <c r="I20" s="386"/>
      <c r="J20" s="386"/>
      <c r="K20" s="386"/>
      <c r="L20" s="386"/>
      <c r="M20" s="386"/>
      <c r="N20" s="386"/>
      <c r="O20" s="386"/>
      <c r="P20" s="386"/>
    </row>
  </sheetData>
  <mergeCells count="7">
    <mergeCell ref="A5:C7"/>
    <mergeCell ref="D5:F6"/>
    <mergeCell ref="G5:I6"/>
    <mergeCell ref="J5:O5"/>
    <mergeCell ref="P5:P7"/>
    <mergeCell ref="J6:L6"/>
    <mergeCell ref="M6:O6"/>
  </mergeCells>
  <phoneticPr fontId="2"/>
  <pageMargins left="0.59055118110236227" right="0.59055118110236227" top="0.59055118110236227" bottom="0.59055118110236227" header="0.51181102362204722" footer="0.51181102362204722"/>
  <pageSetup paperSize="9" scale="8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zoomScaleNormal="100" workbookViewId="0">
      <selection activeCell="A4" sqref="A4"/>
    </sheetView>
  </sheetViews>
  <sheetFormatPr defaultRowHeight="11.25"/>
  <cols>
    <col min="1" max="1" width="5.33203125" customWidth="1"/>
    <col min="2" max="2" width="3.83203125" customWidth="1"/>
    <col min="3" max="3" width="5.33203125" customWidth="1"/>
    <col min="4" max="14" width="9.83203125" customWidth="1"/>
  </cols>
  <sheetData>
    <row r="1" spans="1:14" ht="14.25">
      <c r="A1" s="35" t="s">
        <v>0</v>
      </c>
      <c r="B1" s="35"/>
      <c r="C1" s="35"/>
    </row>
    <row r="2" spans="1:14" ht="14.25" customHeight="1"/>
    <row r="3" spans="1:14" ht="14.25">
      <c r="A3" s="35" t="s">
        <v>706</v>
      </c>
      <c r="B3" s="35"/>
      <c r="C3" s="35"/>
    </row>
    <row r="4" spans="1:14" ht="15" thickBot="1">
      <c r="A4" s="35"/>
      <c r="B4" s="35"/>
      <c r="C4" s="35"/>
    </row>
    <row r="5" spans="1:14" ht="12.75" customHeight="1">
      <c r="A5" s="439" t="s">
        <v>14</v>
      </c>
      <c r="B5" s="439"/>
      <c r="C5" s="440"/>
      <c r="D5" s="445" t="s">
        <v>707</v>
      </c>
      <c r="E5" s="445"/>
      <c r="F5" s="445"/>
      <c r="G5" s="445" t="s">
        <v>708</v>
      </c>
      <c r="H5" s="445"/>
      <c r="I5" s="445" t="s">
        <v>709</v>
      </c>
      <c r="J5" s="445"/>
      <c r="K5" s="445"/>
      <c r="L5" s="485" t="s">
        <v>710</v>
      </c>
      <c r="M5" s="467"/>
      <c r="N5" s="487" t="s">
        <v>711</v>
      </c>
    </row>
    <row r="6" spans="1:14" ht="12.75" customHeight="1">
      <c r="A6" s="443"/>
      <c r="B6" s="443"/>
      <c r="C6" s="444"/>
      <c r="D6" s="314" t="s">
        <v>73</v>
      </c>
      <c r="E6" s="37" t="s">
        <v>712</v>
      </c>
      <c r="F6" s="152" t="s">
        <v>713</v>
      </c>
      <c r="G6" s="152" t="s">
        <v>714</v>
      </c>
      <c r="H6" s="152" t="s">
        <v>508</v>
      </c>
      <c r="I6" s="152" t="s">
        <v>73</v>
      </c>
      <c r="J6" s="152" t="s">
        <v>693</v>
      </c>
      <c r="K6" s="152" t="s">
        <v>694</v>
      </c>
      <c r="L6" s="152" t="s">
        <v>715</v>
      </c>
      <c r="M6" s="152" t="s">
        <v>716</v>
      </c>
      <c r="N6" s="488"/>
    </row>
    <row r="7" spans="1:14" ht="6" customHeight="1">
      <c r="A7" s="112"/>
      <c r="B7" s="376"/>
      <c r="C7" s="377"/>
      <c r="D7" s="112"/>
      <c r="E7" s="112"/>
      <c r="F7" s="112"/>
      <c r="G7" s="112"/>
      <c r="H7" s="112"/>
      <c r="I7" s="112"/>
      <c r="J7" s="112"/>
      <c r="K7" s="112"/>
      <c r="L7" s="112"/>
      <c r="M7" s="112"/>
      <c r="N7" s="112"/>
    </row>
    <row r="8" spans="1:14" ht="12.75" customHeight="1">
      <c r="A8" s="358" t="s">
        <v>13</v>
      </c>
      <c r="B8" s="359">
        <v>25</v>
      </c>
      <c r="C8" s="118" t="s">
        <v>9</v>
      </c>
      <c r="D8" s="360">
        <v>33</v>
      </c>
      <c r="E8" s="122" t="s">
        <v>37</v>
      </c>
      <c r="F8" s="360">
        <v>33</v>
      </c>
      <c r="G8" s="360">
        <v>81</v>
      </c>
      <c r="H8" s="122">
        <v>10</v>
      </c>
      <c r="I8" s="360">
        <v>6569</v>
      </c>
      <c r="J8" s="360">
        <v>2504</v>
      </c>
      <c r="K8" s="360">
        <v>4065</v>
      </c>
      <c r="L8" s="360">
        <v>358</v>
      </c>
      <c r="M8" s="360">
        <v>938</v>
      </c>
      <c r="N8" s="360">
        <v>191</v>
      </c>
    </row>
    <row r="9" spans="1:14" ht="12.75" customHeight="1">
      <c r="A9" s="358"/>
      <c r="B9" s="359">
        <v>26</v>
      </c>
      <c r="C9" s="118"/>
      <c r="D9" s="360">
        <v>34</v>
      </c>
      <c r="E9" s="122" t="s">
        <v>37</v>
      </c>
      <c r="F9" s="360">
        <v>34</v>
      </c>
      <c r="G9" s="360">
        <v>80</v>
      </c>
      <c r="H9" s="360">
        <v>9</v>
      </c>
      <c r="I9" s="360">
        <v>6815</v>
      </c>
      <c r="J9" s="360">
        <v>2708</v>
      </c>
      <c r="K9" s="360">
        <v>4107</v>
      </c>
      <c r="L9" s="360">
        <v>353</v>
      </c>
      <c r="M9" s="360">
        <v>969</v>
      </c>
      <c r="N9" s="360">
        <v>164</v>
      </c>
    </row>
    <row r="10" spans="1:14" ht="12.75" customHeight="1">
      <c r="A10" s="359"/>
      <c r="B10" s="359">
        <v>27</v>
      </c>
      <c r="C10" s="114"/>
      <c r="D10" s="360">
        <v>35</v>
      </c>
      <c r="E10" s="122" t="s">
        <v>37</v>
      </c>
      <c r="F10" s="360">
        <v>35</v>
      </c>
      <c r="G10" s="360">
        <v>86</v>
      </c>
      <c r="H10" s="360">
        <v>9</v>
      </c>
      <c r="I10" s="360">
        <v>7241</v>
      </c>
      <c r="J10" s="360">
        <v>2957</v>
      </c>
      <c r="K10" s="360">
        <v>4284</v>
      </c>
      <c r="L10" s="360">
        <v>398</v>
      </c>
      <c r="M10" s="360">
        <v>1048</v>
      </c>
      <c r="N10" s="360">
        <v>154</v>
      </c>
    </row>
    <row r="11" spans="1:14" ht="12.75" customHeight="1">
      <c r="A11" s="359"/>
      <c r="B11" s="359">
        <v>28</v>
      </c>
      <c r="C11" s="114"/>
      <c r="D11" s="360">
        <v>37</v>
      </c>
      <c r="E11" s="122" t="s">
        <v>37</v>
      </c>
      <c r="F11" s="360">
        <v>37</v>
      </c>
      <c r="G11" s="360">
        <v>85</v>
      </c>
      <c r="H11" s="360">
        <v>8</v>
      </c>
      <c r="I11" s="360">
        <v>7719</v>
      </c>
      <c r="J11" s="360">
        <v>3358</v>
      </c>
      <c r="K11" s="360">
        <v>4361</v>
      </c>
      <c r="L11" s="360">
        <v>439</v>
      </c>
      <c r="M11" s="360">
        <v>1101</v>
      </c>
      <c r="N11" s="360">
        <v>173</v>
      </c>
    </row>
    <row r="12" spans="1:14" s="75" customFormat="1" ht="12.75" customHeight="1">
      <c r="A12" s="378"/>
      <c r="B12" s="75">
        <v>29</v>
      </c>
      <c r="C12" s="116"/>
      <c r="D12" s="74">
        <v>37</v>
      </c>
      <c r="E12" s="387" t="s">
        <v>37</v>
      </c>
      <c r="F12" s="74">
        <v>37</v>
      </c>
      <c r="G12" s="74">
        <v>91</v>
      </c>
      <c r="H12" s="74">
        <v>9</v>
      </c>
      <c r="I12" s="74">
        <v>8068</v>
      </c>
      <c r="J12" s="74">
        <v>3647</v>
      </c>
      <c r="K12" s="74">
        <v>4421</v>
      </c>
      <c r="L12" s="74">
        <v>430</v>
      </c>
      <c r="M12" s="74">
        <v>1146</v>
      </c>
      <c r="N12" s="74">
        <v>182</v>
      </c>
    </row>
    <row r="13" spans="1:14" s="75" customFormat="1" ht="6" customHeight="1" thickBot="1">
      <c r="A13" s="366"/>
      <c r="B13" s="366"/>
      <c r="C13" s="367"/>
      <c r="D13" s="368"/>
      <c r="E13" s="368"/>
      <c r="F13" s="368"/>
      <c r="G13" s="368"/>
      <c r="H13" s="368"/>
      <c r="I13" s="368"/>
      <c r="J13" s="368"/>
      <c r="K13" s="368"/>
      <c r="L13" s="368"/>
      <c r="M13" s="368"/>
      <c r="N13" s="368"/>
    </row>
    <row r="14" spans="1:14" ht="6" customHeight="1"/>
    <row r="15" spans="1:14">
      <c r="A15" t="s">
        <v>697</v>
      </c>
      <c r="L15" s="128"/>
    </row>
    <row r="16" spans="1:14">
      <c r="L16" s="128"/>
    </row>
  </sheetData>
  <mergeCells count="6">
    <mergeCell ref="N5:N6"/>
    <mergeCell ref="A5:C6"/>
    <mergeCell ref="D5:F5"/>
    <mergeCell ref="G5:H5"/>
    <mergeCell ref="I5:K5"/>
    <mergeCell ref="L5:M5"/>
  </mergeCells>
  <phoneticPr fontId="2"/>
  <pageMargins left="0.59055118110236227" right="0.59055118110236227" top="0.59055118110236227" bottom="0.59055118110236227" header="0.51181102362204722" footer="0.51181102362204722"/>
  <pageSetup paperSize="9" scale="9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zoomScaleNormal="100" workbookViewId="0">
      <selection activeCell="Q8" sqref="Q8"/>
    </sheetView>
  </sheetViews>
  <sheetFormatPr defaultRowHeight="11.25"/>
  <cols>
    <col min="1" max="1" width="5.33203125" customWidth="1"/>
    <col min="2" max="2" width="3.83203125" customWidth="1"/>
    <col min="3" max="3" width="5.33203125" customWidth="1"/>
    <col min="4" max="13" width="10.33203125" customWidth="1"/>
  </cols>
  <sheetData>
    <row r="1" spans="1:13" ht="14.25">
      <c r="A1" s="35" t="s">
        <v>0</v>
      </c>
      <c r="B1" s="35"/>
      <c r="C1" s="35"/>
    </row>
    <row r="2" spans="1:13" ht="14.25" customHeight="1"/>
    <row r="3" spans="1:13" ht="14.25">
      <c r="A3" s="35" t="s">
        <v>686</v>
      </c>
      <c r="B3" s="35"/>
      <c r="C3" s="35"/>
    </row>
    <row r="4" spans="1:13" ht="15" thickBot="1">
      <c r="A4" s="35"/>
      <c r="B4" s="35"/>
      <c r="C4" s="35"/>
    </row>
    <row r="5" spans="1:13" ht="12.75" customHeight="1">
      <c r="A5" s="439" t="s">
        <v>14</v>
      </c>
      <c r="B5" s="439"/>
      <c r="C5" s="440"/>
      <c r="D5" s="467" t="s">
        <v>687</v>
      </c>
      <c r="E5" s="445"/>
      <c r="F5" s="445"/>
      <c r="G5" s="445" t="s">
        <v>688</v>
      </c>
      <c r="H5" s="445"/>
      <c r="I5" s="445"/>
      <c r="J5" s="485" t="s">
        <v>689</v>
      </c>
      <c r="K5" s="448"/>
      <c r="L5" s="467"/>
      <c r="M5" s="487" t="s">
        <v>690</v>
      </c>
    </row>
    <row r="6" spans="1:13" ht="12.75" customHeight="1">
      <c r="A6" s="443"/>
      <c r="B6" s="443"/>
      <c r="C6" s="444"/>
      <c r="D6" s="314" t="s">
        <v>73</v>
      </c>
      <c r="E6" s="152" t="s">
        <v>691</v>
      </c>
      <c r="F6" s="152" t="s">
        <v>692</v>
      </c>
      <c r="G6" s="152" t="s">
        <v>73</v>
      </c>
      <c r="H6" s="152" t="s">
        <v>693</v>
      </c>
      <c r="I6" s="152" t="s">
        <v>694</v>
      </c>
      <c r="J6" s="152" t="s">
        <v>105</v>
      </c>
      <c r="K6" s="152" t="s">
        <v>695</v>
      </c>
      <c r="L6" s="152" t="s">
        <v>696</v>
      </c>
      <c r="M6" s="450"/>
    </row>
    <row r="7" spans="1:13" ht="6" customHeight="1">
      <c r="A7" s="112"/>
      <c r="B7" s="376"/>
      <c r="C7" s="377"/>
      <c r="D7" s="112"/>
      <c r="E7" s="112"/>
      <c r="F7" s="112"/>
      <c r="G7" s="112"/>
      <c r="H7" s="112"/>
      <c r="I7" s="112"/>
      <c r="J7" s="112"/>
      <c r="K7" s="112"/>
      <c r="L7" s="112"/>
      <c r="M7" s="112"/>
    </row>
    <row r="8" spans="1:13" ht="13.5" customHeight="1">
      <c r="A8" s="358" t="s">
        <v>13</v>
      </c>
      <c r="B8" s="359">
        <v>25</v>
      </c>
      <c r="C8" s="118" t="s">
        <v>9</v>
      </c>
      <c r="D8" s="360">
        <v>2</v>
      </c>
      <c r="E8" s="122" t="s">
        <v>37</v>
      </c>
      <c r="F8" s="360">
        <v>2</v>
      </c>
      <c r="G8" s="360">
        <v>106</v>
      </c>
      <c r="H8" s="360">
        <v>57</v>
      </c>
      <c r="I8" s="360">
        <v>49</v>
      </c>
      <c r="J8" s="360">
        <v>20</v>
      </c>
      <c r="K8" s="360">
        <v>16</v>
      </c>
      <c r="L8" s="360">
        <v>4</v>
      </c>
      <c r="M8" s="360">
        <v>1</v>
      </c>
    </row>
    <row r="9" spans="1:13" ht="13.5" customHeight="1">
      <c r="A9" s="358"/>
      <c r="B9" s="359">
        <v>26</v>
      </c>
      <c r="C9" s="118"/>
      <c r="D9" s="360">
        <v>2</v>
      </c>
      <c r="E9" s="122" t="s">
        <v>37</v>
      </c>
      <c r="F9" s="360">
        <v>2</v>
      </c>
      <c r="G9" s="360">
        <v>107</v>
      </c>
      <c r="H9" s="360">
        <v>58</v>
      </c>
      <c r="I9" s="360">
        <v>49</v>
      </c>
      <c r="J9" s="360">
        <v>22</v>
      </c>
      <c r="K9" s="360">
        <v>18</v>
      </c>
      <c r="L9" s="360">
        <v>4</v>
      </c>
      <c r="M9" s="360">
        <v>15</v>
      </c>
    </row>
    <row r="10" spans="1:13" ht="13.5" customHeight="1">
      <c r="A10" s="359"/>
      <c r="B10" s="359">
        <v>27</v>
      </c>
      <c r="C10" s="114"/>
      <c r="D10" s="360">
        <v>2</v>
      </c>
      <c r="E10" s="122" t="s">
        <v>37</v>
      </c>
      <c r="F10" s="360">
        <v>2</v>
      </c>
      <c r="G10" s="360">
        <v>92</v>
      </c>
      <c r="H10" s="360">
        <v>50</v>
      </c>
      <c r="I10" s="360">
        <v>42</v>
      </c>
      <c r="J10" s="360">
        <v>22</v>
      </c>
      <c r="K10" s="360">
        <v>18</v>
      </c>
      <c r="L10" s="360">
        <v>4</v>
      </c>
      <c r="M10" s="122">
        <v>15</v>
      </c>
    </row>
    <row r="11" spans="1:13" ht="13.5" customHeight="1">
      <c r="A11" s="359"/>
      <c r="B11" s="359">
        <v>28</v>
      </c>
      <c r="C11" s="114"/>
      <c r="D11" s="360">
        <v>2</v>
      </c>
      <c r="E11" s="122" t="s">
        <v>37</v>
      </c>
      <c r="F11" s="360">
        <v>2</v>
      </c>
      <c r="G11" s="360">
        <v>88</v>
      </c>
      <c r="H11" s="360">
        <v>46</v>
      </c>
      <c r="I11" s="360">
        <v>42</v>
      </c>
      <c r="J11" s="360">
        <v>22</v>
      </c>
      <c r="K11" s="360">
        <v>18</v>
      </c>
      <c r="L11" s="360">
        <v>4</v>
      </c>
      <c r="M11" s="122">
        <v>15</v>
      </c>
    </row>
    <row r="12" spans="1:13" s="75" customFormat="1" ht="13.5" customHeight="1">
      <c r="A12" s="378"/>
      <c r="B12" s="75">
        <v>29</v>
      </c>
      <c r="C12" s="116"/>
      <c r="D12" s="75">
        <v>2</v>
      </c>
      <c r="E12" s="153" t="s">
        <v>37</v>
      </c>
      <c r="F12" s="75">
        <v>2</v>
      </c>
      <c r="G12" s="75">
        <v>77</v>
      </c>
      <c r="H12" s="75">
        <v>46</v>
      </c>
      <c r="I12" s="75">
        <v>31</v>
      </c>
      <c r="J12" s="75">
        <v>22</v>
      </c>
      <c r="K12" s="75">
        <v>18</v>
      </c>
      <c r="L12" s="75">
        <v>4</v>
      </c>
      <c r="M12" s="75">
        <v>15</v>
      </c>
    </row>
    <row r="13" spans="1:13" s="75" customFormat="1" ht="6" customHeight="1" thickBot="1">
      <c r="A13" s="366"/>
      <c r="B13" s="366"/>
      <c r="C13" s="367"/>
      <c r="D13" s="368"/>
      <c r="E13" s="379"/>
      <c r="F13" s="368"/>
      <c r="G13" s="368"/>
      <c r="H13" s="368"/>
      <c r="I13" s="368"/>
      <c r="J13" s="368"/>
      <c r="K13" s="368"/>
      <c r="L13" s="368"/>
      <c r="M13" s="368"/>
    </row>
    <row r="14" spans="1:13" ht="6" customHeight="1"/>
    <row r="15" spans="1:13">
      <c r="A15" t="s">
        <v>697</v>
      </c>
      <c r="K15" s="128"/>
      <c r="L15" s="128"/>
      <c r="M15" s="128"/>
    </row>
  </sheetData>
  <mergeCells count="5">
    <mergeCell ref="A5:C6"/>
    <mergeCell ref="D5:F5"/>
    <mergeCell ref="G5:I5"/>
    <mergeCell ref="J5:L5"/>
    <mergeCell ref="M5:M6"/>
  </mergeCells>
  <phoneticPr fontId="2"/>
  <pageMargins left="0.59055118110236227" right="0.59055118110236227" top="0.59055118110236227" bottom="0.59055118110236227" header="0.51181102362204722" footer="0.51181102362204722"/>
  <pageSetup paperSize="9" scale="9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zoomScaleNormal="100" workbookViewId="0">
      <selection activeCell="C33" sqref="C33"/>
    </sheetView>
  </sheetViews>
  <sheetFormatPr defaultRowHeight="11.25"/>
  <cols>
    <col min="1" max="1" width="5.33203125" customWidth="1"/>
    <col min="2" max="2" width="3.83203125" customWidth="1"/>
    <col min="3" max="3" width="5.33203125" customWidth="1"/>
    <col min="4" max="10" width="14.83203125" customWidth="1"/>
  </cols>
  <sheetData>
    <row r="1" spans="1:10" ht="14.25">
      <c r="A1" s="35" t="s">
        <v>0</v>
      </c>
      <c r="B1" s="35"/>
      <c r="C1" s="35"/>
    </row>
    <row r="2" spans="1:10" ht="14.25" customHeight="1"/>
    <row r="3" spans="1:10" ht="14.25" customHeight="1">
      <c r="A3" s="35" t="s">
        <v>648</v>
      </c>
    </row>
    <row r="4" spans="1:10" ht="15" thickBot="1">
      <c r="B4" s="35"/>
      <c r="C4" s="35"/>
    </row>
    <row r="5" spans="1:10" ht="12.75" customHeight="1">
      <c r="A5" s="439" t="s">
        <v>14</v>
      </c>
      <c r="B5" s="439"/>
      <c r="C5" s="440"/>
      <c r="D5" s="489" t="s">
        <v>649</v>
      </c>
      <c r="E5" s="489" t="s">
        <v>650</v>
      </c>
      <c r="F5" s="485" t="s">
        <v>651</v>
      </c>
      <c r="G5" s="448"/>
      <c r="H5" s="467"/>
      <c r="I5" s="490" t="s">
        <v>652</v>
      </c>
      <c r="J5" s="487" t="s">
        <v>653</v>
      </c>
    </row>
    <row r="6" spans="1:10" ht="12.75" customHeight="1">
      <c r="A6" s="443"/>
      <c r="B6" s="443"/>
      <c r="C6" s="444"/>
      <c r="D6" s="446"/>
      <c r="E6" s="446"/>
      <c r="F6" s="152" t="s">
        <v>105</v>
      </c>
      <c r="G6" s="152" t="s">
        <v>654</v>
      </c>
      <c r="H6" s="152" t="s">
        <v>655</v>
      </c>
      <c r="I6" s="491"/>
      <c r="J6" s="450"/>
    </row>
    <row r="7" spans="1:10" ht="6" customHeight="1">
      <c r="A7" s="112"/>
      <c r="B7" s="112"/>
      <c r="C7" s="113"/>
      <c r="D7" s="112"/>
      <c r="E7" s="112"/>
      <c r="F7" s="112"/>
      <c r="G7" s="112"/>
      <c r="H7" s="112"/>
      <c r="I7" s="190"/>
      <c r="J7" s="112"/>
    </row>
    <row r="8" spans="1:10" s="361" customFormat="1" ht="15" customHeight="1">
      <c r="A8" s="358" t="s">
        <v>656</v>
      </c>
      <c r="B8" s="359">
        <v>25</v>
      </c>
      <c r="C8" s="118" t="s">
        <v>9</v>
      </c>
      <c r="D8" s="122">
        <v>10</v>
      </c>
      <c r="E8" s="122">
        <v>305</v>
      </c>
      <c r="F8" s="122">
        <v>1160</v>
      </c>
      <c r="G8" s="122">
        <v>728</v>
      </c>
      <c r="H8" s="122">
        <v>432</v>
      </c>
      <c r="I8" s="360">
        <v>763</v>
      </c>
      <c r="J8" s="360">
        <v>141</v>
      </c>
    </row>
    <row r="9" spans="1:10" s="361" customFormat="1" ht="15" customHeight="1">
      <c r="A9" s="358"/>
      <c r="B9" s="359">
        <v>26</v>
      </c>
      <c r="C9" s="118"/>
      <c r="D9" s="122">
        <v>10</v>
      </c>
      <c r="E9" s="122">
        <v>314</v>
      </c>
      <c r="F9" s="122">
        <v>1187</v>
      </c>
      <c r="G9" s="122">
        <v>746</v>
      </c>
      <c r="H9" s="122">
        <v>441</v>
      </c>
      <c r="I9" s="360">
        <v>725</v>
      </c>
      <c r="J9" s="360">
        <v>138</v>
      </c>
    </row>
    <row r="10" spans="1:10" s="361" customFormat="1" ht="15" customHeight="1">
      <c r="A10" s="359"/>
      <c r="B10" s="359">
        <v>27</v>
      </c>
      <c r="C10" s="114"/>
      <c r="D10" s="362">
        <v>9</v>
      </c>
      <c r="E10" s="362">
        <v>308</v>
      </c>
      <c r="F10" s="362">
        <v>1199</v>
      </c>
      <c r="G10" s="362">
        <v>760</v>
      </c>
      <c r="H10" s="362">
        <v>439</v>
      </c>
      <c r="I10" s="363">
        <v>789</v>
      </c>
      <c r="J10" s="362">
        <v>136</v>
      </c>
    </row>
    <row r="11" spans="1:10" s="361" customFormat="1" ht="15" customHeight="1">
      <c r="A11" s="359"/>
      <c r="B11" s="359">
        <v>28</v>
      </c>
      <c r="C11" s="114"/>
      <c r="D11" s="362">
        <v>9</v>
      </c>
      <c r="E11" s="362">
        <v>313</v>
      </c>
      <c r="F11" s="362">
        <v>1203</v>
      </c>
      <c r="G11" s="362">
        <v>766</v>
      </c>
      <c r="H11" s="362">
        <v>437</v>
      </c>
      <c r="I11" s="363">
        <v>797</v>
      </c>
      <c r="J11" s="362">
        <v>130</v>
      </c>
    </row>
    <row r="12" spans="1:10" s="103" customFormat="1" ht="15" customHeight="1">
      <c r="A12" s="364"/>
      <c r="B12" s="55">
        <v>29</v>
      </c>
      <c r="C12" s="365"/>
      <c r="D12" s="55">
        <v>9</v>
      </c>
      <c r="E12" s="55">
        <v>313</v>
      </c>
      <c r="F12" s="54">
        <v>1199</v>
      </c>
      <c r="G12" s="54">
        <v>767</v>
      </c>
      <c r="H12" s="54">
        <v>432</v>
      </c>
      <c r="I12" s="55">
        <v>786</v>
      </c>
      <c r="J12" s="55">
        <v>132</v>
      </c>
    </row>
    <row r="13" spans="1:10" s="75" customFormat="1" ht="6" customHeight="1" thickBot="1">
      <c r="A13" s="366"/>
      <c r="B13" s="366"/>
      <c r="C13" s="367"/>
      <c r="D13" s="368"/>
      <c r="E13" s="368"/>
      <c r="F13" s="368"/>
      <c r="G13" s="368"/>
      <c r="H13" s="368"/>
      <c r="I13" s="368"/>
      <c r="J13" s="368"/>
    </row>
    <row r="14" spans="1:10" ht="6" customHeight="1">
      <c r="I14" s="128"/>
    </row>
    <row r="15" spans="1:10">
      <c r="A15" t="s">
        <v>657</v>
      </c>
      <c r="I15" s="128"/>
    </row>
    <row r="16" spans="1:10">
      <c r="I16" s="128"/>
    </row>
  </sheetData>
  <mergeCells count="6">
    <mergeCell ref="J5:J6"/>
    <mergeCell ref="A5:C6"/>
    <mergeCell ref="D5:D6"/>
    <mergeCell ref="E5:E6"/>
    <mergeCell ref="F5:H5"/>
    <mergeCell ref="I5:I6"/>
  </mergeCells>
  <phoneticPr fontId="2"/>
  <pageMargins left="0.59055118110236227" right="0.59055118110236227" top="0.59055118110236227" bottom="0.59055118110236227" header="0.51181102362204722" footer="0.51181102362204722"/>
  <pageSetup paperSize="9" scale="9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zoomScaleNormal="100" workbookViewId="0">
      <selection activeCell="F7" sqref="F7"/>
    </sheetView>
  </sheetViews>
  <sheetFormatPr defaultRowHeight="11.25"/>
  <cols>
    <col min="1" max="1" width="2.33203125" style="36" customWidth="1"/>
    <col min="2" max="2" width="6.83203125" style="36" customWidth="1"/>
    <col min="3" max="3" width="3.33203125" style="36" customWidth="1"/>
    <col min="4" max="4" width="5.83203125" style="36" customWidth="1"/>
    <col min="5" max="13" width="14.83203125" style="36" customWidth="1"/>
    <col min="14" max="16384" width="9.33203125" style="36"/>
  </cols>
  <sheetData>
    <row r="1" spans="1:13" ht="14.25">
      <c r="A1" s="35" t="s">
        <v>0</v>
      </c>
      <c r="B1" s="35"/>
      <c r="C1" s="35"/>
      <c r="D1" s="35"/>
    </row>
    <row r="3" spans="1:13" ht="14.25">
      <c r="A3" s="35" t="s">
        <v>658</v>
      </c>
    </row>
    <row r="4" spans="1:13" ht="15" thickBot="1">
      <c r="B4" s="35"/>
      <c r="C4" s="35"/>
      <c r="D4" s="35"/>
    </row>
    <row r="5" spans="1:13" ht="15" customHeight="1">
      <c r="A5" s="499" t="s">
        <v>14</v>
      </c>
      <c r="B5" s="499"/>
      <c r="C5" s="499"/>
      <c r="D5" s="500"/>
      <c r="E5" s="503" t="s">
        <v>659</v>
      </c>
      <c r="F5" s="504"/>
      <c r="G5" s="504"/>
      <c r="H5" s="505" t="s">
        <v>660</v>
      </c>
      <c r="I5" s="503" t="s">
        <v>661</v>
      </c>
      <c r="J5" s="504"/>
      <c r="K5" s="504"/>
      <c r="L5" s="504" t="s">
        <v>662</v>
      </c>
      <c r="M5" s="507" t="s">
        <v>663</v>
      </c>
    </row>
    <row r="6" spans="1:13" ht="15" customHeight="1">
      <c r="A6" s="501"/>
      <c r="B6" s="501"/>
      <c r="C6" s="501"/>
      <c r="D6" s="502"/>
      <c r="E6" s="323" t="s">
        <v>73</v>
      </c>
      <c r="F6" s="37" t="s">
        <v>664</v>
      </c>
      <c r="G6" s="37" t="s">
        <v>665</v>
      </c>
      <c r="H6" s="506"/>
      <c r="I6" s="323" t="s">
        <v>73</v>
      </c>
      <c r="J6" s="37" t="s">
        <v>664</v>
      </c>
      <c r="K6" s="37" t="s">
        <v>665</v>
      </c>
      <c r="L6" s="506"/>
      <c r="M6" s="508"/>
    </row>
    <row r="7" spans="1:13" ht="6" customHeight="1">
      <c r="A7" s="42"/>
      <c r="B7" s="42"/>
      <c r="C7" s="42"/>
      <c r="D7" s="43"/>
    </row>
    <row r="8" spans="1:13" ht="13.5" customHeight="1">
      <c r="A8" s="497" t="s" ph="1">
        <v>666</v>
      </c>
      <c r="B8" s="497" ph="1"/>
      <c r="C8" s="49">
        <v>24</v>
      </c>
      <c r="D8" s="50" t="s">
        <v>616</v>
      </c>
      <c r="E8" s="369">
        <v>4030340</v>
      </c>
      <c r="F8" s="369">
        <v>2796718</v>
      </c>
      <c r="G8" s="369">
        <v>1233622</v>
      </c>
      <c r="H8" s="105">
        <v>245010</v>
      </c>
      <c r="I8" s="369">
        <v>282811</v>
      </c>
      <c r="J8" s="369">
        <v>254161</v>
      </c>
      <c r="K8" s="369">
        <v>28650</v>
      </c>
      <c r="L8" s="369">
        <v>2203389</v>
      </c>
      <c r="M8" s="369">
        <v>36624</v>
      </c>
    </row>
    <row r="9" spans="1:13" ht="13.5" customHeight="1">
      <c r="A9" s="497"/>
      <c r="B9" s="497"/>
      <c r="C9" s="49">
        <v>25</v>
      </c>
      <c r="D9" s="50"/>
      <c r="E9" s="369">
        <v>3888841</v>
      </c>
      <c r="F9" s="369">
        <v>2714476</v>
      </c>
      <c r="G9" s="369">
        <v>1174365</v>
      </c>
      <c r="H9" s="105">
        <v>216114</v>
      </c>
      <c r="I9" s="369">
        <v>271227</v>
      </c>
      <c r="J9" s="369">
        <v>243415</v>
      </c>
      <c r="K9" s="369">
        <v>27812</v>
      </c>
      <c r="L9" s="369">
        <v>2220148</v>
      </c>
      <c r="M9" s="369">
        <v>35643</v>
      </c>
    </row>
    <row r="10" spans="1:13" ht="13.5" customHeight="1">
      <c r="A10" s="497"/>
      <c r="B10" s="497"/>
      <c r="C10" s="49">
        <v>26</v>
      </c>
      <c r="D10" s="50"/>
      <c r="E10" s="369">
        <v>3905237</v>
      </c>
      <c r="F10" s="369">
        <v>2686632</v>
      </c>
      <c r="G10" s="369">
        <v>1218605</v>
      </c>
      <c r="H10" s="105">
        <v>203855</v>
      </c>
      <c r="I10" s="369">
        <v>266276</v>
      </c>
      <c r="J10" s="369">
        <v>237932</v>
      </c>
      <c r="K10" s="369">
        <v>28344</v>
      </c>
      <c r="L10" s="369">
        <v>2225630</v>
      </c>
      <c r="M10" s="369">
        <v>34637</v>
      </c>
    </row>
    <row r="11" spans="1:13" ht="13.5" customHeight="1">
      <c r="A11" s="497"/>
      <c r="B11" s="497"/>
      <c r="C11" s="49">
        <v>27</v>
      </c>
      <c r="D11" s="50"/>
      <c r="E11" s="369">
        <v>3851308</v>
      </c>
      <c r="F11" s="369">
        <v>2629147</v>
      </c>
      <c r="G11" s="369">
        <v>1222161</v>
      </c>
      <c r="H11" s="369">
        <v>193992</v>
      </c>
      <c r="I11" s="369">
        <v>261336</v>
      </c>
      <c r="J11" s="369">
        <v>232844</v>
      </c>
      <c r="K11" s="369">
        <v>28492</v>
      </c>
      <c r="L11" s="369">
        <v>2239692</v>
      </c>
      <c r="M11" s="369">
        <v>35641</v>
      </c>
    </row>
    <row r="12" spans="1:13" s="75" customFormat="1" ht="13.5" customHeight="1">
      <c r="A12" s="498"/>
      <c r="B12" s="498"/>
      <c r="C12" s="51">
        <v>28</v>
      </c>
      <c r="D12" s="53"/>
      <c r="E12" s="370">
        <v>3719115</v>
      </c>
      <c r="F12" s="370">
        <v>2504655</v>
      </c>
      <c r="G12" s="370">
        <v>1214460</v>
      </c>
      <c r="H12" s="370">
        <v>177264</v>
      </c>
      <c r="I12" s="370">
        <v>254596</v>
      </c>
      <c r="J12" s="370">
        <v>226570</v>
      </c>
      <c r="K12" s="370">
        <v>28026</v>
      </c>
      <c r="L12" s="370">
        <v>2255708</v>
      </c>
      <c r="M12" s="370">
        <v>51766</v>
      </c>
    </row>
    <row r="13" spans="1:13" ht="18" customHeight="1">
      <c r="A13" s="492" t="s">
        <v>667</v>
      </c>
      <c r="B13" s="492"/>
      <c r="C13" s="492"/>
      <c r="D13" s="493"/>
      <c r="E13" s="369">
        <v>1070001</v>
      </c>
      <c r="F13" s="369">
        <v>746119</v>
      </c>
      <c r="G13" s="369">
        <v>323882</v>
      </c>
      <c r="H13" s="105">
        <v>87564</v>
      </c>
      <c r="I13" s="369">
        <v>79603</v>
      </c>
      <c r="J13" s="369">
        <v>73086</v>
      </c>
      <c r="K13" s="369">
        <v>6517</v>
      </c>
      <c r="L13" s="369">
        <v>989703</v>
      </c>
      <c r="M13" s="369">
        <v>14043</v>
      </c>
    </row>
    <row r="14" spans="1:13" ht="13.5" customHeight="1">
      <c r="A14" s="371"/>
      <c r="B14" s="492" t="s">
        <v>668</v>
      </c>
      <c r="C14" s="492"/>
      <c r="D14" s="493"/>
      <c r="E14" s="369">
        <v>54387</v>
      </c>
      <c r="F14" s="369">
        <v>32479</v>
      </c>
      <c r="G14" s="369">
        <v>21908</v>
      </c>
      <c r="H14" s="372">
        <v>4</v>
      </c>
      <c r="I14" s="327">
        <v>3152</v>
      </c>
      <c r="J14" s="327">
        <v>2538</v>
      </c>
      <c r="K14" s="327">
        <v>614</v>
      </c>
      <c r="L14" s="327">
        <v>23250</v>
      </c>
      <c r="M14" s="327">
        <v>868</v>
      </c>
    </row>
    <row r="15" spans="1:13" ht="13.5" customHeight="1">
      <c r="A15" s="373"/>
      <c r="B15" s="492" t="s">
        <v>669</v>
      </c>
      <c r="C15" s="492"/>
      <c r="D15" s="493"/>
      <c r="E15" s="369">
        <v>23735</v>
      </c>
      <c r="F15" s="105">
        <v>65</v>
      </c>
      <c r="G15" s="369">
        <v>23670</v>
      </c>
      <c r="H15" s="316" t="s">
        <v>37</v>
      </c>
      <c r="I15" s="316" t="s">
        <v>37</v>
      </c>
      <c r="J15" s="316" t="s">
        <v>37</v>
      </c>
      <c r="K15" s="316" t="s">
        <v>37</v>
      </c>
      <c r="L15" s="327">
        <v>59554</v>
      </c>
      <c r="M15" s="327">
        <v>984</v>
      </c>
    </row>
    <row r="16" spans="1:13" ht="13.5" customHeight="1">
      <c r="A16" s="373"/>
      <c r="B16" s="495" t="s">
        <v>670</v>
      </c>
      <c r="C16" s="495"/>
      <c r="D16" s="496"/>
      <c r="E16" s="369">
        <v>3516</v>
      </c>
      <c r="F16" s="105">
        <v>2191</v>
      </c>
      <c r="G16" s="369">
        <v>1325</v>
      </c>
      <c r="H16" s="316">
        <v>0</v>
      </c>
      <c r="I16" s="316">
        <v>231</v>
      </c>
      <c r="J16" s="316">
        <v>193</v>
      </c>
      <c r="K16" s="316">
        <v>38</v>
      </c>
      <c r="L16" s="327">
        <v>20055</v>
      </c>
      <c r="M16" s="327">
        <v>20011</v>
      </c>
    </row>
    <row r="17" spans="1:13" ht="18" customHeight="1">
      <c r="A17" s="492" t="s">
        <v>671</v>
      </c>
      <c r="B17" s="492"/>
      <c r="C17" s="492"/>
      <c r="D17" s="493"/>
      <c r="E17" s="369">
        <v>198414</v>
      </c>
      <c r="F17" s="105">
        <v>136859</v>
      </c>
      <c r="G17" s="369">
        <v>61555</v>
      </c>
      <c r="H17" s="105">
        <v>7623</v>
      </c>
      <c r="I17" s="327">
        <v>12358</v>
      </c>
      <c r="J17" s="327">
        <v>10202</v>
      </c>
      <c r="K17" s="327">
        <v>2156</v>
      </c>
      <c r="L17" s="327">
        <v>118035</v>
      </c>
      <c r="M17" s="327">
        <v>1533</v>
      </c>
    </row>
    <row r="18" spans="1:13" ht="13.5" customHeight="1">
      <c r="A18" s="373"/>
      <c r="B18" s="492" t="s">
        <v>672</v>
      </c>
      <c r="C18" s="492"/>
      <c r="D18" s="493"/>
      <c r="E18" s="369">
        <v>156180</v>
      </c>
      <c r="F18" s="369">
        <v>96079</v>
      </c>
      <c r="G18" s="369">
        <v>60101</v>
      </c>
      <c r="H18" s="105">
        <v>3943</v>
      </c>
      <c r="I18" s="327">
        <v>10311</v>
      </c>
      <c r="J18" s="327">
        <v>9281</v>
      </c>
      <c r="K18" s="327">
        <v>1030</v>
      </c>
      <c r="L18" s="327">
        <v>69558</v>
      </c>
      <c r="M18" s="327">
        <v>694</v>
      </c>
    </row>
    <row r="19" spans="1:13" ht="18" customHeight="1">
      <c r="A19" s="492" t="s">
        <v>673</v>
      </c>
      <c r="B19" s="492"/>
      <c r="C19" s="492"/>
      <c r="D19" s="493"/>
      <c r="E19" s="369">
        <v>131384</v>
      </c>
      <c r="F19" s="327">
        <v>99294</v>
      </c>
      <c r="G19" s="327">
        <v>32090</v>
      </c>
      <c r="H19" s="88">
        <v>6030</v>
      </c>
      <c r="I19" s="327">
        <v>9009</v>
      </c>
      <c r="J19" s="327">
        <v>7888</v>
      </c>
      <c r="K19" s="327">
        <v>1121</v>
      </c>
      <c r="L19" s="327">
        <v>132427</v>
      </c>
      <c r="M19" s="327">
        <v>1518</v>
      </c>
    </row>
    <row r="20" spans="1:13" ht="13.5" customHeight="1">
      <c r="A20" s="373"/>
      <c r="B20" s="492" t="s">
        <v>674</v>
      </c>
      <c r="C20" s="492"/>
      <c r="D20" s="493"/>
      <c r="E20" s="369">
        <v>116359</v>
      </c>
      <c r="F20" s="327">
        <v>91051</v>
      </c>
      <c r="G20" s="327">
        <v>25308</v>
      </c>
      <c r="H20" s="88">
        <v>2438</v>
      </c>
      <c r="I20" s="327">
        <v>7347</v>
      </c>
      <c r="J20" s="327">
        <v>6799</v>
      </c>
      <c r="K20" s="327">
        <v>548</v>
      </c>
      <c r="L20" s="327">
        <v>60162</v>
      </c>
      <c r="M20" s="327">
        <v>772</v>
      </c>
    </row>
    <row r="21" spans="1:13" ht="18" customHeight="1">
      <c r="A21" s="492" t="s">
        <v>675</v>
      </c>
      <c r="B21" s="492"/>
      <c r="C21" s="492"/>
      <c r="D21" s="493"/>
      <c r="E21" s="369">
        <v>365398</v>
      </c>
      <c r="F21" s="327">
        <v>232019</v>
      </c>
      <c r="G21" s="327">
        <v>133379</v>
      </c>
      <c r="H21" s="88">
        <v>15408</v>
      </c>
      <c r="I21" s="327">
        <v>29865</v>
      </c>
      <c r="J21" s="327">
        <v>26356</v>
      </c>
      <c r="K21" s="327">
        <v>3509</v>
      </c>
      <c r="L21" s="327">
        <v>150035</v>
      </c>
      <c r="M21" s="327">
        <v>1427</v>
      </c>
    </row>
    <row r="22" spans="1:13" ht="18" customHeight="1">
      <c r="A22" s="492" t="s">
        <v>676</v>
      </c>
      <c r="B22" s="492"/>
      <c r="C22" s="492"/>
      <c r="D22" s="493"/>
      <c r="E22" s="369">
        <v>169124</v>
      </c>
      <c r="F22" s="327">
        <v>123350</v>
      </c>
      <c r="G22" s="327">
        <v>45774</v>
      </c>
      <c r="H22" s="88">
        <v>8449</v>
      </c>
      <c r="I22" s="327">
        <v>11968</v>
      </c>
      <c r="J22" s="327">
        <v>10807</v>
      </c>
      <c r="K22" s="327">
        <v>1161</v>
      </c>
      <c r="L22" s="327">
        <v>112657</v>
      </c>
      <c r="M22" s="327">
        <v>1154</v>
      </c>
    </row>
    <row r="23" spans="1:13" ht="13.5" customHeight="1">
      <c r="A23" s="373"/>
      <c r="B23" s="492" t="s">
        <v>677</v>
      </c>
      <c r="C23" s="492"/>
      <c r="D23" s="493"/>
      <c r="E23" s="369">
        <v>109031</v>
      </c>
      <c r="F23" s="327">
        <v>76020</v>
      </c>
      <c r="G23" s="327">
        <v>33011</v>
      </c>
      <c r="H23" s="88">
        <v>3139</v>
      </c>
      <c r="I23" s="327">
        <v>6642</v>
      </c>
      <c r="J23" s="327">
        <v>5924</v>
      </c>
      <c r="K23" s="327">
        <v>718</v>
      </c>
      <c r="L23" s="327">
        <v>69803</v>
      </c>
      <c r="M23" s="327">
        <v>848</v>
      </c>
    </row>
    <row r="24" spans="1:13" ht="13.5" customHeight="1">
      <c r="A24" s="373"/>
      <c r="B24" s="492" t="s">
        <v>678</v>
      </c>
      <c r="C24" s="492"/>
      <c r="D24" s="493"/>
      <c r="E24" s="369">
        <v>41057</v>
      </c>
      <c r="F24" s="327">
        <v>29220</v>
      </c>
      <c r="G24" s="327">
        <v>11837</v>
      </c>
      <c r="H24" s="88">
        <v>378</v>
      </c>
      <c r="I24" s="327">
        <v>1302</v>
      </c>
      <c r="J24" s="327">
        <v>1108</v>
      </c>
      <c r="K24" s="327">
        <v>194</v>
      </c>
      <c r="L24" s="327">
        <v>41658</v>
      </c>
      <c r="M24" s="327">
        <v>919</v>
      </c>
    </row>
    <row r="25" spans="1:13" ht="18" customHeight="1">
      <c r="A25" s="492" t="s">
        <v>679</v>
      </c>
      <c r="B25" s="492"/>
      <c r="C25" s="492"/>
      <c r="D25" s="493"/>
      <c r="E25" s="369">
        <v>359355</v>
      </c>
      <c r="F25" s="327">
        <v>217417</v>
      </c>
      <c r="G25" s="327">
        <v>141938</v>
      </c>
      <c r="H25" s="88">
        <v>13077</v>
      </c>
      <c r="I25" s="327">
        <v>25511</v>
      </c>
      <c r="J25" s="327">
        <v>21841</v>
      </c>
      <c r="K25" s="327">
        <v>3670</v>
      </c>
      <c r="L25" s="327">
        <v>133025</v>
      </c>
      <c r="M25" s="327">
        <v>1766</v>
      </c>
    </row>
    <row r="26" spans="1:13" ht="13.5" customHeight="1">
      <c r="A26" s="373"/>
      <c r="B26" s="492" t="s">
        <v>680</v>
      </c>
      <c r="C26" s="492"/>
      <c r="D26" s="493"/>
      <c r="E26" s="369">
        <v>159565</v>
      </c>
      <c r="F26" s="327">
        <v>103146</v>
      </c>
      <c r="G26" s="327">
        <v>56419</v>
      </c>
      <c r="H26" s="88">
        <v>2997</v>
      </c>
      <c r="I26" s="327">
        <v>10658</v>
      </c>
      <c r="J26" s="327">
        <v>9447</v>
      </c>
      <c r="K26" s="327">
        <v>1211</v>
      </c>
      <c r="L26" s="327">
        <v>68837</v>
      </c>
      <c r="M26" s="327">
        <v>997</v>
      </c>
    </row>
    <row r="27" spans="1:13" ht="13.5" customHeight="1">
      <c r="A27" s="371"/>
      <c r="B27" s="492" t="s">
        <v>681</v>
      </c>
      <c r="C27" s="492"/>
      <c r="D27" s="493"/>
      <c r="E27" s="327">
        <v>13219</v>
      </c>
      <c r="F27" s="327">
        <v>7546</v>
      </c>
      <c r="G27" s="327">
        <v>5673</v>
      </c>
      <c r="H27" s="88">
        <v>323</v>
      </c>
      <c r="I27" s="327">
        <v>1041</v>
      </c>
      <c r="J27" s="327">
        <v>914</v>
      </c>
      <c r="K27" s="327">
        <v>127</v>
      </c>
      <c r="L27" s="327">
        <v>28888</v>
      </c>
      <c r="M27" s="327">
        <v>162</v>
      </c>
    </row>
    <row r="28" spans="1:13" ht="18" customHeight="1">
      <c r="A28" s="492" t="s">
        <v>682</v>
      </c>
      <c r="B28" s="492"/>
      <c r="C28" s="492"/>
      <c r="D28" s="493"/>
      <c r="E28" s="327">
        <v>449093</v>
      </c>
      <c r="F28" s="327">
        <v>321365</v>
      </c>
      <c r="G28" s="327">
        <v>127728</v>
      </c>
      <c r="H28" s="88">
        <v>21897</v>
      </c>
      <c r="I28" s="327">
        <v>28506</v>
      </c>
      <c r="J28" s="327">
        <v>26213</v>
      </c>
      <c r="K28" s="327">
        <v>2293</v>
      </c>
      <c r="L28" s="327">
        <v>110212</v>
      </c>
      <c r="M28" s="327">
        <v>2611</v>
      </c>
    </row>
    <row r="29" spans="1:13" ht="13.5" customHeight="1">
      <c r="A29" s="371"/>
      <c r="B29" s="492" t="s">
        <v>683</v>
      </c>
      <c r="C29" s="492"/>
      <c r="D29" s="493"/>
      <c r="E29" s="327">
        <v>299297</v>
      </c>
      <c r="F29" s="327">
        <v>190435</v>
      </c>
      <c r="G29" s="327">
        <v>108862</v>
      </c>
      <c r="H29" s="327">
        <v>3994</v>
      </c>
      <c r="I29" s="327">
        <v>17092</v>
      </c>
      <c r="J29" s="327">
        <v>13973</v>
      </c>
      <c r="K29" s="327">
        <v>3119</v>
      </c>
      <c r="L29" s="327">
        <v>67849</v>
      </c>
      <c r="M29" s="327">
        <v>1459</v>
      </c>
    </row>
    <row r="30" spans="1:13" s="41" customFormat="1" ht="6" customHeight="1" thickBot="1">
      <c r="A30" s="374"/>
      <c r="B30" s="494"/>
      <c r="C30" s="494"/>
      <c r="D30" s="494"/>
      <c r="E30" s="350"/>
      <c r="F30" s="350"/>
      <c r="G30" s="350"/>
      <c r="H30" s="350"/>
      <c r="I30" s="350"/>
      <c r="J30" s="350"/>
      <c r="K30" s="350"/>
      <c r="L30" s="350"/>
      <c r="M30" s="350"/>
    </row>
    <row r="31" spans="1:13" s="41" customFormat="1" ht="6" customHeight="1">
      <c r="A31" s="375"/>
      <c r="B31" s="375"/>
      <c r="C31" s="375"/>
      <c r="D31" s="375"/>
      <c r="E31" s="327"/>
      <c r="F31" s="327"/>
      <c r="G31" s="327"/>
      <c r="H31" s="327"/>
      <c r="I31" s="327"/>
      <c r="J31" s="327"/>
      <c r="K31" s="327"/>
      <c r="L31" s="327"/>
      <c r="M31" s="327"/>
    </row>
    <row r="32" spans="1:13" ht="15" customHeight="1">
      <c r="A32" s="36" t="s">
        <v>684</v>
      </c>
      <c r="F32" s="36" t="s">
        <v>685</v>
      </c>
    </row>
  </sheetData>
  <mergeCells count="29">
    <mergeCell ref="L5:L6"/>
    <mergeCell ref="M5:M6"/>
    <mergeCell ref="A13:D13"/>
    <mergeCell ref="A5:D6"/>
    <mergeCell ref="E5:G5"/>
    <mergeCell ref="H5:H6"/>
    <mergeCell ref="I5:K5"/>
    <mergeCell ref="A8:B8"/>
    <mergeCell ref="A9:B9"/>
    <mergeCell ref="A10:B10"/>
    <mergeCell ref="A11:B11"/>
    <mergeCell ref="A12:B12"/>
    <mergeCell ref="A25:D25"/>
    <mergeCell ref="B14:D14"/>
    <mergeCell ref="B15:D15"/>
    <mergeCell ref="B16:D16"/>
    <mergeCell ref="A17:D17"/>
    <mergeCell ref="B18:D18"/>
    <mergeCell ref="A19:D19"/>
    <mergeCell ref="B20:D20"/>
    <mergeCell ref="A21:D21"/>
    <mergeCell ref="A22:D22"/>
    <mergeCell ref="B23:D23"/>
    <mergeCell ref="B24:D24"/>
    <mergeCell ref="B26:D26"/>
    <mergeCell ref="B27:D27"/>
    <mergeCell ref="A28:D28"/>
    <mergeCell ref="B29:D29"/>
    <mergeCell ref="B30:D30"/>
  </mergeCells>
  <phoneticPr fontId="2"/>
  <pageMargins left="0.59055118110236227" right="0.59055118110236227" top="0.59055118110236227" bottom="0.59055118110236227" header="0.51181102362204722" footer="0.51181102362204722"/>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
  <sheetViews>
    <sheetView zoomScaleNormal="100" workbookViewId="0">
      <selection activeCell="A4" sqref="A4"/>
    </sheetView>
  </sheetViews>
  <sheetFormatPr defaultRowHeight="11.25"/>
  <cols>
    <col min="1" max="1" width="5.83203125" style="36" customWidth="1"/>
    <col min="2" max="2" width="3.33203125" style="36" customWidth="1"/>
    <col min="3" max="3" width="5.33203125" style="36" customWidth="1"/>
    <col min="4" max="4" width="11.5" style="36" customWidth="1"/>
    <col min="5" max="20" width="12.5" style="36" customWidth="1"/>
    <col min="21" max="16384" width="9.33203125" style="36"/>
  </cols>
  <sheetData>
    <row r="1" spans="1:20" ht="14.25">
      <c r="A1" s="35" t="s">
        <v>0</v>
      </c>
      <c r="B1" s="35"/>
      <c r="C1" s="35"/>
    </row>
    <row r="3" spans="1:20" ht="14.25">
      <c r="A3" s="35" t="s">
        <v>595</v>
      </c>
      <c r="B3" s="35"/>
      <c r="C3" s="35"/>
    </row>
    <row r="5" spans="1:20" s="319" customFormat="1" ht="15" thickBot="1">
      <c r="A5" s="319" t="s">
        <v>596</v>
      </c>
    </row>
    <row r="6" spans="1:20" ht="15" customHeight="1">
      <c r="A6" s="499" t="s">
        <v>14</v>
      </c>
      <c r="B6" s="499"/>
      <c r="C6" s="500"/>
      <c r="D6" s="503" t="s">
        <v>597</v>
      </c>
      <c r="E6" s="507" t="s">
        <v>598</v>
      </c>
      <c r="F6" s="499"/>
      <c r="G6" s="499"/>
      <c r="H6" s="499"/>
      <c r="I6" s="499"/>
      <c r="J6" s="499"/>
      <c r="K6" s="499"/>
      <c r="L6" s="499"/>
      <c r="M6" s="499"/>
      <c r="N6" s="499"/>
      <c r="O6" s="499"/>
      <c r="P6" s="499"/>
      <c r="Q6" s="499"/>
      <c r="R6" s="499"/>
      <c r="S6" s="499"/>
      <c r="T6" s="499"/>
    </row>
    <row r="7" spans="1:20" ht="15" customHeight="1">
      <c r="A7" s="509"/>
      <c r="B7" s="509"/>
      <c r="C7" s="510"/>
      <c r="D7" s="511"/>
      <c r="E7" s="320"/>
      <c r="F7" s="321"/>
      <c r="G7" s="321"/>
      <c r="I7" s="321"/>
      <c r="J7" s="512" t="s">
        <v>599</v>
      </c>
      <c r="K7" s="513"/>
      <c r="L7" s="513"/>
      <c r="M7" s="513"/>
      <c r="N7" s="513"/>
      <c r="O7" s="513"/>
      <c r="P7" s="513"/>
      <c r="Q7" s="513"/>
      <c r="R7" s="513"/>
      <c r="S7" s="513"/>
      <c r="T7" s="513"/>
    </row>
    <row r="8" spans="1:20" ht="24" customHeight="1">
      <c r="A8" s="509"/>
      <c r="B8" s="509"/>
      <c r="C8" s="510"/>
      <c r="D8" s="511"/>
      <c r="E8" s="37" t="s">
        <v>600</v>
      </c>
      <c r="F8" s="322" t="s">
        <v>601</v>
      </c>
      <c r="G8" s="37" t="s">
        <v>602</v>
      </c>
      <c r="H8" s="37" t="s">
        <v>603</v>
      </c>
      <c r="I8" s="37" t="s">
        <v>604</v>
      </c>
      <c r="J8" s="37" t="s">
        <v>605</v>
      </c>
      <c r="K8" s="37" t="s">
        <v>606</v>
      </c>
      <c r="L8" s="323" t="s">
        <v>607</v>
      </c>
      <c r="M8" s="37" t="s">
        <v>608</v>
      </c>
      <c r="N8" s="37" t="s">
        <v>609</v>
      </c>
      <c r="O8" s="37" t="s">
        <v>610</v>
      </c>
      <c r="P8" s="37" t="s">
        <v>611</v>
      </c>
      <c r="Q8" s="37" t="s">
        <v>612</v>
      </c>
      <c r="R8" s="37" t="s">
        <v>613</v>
      </c>
      <c r="S8" s="37" t="s">
        <v>614</v>
      </c>
      <c r="T8" s="324" t="s">
        <v>615</v>
      </c>
    </row>
    <row r="9" spans="1:20" ht="6" customHeight="1">
      <c r="A9" s="325"/>
      <c r="B9" s="325"/>
      <c r="C9" s="71"/>
      <c r="D9" s="70"/>
      <c r="E9" s="70"/>
      <c r="F9" s="326"/>
      <c r="G9" s="70"/>
      <c r="H9" s="70"/>
      <c r="I9" s="70"/>
      <c r="J9" s="70"/>
      <c r="K9" s="70"/>
      <c r="L9" s="70"/>
      <c r="M9" s="70"/>
      <c r="N9" s="70"/>
      <c r="O9" s="70"/>
      <c r="P9" s="70"/>
      <c r="Q9" s="70"/>
      <c r="R9" s="70"/>
      <c r="S9" s="70"/>
      <c r="T9" s="70"/>
    </row>
    <row r="10" spans="1:20" ht="13.5" customHeight="1">
      <c r="A10" s="44" t="s">
        <v>13</v>
      </c>
      <c r="B10" s="44">
        <v>24</v>
      </c>
      <c r="C10" s="45" t="s">
        <v>616</v>
      </c>
      <c r="D10" s="327">
        <v>848637</v>
      </c>
      <c r="E10" s="327">
        <v>751159</v>
      </c>
      <c r="F10" s="327">
        <v>6369</v>
      </c>
      <c r="G10" s="327">
        <v>76531</v>
      </c>
      <c r="H10" s="88">
        <v>12988</v>
      </c>
      <c r="I10" s="88">
        <v>1590</v>
      </c>
      <c r="J10" s="327">
        <v>73387</v>
      </c>
      <c r="K10" s="327">
        <v>38618</v>
      </c>
      <c r="L10" s="327">
        <v>65393</v>
      </c>
      <c r="M10" s="327">
        <v>157308</v>
      </c>
      <c r="N10" s="327">
        <v>44603</v>
      </c>
      <c r="O10" s="327">
        <v>43213</v>
      </c>
      <c r="P10" s="327">
        <v>33898</v>
      </c>
      <c r="Q10" s="327">
        <v>46447</v>
      </c>
      <c r="R10" s="327">
        <v>12508</v>
      </c>
      <c r="S10" s="327">
        <v>129568</v>
      </c>
      <c r="T10" s="327">
        <v>106216</v>
      </c>
    </row>
    <row r="11" spans="1:20" ht="13.5" customHeight="1">
      <c r="A11" s="44"/>
      <c r="B11" s="44">
        <v>25</v>
      </c>
      <c r="C11" s="45"/>
      <c r="D11" s="327">
        <v>852469</v>
      </c>
      <c r="E11" s="327">
        <v>752627</v>
      </c>
      <c r="F11" s="327">
        <v>6489</v>
      </c>
      <c r="G11" s="327">
        <v>78682</v>
      </c>
      <c r="H11" s="88">
        <v>13054</v>
      </c>
      <c r="I11" s="88">
        <v>1617</v>
      </c>
      <c r="J11" s="327">
        <v>73272</v>
      </c>
      <c r="K11" s="327">
        <v>39097</v>
      </c>
      <c r="L11" s="327">
        <v>65697</v>
      </c>
      <c r="M11" s="327">
        <v>157205</v>
      </c>
      <c r="N11" s="327">
        <v>44790</v>
      </c>
      <c r="O11" s="327">
        <v>43483</v>
      </c>
      <c r="P11" s="327">
        <v>34017</v>
      </c>
      <c r="Q11" s="327">
        <v>47040</v>
      </c>
      <c r="R11" s="327">
        <v>12651</v>
      </c>
      <c r="S11" s="327">
        <v>129778</v>
      </c>
      <c r="T11" s="327">
        <v>105617</v>
      </c>
    </row>
    <row r="12" spans="1:20" ht="13.5" customHeight="1">
      <c r="A12" s="44"/>
      <c r="B12" s="44">
        <v>26</v>
      </c>
      <c r="C12" s="45"/>
      <c r="D12" s="327">
        <v>856781</v>
      </c>
      <c r="E12" s="327">
        <v>754871</v>
      </c>
      <c r="F12" s="327">
        <v>6609</v>
      </c>
      <c r="G12" s="327">
        <v>80552</v>
      </c>
      <c r="H12" s="88">
        <v>13123</v>
      </c>
      <c r="I12" s="88">
        <v>1626</v>
      </c>
      <c r="J12" s="327">
        <v>72773</v>
      </c>
      <c r="K12" s="327">
        <v>38718</v>
      </c>
      <c r="L12" s="327">
        <v>64808</v>
      </c>
      <c r="M12" s="327">
        <v>159107</v>
      </c>
      <c r="N12" s="327">
        <v>44907</v>
      </c>
      <c r="O12" s="327">
        <v>43712</v>
      </c>
      <c r="P12" s="327">
        <v>34433</v>
      </c>
      <c r="Q12" s="327">
        <v>47154</v>
      </c>
      <c r="R12" s="327">
        <v>12647</v>
      </c>
      <c r="S12" s="327">
        <v>128800</v>
      </c>
      <c r="T12" s="327">
        <v>107812</v>
      </c>
    </row>
    <row r="13" spans="1:20" ht="13.5" customHeight="1">
      <c r="A13" s="44"/>
      <c r="B13" s="44">
        <v>27</v>
      </c>
      <c r="C13" s="45"/>
      <c r="D13" s="327">
        <v>862933</v>
      </c>
      <c r="E13" s="327">
        <v>758842</v>
      </c>
      <c r="F13" s="327">
        <v>6718</v>
      </c>
      <c r="G13" s="327">
        <v>82530</v>
      </c>
      <c r="H13" s="327">
        <v>13193</v>
      </c>
      <c r="I13" s="327">
        <v>1650</v>
      </c>
      <c r="J13" s="327">
        <v>72881</v>
      </c>
      <c r="K13" s="327">
        <v>38886</v>
      </c>
      <c r="L13" s="327">
        <v>64935</v>
      </c>
      <c r="M13" s="327">
        <v>160821</v>
      </c>
      <c r="N13" s="327">
        <v>43986</v>
      </c>
      <c r="O13" s="327">
        <v>43360</v>
      </c>
      <c r="P13" s="327">
        <v>34702</v>
      </c>
      <c r="Q13" s="327">
        <v>47265</v>
      </c>
      <c r="R13" s="327">
        <v>12660</v>
      </c>
      <c r="S13" s="327">
        <v>128935</v>
      </c>
      <c r="T13" s="327">
        <v>110411</v>
      </c>
    </row>
    <row r="14" spans="1:20" s="75" customFormat="1" ht="13.5" customHeight="1">
      <c r="A14" s="52"/>
      <c r="B14" s="52">
        <v>28</v>
      </c>
      <c r="C14" s="328"/>
      <c r="D14" s="329">
        <v>865250</v>
      </c>
      <c r="E14" s="329">
        <v>759034</v>
      </c>
      <c r="F14" s="329">
        <v>6847</v>
      </c>
      <c r="G14" s="329">
        <v>84430</v>
      </c>
      <c r="H14" s="329">
        <v>13259</v>
      </c>
      <c r="I14" s="329">
        <v>1680</v>
      </c>
      <c r="J14" s="329">
        <v>72454</v>
      </c>
      <c r="K14" s="329">
        <v>39154</v>
      </c>
      <c r="L14" s="329">
        <v>65072</v>
      </c>
      <c r="M14" s="329">
        <v>162206</v>
      </c>
      <c r="N14" s="329">
        <v>42633</v>
      </c>
      <c r="O14" s="329">
        <v>43445</v>
      </c>
      <c r="P14" s="329">
        <v>34975</v>
      </c>
      <c r="Q14" s="329">
        <v>47607</v>
      </c>
      <c r="R14" s="329">
        <v>12726</v>
      </c>
      <c r="S14" s="329">
        <v>126259</v>
      </c>
      <c r="T14" s="329">
        <v>112503</v>
      </c>
    </row>
    <row r="15" spans="1:20" s="75" customFormat="1" ht="6" customHeight="1" thickBot="1">
      <c r="A15" s="330"/>
      <c r="B15" s="330"/>
      <c r="C15" s="331"/>
      <c r="D15" s="332"/>
      <c r="E15" s="332"/>
      <c r="F15" s="332"/>
      <c r="G15" s="332"/>
      <c r="H15" s="332"/>
      <c r="I15" s="332"/>
      <c r="J15" s="332"/>
      <c r="K15" s="332"/>
      <c r="L15" s="332"/>
      <c r="M15" s="332"/>
      <c r="N15" s="332"/>
      <c r="O15" s="332"/>
      <c r="P15" s="332"/>
      <c r="Q15" s="332"/>
      <c r="R15" s="332"/>
      <c r="S15" s="332"/>
      <c r="T15" s="332"/>
    </row>
    <row r="16" spans="1:20" s="293" customFormat="1" ht="6" customHeight="1">
      <c r="A16" s="333"/>
      <c r="B16" s="333"/>
      <c r="C16" s="333"/>
      <c r="D16" s="334"/>
      <c r="E16" s="334"/>
      <c r="F16" s="334"/>
      <c r="G16" s="334"/>
      <c r="H16" s="334"/>
      <c r="I16" s="334"/>
      <c r="J16" s="334"/>
      <c r="K16" s="334"/>
      <c r="L16" s="334"/>
      <c r="M16" s="334"/>
      <c r="N16" s="334"/>
      <c r="O16" s="334"/>
      <c r="P16" s="334"/>
      <c r="Q16" s="334"/>
      <c r="R16" s="334"/>
      <c r="S16" s="334"/>
      <c r="T16" s="334"/>
    </row>
    <row r="17" spans="1:1">
      <c r="A17" s="36" t="s">
        <v>617</v>
      </c>
    </row>
  </sheetData>
  <mergeCells count="4">
    <mergeCell ref="A6:C8"/>
    <mergeCell ref="D6:D8"/>
    <mergeCell ref="E6:T6"/>
    <mergeCell ref="J7:T7"/>
  </mergeCells>
  <phoneticPr fontId="2"/>
  <printOptions horizontalCentered="1"/>
  <pageMargins left="0.59055118110236227" right="0.59055118110236227" top="0.59055118110236227" bottom="0.59055118110236227" header="0.51181102362204722" footer="0.51181102362204722"/>
  <pageSetup paperSize="9" scale="7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2"/>
  <sheetViews>
    <sheetView zoomScaleNormal="100" workbookViewId="0">
      <selection activeCell="A4" sqref="A4"/>
    </sheetView>
  </sheetViews>
  <sheetFormatPr defaultRowHeight="11.25"/>
  <cols>
    <col min="1" max="1" width="5.83203125" style="36" customWidth="1"/>
    <col min="2" max="2" width="3.83203125" style="36" customWidth="1"/>
    <col min="3" max="3" width="7.33203125" style="353" customWidth="1"/>
    <col min="4" max="20" width="11.33203125" style="36" customWidth="1"/>
    <col min="21" max="21" width="10.33203125" style="36" customWidth="1"/>
    <col min="22" max="16384" width="9.33203125" style="36"/>
  </cols>
  <sheetData>
    <row r="1" spans="1:22" ht="14.25">
      <c r="A1" s="35" t="s">
        <v>0</v>
      </c>
      <c r="B1" s="35"/>
      <c r="C1" s="335"/>
    </row>
    <row r="3" spans="1:22" ht="14.25">
      <c r="A3" s="35" t="s">
        <v>595</v>
      </c>
      <c r="B3" s="35"/>
      <c r="C3" s="335"/>
    </row>
    <row r="5" spans="1:22" s="319" customFormat="1" ht="15" thickBot="1">
      <c r="A5" s="319" t="s">
        <v>618</v>
      </c>
      <c r="C5" s="336"/>
    </row>
    <row r="6" spans="1:22" ht="13.5" customHeight="1">
      <c r="A6" s="499" t="s">
        <v>14</v>
      </c>
      <c r="B6" s="499"/>
      <c r="C6" s="500"/>
      <c r="D6" s="514" t="s">
        <v>619</v>
      </c>
      <c r="E6" s="515" t="s">
        <v>620</v>
      </c>
      <c r="F6" s="516"/>
      <c r="G6" s="516"/>
      <c r="H6" s="516"/>
      <c r="I6" s="516"/>
      <c r="J6" s="516"/>
      <c r="K6" s="516"/>
      <c r="L6" s="516"/>
      <c r="M6" s="516"/>
      <c r="N6" s="516"/>
      <c r="O6" s="516"/>
      <c r="P6" s="516"/>
      <c r="Q6" s="516"/>
      <c r="R6" s="516"/>
      <c r="S6" s="516"/>
      <c r="T6" s="516"/>
    </row>
    <row r="7" spans="1:22" ht="13.5" customHeight="1">
      <c r="A7" s="501"/>
      <c r="B7" s="501"/>
      <c r="C7" s="502"/>
      <c r="D7" s="511"/>
      <c r="E7" s="37" t="s">
        <v>557</v>
      </c>
      <c r="F7" s="37" t="s">
        <v>621</v>
      </c>
      <c r="G7" s="37" t="s">
        <v>622</v>
      </c>
      <c r="H7" s="37" t="s">
        <v>623</v>
      </c>
      <c r="I7" s="37" t="s">
        <v>624</v>
      </c>
      <c r="J7" s="37" t="s">
        <v>625</v>
      </c>
      <c r="K7" s="323" t="s">
        <v>626</v>
      </c>
      <c r="L7" s="37" t="s">
        <v>627</v>
      </c>
      <c r="M7" s="37" t="s">
        <v>628</v>
      </c>
      <c r="N7" s="37" t="s">
        <v>629</v>
      </c>
      <c r="O7" s="37" t="s">
        <v>630</v>
      </c>
      <c r="P7" s="37" t="s">
        <v>631</v>
      </c>
      <c r="Q7" s="37" t="s">
        <v>632</v>
      </c>
      <c r="R7" s="37" t="s">
        <v>633</v>
      </c>
      <c r="S7" s="86" t="s">
        <v>634</v>
      </c>
      <c r="T7" s="337" t="s">
        <v>635</v>
      </c>
    </row>
    <row r="8" spans="1:22" ht="6" customHeight="1">
      <c r="A8" s="325"/>
      <c r="B8" s="325"/>
      <c r="C8" s="71"/>
      <c r="D8" s="70"/>
      <c r="E8" s="70"/>
      <c r="F8" s="70"/>
      <c r="G8" s="70"/>
      <c r="H8" s="70"/>
      <c r="I8" s="70"/>
      <c r="J8" s="70"/>
      <c r="K8" s="70"/>
      <c r="L8" s="70"/>
      <c r="M8" s="70"/>
      <c r="N8" s="70"/>
      <c r="O8" s="70"/>
      <c r="P8" s="70"/>
      <c r="Q8" s="70"/>
      <c r="R8" s="70"/>
      <c r="S8" s="208"/>
      <c r="T8" s="70"/>
    </row>
    <row r="9" spans="1:22" s="47" customFormat="1" ht="15" customHeight="1">
      <c r="A9" s="78" t="s">
        <v>13</v>
      </c>
      <c r="B9" s="44">
        <v>24</v>
      </c>
      <c r="C9" s="45" t="s">
        <v>616</v>
      </c>
      <c r="D9" s="327">
        <v>96585</v>
      </c>
      <c r="E9" s="327">
        <v>63488</v>
      </c>
      <c r="F9" s="327">
        <v>1205</v>
      </c>
      <c r="G9" s="327">
        <v>3529</v>
      </c>
      <c r="H9" s="327">
        <v>4532</v>
      </c>
      <c r="I9" s="327">
        <v>10820</v>
      </c>
      <c r="J9" s="327">
        <v>3341</v>
      </c>
      <c r="K9" s="327">
        <v>2421</v>
      </c>
      <c r="L9" s="327">
        <v>1261</v>
      </c>
      <c r="M9" s="327">
        <v>2738</v>
      </c>
      <c r="N9" s="327">
        <v>777</v>
      </c>
      <c r="O9" s="327">
        <v>4388</v>
      </c>
      <c r="P9" s="327">
        <v>25102</v>
      </c>
      <c r="Q9" s="327">
        <v>177</v>
      </c>
      <c r="R9" s="327">
        <v>999</v>
      </c>
      <c r="S9" s="78">
        <v>1095</v>
      </c>
      <c r="T9" s="88">
        <v>1103</v>
      </c>
    </row>
    <row r="10" spans="1:22" s="47" customFormat="1" ht="15" customHeight="1">
      <c r="A10" s="78"/>
      <c r="B10" s="44">
        <v>25</v>
      </c>
      <c r="C10" s="45"/>
      <c r="D10" s="327">
        <v>97755</v>
      </c>
      <c r="E10" s="327">
        <v>62948</v>
      </c>
      <c r="F10" s="327">
        <v>1268</v>
      </c>
      <c r="G10" s="327">
        <v>3254</v>
      </c>
      <c r="H10" s="327">
        <v>4677</v>
      </c>
      <c r="I10" s="327">
        <v>9874</v>
      </c>
      <c r="J10" s="327">
        <v>3103</v>
      </c>
      <c r="K10" s="327">
        <v>2370</v>
      </c>
      <c r="L10" s="327">
        <v>1060</v>
      </c>
      <c r="M10" s="327">
        <v>2596</v>
      </c>
      <c r="N10" s="327">
        <v>877</v>
      </c>
      <c r="O10" s="327">
        <v>4501</v>
      </c>
      <c r="P10" s="327">
        <v>26073</v>
      </c>
      <c r="Q10" s="327">
        <v>136</v>
      </c>
      <c r="R10" s="327">
        <v>1056</v>
      </c>
      <c r="S10" s="105">
        <v>913</v>
      </c>
      <c r="T10" s="88">
        <v>1190</v>
      </c>
    </row>
    <row r="11" spans="1:22" s="47" customFormat="1" ht="15" customHeight="1">
      <c r="A11" s="78"/>
      <c r="B11" s="44">
        <v>26</v>
      </c>
      <c r="C11" s="45"/>
      <c r="D11" s="327">
        <v>104306</v>
      </c>
      <c r="E11" s="327">
        <v>62659</v>
      </c>
      <c r="F11" s="327">
        <v>1379</v>
      </c>
      <c r="G11" s="327">
        <v>3382</v>
      </c>
      <c r="H11" s="327">
        <v>4901</v>
      </c>
      <c r="I11" s="327">
        <v>9762</v>
      </c>
      <c r="J11" s="327">
        <v>2707</v>
      </c>
      <c r="K11" s="327">
        <v>2371</v>
      </c>
      <c r="L11" s="327">
        <v>1094</v>
      </c>
      <c r="M11" s="327">
        <v>2500</v>
      </c>
      <c r="N11" s="327">
        <v>837</v>
      </c>
      <c r="O11" s="327">
        <v>4074</v>
      </c>
      <c r="P11" s="327">
        <v>25787</v>
      </c>
      <c r="Q11" s="327">
        <v>126</v>
      </c>
      <c r="R11" s="327">
        <v>1006</v>
      </c>
      <c r="S11" s="105">
        <v>1096</v>
      </c>
      <c r="T11" s="327">
        <v>1637</v>
      </c>
    </row>
    <row r="12" spans="1:22" s="47" customFormat="1" ht="15" customHeight="1">
      <c r="A12" s="78"/>
      <c r="B12" s="44">
        <v>27</v>
      </c>
      <c r="C12" s="45"/>
      <c r="D12" s="327">
        <v>98312</v>
      </c>
      <c r="E12" s="327">
        <v>61119</v>
      </c>
      <c r="F12" s="327">
        <v>1278</v>
      </c>
      <c r="G12" s="327">
        <v>3427</v>
      </c>
      <c r="H12" s="327">
        <v>4528</v>
      </c>
      <c r="I12" s="327">
        <v>9669</v>
      </c>
      <c r="J12" s="327">
        <v>2921</v>
      </c>
      <c r="K12" s="327">
        <v>2253</v>
      </c>
      <c r="L12" s="327">
        <v>1026</v>
      </c>
      <c r="M12" s="327">
        <v>2825</v>
      </c>
      <c r="N12" s="327">
        <v>612</v>
      </c>
      <c r="O12" s="327">
        <v>3827</v>
      </c>
      <c r="P12" s="327">
        <v>24735</v>
      </c>
      <c r="Q12" s="327">
        <v>121</v>
      </c>
      <c r="R12" s="327">
        <v>990</v>
      </c>
      <c r="S12" s="327">
        <v>1422</v>
      </c>
      <c r="T12" s="327">
        <v>1485</v>
      </c>
      <c r="U12" s="104"/>
    </row>
    <row r="13" spans="1:22" s="55" customFormat="1" ht="15" customHeight="1">
      <c r="A13" s="338"/>
      <c r="B13" s="52">
        <v>28</v>
      </c>
      <c r="C13" s="328"/>
      <c r="D13" s="339">
        <v>67004</v>
      </c>
      <c r="E13" s="339">
        <v>51643</v>
      </c>
      <c r="F13" s="340">
        <v>1120</v>
      </c>
      <c r="G13" s="340">
        <v>2896</v>
      </c>
      <c r="H13" s="340">
        <v>3566</v>
      </c>
      <c r="I13" s="341">
        <v>7085</v>
      </c>
      <c r="J13" s="340">
        <v>2692</v>
      </c>
      <c r="K13" s="340">
        <v>2007</v>
      </c>
      <c r="L13" s="340">
        <v>1000</v>
      </c>
      <c r="M13" s="340">
        <v>2352</v>
      </c>
      <c r="N13" s="340">
        <v>562</v>
      </c>
      <c r="O13" s="340">
        <v>3533</v>
      </c>
      <c r="P13" s="342">
        <v>20789</v>
      </c>
      <c r="Q13" s="342">
        <v>182</v>
      </c>
      <c r="R13" s="342">
        <v>701</v>
      </c>
      <c r="S13" s="342">
        <v>2153</v>
      </c>
      <c r="T13" s="342">
        <v>1005</v>
      </c>
      <c r="U13" s="343"/>
    </row>
    <row r="14" spans="1:22" s="347" customFormat="1" ht="18" customHeight="1">
      <c r="A14" s="344"/>
      <c r="B14" s="344"/>
      <c r="C14" s="57" t="s">
        <v>636</v>
      </c>
      <c r="D14" s="345">
        <v>7501</v>
      </c>
      <c r="E14" s="345">
        <v>5429</v>
      </c>
      <c r="F14" s="340">
        <v>108</v>
      </c>
      <c r="G14" s="340">
        <v>313</v>
      </c>
      <c r="H14" s="340">
        <v>336</v>
      </c>
      <c r="I14" s="341">
        <v>886</v>
      </c>
      <c r="J14" s="340">
        <v>269</v>
      </c>
      <c r="K14" s="340">
        <v>179</v>
      </c>
      <c r="L14" s="340">
        <v>90</v>
      </c>
      <c r="M14" s="340">
        <v>265</v>
      </c>
      <c r="N14" s="340">
        <v>47</v>
      </c>
      <c r="O14" s="340">
        <v>370</v>
      </c>
      <c r="P14" s="341">
        <v>2116</v>
      </c>
      <c r="Q14" s="341">
        <v>18</v>
      </c>
      <c r="R14" s="341">
        <v>50</v>
      </c>
      <c r="S14" s="341">
        <v>279</v>
      </c>
      <c r="T14" s="341">
        <v>103</v>
      </c>
      <c r="U14" s="343"/>
      <c r="V14" s="346"/>
    </row>
    <row r="15" spans="1:22" s="47" customFormat="1" ht="15" customHeight="1">
      <c r="A15" s="76"/>
      <c r="B15" s="76"/>
      <c r="C15" s="59" t="s">
        <v>637</v>
      </c>
      <c r="D15" s="345">
        <v>2240</v>
      </c>
      <c r="E15" s="345">
        <v>3054</v>
      </c>
      <c r="F15" s="340">
        <v>59</v>
      </c>
      <c r="G15" s="340">
        <v>218</v>
      </c>
      <c r="H15" s="340">
        <v>241</v>
      </c>
      <c r="I15" s="341">
        <v>522</v>
      </c>
      <c r="J15" s="340">
        <v>176</v>
      </c>
      <c r="K15" s="340">
        <v>142</v>
      </c>
      <c r="L15" s="340">
        <v>65</v>
      </c>
      <c r="M15" s="340">
        <v>144</v>
      </c>
      <c r="N15" s="340">
        <v>36</v>
      </c>
      <c r="O15" s="340">
        <v>268</v>
      </c>
      <c r="P15" s="348">
        <v>891</v>
      </c>
      <c r="Q15" s="349">
        <v>20</v>
      </c>
      <c r="R15" s="349">
        <v>36</v>
      </c>
      <c r="S15" s="349">
        <v>177</v>
      </c>
      <c r="T15" s="349">
        <v>59</v>
      </c>
      <c r="U15" s="343"/>
      <c r="V15" s="346"/>
    </row>
    <row r="16" spans="1:22" s="47" customFormat="1" ht="15" customHeight="1">
      <c r="A16" s="76"/>
      <c r="B16" s="76"/>
      <c r="C16" s="59" t="s">
        <v>638</v>
      </c>
      <c r="D16" s="345">
        <v>0</v>
      </c>
      <c r="E16" s="345">
        <v>1848</v>
      </c>
      <c r="F16" s="340">
        <v>58</v>
      </c>
      <c r="G16" s="340">
        <v>135</v>
      </c>
      <c r="H16" s="340">
        <v>155</v>
      </c>
      <c r="I16" s="341">
        <v>298</v>
      </c>
      <c r="J16" s="340">
        <v>137</v>
      </c>
      <c r="K16" s="340">
        <v>88</v>
      </c>
      <c r="L16" s="340">
        <v>39</v>
      </c>
      <c r="M16" s="340">
        <v>71</v>
      </c>
      <c r="N16" s="340">
        <v>23</v>
      </c>
      <c r="O16" s="340">
        <v>162</v>
      </c>
      <c r="P16" s="348">
        <v>438</v>
      </c>
      <c r="Q16" s="349">
        <v>6</v>
      </c>
      <c r="R16" s="349">
        <v>2</v>
      </c>
      <c r="S16" s="349">
        <v>210</v>
      </c>
      <c r="T16" s="349">
        <v>26</v>
      </c>
      <c r="U16" s="343"/>
      <c r="V16" s="346"/>
    </row>
    <row r="17" spans="1:22" s="47" customFormat="1" ht="15" customHeight="1">
      <c r="A17" s="76"/>
      <c r="B17" s="76"/>
      <c r="C17" s="59" t="s">
        <v>639</v>
      </c>
      <c r="D17" s="345">
        <v>8370</v>
      </c>
      <c r="E17" s="345">
        <v>5318</v>
      </c>
      <c r="F17" s="340">
        <v>127</v>
      </c>
      <c r="G17" s="340">
        <v>288</v>
      </c>
      <c r="H17" s="340">
        <v>330</v>
      </c>
      <c r="I17" s="341">
        <v>721</v>
      </c>
      <c r="J17" s="340">
        <v>305</v>
      </c>
      <c r="K17" s="340">
        <v>232</v>
      </c>
      <c r="L17" s="340">
        <v>115</v>
      </c>
      <c r="M17" s="340">
        <v>219</v>
      </c>
      <c r="N17" s="340">
        <v>78</v>
      </c>
      <c r="O17" s="340">
        <v>342</v>
      </c>
      <c r="P17" s="348">
        <v>2182</v>
      </c>
      <c r="Q17" s="349">
        <v>13</v>
      </c>
      <c r="R17" s="349">
        <v>89</v>
      </c>
      <c r="S17" s="349">
        <v>179</v>
      </c>
      <c r="T17" s="349">
        <v>98</v>
      </c>
      <c r="U17" s="343"/>
      <c r="V17" s="346"/>
    </row>
    <row r="18" spans="1:22" s="47" customFormat="1" ht="15" customHeight="1">
      <c r="A18" s="76"/>
      <c r="B18" s="76"/>
      <c r="C18" s="59" t="s">
        <v>640</v>
      </c>
      <c r="D18" s="345">
        <v>7872</v>
      </c>
      <c r="E18" s="345">
        <v>5108</v>
      </c>
      <c r="F18" s="340">
        <v>84</v>
      </c>
      <c r="G18" s="340">
        <v>260</v>
      </c>
      <c r="H18" s="340">
        <v>335</v>
      </c>
      <c r="I18" s="341">
        <v>612</v>
      </c>
      <c r="J18" s="340">
        <v>259</v>
      </c>
      <c r="K18" s="340">
        <v>180</v>
      </c>
      <c r="L18" s="340">
        <v>89</v>
      </c>
      <c r="M18" s="340">
        <v>184</v>
      </c>
      <c r="N18" s="340">
        <v>58</v>
      </c>
      <c r="O18" s="340">
        <v>291</v>
      </c>
      <c r="P18" s="348">
        <v>2391</v>
      </c>
      <c r="Q18" s="349">
        <v>20</v>
      </c>
      <c r="R18" s="349">
        <v>82</v>
      </c>
      <c r="S18" s="349">
        <v>147</v>
      </c>
      <c r="T18" s="349">
        <v>116</v>
      </c>
      <c r="U18" s="343"/>
      <c r="V18" s="346"/>
    </row>
    <row r="19" spans="1:22" s="47" customFormat="1" ht="15" customHeight="1">
      <c r="A19" s="76"/>
      <c r="B19" s="76"/>
      <c r="C19" s="59" t="s">
        <v>641</v>
      </c>
      <c r="D19" s="345">
        <v>7029</v>
      </c>
      <c r="E19" s="345">
        <v>4590</v>
      </c>
      <c r="F19" s="340">
        <v>93</v>
      </c>
      <c r="G19" s="340">
        <v>265</v>
      </c>
      <c r="H19" s="340">
        <v>351</v>
      </c>
      <c r="I19" s="341">
        <v>585</v>
      </c>
      <c r="J19" s="340">
        <v>260</v>
      </c>
      <c r="K19" s="340">
        <v>177</v>
      </c>
      <c r="L19" s="340">
        <v>107</v>
      </c>
      <c r="M19" s="340">
        <v>224</v>
      </c>
      <c r="N19" s="340">
        <v>40</v>
      </c>
      <c r="O19" s="340">
        <v>306</v>
      </c>
      <c r="P19" s="340">
        <v>1867</v>
      </c>
      <c r="Q19" s="349">
        <v>13</v>
      </c>
      <c r="R19" s="349">
        <v>58</v>
      </c>
      <c r="S19" s="349">
        <v>130</v>
      </c>
      <c r="T19" s="349">
        <v>114</v>
      </c>
      <c r="U19" s="343"/>
      <c r="V19" s="346"/>
    </row>
    <row r="20" spans="1:22" s="47" customFormat="1" ht="18" customHeight="1">
      <c r="A20" s="76"/>
      <c r="B20" s="76"/>
      <c r="C20" s="59" t="s">
        <v>642</v>
      </c>
      <c r="D20" s="345">
        <v>6570</v>
      </c>
      <c r="E20" s="345">
        <v>4869</v>
      </c>
      <c r="F20" s="340">
        <v>111</v>
      </c>
      <c r="G20" s="340">
        <v>260</v>
      </c>
      <c r="H20" s="340">
        <v>355</v>
      </c>
      <c r="I20" s="341">
        <v>578</v>
      </c>
      <c r="J20" s="340">
        <v>270</v>
      </c>
      <c r="K20" s="340">
        <v>158</v>
      </c>
      <c r="L20" s="340">
        <v>87</v>
      </c>
      <c r="M20" s="340">
        <v>209</v>
      </c>
      <c r="N20" s="340">
        <v>38</v>
      </c>
      <c r="O20" s="340">
        <v>357</v>
      </c>
      <c r="P20" s="340">
        <v>2092</v>
      </c>
      <c r="Q20" s="349">
        <v>23</v>
      </c>
      <c r="R20" s="349">
        <v>96</v>
      </c>
      <c r="S20" s="349">
        <v>147</v>
      </c>
      <c r="T20" s="349">
        <v>88</v>
      </c>
      <c r="U20" s="343"/>
      <c r="V20" s="346"/>
    </row>
    <row r="21" spans="1:22" s="47" customFormat="1" ht="15" customHeight="1">
      <c r="A21" s="76"/>
      <c r="B21" s="76"/>
      <c r="C21" s="59" t="s">
        <v>643</v>
      </c>
      <c r="D21" s="345">
        <v>6064</v>
      </c>
      <c r="E21" s="345">
        <v>4513</v>
      </c>
      <c r="F21" s="340">
        <v>120</v>
      </c>
      <c r="G21" s="340">
        <v>238</v>
      </c>
      <c r="H21" s="340">
        <v>318</v>
      </c>
      <c r="I21" s="341">
        <v>545</v>
      </c>
      <c r="J21" s="340">
        <v>185</v>
      </c>
      <c r="K21" s="340">
        <v>153</v>
      </c>
      <c r="L21" s="340">
        <v>69</v>
      </c>
      <c r="M21" s="340">
        <v>207</v>
      </c>
      <c r="N21" s="340">
        <v>44</v>
      </c>
      <c r="O21" s="340">
        <v>362</v>
      </c>
      <c r="P21" s="340">
        <v>1940</v>
      </c>
      <c r="Q21" s="349">
        <v>15</v>
      </c>
      <c r="R21" s="349">
        <v>52</v>
      </c>
      <c r="S21" s="349">
        <v>175</v>
      </c>
      <c r="T21" s="349">
        <v>90</v>
      </c>
      <c r="U21" s="343"/>
      <c r="V21" s="346"/>
    </row>
    <row r="22" spans="1:22" s="47" customFormat="1" ht="15" customHeight="1">
      <c r="A22" s="76"/>
      <c r="B22" s="76"/>
      <c r="C22" s="59" t="s">
        <v>644</v>
      </c>
      <c r="D22" s="345">
        <v>5493</v>
      </c>
      <c r="E22" s="345">
        <v>4218</v>
      </c>
      <c r="F22" s="340">
        <v>71</v>
      </c>
      <c r="G22" s="340">
        <v>228</v>
      </c>
      <c r="H22" s="340">
        <v>302</v>
      </c>
      <c r="I22" s="341">
        <v>633</v>
      </c>
      <c r="J22" s="340">
        <v>208</v>
      </c>
      <c r="K22" s="340">
        <v>187</v>
      </c>
      <c r="L22" s="340">
        <v>86</v>
      </c>
      <c r="M22" s="340">
        <v>197</v>
      </c>
      <c r="N22" s="340">
        <v>50</v>
      </c>
      <c r="O22" s="340">
        <v>350</v>
      </c>
      <c r="P22" s="340">
        <v>1572</v>
      </c>
      <c r="Q22" s="349">
        <v>20</v>
      </c>
      <c r="R22" s="349">
        <v>45</v>
      </c>
      <c r="S22" s="349">
        <v>207</v>
      </c>
      <c r="T22" s="349">
        <v>62</v>
      </c>
      <c r="U22" s="343"/>
      <c r="V22" s="346"/>
    </row>
    <row r="23" spans="1:22" s="47" customFormat="1" ht="15" customHeight="1">
      <c r="A23" s="76"/>
      <c r="B23" s="76">
        <v>29</v>
      </c>
      <c r="C23" s="59" t="s">
        <v>21</v>
      </c>
      <c r="D23" s="345">
        <v>5368</v>
      </c>
      <c r="E23" s="345">
        <v>4413</v>
      </c>
      <c r="F23" s="340">
        <v>118</v>
      </c>
      <c r="G23" s="340">
        <v>229</v>
      </c>
      <c r="H23" s="340">
        <v>326</v>
      </c>
      <c r="I23" s="341">
        <v>609</v>
      </c>
      <c r="J23" s="340">
        <v>214</v>
      </c>
      <c r="K23" s="340">
        <v>145</v>
      </c>
      <c r="L23" s="340">
        <v>91</v>
      </c>
      <c r="M23" s="340">
        <v>221</v>
      </c>
      <c r="N23" s="340">
        <v>37</v>
      </c>
      <c r="O23" s="340">
        <v>297</v>
      </c>
      <c r="P23" s="340">
        <v>1826</v>
      </c>
      <c r="Q23" s="349">
        <v>10</v>
      </c>
      <c r="R23" s="349">
        <v>72</v>
      </c>
      <c r="S23" s="349">
        <v>140</v>
      </c>
      <c r="T23" s="349">
        <v>78</v>
      </c>
      <c r="U23" s="343"/>
      <c r="V23" s="346"/>
    </row>
    <row r="24" spans="1:22" s="47" customFormat="1" ht="15" customHeight="1">
      <c r="A24" s="76"/>
      <c r="B24" s="76"/>
      <c r="C24" s="59" t="s">
        <v>645</v>
      </c>
      <c r="D24" s="345">
        <v>4224</v>
      </c>
      <c r="E24" s="345">
        <v>3512</v>
      </c>
      <c r="F24" s="340">
        <v>66</v>
      </c>
      <c r="G24" s="340">
        <v>199</v>
      </c>
      <c r="H24" s="340">
        <v>228</v>
      </c>
      <c r="I24" s="341">
        <v>473</v>
      </c>
      <c r="J24" s="340">
        <v>175</v>
      </c>
      <c r="K24" s="340">
        <v>117</v>
      </c>
      <c r="L24" s="340">
        <v>64</v>
      </c>
      <c r="M24" s="340">
        <v>182</v>
      </c>
      <c r="N24" s="340">
        <v>40</v>
      </c>
      <c r="O24" s="340">
        <v>177</v>
      </c>
      <c r="P24" s="340">
        <v>1499</v>
      </c>
      <c r="Q24" s="349">
        <v>13</v>
      </c>
      <c r="R24" s="349">
        <v>48</v>
      </c>
      <c r="S24" s="349">
        <v>167</v>
      </c>
      <c r="T24" s="349">
        <v>64</v>
      </c>
      <c r="U24" s="343"/>
      <c r="V24" s="346"/>
    </row>
    <row r="25" spans="1:22" s="47" customFormat="1" ht="15" customHeight="1">
      <c r="A25" s="56"/>
      <c r="B25" s="56"/>
      <c r="C25" s="59" t="s">
        <v>646</v>
      </c>
      <c r="D25" s="345">
        <v>6273</v>
      </c>
      <c r="E25" s="345">
        <v>4771</v>
      </c>
      <c r="F25" s="340">
        <v>105</v>
      </c>
      <c r="G25" s="340">
        <v>263</v>
      </c>
      <c r="H25" s="340">
        <v>289</v>
      </c>
      <c r="I25" s="341">
        <v>623</v>
      </c>
      <c r="J25" s="340">
        <v>234</v>
      </c>
      <c r="K25" s="340">
        <v>249</v>
      </c>
      <c r="L25" s="340">
        <v>98</v>
      </c>
      <c r="M25" s="340">
        <v>229</v>
      </c>
      <c r="N25" s="340">
        <v>71</v>
      </c>
      <c r="O25" s="340">
        <v>251</v>
      </c>
      <c r="P25" s="340">
        <v>1975</v>
      </c>
      <c r="Q25" s="349">
        <v>11</v>
      </c>
      <c r="R25" s="349">
        <v>71</v>
      </c>
      <c r="S25" s="349">
        <v>195</v>
      </c>
      <c r="T25" s="349">
        <v>107</v>
      </c>
      <c r="U25" s="343"/>
      <c r="V25" s="346"/>
    </row>
    <row r="26" spans="1:22" ht="6" customHeight="1" thickBot="1">
      <c r="A26" s="80"/>
      <c r="B26" s="80"/>
      <c r="C26" s="81"/>
      <c r="D26" s="350"/>
      <c r="E26" s="350"/>
      <c r="F26" s="350"/>
      <c r="G26" s="350"/>
      <c r="H26" s="350"/>
      <c r="I26" s="350"/>
      <c r="J26" s="350"/>
      <c r="K26" s="350"/>
      <c r="L26" s="350"/>
      <c r="M26" s="350"/>
      <c r="N26" s="350"/>
      <c r="O26" s="350"/>
      <c r="P26" s="350"/>
      <c r="Q26" s="350"/>
      <c r="R26" s="350"/>
      <c r="S26" s="350"/>
      <c r="T26" s="350"/>
      <c r="U26" s="154"/>
    </row>
    <row r="27" spans="1:22" ht="6" customHeight="1">
      <c r="A27" s="351"/>
      <c r="B27" s="351"/>
      <c r="C27" s="352"/>
      <c r="D27" s="191"/>
      <c r="E27" s="191"/>
      <c r="F27" s="191"/>
      <c r="G27" s="191"/>
      <c r="H27" s="191"/>
      <c r="I27" s="191"/>
      <c r="J27" s="191"/>
      <c r="K27" s="191"/>
      <c r="L27" s="191"/>
      <c r="M27" s="191"/>
      <c r="N27" s="191"/>
      <c r="O27" s="191"/>
      <c r="P27" s="191"/>
      <c r="Q27" s="191"/>
      <c r="R27" s="191"/>
      <c r="S27" s="191"/>
      <c r="T27" s="191"/>
    </row>
    <row r="28" spans="1:22">
      <c r="A28" s="36" t="s">
        <v>647</v>
      </c>
    </row>
    <row r="30" spans="1:22">
      <c r="A30" s="85"/>
      <c r="B30" s="85"/>
      <c r="C30" s="354"/>
      <c r="D30" s="151"/>
      <c r="E30" s="85"/>
      <c r="F30" s="85"/>
      <c r="G30" s="85"/>
      <c r="H30" s="85"/>
      <c r="I30" s="85"/>
      <c r="J30" s="85"/>
      <c r="K30" s="85"/>
      <c r="L30" s="85"/>
      <c r="M30" s="85"/>
      <c r="N30" s="85"/>
      <c r="O30" s="85"/>
      <c r="P30" s="151"/>
      <c r="Q30" s="85"/>
      <c r="R30" s="85"/>
      <c r="S30" s="85"/>
      <c r="T30" s="85"/>
      <c r="U30" s="85"/>
      <c r="V30" s="85"/>
    </row>
    <row r="31" spans="1:22">
      <c r="A31" s="85"/>
      <c r="B31" s="85"/>
      <c r="C31" s="354"/>
      <c r="D31" s="85"/>
      <c r="E31" s="85"/>
      <c r="F31" s="85"/>
      <c r="G31" s="85"/>
      <c r="H31" s="85"/>
      <c r="I31" s="85"/>
      <c r="J31" s="85"/>
      <c r="K31" s="85"/>
      <c r="L31" s="85"/>
      <c r="M31" s="85"/>
      <c r="N31" s="85"/>
      <c r="O31" s="85"/>
      <c r="P31" s="85"/>
      <c r="Q31" s="85"/>
      <c r="R31" s="85"/>
      <c r="S31" s="85"/>
      <c r="T31" s="85"/>
      <c r="U31" s="85"/>
      <c r="V31" s="85"/>
    </row>
    <row r="32" spans="1:22">
      <c r="A32" s="85"/>
      <c r="B32" s="85"/>
      <c r="C32" s="354"/>
      <c r="D32" s="85"/>
      <c r="E32" s="85"/>
      <c r="F32" s="355"/>
      <c r="G32" s="355"/>
      <c r="H32" s="355"/>
      <c r="I32" s="355"/>
      <c r="J32" s="355"/>
      <c r="K32" s="355"/>
      <c r="L32" s="355"/>
      <c r="M32" s="355"/>
      <c r="N32" s="355"/>
      <c r="O32" s="355"/>
      <c r="P32" s="85"/>
      <c r="Q32" s="85"/>
      <c r="R32" s="85"/>
      <c r="S32" s="85"/>
      <c r="T32" s="85"/>
      <c r="U32" s="85"/>
      <c r="V32" s="85"/>
    </row>
    <row r="33" spans="1:22">
      <c r="A33" s="85"/>
      <c r="B33" s="85"/>
      <c r="C33" s="354"/>
      <c r="U33" s="85"/>
      <c r="V33" s="85"/>
    </row>
    <row r="34" spans="1:22">
      <c r="A34" s="85"/>
      <c r="B34" s="85"/>
      <c r="C34" s="354"/>
      <c r="D34" s="85"/>
      <c r="E34" s="85"/>
      <c r="F34" s="85"/>
      <c r="G34" s="85"/>
      <c r="H34" s="85"/>
      <c r="I34" s="85"/>
      <c r="J34" s="85"/>
      <c r="K34" s="85"/>
      <c r="L34" s="85"/>
      <c r="M34" s="85"/>
      <c r="N34" s="85"/>
      <c r="O34" s="85"/>
      <c r="P34" s="85"/>
      <c r="Q34" s="85"/>
      <c r="R34" s="85"/>
      <c r="S34" s="85"/>
      <c r="T34" s="85"/>
      <c r="U34" s="85"/>
      <c r="V34" s="85"/>
    </row>
    <row r="35" spans="1:22">
      <c r="A35" s="85"/>
      <c r="B35" s="85"/>
      <c r="C35" s="354"/>
      <c r="D35" s="85"/>
      <c r="E35" s="85"/>
      <c r="F35" s="85"/>
      <c r="G35" s="85"/>
      <c r="H35" s="85"/>
      <c r="I35" s="85"/>
      <c r="J35" s="85"/>
      <c r="K35" s="85"/>
      <c r="L35" s="85"/>
      <c r="M35" s="85"/>
      <c r="N35" s="85"/>
      <c r="O35" s="85"/>
      <c r="P35" s="85"/>
      <c r="Q35" s="85"/>
      <c r="R35" s="85"/>
      <c r="S35" s="85"/>
      <c r="T35" s="85"/>
      <c r="U35" s="85"/>
      <c r="V35" s="85"/>
    </row>
    <row r="36" spans="1:22">
      <c r="A36" s="85"/>
      <c r="B36" s="85"/>
      <c r="C36" s="354"/>
      <c r="D36" s="85"/>
      <c r="E36" s="85"/>
      <c r="F36" s="85"/>
      <c r="G36" s="85"/>
      <c r="H36" s="85"/>
      <c r="I36" s="85"/>
      <c r="J36" s="85"/>
      <c r="K36" s="85"/>
      <c r="L36" s="85"/>
      <c r="M36" s="85"/>
      <c r="N36" s="85"/>
      <c r="O36" s="85"/>
      <c r="P36" s="85"/>
      <c r="Q36" s="85"/>
      <c r="R36" s="85"/>
      <c r="S36" s="85"/>
      <c r="T36" s="85"/>
      <c r="U36" s="85"/>
      <c r="V36" s="85"/>
    </row>
    <row r="37" spans="1:22">
      <c r="A37" s="85"/>
      <c r="B37" s="85"/>
      <c r="C37" s="354"/>
      <c r="D37" s="85"/>
      <c r="E37" s="85"/>
      <c r="F37" s="85"/>
      <c r="G37" s="85"/>
      <c r="H37" s="85"/>
      <c r="I37" s="85"/>
      <c r="J37" s="85"/>
      <c r="K37" s="85"/>
      <c r="L37" s="85"/>
      <c r="M37" s="85"/>
      <c r="N37" s="85"/>
      <c r="O37" s="85"/>
      <c r="P37" s="85"/>
      <c r="Q37" s="85"/>
      <c r="R37" s="85"/>
      <c r="S37" s="85"/>
      <c r="T37" s="85"/>
      <c r="U37" s="85"/>
      <c r="V37" s="85"/>
    </row>
    <row r="38" spans="1:22">
      <c r="A38" s="85"/>
      <c r="B38" s="85"/>
      <c r="C38" s="354"/>
      <c r="D38" s="356"/>
      <c r="E38" s="85"/>
      <c r="F38" s="85"/>
      <c r="G38" s="85"/>
      <c r="H38" s="85"/>
      <c r="I38" s="85"/>
      <c r="J38" s="85"/>
      <c r="K38" s="85"/>
      <c r="L38" s="85"/>
      <c r="M38" s="85"/>
      <c r="N38" s="85"/>
      <c r="O38" s="85"/>
      <c r="P38" s="85"/>
      <c r="Q38" s="357"/>
      <c r="R38" s="85"/>
      <c r="S38" s="85"/>
      <c r="T38" s="85"/>
      <c r="U38" s="85"/>
      <c r="V38" s="85"/>
    </row>
    <row r="39" spans="1:22">
      <c r="A39" s="85"/>
      <c r="B39" s="85"/>
      <c r="C39" s="354"/>
      <c r="D39" s="356"/>
      <c r="E39" s="85"/>
      <c r="F39" s="85"/>
      <c r="G39" s="85"/>
      <c r="H39" s="85"/>
      <c r="I39" s="85"/>
      <c r="J39" s="85"/>
      <c r="K39" s="85"/>
      <c r="L39" s="85"/>
      <c r="M39" s="85"/>
      <c r="N39" s="85"/>
      <c r="O39" s="85"/>
      <c r="P39" s="85"/>
      <c r="Q39" s="357"/>
      <c r="R39" s="85"/>
      <c r="S39" s="85"/>
      <c r="T39" s="85"/>
      <c r="U39" s="85"/>
      <c r="V39" s="85"/>
    </row>
    <row r="40" spans="1:22">
      <c r="A40" s="85"/>
      <c r="B40" s="85"/>
      <c r="C40" s="354"/>
      <c r="D40" s="356"/>
      <c r="E40" s="85"/>
      <c r="F40" s="85"/>
      <c r="G40" s="85"/>
      <c r="H40" s="85"/>
      <c r="I40" s="85"/>
      <c r="J40" s="85"/>
      <c r="K40" s="85"/>
      <c r="L40" s="85"/>
      <c r="M40" s="85"/>
      <c r="N40" s="85"/>
      <c r="O40" s="85"/>
      <c r="P40" s="85"/>
      <c r="Q40" s="357"/>
      <c r="R40" s="85"/>
      <c r="S40" s="85"/>
      <c r="T40" s="85"/>
      <c r="U40" s="85"/>
      <c r="V40" s="85"/>
    </row>
    <row r="41" spans="1:22">
      <c r="A41" s="85"/>
      <c r="B41" s="85"/>
      <c r="C41" s="354"/>
      <c r="D41" s="356"/>
      <c r="E41" s="85"/>
      <c r="F41" s="85"/>
      <c r="G41" s="85"/>
      <c r="H41" s="85"/>
      <c r="I41" s="85"/>
      <c r="J41" s="85"/>
      <c r="K41" s="85"/>
      <c r="L41" s="85"/>
      <c r="M41" s="85"/>
      <c r="N41" s="85"/>
      <c r="O41" s="85"/>
      <c r="P41" s="85"/>
      <c r="Q41" s="357"/>
      <c r="R41" s="85"/>
      <c r="S41" s="85"/>
      <c r="T41" s="85"/>
      <c r="U41" s="85"/>
      <c r="V41" s="85"/>
    </row>
    <row r="42" spans="1:22">
      <c r="A42" s="85"/>
      <c r="B42" s="85"/>
      <c r="C42" s="354"/>
      <c r="D42" s="356"/>
      <c r="E42" s="85"/>
      <c r="F42" s="85"/>
      <c r="G42" s="85"/>
      <c r="H42" s="85"/>
      <c r="I42" s="85"/>
      <c r="J42" s="85"/>
      <c r="K42" s="85"/>
      <c r="L42" s="85"/>
      <c r="M42" s="85"/>
      <c r="N42" s="85"/>
      <c r="O42" s="85"/>
      <c r="P42" s="85"/>
      <c r="Q42" s="357"/>
      <c r="R42" s="85"/>
      <c r="S42" s="85"/>
      <c r="T42" s="85"/>
      <c r="U42" s="85"/>
      <c r="V42" s="85"/>
    </row>
    <row r="43" spans="1:22">
      <c r="A43" s="85"/>
      <c r="B43" s="85"/>
      <c r="C43" s="354"/>
      <c r="D43" s="356"/>
      <c r="E43" s="85"/>
      <c r="F43" s="85"/>
      <c r="G43" s="85"/>
      <c r="H43" s="85"/>
      <c r="I43" s="85"/>
      <c r="J43" s="85"/>
      <c r="K43" s="85"/>
      <c r="L43" s="85"/>
      <c r="M43" s="85"/>
      <c r="N43" s="85"/>
      <c r="O43" s="85"/>
      <c r="P43" s="85"/>
      <c r="Q43" s="357"/>
      <c r="R43" s="85"/>
      <c r="S43" s="85"/>
      <c r="T43" s="85"/>
      <c r="U43" s="85"/>
      <c r="V43" s="85"/>
    </row>
    <row r="44" spans="1:22">
      <c r="A44" s="85"/>
      <c r="B44" s="85"/>
      <c r="C44" s="354"/>
      <c r="D44" s="356"/>
      <c r="E44" s="85"/>
      <c r="F44" s="85"/>
      <c r="G44" s="85"/>
      <c r="H44" s="85"/>
      <c r="I44" s="85"/>
      <c r="J44" s="85"/>
      <c r="K44" s="85"/>
      <c r="L44" s="85"/>
      <c r="M44" s="85"/>
      <c r="N44" s="85"/>
      <c r="O44" s="85"/>
      <c r="P44" s="85"/>
      <c r="Q44" s="357"/>
      <c r="R44" s="85"/>
      <c r="S44" s="85"/>
      <c r="T44" s="85"/>
      <c r="U44" s="85"/>
      <c r="V44" s="85"/>
    </row>
    <row r="45" spans="1:22">
      <c r="A45" s="85"/>
      <c r="B45" s="85"/>
      <c r="C45" s="354"/>
      <c r="D45" s="356"/>
      <c r="E45" s="85"/>
      <c r="F45" s="85"/>
      <c r="G45" s="85"/>
      <c r="H45" s="85"/>
      <c r="I45" s="85"/>
      <c r="J45" s="85"/>
      <c r="K45" s="85"/>
      <c r="L45" s="85"/>
      <c r="M45" s="85"/>
      <c r="N45" s="85"/>
      <c r="O45" s="85"/>
      <c r="P45" s="85"/>
      <c r="Q45" s="357"/>
      <c r="R45" s="85"/>
      <c r="S45" s="85"/>
      <c r="T45" s="85"/>
      <c r="U45" s="85"/>
      <c r="V45" s="85"/>
    </row>
    <row r="46" spans="1:22">
      <c r="A46" s="85"/>
      <c r="B46" s="85"/>
      <c r="C46" s="354"/>
      <c r="D46" s="356"/>
      <c r="E46" s="85"/>
      <c r="F46" s="85"/>
      <c r="G46" s="85"/>
      <c r="H46" s="85"/>
      <c r="I46" s="85"/>
      <c r="J46" s="85"/>
      <c r="K46" s="85"/>
      <c r="L46" s="85"/>
      <c r="M46" s="85"/>
      <c r="N46" s="85"/>
      <c r="O46" s="85"/>
      <c r="P46" s="85"/>
      <c r="Q46" s="357"/>
      <c r="R46" s="85"/>
      <c r="S46" s="85"/>
      <c r="T46" s="85"/>
      <c r="U46" s="85"/>
      <c r="V46" s="85"/>
    </row>
    <row r="47" spans="1:22">
      <c r="A47" s="85"/>
      <c r="B47" s="85"/>
      <c r="C47" s="354"/>
      <c r="D47" s="356"/>
      <c r="E47" s="85"/>
      <c r="F47" s="85"/>
      <c r="G47" s="85"/>
      <c r="H47" s="85"/>
      <c r="I47" s="85"/>
      <c r="J47" s="85"/>
      <c r="K47" s="85"/>
      <c r="L47" s="85"/>
      <c r="M47" s="85"/>
      <c r="N47" s="85"/>
      <c r="O47" s="85"/>
      <c r="P47" s="85"/>
      <c r="Q47" s="357"/>
      <c r="R47" s="85"/>
      <c r="S47" s="85"/>
      <c r="T47" s="85"/>
      <c r="U47" s="85"/>
      <c r="V47" s="85"/>
    </row>
    <row r="48" spans="1:22">
      <c r="A48" s="85"/>
      <c r="B48" s="85"/>
      <c r="C48" s="354"/>
      <c r="D48" s="356"/>
      <c r="E48" s="85"/>
      <c r="F48" s="85"/>
      <c r="G48" s="85"/>
      <c r="H48" s="85"/>
      <c r="I48" s="85"/>
      <c r="J48" s="85"/>
      <c r="K48" s="85"/>
      <c r="L48" s="85"/>
      <c r="M48" s="85"/>
      <c r="N48" s="85"/>
      <c r="O48" s="85"/>
      <c r="P48" s="85"/>
      <c r="Q48" s="357"/>
      <c r="R48" s="85"/>
      <c r="S48" s="85"/>
      <c r="T48" s="85"/>
      <c r="U48" s="85"/>
      <c r="V48" s="85"/>
    </row>
    <row r="49" spans="1:22">
      <c r="A49" s="85"/>
      <c r="B49" s="85"/>
      <c r="C49" s="354"/>
      <c r="D49" s="356"/>
      <c r="E49" s="85"/>
      <c r="F49" s="85"/>
      <c r="G49" s="85"/>
      <c r="H49" s="85"/>
      <c r="I49" s="85"/>
      <c r="J49" s="85"/>
      <c r="K49" s="85"/>
      <c r="L49" s="85"/>
      <c r="M49" s="85"/>
      <c r="N49" s="85"/>
      <c r="O49" s="85"/>
      <c r="P49" s="85"/>
      <c r="Q49" s="357"/>
      <c r="R49" s="85"/>
      <c r="S49" s="85"/>
      <c r="T49" s="85"/>
      <c r="U49" s="85"/>
      <c r="V49" s="85"/>
    </row>
    <row r="50" spans="1:22">
      <c r="A50" s="85"/>
      <c r="B50" s="85"/>
      <c r="C50" s="354"/>
      <c r="D50" s="356"/>
      <c r="E50" s="85"/>
      <c r="F50" s="85"/>
      <c r="G50" s="85"/>
      <c r="H50" s="85"/>
      <c r="I50" s="85"/>
      <c r="J50" s="85"/>
      <c r="K50" s="85"/>
      <c r="L50" s="85"/>
      <c r="M50" s="85"/>
      <c r="N50" s="85"/>
      <c r="O50" s="85"/>
      <c r="P50" s="85"/>
      <c r="Q50" s="357"/>
      <c r="R50" s="85"/>
      <c r="S50" s="85"/>
      <c r="T50" s="85"/>
      <c r="U50" s="85"/>
      <c r="V50" s="85"/>
    </row>
    <row r="51" spans="1:22">
      <c r="A51" s="85"/>
      <c r="B51" s="85"/>
      <c r="C51" s="354"/>
      <c r="D51" s="356"/>
      <c r="E51" s="85"/>
      <c r="F51" s="85"/>
      <c r="G51" s="85"/>
      <c r="H51" s="85"/>
      <c r="I51" s="85"/>
      <c r="J51" s="85"/>
      <c r="K51" s="85"/>
      <c r="L51" s="85"/>
      <c r="M51" s="85"/>
      <c r="N51" s="85"/>
      <c r="O51" s="85"/>
      <c r="P51" s="85"/>
      <c r="Q51" s="85"/>
      <c r="R51" s="85"/>
      <c r="S51" s="85"/>
      <c r="T51" s="85"/>
      <c r="U51" s="85"/>
      <c r="V51" s="85"/>
    </row>
    <row r="52" spans="1:22">
      <c r="A52" s="85"/>
      <c r="B52" s="85"/>
      <c r="C52" s="354"/>
      <c r="D52" s="85"/>
      <c r="E52" s="85"/>
      <c r="F52" s="85"/>
      <c r="G52" s="85"/>
      <c r="H52" s="85"/>
      <c r="I52" s="85"/>
      <c r="J52" s="85"/>
      <c r="K52" s="85"/>
      <c r="L52" s="85"/>
      <c r="M52" s="85"/>
      <c r="N52" s="85"/>
      <c r="O52" s="85"/>
      <c r="P52" s="85"/>
      <c r="Q52" s="85"/>
      <c r="R52" s="85"/>
      <c r="S52" s="85"/>
      <c r="T52" s="85"/>
      <c r="U52" s="85"/>
      <c r="V52" s="85"/>
    </row>
    <row r="53" spans="1:22">
      <c r="A53" s="85"/>
      <c r="B53" s="85"/>
      <c r="C53" s="354"/>
      <c r="D53" s="85"/>
      <c r="E53" s="85"/>
      <c r="F53" s="85"/>
      <c r="G53" s="85"/>
      <c r="H53" s="85"/>
      <c r="I53" s="85"/>
      <c r="J53" s="85"/>
      <c r="K53" s="85"/>
      <c r="L53" s="85"/>
      <c r="M53" s="85"/>
      <c r="N53" s="85"/>
      <c r="O53" s="85"/>
      <c r="P53" s="85"/>
      <c r="Q53" s="85"/>
      <c r="R53" s="85"/>
      <c r="S53" s="85"/>
      <c r="T53" s="85"/>
      <c r="U53" s="85"/>
      <c r="V53" s="85"/>
    </row>
    <row r="54" spans="1:22">
      <c r="A54" s="85"/>
      <c r="B54" s="85"/>
      <c r="C54" s="354"/>
      <c r="D54" s="85"/>
      <c r="E54" s="85"/>
      <c r="F54" s="85"/>
      <c r="G54" s="85"/>
      <c r="H54" s="85"/>
      <c r="I54" s="85"/>
      <c r="J54" s="85"/>
      <c r="K54" s="85"/>
      <c r="L54" s="85"/>
      <c r="M54" s="85"/>
      <c r="N54" s="85"/>
      <c r="O54" s="85"/>
      <c r="P54" s="85"/>
      <c r="Q54" s="85"/>
      <c r="R54" s="85"/>
      <c r="S54" s="85"/>
      <c r="T54" s="85"/>
      <c r="U54" s="85"/>
      <c r="V54" s="85"/>
    </row>
    <row r="55" spans="1:22">
      <c r="A55" s="85"/>
      <c r="B55" s="85"/>
      <c r="C55" s="354"/>
      <c r="D55" s="85"/>
      <c r="E55" s="85"/>
      <c r="F55" s="85"/>
      <c r="G55" s="85"/>
      <c r="H55" s="85"/>
      <c r="I55" s="85"/>
      <c r="J55" s="85"/>
      <c r="K55" s="85"/>
      <c r="L55" s="85"/>
      <c r="M55" s="85"/>
      <c r="N55" s="85"/>
      <c r="O55" s="85"/>
      <c r="P55" s="85"/>
      <c r="Q55" s="85"/>
      <c r="R55" s="85"/>
      <c r="S55" s="85"/>
      <c r="T55" s="85"/>
      <c r="U55" s="85"/>
      <c r="V55" s="85"/>
    </row>
    <row r="56" spans="1:22">
      <c r="A56" s="85"/>
      <c r="B56" s="85"/>
      <c r="C56" s="354"/>
      <c r="D56" s="85"/>
      <c r="E56" s="85"/>
      <c r="F56" s="85"/>
      <c r="G56" s="85"/>
      <c r="H56" s="85"/>
      <c r="I56" s="85"/>
      <c r="J56" s="85"/>
      <c r="K56" s="85"/>
      <c r="L56" s="85"/>
      <c r="M56" s="85"/>
      <c r="N56" s="85"/>
      <c r="O56" s="85"/>
      <c r="P56" s="85"/>
      <c r="Q56" s="85"/>
      <c r="R56" s="85"/>
      <c r="S56" s="85"/>
      <c r="T56" s="85"/>
      <c r="U56" s="85"/>
      <c r="V56" s="85"/>
    </row>
    <row r="57" spans="1:22">
      <c r="A57" s="85"/>
      <c r="B57" s="85"/>
      <c r="C57" s="354"/>
      <c r="D57" s="85"/>
      <c r="E57" s="85"/>
      <c r="F57" s="85"/>
      <c r="G57" s="85"/>
      <c r="H57" s="85"/>
      <c r="I57" s="85"/>
      <c r="J57" s="85"/>
      <c r="K57" s="85"/>
      <c r="L57" s="85"/>
      <c r="M57" s="85"/>
      <c r="N57" s="85"/>
      <c r="O57" s="85"/>
      <c r="P57" s="85"/>
      <c r="Q57" s="85"/>
      <c r="R57" s="85"/>
      <c r="S57" s="85"/>
      <c r="T57" s="85"/>
      <c r="U57" s="85"/>
      <c r="V57" s="85"/>
    </row>
    <row r="58" spans="1:22">
      <c r="A58" s="85"/>
      <c r="B58" s="85"/>
      <c r="C58" s="354"/>
      <c r="D58" s="85"/>
      <c r="E58" s="85"/>
      <c r="F58" s="85"/>
      <c r="G58" s="85"/>
      <c r="H58" s="85"/>
      <c r="I58" s="85"/>
      <c r="J58" s="85"/>
      <c r="K58" s="85"/>
      <c r="L58" s="85"/>
      <c r="M58" s="85"/>
      <c r="N58" s="85"/>
      <c r="O58" s="85"/>
      <c r="P58" s="85"/>
      <c r="Q58" s="85"/>
      <c r="R58" s="85"/>
      <c r="S58" s="85"/>
      <c r="T58" s="85"/>
      <c r="U58" s="85"/>
      <c r="V58" s="85"/>
    </row>
    <row r="59" spans="1:22">
      <c r="A59" s="85"/>
      <c r="B59" s="85"/>
      <c r="C59" s="354"/>
      <c r="D59" s="357"/>
      <c r="E59" s="85"/>
      <c r="F59" s="85"/>
      <c r="G59" s="85"/>
      <c r="H59" s="85"/>
      <c r="I59" s="85"/>
      <c r="J59" s="85"/>
      <c r="K59" s="85"/>
      <c r="L59" s="85"/>
      <c r="M59" s="85"/>
      <c r="N59" s="85"/>
      <c r="O59" s="85"/>
      <c r="P59" s="85"/>
      <c r="Q59" s="357"/>
      <c r="R59" s="85"/>
      <c r="S59" s="357"/>
      <c r="T59" s="85"/>
      <c r="U59" s="357"/>
      <c r="V59" s="85"/>
    </row>
    <row r="60" spans="1:22">
      <c r="A60" s="85"/>
      <c r="B60" s="85"/>
      <c r="C60" s="354"/>
      <c r="D60" s="357"/>
      <c r="E60" s="85"/>
      <c r="F60" s="85"/>
      <c r="G60" s="85"/>
      <c r="H60" s="85"/>
      <c r="I60" s="85"/>
      <c r="J60" s="85"/>
      <c r="K60" s="85"/>
      <c r="L60" s="85"/>
      <c r="M60" s="85"/>
      <c r="N60" s="85"/>
      <c r="O60" s="85"/>
      <c r="P60" s="85"/>
      <c r="Q60" s="357"/>
      <c r="R60" s="85"/>
      <c r="S60" s="357"/>
      <c r="T60" s="85"/>
      <c r="U60" s="357"/>
      <c r="V60" s="85"/>
    </row>
    <row r="61" spans="1:22">
      <c r="A61" s="85"/>
      <c r="B61" s="85"/>
      <c r="C61" s="354"/>
      <c r="D61" s="357"/>
      <c r="E61" s="85"/>
      <c r="F61" s="85"/>
      <c r="G61" s="85"/>
      <c r="H61" s="85"/>
      <c r="I61" s="85"/>
      <c r="J61" s="85"/>
      <c r="K61" s="85"/>
      <c r="L61" s="85"/>
      <c r="M61" s="85"/>
      <c r="N61" s="85"/>
      <c r="O61" s="85"/>
      <c r="P61" s="85"/>
      <c r="Q61" s="357"/>
      <c r="R61" s="85"/>
      <c r="S61" s="357"/>
      <c r="T61" s="85"/>
      <c r="U61" s="357"/>
      <c r="V61" s="85"/>
    </row>
    <row r="62" spans="1:22">
      <c r="A62" s="85"/>
      <c r="B62" s="85"/>
      <c r="C62" s="354"/>
      <c r="D62" s="357"/>
      <c r="E62" s="85"/>
      <c r="F62" s="85"/>
      <c r="G62" s="85"/>
      <c r="H62" s="85"/>
      <c r="I62" s="85"/>
      <c r="J62" s="85"/>
      <c r="K62" s="85"/>
      <c r="L62" s="85"/>
      <c r="M62" s="85"/>
      <c r="N62" s="85"/>
      <c r="O62" s="85"/>
      <c r="P62" s="85"/>
      <c r="Q62" s="357"/>
      <c r="R62" s="85"/>
      <c r="S62" s="357"/>
      <c r="T62" s="85"/>
      <c r="U62" s="357"/>
      <c r="V62" s="85"/>
    </row>
    <row r="63" spans="1:22">
      <c r="A63" s="85"/>
      <c r="B63" s="85"/>
      <c r="C63" s="354"/>
      <c r="D63" s="357"/>
      <c r="E63" s="85"/>
      <c r="F63" s="85"/>
      <c r="G63" s="85"/>
      <c r="H63" s="85"/>
      <c r="I63" s="85"/>
      <c r="J63" s="85"/>
      <c r="K63" s="85"/>
      <c r="L63" s="85"/>
      <c r="M63" s="85"/>
      <c r="N63" s="85"/>
      <c r="O63" s="85"/>
      <c r="P63" s="85"/>
      <c r="Q63" s="357"/>
      <c r="R63" s="85"/>
      <c r="S63" s="357"/>
      <c r="T63" s="85"/>
      <c r="U63" s="357"/>
      <c r="V63" s="85"/>
    </row>
    <row r="64" spans="1:22">
      <c r="A64" s="85"/>
      <c r="B64" s="85"/>
      <c r="C64" s="354"/>
      <c r="D64" s="357"/>
      <c r="E64" s="85"/>
      <c r="F64" s="85"/>
      <c r="G64" s="85"/>
      <c r="H64" s="85"/>
      <c r="I64" s="85"/>
      <c r="J64" s="85"/>
      <c r="K64" s="85"/>
      <c r="L64" s="85"/>
      <c r="M64" s="85"/>
      <c r="N64" s="85"/>
      <c r="O64" s="85"/>
      <c r="P64" s="85"/>
      <c r="Q64" s="357"/>
      <c r="R64" s="85"/>
      <c r="S64" s="357"/>
      <c r="T64" s="85"/>
      <c r="U64" s="357"/>
      <c r="V64" s="85"/>
    </row>
    <row r="65" spans="1:22">
      <c r="A65" s="85"/>
      <c r="B65" s="85"/>
      <c r="C65" s="354"/>
      <c r="D65" s="357"/>
      <c r="E65" s="85"/>
      <c r="F65" s="85"/>
      <c r="G65" s="85"/>
      <c r="H65" s="85"/>
      <c r="I65" s="85"/>
      <c r="J65" s="85"/>
      <c r="K65" s="85"/>
      <c r="L65" s="85"/>
      <c r="M65" s="85"/>
      <c r="N65" s="85"/>
      <c r="O65" s="85"/>
      <c r="P65" s="85"/>
      <c r="Q65" s="357"/>
      <c r="R65" s="85"/>
      <c r="S65" s="357"/>
      <c r="T65" s="85"/>
      <c r="U65" s="357"/>
      <c r="V65" s="85"/>
    </row>
    <row r="66" spans="1:22">
      <c r="A66" s="85"/>
      <c r="B66" s="85"/>
      <c r="C66" s="354"/>
      <c r="D66" s="357"/>
      <c r="E66" s="85"/>
      <c r="F66" s="85"/>
      <c r="G66" s="85"/>
      <c r="H66" s="85"/>
      <c r="I66" s="85"/>
      <c r="J66" s="85"/>
      <c r="K66" s="85"/>
      <c r="L66" s="85"/>
      <c r="M66" s="85"/>
      <c r="N66" s="85"/>
      <c r="O66" s="85"/>
      <c r="P66" s="85"/>
      <c r="Q66" s="357"/>
      <c r="R66" s="85"/>
      <c r="S66" s="357"/>
      <c r="T66" s="85"/>
      <c r="U66" s="357"/>
      <c r="V66" s="85"/>
    </row>
    <row r="67" spans="1:22">
      <c r="A67" s="85"/>
      <c r="B67" s="85"/>
      <c r="C67" s="354"/>
      <c r="D67" s="357"/>
      <c r="E67" s="85"/>
      <c r="F67" s="85"/>
      <c r="G67" s="85"/>
      <c r="H67" s="85"/>
      <c r="I67" s="85"/>
      <c r="J67" s="85"/>
      <c r="K67" s="85"/>
      <c r="L67" s="85"/>
      <c r="M67" s="85"/>
      <c r="N67" s="85"/>
      <c r="O67" s="85"/>
      <c r="P67" s="85"/>
      <c r="Q67" s="357"/>
      <c r="R67" s="85"/>
      <c r="S67" s="357"/>
      <c r="T67" s="85"/>
      <c r="U67" s="357"/>
      <c r="V67" s="85"/>
    </row>
    <row r="68" spans="1:22">
      <c r="A68" s="85"/>
      <c r="B68" s="85"/>
      <c r="C68" s="354"/>
      <c r="D68" s="357"/>
      <c r="E68" s="85"/>
      <c r="F68" s="85"/>
      <c r="G68" s="85"/>
      <c r="H68" s="85"/>
      <c r="I68" s="85"/>
      <c r="J68" s="85"/>
      <c r="K68" s="85"/>
      <c r="L68" s="85"/>
      <c r="M68" s="85"/>
      <c r="N68" s="85"/>
      <c r="O68" s="85"/>
      <c r="P68" s="85"/>
      <c r="Q68" s="357"/>
      <c r="R68" s="85"/>
      <c r="S68" s="357"/>
      <c r="T68" s="85"/>
      <c r="U68" s="357"/>
      <c r="V68" s="85"/>
    </row>
    <row r="69" spans="1:22">
      <c r="A69" s="85"/>
      <c r="B69" s="85"/>
      <c r="C69" s="354"/>
      <c r="D69" s="357"/>
      <c r="E69" s="85"/>
      <c r="F69" s="85"/>
      <c r="G69" s="85"/>
      <c r="H69" s="85"/>
      <c r="I69" s="85"/>
      <c r="J69" s="85"/>
      <c r="K69" s="85"/>
      <c r="L69" s="85"/>
      <c r="M69" s="85"/>
      <c r="N69" s="85"/>
      <c r="O69" s="85"/>
      <c r="P69" s="85"/>
      <c r="Q69" s="357"/>
      <c r="R69" s="85"/>
      <c r="S69" s="357"/>
      <c r="T69" s="85"/>
      <c r="U69" s="357"/>
      <c r="V69" s="85"/>
    </row>
    <row r="70" spans="1:22">
      <c r="A70" s="85"/>
      <c r="B70" s="85"/>
      <c r="C70" s="354"/>
      <c r="D70" s="357"/>
      <c r="E70" s="85"/>
      <c r="F70" s="85"/>
      <c r="G70" s="85"/>
      <c r="H70" s="85"/>
      <c r="I70" s="85"/>
      <c r="J70" s="85"/>
      <c r="K70" s="85"/>
      <c r="L70" s="85"/>
      <c r="M70" s="85"/>
      <c r="N70" s="85"/>
      <c r="O70" s="85"/>
      <c r="P70" s="85"/>
      <c r="Q70" s="357"/>
      <c r="R70" s="85"/>
      <c r="S70" s="357"/>
      <c r="T70" s="85"/>
      <c r="U70" s="357"/>
      <c r="V70" s="85"/>
    </row>
    <row r="71" spans="1:22">
      <c r="A71" s="85"/>
      <c r="B71" s="85"/>
      <c r="C71" s="354"/>
      <c r="D71" s="85"/>
      <c r="E71" s="85"/>
      <c r="F71" s="85"/>
      <c r="G71" s="85"/>
      <c r="H71" s="85"/>
      <c r="I71" s="85"/>
      <c r="J71" s="85"/>
      <c r="K71" s="85"/>
      <c r="L71" s="85"/>
      <c r="M71" s="85"/>
      <c r="N71" s="85"/>
      <c r="O71" s="85"/>
      <c r="P71" s="85"/>
      <c r="Q71" s="357"/>
      <c r="R71" s="85"/>
      <c r="S71" s="357"/>
      <c r="T71" s="85"/>
      <c r="U71" s="357"/>
      <c r="V71" s="85"/>
    </row>
    <row r="72" spans="1:22">
      <c r="A72" s="85"/>
      <c r="B72" s="85"/>
      <c r="C72" s="354"/>
      <c r="D72" s="85"/>
      <c r="E72" s="85"/>
      <c r="F72" s="85"/>
      <c r="G72" s="85"/>
      <c r="H72" s="85"/>
      <c r="I72" s="85"/>
      <c r="J72" s="85"/>
      <c r="K72" s="85"/>
      <c r="L72" s="85"/>
      <c r="M72" s="85"/>
      <c r="N72" s="85"/>
      <c r="O72" s="85"/>
      <c r="P72" s="85"/>
      <c r="Q72" s="85"/>
      <c r="R72" s="85"/>
      <c r="S72" s="85"/>
      <c r="T72" s="85"/>
      <c r="U72" s="85"/>
      <c r="V72" s="85"/>
    </row>
  </sheetData>
  <mergeCells count="3">
    <mergeCell ref="A6:C7"/>
    <mergeCell ref="D6:D7"/>
    <mergeCell ref="E6:T6"/>
  </mergeCells>
  <phoneticPr fontId="2"/>
  <printOptions horizontalCentered="1"/>
  <pageMargins left="0.59055118110236227" right="0.59055118110236227" top="0.59055118110236227" bottom="0.59055118110236227" header="0.51181102362204722" footer="0.51181102362204722"/>
  <pageSetup paperSize="9" scale="7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zoomScaleNormal="100" workbookViewId="0">
      <selection activeCell="C13" sqref="C13"/>
    </sheetView>
  </sheetViews>
  <sheetFormatPr defaultRowHeight="11.25"/>
  <cols>
    <col min="1" max="1" width="12.83203125" customWidth="1"/>
    <col min="2" max="18" width="10.83203125" customWidth="1"/>
  </cols>
  <sheetData>
    <row r="1" spans="1:20" ht="14.25">
      <c r="A1" s="35" t="s">
        <v>0</v>
      </c>
    </row>
    <row r="3" spans="1:20" ht="14.25">
      <c r="A3" s="35" t="s">
        <v>575</v>
      </c>
    </row>
    <row r="4" spans="1:20" ht="15" thickBot="1">
      <c r="A4" s="35"/>
      <c r="Q4" s="517" t="s">
        <v>489</v>
      </c>
      <c r="R4" s="517"/>
    </row>
    <row r="5" spans="1:20" ht="15" customHeight="1">
      <c r="A5" s="440" t="s">
        <v>14</v>
      </c>
      <c r="B5" s="489" t="s">
        <v>576</v>
      </c>
      <c r="C5" s="485" t="s">
        <v>577</v>
      </c>
      <c r="D5" s="448"/>
      <c r="E5" s="448"/>
      <c r="F5" s="448"/>
      <c r="G5" s="448"/>
      <c r="H5" s="448"/>
      <c r="I5" s="467"/>
      <c r="J5" s="485" t="s">
        <v>578</v>
      </c>
      <c r="K5" s="448"/>
      <c r="L5" s="448"/>
      <c r="M5" s="448"/>
      <c r="N5" s="448"/>
      <c r="O5" s="448"/>
      <c r="P5" s="467"/>
      <c r="Q5" s="489" t="s">
        <v>579</v>
      </c>
      <c r="R5" s="518" t="s">
        <v>567</v>
      </c>
    </row>
    <row r="6" spans="1:20" ht="15" customHeight="1">
      <c r="A6" s="444"/>
      <c r="B6" s="446"/>
      <c r="C6" s="152" t="s">
        <v>73</v>
      </c>
      <c r="D6" s="152" t="s">
        <v>580</v>
      </c>
      <c r="E6" s="152" t="s">
        <v>581</v>
      </c>
      <c r="F6" s="313" t="s">
        <v>582</v>
      </c>
      <c r="G6" s="152" t="s">
        <v>583</v>
      </c>
      <c r="H6" s="152" t="s">
        <v>584</v>
      </c>
      <c r="I6" s="152" t="s">
        <v>572</v>
      </c>
      <c r="J6" s="314" t="s">
        <v>73</v>
      </c>
      <c r="K6" s="152" t="s">
        <v>580</v>
      </c>
      <c r="L6" s="152" t="s">
        <v>581</v>
      </c>
      <c r="M6" s="152" t="s">
        <v>505</v>
      </c>
      <c r="N6" s="315" t="s">
        <v>583</v>
      </c>
      <c r="O6" s="152" t="s">
        <v>584</v>
      </c>
      <c r="P6" s="152" t="s">
        <v>572</v>
      </c>
      <c r="Q6" s="446"/>
      <c r="R6" s="481"/>
    </row>
    <row r="7" spans="1:20" ht="6" customHeight="1">
      <c r="A7" s="113"/>
      <c r="J7" s="112"/>
      <c r="K7" s="112"/>
      <c r="L7" s="112"/>
      <c r="M7" s="112"/>
      <c r="N7" s="112"/>
      <c r="O7" s="112"/>
      <c r="P7" s="112"/>
      <c r="Q7" s="112"/>
      <c r="R7" s="112"/>
    </row>
    <row r="8" spans="1:20" ht="12.75" customHeight="1">
      <c r="A8" s="114" t="s">
        <v>50</v>
      </c>
      <c r="B8" s="36">
        <v>4453</v>
      </c>
      <c r="C8" s="36">
        <v>298</v>
      </c>
      <c r="D8" s="36">
        <v>70</v>
      </c>
      <c r="E8" s="36">
        <v>33</v>
      </c>
      <c r="F8" s="36">
        <v>28</v>
      </c>
      <c r="G8" s="36">
        <v>37</v>
      </c>
      <c r="H8" s="36">
        <v>3</v>
      </c>
      <c r="I8" s="36">
        <v>127</v>
      </c>
      <c r="J8" s="36">
        <v>303</v>
      </c>
      <c r="K8" s="36">
        <v>57</v>
      </c>
      <c r="L8" s="36">
        <v>4</v>
      </c>
      <c r="M8" s="36">
        <v>6</v>
      </c>
      <c r="N8" s="36">
        <v>61</v>
      </c>
      <c r="O8" s="36">
        <v>5</v>
      </c>
      <c r="P8" s="36">
        <v>170</v>
      </c>
      <c r="Q8" s="36">
        <v>607</v>
      </c>
      <c r="R8" s="36">
        <v>3245</v>
      </c>
    </row>
    <row r="9" spans="1:20" ht="12.75" customHeight="1">
      <c r="A9" s="114">
        <v>25</v>
      </c>
      <c r="B9" s="36">
        <v>4290</v>
      </c>
      <c r="C9" s="36">
        <v>291</v>
      </c>
      <c r="D9" s="36">
        <v>64</v>
      </c>
      <c r="E9" s="36">
        <v>35</v>
      </c>
      <c r="F9" s="36">
        <v>22</v>
      </c>
      <c r="G9" s="36">
        <v>37</v>
      </c>
      <c r="H9" s="36">
        <v>4</v>
      </c>
      <c r="I9" s="36">
        <v>129</v>
      </c>
      <c r="J9" s="36">
        <v>300</v>
      </c>
      <c r="K9" s="36">
        <v>48</v>
      </c>
      <c r="L9" s="36">
        <v>8</v>
      </c>
      <c r="M9" s="36">
        <v>4</v>
      </c>
      <c r="N9" s="36">
        <v>52</v>
      </c>
      <c r="O9" s="36">
        <v>7</v>
      </c>
      <c r="P9" s="36">
        <v>181</v>
      </c>
      <c r="Q9" s="36">
        <v>581</v>
      </c>
      <c r="R9" s="36">
        <v>3118</v>
      </c>
    </row>
    <row r="10" spans="1:20" ht="12.75" customHeight="1">
      <c r="A10" s="114">
        <v>26</v>
      </c>
      <c r="B10" s="36">
        <v>4100</v>
      </c>
      <c r="C10" s="36">
        <v>295</v>
      </c>
      <c r="D10" s="36">
        <v>72</v>
      </c>
      <c r="E10" s="36">
        <v>36</v>
      </c>
      <c r="F10" s="36">
        <v>25</v>
      </c>
      <c r="G10" s="36">
        <v>23</v>
      </c>
      <c r="H10" s="36">
        <v>2</v>
      </c>
      <c r="I10" s="36">
        <v>137</v>
      </c>
      <c r="J10" s="36">
        <v>276</v>
      </c>
      <c r="K10" s="36">
        <v>46</v>
      </c>
      <c r="L10" s="36">
        <v>11</v>
      </c>
      <c r="M10" s="36">
        <v>5</v>
      </c>
      <c r="N10" s="36">
        <v>58</v>
      </c>
      <c r="O10" s="36">
        <v>2</v>
      </c>
      <c r="P10" s="36">
        <v>154</v>
      </c>
      <c r="Q10" s="36">
        <v>565</v>
      </c>
      <c r="R10" s="36">
        <v>2964</v>
      </c>
    </row>
    <row r="11" spans="1:20" ht="12.75" customHeight="1">
      <c r="A11" s="114">
        <v>27</v>
      </c>
      <c r="B11" s="36">
        <v>2192</v>
      </c>
      <c r="C11" s="36">
        <v>151</v>
      </c>
      <c r="D11" s="36">
        <v>38</v>
      </c>
      <c r="E11" s="36">
        <v>11</v>
      </c>
      <c r="F11" s="36">
        <v>12</v>
      </c>
      <c r="G11" s="36">
        <v>13</v>
      </c>
      <c r="H11" s="36">
        <v>2</v>
      </c>
      <c r="I11" s="36">
        <v>75</v>
      </c>
      <c r="J11" s="36">
        <v>142</v>
      </c>
      <c r="K11" s="36">
        <v>22</v>
      </c>
      <c r="L11" s="36">
        <v>6</v>
      </c>
      <c r="M11" s="36" t="s">
        <v>37</v>
      </c>
      <c r="N11" s="36">
        <v>21</v>
      </c>
      <c r="O11" s="36" t="s">
        <v>37</v>
      </c>
      <c r="P11" s="36">
        <v>93</v>
      </c>
      <c r="Q11" s="36">
        <v>276</v>
      </c>
      <c r="R11" s="36">
        <v>1623</v>
      </c>
    </row>
    <row r="12" spans="1:20" s="75" customFormat="1" ht="12.75" customHeight="1">
      <c r="A12" s="116">
        <v>28</v>
      </c>
      <c r="B12" s="75">
        <f>SUM(B13:B24)</f>
        <v>3660</v>
      </c>
      <c r="C12" s="75">
        <f t="shared" ref="C12:R12" si="0">SUM(C13:C24)</f>
        <v>279</v>
      </c>
      <c r="D12" s="75">
        <f t="shared" si="0"/>
        <v>61</v>
      </c>
      <c r="E12" s="75">
        <f t="shared" si="0"/>
        <v>39</v>
      </c>
      <c r="F12" s="75">
        <f t="shared" si="0"/>
        <v>16</v>
      </c>
      <c r="G12" s="75">
        <f t="shared" si="0"/>
        <v>9</v>
      </c>
      <c r="H12" s="75">
        <f t="shared" si="0"/>
        <v>1</v>
      </c>
      <c r="I12" s="75">
        <f t="shared" si="0"/>
        <v>153</v>
      </c>
      <c r="J12" s="75">
        <f t="shared" si="0"/>
        <v>231</v>
      </c>
      <c r="K12" s="75">
        <f t="shared" si="0"/>
        <v>27</v>
      </c>
      <c r="L12" s="75">
        <f t="shared" si="0"/>
        <v>3</v>
      </c>
      <c r="M12" s="75">
        <f t="shared" si="0"/>
        <v>5</v>
      </c>
      <c r="N12" s="75">
        <f t="shared" si="0"/>
        <v>17</v>
      </c>
      <c r="O12" s="75">
        <f t="shared" si="0"/>
        <v>0</v>
      </c>
      <c r="P12" s="75">
        <f t="shared" si="0"/>
        <v>179</v>
      </c>
      <c r="Q12" s="75">
        <f t="shared" si="0"/>
        <v>509</v>
      </c>
      <c r="R12" s="75">
        <f t="shared" si="0"/>
        <v>2641</v>
      </c>
      <c r="T12" s="154"/>
    </row>
    <row r="13" spans="1:20" ht="18" customHeight="1">
      <c r="A13" s="118" t="s">
        <v>585</v>
      </c>
      <c r="B13" s="36">
        <f>C13+J13+Q13+R13</f>
        <v>300</v>
      </c>
      <c r="C13" s="36">
        <v>23</v>
      </c>
      <c r="D13" s="36">
        <f>1</f>
        <v>1</v>
      </c>
      <c r="E13" s="36">
        <f>5</f>
        <v>5</v>
      </c>
      <c r="F13" s="36">
        <f>5</f>
        <v>5</v>
      </c>
      <c r="G13" s="36">
        <v>0</v>
      </c>
      <c r="H13" s="316">
        <v>0</v>
      </c>
      <c r="I13" s="36">
        <f>1+2+2+1+2+1+3</f>
        <v>12</v>
      </c>
      <c r="J13" s="36">
        <v>22</v>
      </c>
      <c r="K13" s="36">
        <v>1</v>
      </c>
      <c r="L13" s="36">
        <v>1</v>
      </c>
      <c r="M13" s="316">
        <v>1</v>
      </c>
      <c r="N13" s="36">
        <v>0</v>
      </c>
      <c r="O13" s="316">
        <v>0</v>
      </c>
      <c r="P13" s="36">
        <v>19</v>
      </c>
      <c r="Q13" s="36">
        <v>44</v>
      </c>
      <c r="R13" s="36">
        <v>211</v>
      </c>
      <c r="S13" s="36"/>
      <c r="T13" s="154"/>
    </row>
    <row r="14" spans="1:20" ht="12.75" customHeight="1">
      <c r="A14" s="121" t="s">
        <v>586</v>
      </c>
      <c r="B14" s="36">
        <f>C14+J14+Q14+R14</f>
        <v>295</v>
      </c>
      <c r="C14" s="36">
        <v>24</v>
      </c>
      <c r="D14" s="36">
        <f>4</f>
        <v>4</v>
      </c>
      <c r="E14" s="316">
        <f>4</f>
        <v>4</v>
      </c>
      <c r="F14" s="36">
        <f>1</f>
        <v>1</v>
      </c>
      <c r="G14" s="36">
        <f>2</f>
        <v>2</v>
      </c>
      <c r="H14" s="36">
        <f>1</f>
        <v>1</v>
      </c>
      <c r="I14" s="36">
        <f>1+1+1+6+1+2</f>
        <v>12</v>
      </c>
      <c r="J14" s="36">
        <v>20</v>
      </c>
      <c r="K14" s="36">
        <v>2</v>
      </c>
      <c r="L14" s="36">
        <v>0</v>
      </c>
      <c r="M14" s="316">
        <v>2</v>
      </c>
      <c r="N14" s="36">
        <v>3</v>
      </c>
      <c r="O14" s="316">
        <v>0</v>
      </c>
      <c r="P14" s="36">
        <v>13</v>
      </c>
      <c r="Q14" s="36">
        <v>46</v>
      </c>
      <c r="R14" s="36">
        <v>205</v>
      </c>
      <c r="T14" s="154"/>
    </row>
    <row r="15" spans="1:20" ht="12.75" customHeight="1">
      <c r="A15" s="121" t="s">
        <v>587</v>
      </c>
      <c r="B15" s="36">
        <f t="shared" ref="B15:B24" si="1">C15+J15+Q15+R15</f>
        <v>334</v>
      </c>
      <c r="C15" s="36">
        <v>29</v>
      </c>
      <c r="D15" s="36">
        <f>8</f>
        <v>8</v>
      </c>
      <c r="E15" s="36">
        <v>0</v>
      </c>
      <c r="F15" s="36">
        <f>1</f>
        <v>1</v>
      </c>
      <c r="G15" s="36">
        <v>0</v>
      </c>
      <c r="H15" s="316">
        <v>0</v>
      </c>
      <c r="I15" s="36">
        <f>1+6+1+1+3+1+1+6</f>
        <v>20</v>
      </c>
      <c r="J15" s="36">
        <v>18</v>
      </c>
      <c r="K15" s="36">
        <v>0</v>
      </c>
      <c r="L15" s="36">
        <v>0</v>
      </c>
      <c r="M15" s="316">
        <v>0</v>
      </c>
      <c r="N15" s="36">
        <v>1</v>
      </c>
      <c r="O15" s="316">
        <v>0</v>
      </c>
      <c r="P15" s="36">
        <v>17</v>
      </c>
      <c r="Q15" s="36">
        <v>42</v>
      </c>
      <c r="R15" s="36">
        <v>245</v>
      </c>
      <c r="T15" s="154"/>
    </row>
    <row r="16" spans="1:20" ht="12.75" customHeight="1">
      <c r="A16" s="121" t="s">
        <v>588</v>
      </c>
      <c r="B16" s="36">
        <f t="shared" si="1"/>
        <v>331</v>
      </c>
      <c r="C16" s="36">
        <v>30</v>
      </c>
      <c r="D16" s="36">
        <f>4+1+1</f>
        <v>6</v>
      </c>
      <c r="E16" s="316">
        <f>4</f>
        <v>4</v>
      </c>
      <c r="F16" s="316">
        <f>1</f>
        <v>1</v>
      </c>
      <c r="G16" s="36">
        <f>1</f>
        <v>1</v>
      </c>
      <c r="H16" s="316">
        <v>0</v>
      </c>
      <c r="I16" s="36">
        <f>4+2+2+3+2+2+3</f>
        <v>18</v>
      </c>
      <c r="J16" s="36">
        <v>23</v>
      </c>
      <c r="K16" s="36">
        <v>0</v>
      </c>
      <c r="L16" s="36">
        <v>0</v>
      </c>
      <c r="M16" s="316">
        <v>1</v>
      </c>
      <c r="N16" s="36">
        <v>0</v>
      </c>
      <c r="O16" s="316">
        <v>0</v>
      </c>
      <c r="P16" s="36">
        <v>22</v>
      </c>
      <c r="Q16" s="36">
        <v>50</v>
      </c>
      <c r="R16" s="36">
        <v>228</v>
      </c>
      <c r="T16" s="154"/>
    </row>
    <row r="17" spans="1:20" ht="12.75" customHeight="1">
      <c r="A17" s="121" t="s">
        <v>589</v>
      </c>
      <c r="B17" s="36">
        <f t="shared" si="1"/>
        <v>267</v>
      </c>
      <c r="C17" s="36">
        <v>21</v>
      </c>
      <c r="D17" s="36">
        <f>4</f>
        <v>4</v>
      </c>
      <c r="E17" s="36">
        <f>3</f>
        <v>3</v>
      </c>
      <c r="F17" s="36">
        <f>1</f>
        <v>1</v>
      </c>
      <c r="G17" s="36">
        <v>0</v>
      </c>
      <c r="H17" s="316">
        <v>0</v>
      </c>
      <c r="I17" s="36">
        <f>1+4+1+3+1+3</f>
        <v>13</v>
      </c>
      <c r="J17" s="36">
        <v>17</v>
      </c>
      <c r="K17" s="36">
        <v>0</v>
      </c>
      <c r="L17" s="316">
        <v>1</v>
      </c>
      <c r="M17" s="316">
        <v>1</v>
      </c>
      <c r="N17" s="36">
        <v>2</v>
      </c>
      <c r="O17" s="316">
        <v>0</v>
      </c>
      <c r="P17" s="316">
        <v>13</v>
      </c>
      <c r="Q17" s="36">
        <v>35</v>
      </c>
      <c r="R17" s="36">
        <v>194</v>
      </c>
      <c r="T17" s="154"/>
    </row>
    <row r="18" spans="1:20" ht="12.75" customHeight="1">
      <c r="A18" s="121" t="s">
        <v>590</v>
      </c>
      <c r="B18" s="36">
        <f t="shared" si="1"/>
        <v>304</v>
      </c>
      <c r="C18" s="36">
        <v>22</v>
      </c>
      <c r="D18" s="36">
        <f>4+1+1</f>
        <v>6</v>
      </c>
      <c r="E18" s="316">
        <f>4</f>
        <v>4</v>
      </c>
      <c r="F18" s="316">
        <v>0</v>
      </c>
      <c r="G18" s="316">
        <v>0</v>
      </c>
      <c r="H18" s="316">
        <v>0</v>
      </c>
      <c r="I18" s="316">
        <f>1+1+3+1+4+2</f>
        <v>12</v>
      </c>
      <c r="J18" s="36">
        <v>20</v>
      </c>
      <c r="K18" s="316">
        <v>10</v>
      </c>
      <c r="L18" s="316">
        <v>0</v>
      </c>
      <c r="M18" s="316">
        <v>0</v>
      </c>
      <c r="N18" s="316">
        <v>1</v>
      </c>
      <c r="O18" s="316">
        <v>0</v>
      </c>
      <c r="P18" s="36">
        <v>9</v>
      </c>
      <c r="Q18" s="36">
        <v>46</v>
      </c>
      <c r="R18" s="36">
        <v>216</v>
      </c>
      <c r="T18" s="154"/>
    </row>
    <row r="19" spans="1:20" ht="12.75" customHeight="1">
      <c r="A19" s="121" t="s">
        <v>591</v>
      </c>
      <c r="B19" s="36">
        <f t="shared" si="1"/>
        <v>372</v>
      </c>
      <c r="C19" s="36">
        <v>28</v>
      </c>
      <c r="D19" s="36">
        <f>9+1</f>
        <v>10</v>
      </c>
      <c r="E19" s="316">
        <f>1</f>
        <v>1</v>
      </c>
      <c r="F19" s="316">
        <f>2+1</f>
        <v>3</v>
      </c>
      <c r="G19" s="36">
        <v>0</v>
      </c>
      <c r="H19" s="316">
        <v>0</v>
      </c>
      <c r="I19" s="36">
        <f>3+6+1+1+1+1+1</f>
        <v>14</v>
      </c>
      <c r="J19" s="36">
        <v>24</v>
      </c>
      <c r="K19" s="36">
        <v>7</v>
      </c>
      <c r="L19" s="316">
        <v>0</v>
      </c>
      <c r="M19" s="316">
        <v>0</v>
      </c>
      <c r="N19" s="316">
        <v>1</v>
      </c>
      <c r="O19" s="316">
        <v>0</v>
      </c>
      <c r="P19" s="36">
        <v>16</v>
      </c>
      <c r="Q19" s="36">
        <v>51</v>
      </c>
      <c r="R19" s="36">
        <v>269</v>
      </c>
      <c r="T19" s="154"/>
    </row>
    <row r="20" spans="1:20" ht="12.75" customHeight="1">
      <c r="A20" s="121" t="s">
        <v>550</v>
      </c>
      <c r="B20" s="36">
        <f t="shared" si="1"/>
        <v>372</v>
      </c>
      <c r="C20" s="316">
        <v>31</v>
      </c>
      <c r="D20" s="316">
        <f>3</f>
        <v>3</v>
      </c>
      <c r="E20" s="316">
        <f>8</f>
        <v>8</v>
      </c>
      <c r="F20" s="316">
        <f>2</f>
        <v>2</v>
      </c>
      <c r="G20" s="316">
        <f>2</f>
        <v>2</v>
      </c>
      <c r="H20" s="316">
        <v>0</v>
      </c>
      <c r="I20" s="316">
        <f>1+2+2+4+1+3+1+1+1</f>
        <v>16</v>
      </c>
      <c r="J20" s="316">
        <v>25</v>
      </c>
      <c r="K20" s="316">
        <v>0</v>
      </c>
      <c r="L20" s="316">
        <v>1</v>
      </c>
      <c r="M20" s="316">
        <v>0</v>
      </c>
      <c r="N20" s="316">
        <v>0</v>
      </c>
      <c r="O20" s="316">
        <v>0</v>
      </c>
      <c r="P20" s="316">
        <v>24</v>
      </c>
      <c r="Q20" s="316">
        <v>50</v>
      </c>
      <c r="R20" s="316">
        <v>266</v>
      </c>
      <c r="T20" s="154"/>
    </row>
    <row r="21" spans="1:20" ht="12.75" customHeight="1">
      <c r="A21" s="121" t="s">
        <v>551</v>
      </c>
      <c r="B21" s="36">
        <f t="shared" si="1"/>
        <v>263</v>
      </c>
      <c r="C21" s="316">
        <v>18</v>
      </c>
      <c r="D21" s="316">
        <f>4+1</f>
        <v>5</v>
      </c>
      <c r="E21" s="316">
        <v>0</v>
      </c>
      <c r="F21" s="316">
        <f>1</f>
        <v>1</v>
      </c>
      <c r="G21" s="316">
        <f>1</f>
        <v>1</v>
      </c>
      <c r="H21" s="316">
        <v>0</v>
      </c>
      <c r="I21" s="316">
        <f>1+2+2+1+1+1+1+1+1</f>
        <v>11</v>
      </c>
      <c r="J21" s="316">
        <v>20</v>
      </c>
      <c r="K21" s="316">
        <v>3</v>
      </c>
      <c r="L21" s="316">
        <v>0</v>
      </c>
      <c r="M21" s="316">
        <v>0</v>
      </c>
      <c r="N21" s="316">
        <v>3</v>
      </c>
      <c r="O21" s="316">
        <v>0</v>
      </c>
      <c r="P21" s="316">
        <v>14</v>
      </c>
      <c r="Q21" s="316">
        <v>29</v>
      </c>
      <c r="R21" s="316">
        <v>196</v>
      </c>
      <c r="T21" s="154"/>
    </row>
    <row r="22" spans="1:20" ht="12.75" customHeight="1">
      <c r="A22" s="310" t="s">
        <v>552</v>
      </c>
      <c r="B22" s="36">
        <f t="shared" si="1"/>
        <v>227</v>
      </c>
      <c r="C22" s="316">
        <v>10</v>
      </c>
      <c r="D22" s="316">
        <f>4+1</f>
        <v>5</v>
      </c>
      <c r="E22" s="316">
        <f>1</f>
        <v>1</v>
      </c>
      <c r="F22" s="316">
        <v>0</v>
      </c>
      <c r="G22" s="316">
        <v>0</v>
      </c>
      <c r="H22" s="316">
        <v>0</v>
      </c>
      <c r="I22" s="316">
        <f>2+1+1</f>
        <v>4</v>
      </c>
      <c r="J22" s="316">
        <v>9</v>
      </c>
      <c r="K22" s="316">
        <v>1</v>
      </c>
      <c r="L22" s="316">
        <v>0</v>
      </c>
      <c r="M22" s="316">
        <v>0</v>
      </c>
      <c r="N22" s="316">
        <v>1</v>
      </c>
      <c r="O22" s="316">
        <v>0</v>
      </c>
      <c r="P22" s="316">
        <v>7</v>
      </c>
      <c r="Q22" s="316">
        <v>36</v>
      </c>
      <c r="R22" s="316">
        <v>172</v>
      </c>
      <c r="T22" s="154"/>
    </row>
    <row r="23" spans="1:20" ht="12.75" customHeight="1">
      <c r="A23" s="124" t="s">
        <v>592</v>
      </c>
      <c r="B23" s="36">
        <f t="shared" si="1"/>
        <v>294</v>
      </c>
      <c r="C23" s="316">
        <v>18</v>
      </c>
      <c r="D23" s="316">
        <f>2</f>
        <v>2</v>
      </c>
      <c r="E23" s="316">
        <f>5</f>
        <v>5</v>
      </c>
      <c r="F23" s="316">
        <f>1</f>
        <v>1</v>
      </c>
      <c r="G23" s="316">
        <f>2</f>
        <v>2</v>
      </c>
      <c r="H23" s="316">
        <v>0</v>
      </c>
      <c r="I23" s="316">
        <f>3+1+1+2+1</f>
        <v>8</v>
      </c>
      <c r="J23" s="316">
        <v>16</v>
      </c>
      <c r="K23" s="316">
        <v>0</v>
      </c>
      <c r="L23" s="316">
        <v>0</v>
      </c>
      <c r="M23" s="316">
        <v>0</v>
      </c>
      <c r="N23" s="316">
        <v>2</v>
      </c>
      <c r="O23" s="316">
        <v>0</v>
      </c>
      <c r="P23" s="316">
        <v>14</v>
      </c>
      <c r="Q23" s="316">
        <v>42</v>
      </c>
      <c r="R23" s="316">
        <v>218</v>
      </c>
      <c r="T23" s="154"/>
    </row>
    <row r="24" spans="1:20" ht="12.75" customHeight="1">
      <c r="A24" s="124" t="s">
        <v>593</v>
      </c>
      <c r="B24" s="36">
        <f t="shared" si="1"/>
        <v>301</v>
      </c>
      <c r="C24" s="316">
        <v>25</v>
      </c>
      <c r="D24" s="316">
        <f>6+1</f>
        <v>7</v>
      </c>
      <c r="E24" s="316">
        <f>4</f>
        <v>4</v>
      </c>
      <c r="F24" s="316">
        <v>0</v>
      </c>
      <c r="G24" s="316">
        <f>1</f>
        <v>1</v>
      </c>
      <c r="H24" s="316">
        <v>0</v>
      </c>
      <c r="I24" s="316">
        <f>1+1+1+3+4+1+1+1</f>
        <v>13</v>
      </c>
      <c r="J24" s="316">
        <v>17</v>
      </c>
      <c r="K24" s="316">
        <v>3</v>
      </c>
      <c r="L24" s="316">
        <v>0</v>
      </c>
      <c r="M24" s="316">
        <v>0</v>
      </c>
      <c r="N24" s="316">
        <v>3</v>
      </c>
      <c r="O24" s="316">
        <v>0</v>
      </c>
      <c r="P24" s="316">
        <v>11</v>
      </c>
      <c r="Q24" s="316">
        <v>38</v>
      </c>
      <c r="R24" s="316">
        <v>221</v>
      </c>
      <c r="T24" s="154"/>
    </row>
    <row r="25" spans="1:20" s="112" customFormat="1" ht="6" customHeight="1" thickBot="1">
      <c r="A25" s="125"/>
      <c r="B25" s="127"/>
      <c r="C25" s="127"/>
      <c r="D25" s="127"/>
      <c r="E25" s="127"/>
      <c r="F25" s="127"/>
      <c r="G25" s="127"/>
      <c r="H25" s="127"/>
      <c r="I25" s="127"/>
      <c r="J25" s="127"/>
      <c r="K25" s="127"/>
      <c r="L25" s="127"/>
      <c r="M25" s="127"/>
      <c r="N25" s="127"/>
      <c r="O25" s="127"/>
      <c r="P25" s="127"/>
      <c r="Q25" s="127"/>
      <c r="R25" s="127"/>
      <c r="T25" s="317"/>
    </row>
    <row r="26" spans="1:20" ht="6" customHeight="1">
      <c r="A26" s="311"/>
      <c r="B26" s="312"/>
      <c r="C26" s="312"/>
      <c r="D26" s="312"/>
      <c r="E26" s="312"/>
      <c r="F26" s="312"/>
      <c r="G26" s="312"/>
      <c r="H26" s="312"/>
      <c r="I26" s="312"/>
      <c r="J26" s="312"/>
      <c r="K26" s="312"/>
      <c r="L26" s="312"/>
      <c r="M26" s="312"/>
      <c r="N26" s="312"/>
      <c r="O26" s="312"/>
      <c r="P26" s="312"/>
      <c r="Q26" s="312"/>
      <c r="R26" s="312"/>
    </row>
    <row r="27" spans="1:20">
      <c r="A27" t="s">
        <v>573</v>
      </c>
      <c r="D27" s="318" t="s">
        <v>594</v>
      </c>
    </row>
    <row r="28" spans="1:20">
      <c r="C28" s="120"/>
      <c r="D28" s="120"/>
      <c r="E28" s="120"/>
      <c r="F28" s="120"/>
      <c r="G28" s="120"/>
      <c r="H28" s="120"/>
      <c r="I28" s="120"/>
      <c r="J28" s="120"/>
      <c r="K28" s="120"/>
      <c r="L28" s="120"/>
      <c r="M28" s="120"/>
      <c r="N28" s="120"/>
      <c r="O28" s="120"/>
      <c r="P28" s="120"/>
      <c r="Q28" s="120"/>
      <c r="R28" s="120"/>
    </row>
    <row r="29" spans="1:20">
      <c r="B29" s="120"/>
    </row>
  </sheetData>
  <mergeCells count="7">
    <mergeCell ref="Q4:R4"/>
    <mergeCell ref="A5:A6"/>
    <mergeCell ref="B5:B6"/>
    <mergeCell ref="C5:I5"/>
    <mergeCell ref="J5:P5"/>
    <mergeCell ref="Q5:Q6"/>
    <mergeCell ref="R5:R6"/>
  </mergeCells>
  <phoneticPr fontId="2"/>
  <printOptions horizontalCentered="1"/>
  <pageMargins left="0.59055118110236227" right="0.59055118110236227" top="0.59055118110236227" bottom="0.59055118110236227" header="0.51181102362204722" footer="0.51181102362204722"/>
  <pageSetup paperSize="9" scale="8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8"/>
  <sheetViews>
    <sheetView zoomScaleNormal="100" workbookViewId="0">
      <selection activeCell="A4" sqref="A4"/>
    </sheetView>
  </sheetViews>
  <sheetFormatPr defaultRowHeight="11.25"/>
  <cols>
    <col min="1" max="1" width="12.83203125" customWidth="1"/>
    <col min="2" max="18" width="10.83203125" customWidth="1"/>
  </cols>
  <sheetData>
    <row r="1" spans="1:20" ht="14.25">
      <c r="A1" s="35" t="s">
        <v>0</v>
      </c>
    </row>
    <row r="3" spans="1:20" ht="14.25">
      <c r="A3" s="35" t="s">
        <v>556</v>
      </c>
    </row>
    <row r="4" spans="1:20" s="112" customFormat="1" ht="12" thickBot="1">
      <c r="Q4" s="519" t="s">
        <v>489</v>
      </c>
      <c r="R4" s="520"/>
    </row>
    <row r="5" spans="1:20" ht="18" customHeight="1">
      <c r="A5" s="467" t="s">
        <v>14</v>
      </c>
      <c r="B5" s="445" t="s">
        <v>557</v>
      </c>
      <c r="C5" s="445" t="s">
        <v>558</v>
      </c>
      <c r="D5" s="445"/>
      <c r="E5" s="445"/>
      <c r="F5" s="445"/>
      <c r="G5" s="445"/>
      <c r="H5" s="445"/>
      <c r="I5" s="445"/>
      <c r="J5" s="445" t="s">
        <v>559</v>
      </c>
      <c r="K5" s="484" t="s">
        <v>560</v>
      </c>
      <c r="L5" s="484" t="s">
        <v>561</v>
      </c>
      <c r="M5" s="484" t="s">
        <v>562</v>
      </c>
      <c r="N5" s="484" t="s">
        <v>563</v>
      </c>
      <c r="O5" s="484" t="s">
        <v>564</v>
      </c>
      <c r="P5" s="445" t="s">
        <v>565</v>
      </c>
      <c r="Q5" s="445" t="s">
        <v>566</v>
      </c>
      <c r="R5" s="485" t="s">
        <v>567</v>
      </c>
      <c r="S5" s="112"/>
    </row>
    <row r="6" spans="1:20" ht="18" customHeight="1">
      <c r="A6" s="453"/>
      <c r="B6" s="447"/>
      <c r="C6" s="152" t="s">
        <v>531</v>
      </c>
      <c r="D6" s="152" t="s">
        <v>568</v>
      </c>
      <c r="E6" s="152" t="s">
        <v>569</v>
      </c>
      <c r="F6" s="152" t="s">
        <v>505</v>
      </c>
      <c r="G6" s="152" t="s">
        <v>570</v>
      </c>
      <c r="H6" s="152" t="s">
        <v>571</v>
      </c>
      <c r="I6" s="152" t="s">
        <v>572</v>
      </c>
      <c r="J6" s="447"/>
      <c r="K6" s="521"/>
      <c r="L6" s="521"/>
      <c r="M6" s="521"/>
      <c r="N6" s="521"/>
      <c r="O6" s="521"/>
      <c r="P6" s="447"/>
      <c r="Q6" s="447"/>
      <c r="R6" s="451"/>
      <c r="S6" s="112"/>
    </row>
    <row r="7" spans="1:20" ht="6" customHeight="1">
      <c r="A7" s="113"/>
      <c r="J7" s="289"/>
      <c r="K7" s="305"/>
      <c r="L7" s="305"/>
      <c r="M7" s="305"/>
      <c r="N7" s="305"/>
      <c r="O7" s="305"/>
      <c r="P7" s="289"/>
      <c r="Q7" s="289"/>
      <c r="R7" s="289"/>
    </row>
    <row r="8" spans="1:20" ht="12.75" customHeight="1">
      <c r="A8" s="114" t="s">
        <v>50</v>
      </c>
      <c r="B8" s="73">
        <v>4152</v>
      </c>
      <c r="C8" s="73">
        <v>292</v>
      </c>
      <c r="D8" s="73">
        <v>70</v>
      </c>
      <c r="E8" s="73">
        <v>12</v>
      </c>
      <c r="F8" s="73">
        <v>36</v>
      </c>
      <c r="G8" s="73">
        <v>67</v>
      </c>
      <c r="H8" s="73" t="s">
        <v>37</v>
      </c>
      <c r="I8" s="73">
        <v>107</v>
      </c>
      <c r="J8" s="73">
        <v>361</v>
      </c>
      <c r="K8" s="73">
        <v>228</v>
      </c>
      <c r="L8" s="73">
        <v>372</v>
      </c>
      <c r="M8" s="73">
        <v>233</v>
      </c>
      <c r="N8" s="73">
        <v>305</v>
      </c>
      <c r="O8" s="73">
        <v>6</v>
      </c>
      <c r="P8" s="73">
        <v>243</v>
      </c>
      <c r="Q8" s="73">
        <v>196</v>
      </c>
      <c r="R8" s="73">
        <v>1916</v>
      </c>
    </row>
    <row r="9" spans="1:20" ht="12.75" customHeight="1">
      <c r="A9" s="114">
        <v>25</v>
      </c>
      <c r="B9" s="73">
        <v>4032</v>
      </c>
      <c r="C9" s="73">
        <v>261</v>
      </c>
      <c r="D9" s="73">
        <v>48</v>
      </c>
      <c r="E9" s="73">
        <v>8</v>
      </c>
      <c r="F9" s="73">
        <v>29</v>
      </c>
      <c r="G9" s="73">
        <v>61</v>
      </c>
      <c r="H9" s="306">
        <v>1</v>
      </c>
      <c r="I9" s="73">
        <v>114</v>
      </c>
      <c r="J9" s="73">
        <v>363</v>
      </c>
      <c r="K9" s="73">
        <v>215</v>
      </c>
      <c r="L9" s="73">
        <v>352</v>
      </c>
      <c r="M9" s="73">
        <v>242</v>
      </c>
      <c r="N9" s="73">
        <v>240</v>
      </c>
      <c r="O9" s="73">
        <v>1</v>
      </c>
      <c r="P9" s="73">
        <v>219</v>
      </c>
      <c r="Q9" s="73">
        <v>196</v>
      </c>
      <c r="R9" s="73">
        <v>1943</v>
      </c>
    </row>
    <row r="10" spans="1:20" ht="12.75" customHeight="1">
      <c r="A10" s="114">
        <v>26</v>
      </c>
      <c r="B10" s="73">
        <v>3754</v>
      </c>
      <c r="C10" s="73">
        <v>232</v>
      </c>
      <c r="D10" s="73">
        <v>49</v>
      </c>
      <c r="E10" s="73">
        <v>3</v>
      </c>
      <c r="F10" s="73">
        <v>23</v>
      </c>
      <c r="G10" s="73">
        <v>58</v>
      </c>
      <c r="H10" s="73">
        <v>1</v>
      </c>
      <c r="I10" s="73">
        <v>98</v>
      </c>
      <c r="J10" s="73">
        <v>390</v>
      </c>
      <c r="K10" s="73">
        <v>209</v>
      </c>
      <c r="L10" s="73">
        <v>292</v>
      </c>
      <c r="M10" s="73">
        <v>239</v>
      </c>
      <c r="N10" s="73">
        <v>202</v>
      </c>
      <c r="O10" s="73">
        <v>2</v>
      </c>
      <c r="P10" s="73">
        <v>225</v>
      </c>
      <c r="Q10" s="73">
        <v>163</v>
      </c>
      <c r="R10" s="73">
        <v>1800</v>
      </c>
    </row>
    <row r="11" spans="1:20" ht="12.75" customHeight="1">
      <c r="A11" s="114">
        <v>27</v>
      </c>
      <c r="B11" s="73">
        <v>4175</v>
      </c>
      <c r="C11" s="73">
        <v>297</v>
      </c>
      <c r="D11" s="73">
        <v>51</v>
      </c>
      <c r="E11" s="73">
        <v>20</v>
      </c>
      <c r="F11" s="73">
        <v>26</v>
      </c>
      <c r="G11" s="73">
        <v>64</v>
      </c>
      <c r="H11" s="73">
        <v>1</v>
      </c>
      <c r="I11" s="73">
        <v>135</v>
      </c>
      <c r="J11" s="73">
        <v>439</v>
      </c>
      <c r="K11" s="73">
        <v>215</v>
      </c>
      <c r="L11" s="73">
        <v>287</v>
      </c>
      <c r="M11" s="73">
        <v>226</v>
      </c>
      <c r="N11" s="73">
        <v>169</v>
      </c>
      <c r="O11" s="73">
        <v>4</v>
      </c>
      <c r="P11" s="73">
        <v>212</v>
      </c>
      <c r="Q11" s="73">
        <v>202</v>
      </c>
      <c r="R11" s="73">
        <v>2124</v>
      </c>
    </row>
    <row r="12" spans="1:20" s="75" customFormat="1" ht="12.75" customHeight="1">
      <c r="A12" s="116">
        <v>28</v>
      </c>
      <c r="B12" s="307">
        <f>SUM(B13:B24)</f>
        <v>3628</v>
      </c>
      <c r="C12" s="307">
        <f t="shared" ref="C12:R12" si="0">SUM(C13:C24)</f>
        <v>290</v>
      </c>
      <c r="D12" s="307">
        <f t="shared" si="0"/>
        <v>46</v>
      </c>
      <c r="E12" s="307">
        <f t="shared" si="0"/>
        <v>4</v>
      </c>
      <c r="F12" s="307">
        <f t="shared" si="0"/>
        <v>23</v>
      </c>
      <c r="G12" s="307">
        <f t="shared" si="0"/>
        <v>47</v>
      </c>
      <c r="H12" s="307">
        <f t="shared" si="0"/>
        <v>1</v>
      </c>
      <c r="I12" s="307">
        <f t="shared" si="0"/>
        <v>169</v>
      </c>
      <c r="J12" s="307">
        <f t="shared" si="0"/>
        <v>346</v>
      </c>
      <c r="K12" s="307">
        <f t="shared" si="0"/>
        <v>201</v>
      </c>
      <c r="L12" s="307">
        <f t="shared" si="0"/>
        <v>285</v>
      </c>
      <c r="M12" s="307">
        <f t="shared" si="0"/>
        <v>217</v>
      </c>
      <c r="N12" s="307">
        <f t="shared" si="0"/>
        <v>172</v>
      </c>
      <c r="O12" s="307">
        <f t="shared" si="0"/>
        <v>4</v>
      </c>
      <c r="P12" s="307">
        <f t="shared" si="0"/>
        <v>222</v>
      </c>
      <c r="Q12" s="307">
        <f t="shared" si="0"/>
        <v>178</v>
      </c>
      <c r="R12" s="307">
        <f t="shared" si="0"/>
        <v>1713</v>
      </c>
      <c r="T12" s="308"/>
    </row>
    <row r="13" spans="1:20" ht="18" customHeight="1">
      <c r="A13" s="118" t="s">
        <v>547</v>
      </c>
      <c r="B13" s="306">
        <f>C13+J13+K13+L13+M13+N13+O13+P13+Q13+R13</f>
        <v>274</v>
      </c>
      <c r="C13" s="306">
        <v>20</v>
      </c>
      <c r="D13" s="306">
        <v>4</v>
      </c>
      <c r="E13" s="306">
        <v>1</v>
      </c>
      <c r="F13" s="306">
        <v>2</v>
      </c>
      <c r="G13" s="306">
        <v>0</v>
      </c>
      <c r="H13" s="306">
        <v>1</v>
      </c>
      <c r="I13" s="306">
        <v>12</v>
      </c>
      <c r="J13" s="306">
        <v>21</v>
      </c>
      <c r="K13" s="306">
        <v>19</v>
      </c>
      <c r="L13" s="306">
        <v>20</v>
      </c>
      <c r="M13" s="306">
        <v>20</v>
      </c>
      <c r="N13" s="306">
        <v>14</v>
      </c>
      <c r="O13" s="306">
        <v>1</v>
      </c>
      <c r="P13" s="306">
        <v>15</v>
      </c>
      <c r="Q13" s="306">
        <v>17</v>
      </c>
      <c r="R13" s="306">
        <v>127</v>
      </c>
      <c r="S13" s="120"/>
      <c r="T13" s="309"/>
    </row>
    <row r="14" spans="1:20" ht="12.75" customHeight="1">
      <c r="A14" s="121" t="s">
        <v>548</v>
      </c>
      <c r="B14" s="306">
        <f t="shared" ref="B14:B24" si="1">C14+J14+K14+L14+M14+N14+O14+P14+Q14+R14</f>
        <v>292</v>
      </c>
      <c r="C14" s="306">
        <v>27</v>
      </c>
      <c r="D14" s="306">
        <v>6</v>
      </c>
      <c r="E14" s="306">
        <v>0</v>
      </c>
      <c r="F14" s="306">
        <v>1</v>
      </c>
      <c r="G14" s="306">
        <v>6</v>
      </c>
      <c r="H14" s="306">
        <v>0</v>
      </c>
      <c r="I14" s="306">
        <v>14</v>
      </c>
      <c r="J14" s="306">
        <v>31</v>
      </c>
      <c r="K14" s="306">
        <v>19</v>
      </c>
      <c r="L14" s="306">
        <v>31</v>
      </c>
      <c r="M14" s="306">
        <v>14</v>
      </c>
      <c r="N14" s="306">
        <v>13</v>
      </c>
      <c r="O14" s="306">
        <v>0</v>
      </c>
      <c r="P14" s="306">
        <v>12</v>
      </c>
      <c r="Q14" s="306">
        <v>18</v>
      </c>
      <c r="R14" s="306">
        <v>127</v>
      </c>
      <c r="T14" s="120"/>
    </row>
    <row r="15" spans="1:20" ht="12.75" customHeight="1">
      <c r="A15" s="121" t="s">
        <v>120</v>
      </c>
      <c r="B15" s="306">
        <f t="shared" si="1"/>
        <v>350</v>
      </c>
      <c r="C15" s="306">
        <v>27</v>
      </c>
      <c r="D15" s="306">
        <v>8</v>
      </c>
      <c r="E15" s="306">
        <v>0</v>
      </c>
      <c r="F15" s="306">
        <v>3</v>
      </c>
      <c r="G15" s="306">
        <v>4</v>
      </c>
      <c r="H15" s="306">
        <v>0</v>
      </c>
      <c r="I15" s="306">
        <v>12</v>
      </c>
      <c r="J15" s="306">
        <v>35</v>
      </c>
      <c r="K15" s="306">
        <v>17</v>
      </c>
      <c r="L15" s="306">
        <v>28</v>
      </c>
      <c r="M15" s="306">
        <v>19</v>
      </c>
      <c r="N15" s="306">
        <v>17</v>
      </c>
      <c r="O15" s="306">
        <v>0</v>
      </c>
      <c r="P15" s="306">
        <v>14</v>
      </c>
      <c r="Q15" s="306">
        <v>22</v>
      </c>
      <c r="R15" s="306">
        <v>171</v>
      </c>
    </row>
    <row r="16" spans="1:20" ht="12.75" customHeight="1">
      <c r="A16" s="121" t="s">
        <v>121</v>
      </c>
      <c r="B16" s="306">
        <f t="shared" si="1"/>
        <v>323</v>
      </c>
      <c r="C16" s="306">
        <v>31</v>
      </c>
      <c r="D16" s="306">
        <v>3</v>
      </c>
      <c r="E16" s="306">
        <v>0</v>
      </c>
      <c r="F16" s="306">
        <v>3</v>
      </c>
      <c r="G16" s="306">
        <v>4</v>
      </c>
      <c r="H16" s="306">
        <v>0</v>
      </c>
      <c r="I16" s="306">
        <v>21</v>
      </c>
      <c r="J16" s="306">
        <v>28</v>
      </c>
      <c r="K16" s="306">
        <v>16</v>
      </c>
      <c r="L16" s="306">
        <v>26</v>
      </c>
      <c r="M16" s="306">
        <v>22</v>
      </c>
      <c r="N16" s="306">
        <v>14</v>
      </c>
      <c r="O16" s="306">
        <v>0</v>
      </c>
      <c r="P16" s="306">
        <v>25</v>
      </c>
      <c r="Q16" s="306">
        <v>15</v>
      </c>
      <c r="R16" s="306">
        <v>146</v>
      </c>
    </row>
    <row r="17" spans="1:18" ht="12.75" customHeight="1">
      <c r="A17" s="121" t="s">
        <v>122</v>
      </c>
      <c r="B17" s="306">
        <f t="shared" si="1"/>
        <v>272</v>
      </c>
      <c r="C17" s="306">
        <v>22</v>
      </c>
      <c r="D17" s="306">
        <v>3</v>
      </c>
      <c r="E17" s="306">
        <v>0</v>
      </c>
      <c r="F17" s="306">
        <v>1</v>
      </c>
      <c r="G17" s="306">
        <v>5</v>
      </c>
      <c r="H17" s="306">
        <v>0</v>
      </c>
      <c r="I17" s="306">
        <v>13</v>
      </c>
      <c r="J17" s="306">
        <v>26</v>
      </c>
      <c r="K17" s="306">
        <v>13</v>
      </c>
      <c r="L17" s="306">
        <v>14</v>
      </c>
      <c r="M17" s="306">
        <v>11</v>
      </c>
      <c r="N17" s="306">
        <v>16</v>
      </c>
      <c r="O17" s="306">
        <v>1</v>
      </c>
      <c r="P17" s="306">
        <v>19</v>
      </c>
      <c r="Q17" s="306">
        <v>14</v>
      </c>
      <c r="R17" s="306">
        <v>136</v>
      </c>
    </row>
    <row r="18" spans="1:18" ht="12.75" customHeight="1">
      <c r="A18" s="121" t="s">
        <v>123</v>
      </c>
      <c r="B18" s="306">
        <f t="shared" si="1"/>
        <v>325</v>
      </c>
      <c r="C18" s="306">
        <v>21</v>
      </c>
      <c r="D18" s="306">
        <v>4</v>
      </c>
      <c r="E18" s="306">
        <v>0</v>
      </c>
      <c r="F18" s="306">
        <v>1</v>
      </c>
      <c r="G18" s="306">
        <v>3</v>
      </c>
      <c r="H18" s="306">
        <v>0</v>
      </c>
      <c r="I18" s="306">
        <v>13</v>
      </c>
      <c r="J18" s="306">
        <v>29</v>
      </c>
      <c r="K18" s="306">
        <v>17</v>
      </c>
      <c r="L18" s="306">
        <v>27</v>
      </c>
      <c r="M18" s="306">
        <v>21</v>
      </c>
      <c r="N18" s="306">
        <v>14</v>
      </c>
      <c r="O18" s="306">
        <v>0</v>
      </c>
      <c r="P18" s="306">
        <v>26</v>
      </c>
      <c r="Q18" s="306">
        <v>14</v>
      </c>
      <c r="R18" s="306">
        <v>156</v>
      </c>
    </row>
    <row r="19" spans="1:18" ht="12.75" customHeight="1">
      <c r="A19" s="121" t="s">
        <v>549</v>
      </c>
      <c r="B19" s="306">
        <f t="shared" si="1"/>
        <v>348</v>
      </c>
      <c r="C19" s="306">
        <v>32</v>
      </c>
      <c r="D19" s="306">
        <v>3</v>
      </c>
      <c r="E19" s="306">
        <v>0</v>
      </c>
      <c r="F19" s="306">
        <v>3</v>
      </c>
      <c r="G19" s="306">
        <v>5</v>
      </c>
      <c r="H19" s="306">
        <v>0</v>
      </c>
      <c r="I19" s="306">
        <v>21</v>
      </c>
      <c r="J19" s="306">
        <v>33</v>
      </c>
      <c r="K19" s="306">
        <v>20</v>
      </c>
      <c r="L19" s="306">
        <v>30</v>
      </c>
      <c r="M19" s="306">
        <v>21</v>
      </c>
      <c r="N19" s="306">
        <v>14</v>
      </c>
      <c r="O19" s="306">
        <v>0</v>
      </c>
      <c r="P19" s="306">
        <v>26</v>
      </c>
      <c r="Q19" s="306">
        <v>16</v>
      </c>
      <c r="R19" s="306">
        <v>156</v>
      </c>
    </row>
    <row r="20" spans="1:18" ht="12.75" customHeight="1">
      <c r="A20" s="121" t="s">
        <v>550</v>
      </c>
      <c r="B20" s="306">
        <f t="shared" si="1"/>
        <v>336</v>
      </c>
      <c r="C20" s="306">
        <v>27</v>
      </c>
      <c r="D20" s="306">
        <v>4</v>
      </c>
      <c r="E20" s="306">
        <v>0</v>
      </c>
      <c r="F20" s="306">
        <v>2</v>
      </c>
      <c r="G20" s="306">
        <v>4</v>
      </c>
      <c r="H20" s="306">
        <v>0</v>
      </c>
      <c r="I20" s="306">
        <v>17</v>
      </c>
      <c r="J20" s="306">
        <v>34</v>
      </c>
      <c r="K20" s="306">
        <v>14</v>
      </c>
      <c r="L20" s="306">
        <v>27</v>
      </c>
      <c r="M20" s="306">
        <v>23</v>
      </c>
      <c r="N20" s="306">
        <v>13</v>
      </c>
      <c r="O20" s="306">
        <v>1</v>
      </c>
      <c r="P20" s="306">
        <v>29</v>
      </c>
      <c r="Q20" s="306">
        <v>16</v>
      </c>
      <c r="R20" s="306">
        <v>152</v>
      </c>
    </row>
    <row r="21" spans="1:18" ht="12.75" customHeight="1">
      <c r="A21" s="121" t="s">
        <v>551</v>
      </c>
      <c r="B21" s="306">
        <f t="shared" si="1"/>
        <v>276</v>
      </c>
      <c r="C21" s="306">
        <v>21</v>
      </c>
      <c r="D21" s="306">
        <v>2</v>
      </c>
      <c r="E21" s="306">
        <v>0</v>
      </c>
      <c r="F21" s="306">
        <v>2</v>
      </c>
      <c r="G21" s="306">
        <v>5</v>
      </c>
      <c r="H21" s="306">
        <v>0</v>
      </c>
      <c r="I21" s="306">
        <v>12</v>
      </c>
      <c r="J21" s="306">
        <v>28</v>
      </c>
      <c r="K21" s="306">
        <v>14</v>
      </c>
      <c r="L21" s="306">
        <v>20</v>
      </c>
      <c r="M21" s="306">
        <v>15</v>
      </c>
      <c r="N21" s="306">
        <v>13</v>
      </c>
      <c r="O21" s="306">
        <v>0</v>
      </c>
      <c r="P21" s="306">
        <v>11</v>
      </c>
      <c r="Q21" s="306">
        <v>11</v>
      </c>
      <c r="R21" s="306">
        <v>143</v>
      </c>
    </row>
    <row r="22" spans="1:18" ht="12.75" customHeight="1">
      <c r="A22" s="310" t="s">
        <v>552</v>
      </c>
      <c r="B22" s="306">
        <f t="shared" si="1"/>
        <v>256</v>
      </c>
      <c r="C22" s="306">
        <v>13</v>
      </c>
      <c r="D22" s="306">
        <v>1</v>
      </c>
      <c r="E22" s="306">
        <v>0</v>
      </c>
      <c r="F22" s="306">
        <v>0</v>
      </c>
      <c r="G22" s="306">
        <v>4</v>
      </c>
      <c r="H22" s="306">
        <v>0</v>
      </c>
      <c r="I22" s="306">
        <v>8</v>
      </c>
      <c r="J22" s="306">
        <v>26</v>
      </c>
      <c r="K22" s="306">
        <v>15</v>
      </c>
      <c r="L22" s="306">
        <v>19</v>
      </c>
      <c r="M22" s="306">
        <v>17</v>
      </c>
      <c r="N22" s="306">
        <v>16</v>
      </c>
      <c r="O22" s="306">
        <v>0</v>
      </c>
      <c r="P22" s="306">
        <v>14</v>
      </c>
      <c r="Q22" s="306">
        <v>11</v>
      </c>
      <c r="R22" s="306">
        <v>125</v>
      </c>
    </row>
    <row r="23" spans="1:18" ht="12.75" customHeight="1">
      <c r="A23" s="124" t="s">
        <v>553</v>
      </c>
      <c r="B23" s="306">
        <f t="shared" si="1"/>
        <v>262</v>
      </c>
      <c r="C23" s="306">
        <v>22</v>
      </c>
      <c r="D23" s="306">
        <v>2</v>
      </c>
      <c r="E23" s="306">
        <v>0</v>
      </c>
      <c r="F23" s="306">
        <v>3</v>
      </c>
      <c r="G23" s="306">
        <v>4</v>
      </c>
      <c r="H23" s="306">
        <v>0</v>
      </c>
      <c r="I23" s="306">
        <v>13</v>
      </c>
      <c r="J23" s="306">
        <v>25</v>
      </c>
      <c r="K23" s="306">
        <v>18</v>
      </c>
      <c r="L23" s="306">
        <v>22</v>
      </c>
      <c r="M23" s="306">
        <v>13</v>
      </c>
      <c r="N23" s="306">
        <v>15</v>
      </c>
      <c r="O23" s="306">
        <v>0</v>
      </c>
      <c r="P23" s="306">
        <v>8</v>
      </c>
      <c r="Q23" s="306">
        <v>10</v>
      </c>
      <c r="R23" s="306">
        <v>129</v>
      </c>
    </row>
    <row r="24" spans="1:18" ht="12.75" customHeight="1">
      <c r="A24" s="124" t="s">
        <v>554</v>
      </c>
      <c r="B24" s="306">
        <f t="shared" si="1"/>
        <v>314</v>
      </c>
      <c r="C24" s="306">
        <v>27</v>
      </c>
      <c r="D24" s="306">
        <v>6</v>
      </c>
      <c r="E24" s="306">
        <v>3</v>
      </c>
      <c r="F24" s="306">
        <v>2</v>
      </c>
      <c r="G24" s="306">
        <v>3</v>
      </c>
      <c r="H24" s="306">
        <v>0</v>
      </c>
      <c r="I24" s="306">
        <v>13</v>
      </c>
      <c r="J24" s="306">
        <v>30</v>
      </c>
      <c r="K24" s="306">
        <v>19</v>
      </c>
      <c r="L24" s="306">
        <v>21</v>
      </c>
      <c r="M24" s="306">
        <v>21</v>
      </c>
      <c r="N24" s="306">
        <v>13</v>
      </c>
      <c r="O24" s="306">
        <v>1</v>
      </c>
      <c r="P24" s="306">
        <v>23</v>
      </c>
      <c r="Q24" s="306">
        <v>14</v>
      </c>
      <c r="R24" s="306">
        <v>145</v>
      </c>
    </row>
    <row r="25" spans="1:18" s="112" customFormat="1" ht="6" customHeight="1" thickBot="1">
      <c r="A25" s="125"/>
      <c r="B25" s="126"/>
      <c r="C25" s="127"/>
      <c r="D25" s="127"/>
      <c r="E25" s="127"/>
      <c r="F25" s="127"/>
      <c r="G25" s="127"/>
      <c r="H25" s="127"/>
      <c r="I25" s="127"/>
      <c r="J25" s="127"/>
      <c r="K25" s="127"/>
      <c r="L25" s="127"/>
      <c r="M25" s="127"/>
      <c r="N25" s="127"/>
      <c r="O25" s="127"/>
      <c r="P25" s="127"/>
      <c r="Q25" s="127"/>
      <c r="R25" s="127"/>
    </row>
    <row r="26" spans="1:18" ht="6" customHeight="1">
      <c r="A26" s="311"/>
      <c r="B26" s="191"/>
      <c r="C26" s="191"/>
      <c r="D26" s="191"/>
      <c r="E26" s="191"/>
      <c r="F26" s="191"/>
      <c r="G26" s="191"/>
      <c r="H26" s="312"/>
      <c r="I26" s="191"/>
      <c r="J26" s="312"/>
      <c r="K26" s="312"/>
      <c r="L26" s="312"/>
      <c r="M26" s="312"/>
      <c r="N26" s="312"/>
      <c r="O26" s="312"/>
      <c r="P26" s="312"/>
      <c r="Q26" s="312"/>
      <c r="R26" s="312"/>
    </row>
    <row r="27" spans="1:18">
      <c r="A27" t="s">
        <v>573</v>
      </c>
      <c r="D27" s="128" t="s">
        <v>574</v>
      </c>
    </row>
    <row r="28" spans="1:18">
      <c r="C28" s="276"/>
      <c r="D28" s="276"/>
      <c r="E28" s="276"/>
      <c r="F28" s="276"/>
      <c r="G28" s="276"/>
      <c r="H28" s="276"/>
      <c r="I28" s="276"/>
      <c r="J28" s="120"/>
      <c r="K28" s="120"/>
      <c r="L28" s="120"/>
      <c r="M28" s="120"/>
      <c r="N28" s="120"/>
      <c r="O28" s="120"/>
      <c r="P28" s="120"/>
      <c r="Q28" s="120"/>
      <c r="R28" s="120"/>
    </row>
  </sheetData>
  <mergeCells count="13">
    <mergeCell ref="P5:P6"/>
    <mergeCell ref="Q5:Q6"/>
    <mergeCell ref="R5:R6"/>
    <mergeCell ref="Q4:R4"/>
    <mergeCell ref="A5:A6"/>
    <mergeCell ref="B5:B6"/>
    <mergeCell ref="C5:I5"/>
    <mergeCell ref="J5:J6"/>
    <mergeCell ref="K5:K6"/>
    <mergeCell ref="L5:L6"/>
    <mergeCell ref="M5:M6"/>
    <mergeCell ref="N5:N6"/>
    <mergeCell ref="O5:O6"/>
  </mergeCells>
  <phoneticPr fontId="2"/>
  <pageMargins left="0.59055118110236227" right="0.59055118110236227" top="0.59055118110236227" bottom="0.59055118110236227" header="0.51181102362204722" footer="0.51181102362204722"/>
  <pageSetup paperSize="9" scale="83"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
  <sheetViews>
    <sheetView zoomScaleNormal="85" workbookViewId="0">
      <selection activeCell="A27" sqref="A27"/>
    </sheetView>
  </sheetViews>
  <sheetFormatPr defaultRowHeight="11.25"/>
  <cols>
    <col min="1" max="1" width="12.83203125" customWidth="1"/>
    <col min="2" max="7" width="10.83203125" customWidth="1"/>
    <col min="8" max="8" width="12" customWidth="1"/>
    <col min="9" max="18" width="10.83203125" customWidth="1"/>
  </cols>
  <sheetData>
    <row r="1" spans="1:20" ht="14.25">
      <c r="A1" s="35" t="s">
        <v>0</v>
      </c>
    </row>
    <row r="3" spans="1:20" ht="14.25">
      <c r="A3" s="35" t="s">
        <v>527</v>
      </c>
    </row>
    <row r="4" spans="1:20" ht="12" thickBot="1">
      <c r="Q4" s="522" t="s">
        <v>528</v>
      </c>
      <c r="R4" s="520"/>
    </row>
    <row r="5" spans="1:20" ht="13.5" customHeight="1">
      <c r="A5" s="467" t="s">
        <v>14</v>
      </c>
      <c r="B5" s="523" t="s">
        <v>529</v>
      </c>
      <c r="C5" s="524"/>
      <c r="D5" s="524"/>
      <c r="E5" s="524"/>
      <c r="F5" s="524"/>
      <c r="G5" s="524"/>
      <c r="H5" s="524"/>
      <c r="I5" s="524"/>
      <c r="J5" s="524"/>
      <c r="K5" s="524"/>
      <c r="L5" s="524"/>
      <c r="M5" s="524"/>
      <c r="N5" s="524"/>
      <c r="O5" s="524"/>
      <c r="P5" s="525"/>
      <c r="Q5" s="526" t="s">
        <v>530</v>
      </c>
      <c r="R5" s="527"/>
    </row>
    <row r="6" spans="1:20" ht="22.5">
      <c r="A6" s="453"/>
      <c r="B6" s="152" t="s">
        <v>531</v>
      </c>
      <c r="C6" s="152" t="s">
        <v>532</v>
      </c>
      <c r="D6" s="152" t="s">
        <v>533</v>
      </c>
      <c r="E6" s="152" t="s">
        <v>534</v>
      </c>
      <c r="F6" s="152" t="s">
        <v>535</v>
      </c>
      <c r="G6" s="152" t="s">
        <v>418</v>
      </c>
      <c r="H6" s="37" t="s">
        <v>536</v>
      </c>
      <c r="I6" s="299" t="s">
        <v>537</v>
      </c>
      <c r="J6" s="299" t="s">
        <v>538</v>
      </c>
      <c r="K6" s="300" t="s">
        <v>539</v>
      </c>
      <c r="L6" s="300" t="s">
        <v>540</v>
      </c>
      <c r="M6" s="300" t="s">
        <v>541</v>
      </c>
      <c r="N6" s="300" t="s">
        <v>542</v>
      </c>
      <c r="O6" s="301" t="s">
        <v>543</v>
      </c>
      <c r="P6" s="300" t="s">
        <v>544</v>
      </c>
      <c r="Q6" s="300" t="s">
        <v>545</v>
      </c>
      <c r="R6" s="302" t="s">
        <v>546</v>
      </c>
    </row>
    <row r="7" spans="1:20" ht="6" customHeight="1">
      <c r="A7" s="113"/>
      <c r="I7" s="112"/>
      <c r="J7" s="112"/>
      <c r="K7" s="112"/>
      <c r="L7" s="112"/>
      <c r="M7" s="112"/>
      <c r="N7" s="112"/>
      <c r="O7" s="112"/>
      <c r="P7" s="112"/>
    </row>
    <row r="8" spans="1:20" ht="12.75" customHeight="1">
      <c r="A8" s="114" t="s">
        <v>50</v>
      </c>
      <c r="B8" s="115">
        <v>77531</v>
      </c>
      <c r="C8" s="115">
        <v>10970</v>
      </c>
      <c r="D8" s="115">
        <v>6594</v>
      </c>
      <c r="E8" s="115">
        <v>2882</v>
      </c>
      <c r="F8" s="115">
        <v>1927</v>
      </c>
      <c r="G8" s="115">
        <v>2872</v>
      </c>
      <c r="H8" s="115">
        <v>2655</v>
      </c>
      <c r="I8" s="122">
        <v>2217</v>
      </c>
      <c r="J8" s="122">
        <v>1247</v>
      </c>
      <c r="K8" s="122">
        <v>650</v>
      </c>
      <c r="L8" s="122">
        <v>120</v>
      </c>
      <c r="M8" s="122">
        <v>7169</v>
      </c>
      <c r="N8" s="122">
        <v>25183</v>
      </c>
      <c r="O8" s="122">
        <v>2809</v>
      </c>
      <c r="P8" s="122">
        <v>10236</v>
      </c>
      <c r="Q8" s="115">
        <v>20872</v>
      </c>
      <c r="R8" s="115">
        <v>3234</v>
      </c>
    </row>
    <row r="9" spans="1:20" ht="12.75" customHeight="1">
      <c r="A9" s="114">
        <v>25</v>
      </c>
      <c r="B9" s="115">
        <v>75262</v>
      </c>
      <c r="C9" s="115">
        <v>11962</v>
      </c>
      <c r="D9" s="115">
        <v>6739</v>
      </c>
      <c r="E9" s="115">
        <v>2380</v>
      </c>
      <c r="F9" s="115">
        <v>3397</v>
      </c>
      <c r="G9" s="115">
        <v>2899</v>
      </c>
      <c r="H9" s="115">
        <v>1831</v>
      </c>
      <c r="I9" s="122">
        <v>2161</v>
      </c>
      <c r="J9" s="122">
        <v>1179</v>
      </c>
      <c r="K9" s="122">
        <v>422</v>
      </c>
      <c r="L9" s="122">
        <v>107</v>
      </c>
      <c r="M9" s="122">
        <v>7034</v>
      </c>
      <c r="N9" s="122">
        <v>25256</v>
      </c>
      <c r="O9" s="122">
        <v>2307</v>
      </c>
      <c r="P9" s="122">
        <v>7588</v>
      </c>
      <c r="Q9" s="115">
        <v>21446</v>
      </c>
      <c r="R9" s="115">
        <v>3443</v>
      </c>
    </row>
    <row r="10" spans="1:20" ht="12.75" customHeight="1">
      <c r="A10" s="114">
        <v>26</v>
      </c>
      <c r="B10" s="115">
        <v>57308</v>
      </c>
      <c r="C10" s="115">
        <v>7561</v>
      </c>
      <c r="D10" s="115">
        <v>5151</v>
      </c>
      <c r="E10" s="115">
        <v>2059</v>
      </c>
      <c r="F10" s="115">
        <v>3603</v>
      </c>
      <c r="G10" s="115">
        <v>1996</v>
      </c>
      <c r="H10" s="115">
        <v>788</v>
      </c>
      <c r="I10" s="122">
        <v>1408</v>
      </c>
      <c r="J10" s="122">
        <v>897</v>
      </c>
      <c r="K10" s="122">
        <v>511</v>
      </c>
      <c r="L10" s="122">
        <v>111</v>
      </c>
      <c r="M10" s="122">
        <v>8054</v>
      </c>
      <c r="N10" s="122">
        <v>14117</v>
      </c>
      <c r="O10" s="122">
        <v>2127</v>
      </c>
      <c r="P10" s="122">
        <v>8925</v>
      </c>
      <c r="Q10" s="115">
        <v>21238</v>
      </c>
      <c r="R10" s="115">
        <v>3277</v>
      </c>
    </row>
    <row r="11" spans="1:20" ht="12.75" customHeight="1">
      <c r="A11" s="114">
        <v>27</v>
      </c>
      <c r="B11" s="122">
        <v>59074</v>
      </c>
      <c r="C11" s="122">
        <v>7515</v>
      </c>
      <c r="D11" s="122">
        <v>5752</v>
      </c>
      <c r="E11" s="122">
        <v>2285</v>
      </c>
      <c r="F11" s="122">
        <v>4879</v>
      </c>
      <c r="G11" s="122">
        <v>1784</v>
      </c>
      <c r="H11" s="122">
        <v>1283</v>
      </c>
      <c r="I11" s="122">
        <v>1535</v>
      </c>
      <c r="J11" s="122">
        <v>931</v>
      </c>
      <c r="K11" s="122">
        <v>708</v>
      </c>
      <c r="L11" s="122">
        <v>146</v>
      </c>
      <c r="M11" s="122">
        <v>8732</v>
      </c>
      <c r="N11" s="122">
        <v>14415</v>
      </c>
      <c r="O11" s="122">
        <v>2136</v>
      </c>
      <c r="P11" s="122">
        <v>6973</v>
      </c>
      <c r="Q11" s="115">
        <v>21873</v>
      </c>
      <c r="R11" s="115">
        <v>3243</v>
      </c>
    </row>
    <row r="12" spans="1:20" s="75" customFormat="1" ht="12.75" customHeight="1">
      <c r="A12" s="116">
        <v>28</v>
      </c>
      <c r="B12" s="153">
        <f>SUM(C12:P12)</f>
        <v>58536</v>
      </c>
      <c r="C12" s="153">
        <f>SUM(C13:C24)</f>
        <v>7606</v>
      </c>
      <c r="D12" s="153">
        <f t="shared" ref="D12:P12" si="0">SUM(D13:D24)</f>
        <v>4269</v>
      </c>
      <c r="E12" s="153">
        <f t="shared" si="0"/>
        <v>1630</v>
      </c>
      <c r="F12" s="153">
        <f t="shared" si="0"/>
        <v>3822</v>
      </c>
      <c r="G12" s="153">
        <f t="shared" si="0"/>
        <v>2132</v>
      </c>
      <c r="H12" s="153">
        <f t="shared" si="0"/>
        <v>1046</v>
      </c>
      <c r="I12" s="153">
        <f t="shared" si="0"/>
        <v>1546</v>
      </c>
      <c r="J12" s="153">
        <f t="shared" si="0"/>
        <v>732</v>
      </c>
      <c r="K12" s="153">
        <f t="shared" si="0"/>
        <v>399</v>
      </c>
      <c r="L12" s="153">
        <f t="shared" si="0"/>
        <v>47</v>
      </c>
      <c r="M12" s="153">
        <f t="shared" si="0"/>
        <v>8192</v>
      </c>
      <c r="N12" s="153">
        <f t="shared" si="0"/>
        <v>17930</v>
      </c>
      <c r="O12" s="153">
        <f t="shared" si="0"/>
        <v>1975</v>
      </c>
      <c r="P12" s="153">
        <f t="shared" si="0"/>
        <v>7210</v>
      </c>
      <c r="Q12" s="153">
        <f>SUM(Q13:Q18)</f>
        <v>10113</v>
      </c>
      <c r="R12" s="153">
        <f>SUM(R13:R24)</f>
        <v>3427</v>
      </c>
      <c r="S12" s="194"/>
      <c r="T12" s="194"/>
    </row>
    <row r="13" spans="1:20" ht="18" customHeight="1">
      <c r="A13" s="118" t="s">
        <v>547</v>
      </c>
      <c r="B13" s="153">
        <f t="shared" ref="B13:B24" si="1">SUM(C13:P13)</f>
        <v>4240</v>
      </c>
      <c r="C13" s="303">
        <v>393</v>
      </c>
      <c r="D13" s="304">
        <v>462</v>
      </c>
      <c r="E13" s="304">
        <v>239</v>
      </c>
      <c r="F13" s="304">
        <v>335</v>
      </c>
      <c r="G13" s="304">
        <v>170</v>
      </c>
      <c r="H13" s="304">
        <v>94</v>
      </c>
      <c r="I13" s="304">
        <v>140</v>
      </c>
      <c r="J13" s="304">
        <v>61</v>
      </c>
      <c r="K13" s="304">
        <v>61</v>
      </c>
      <c r="L13" s="304">
        <v>0</v>
      </c>
      <c r="M13" s="304">
        <v>708</v>
      </c>
      <c r="N13" s="304">
        <v>1160</v>
      </c>
      <c r="O13" s="304">
        <v>147</v>
      </c>
      <c r="P13" s="304">
        <v>270</v>
      </c>
      <c r="Q13" s="122">
        <v>2097</v>
      </c>
      <c r="R13" s="122">
        <v>421</v>
      </c>
      <c r="S13" s="128"/>
      <c r="T13" s="128"/>
    </row>
    <row r="14" spans="1:20" ht="12.75" customHeight="1">
      <c r="A14" s="121" t="s">
        <v>548</v>
      </c>
      <c r="B14" s="153">
        <f t="shared" si="1"/>
        <v>4074</v>
      </c>
      <c r="C14" s="303">
        <v>404</v>
      </c>
      <c r="D14" s="304">
        <v>472</v>
      </c>
      <c r="E14" s="304">
        <v>171</v>
      </c>
      <c r="F14" s="304">
        <v>326</v>
      </c>
      <c r="G14" s="304">
        <v>152</v>
      </c>
      <c r="H14" s="304">
        <v>22</v>
      </c>
      <c r="I14" s="304">
        <v>132</v>
      </c>
      <c r="J14" s="304">
        <v>27</v>
      </c>
      <c r="K14" s="304">
        <v>38</v>
      </c>
      <c r="L14" s="304">
        <v>0</v>
      </c>
      <c r="M14" s="304">
        <v>670</v>
      </c>
      <c r="N14" s="304">
        <v>890</v>
      </c>
      <c r="O14" s="304">
        <v>120</v>
      </c>
      <c r="P14" s="304">
        <v>650</v>
      </c>
      <c r="Q14" s="122">
        <v>1535</v>
      </c>
      <c r="R14" s="122">
        <v>236</v>
      </c>
      <c r="S14" s="128"/>
      <c r="T14" s="128"/>
    </row>
    <row r="15" spans="1:20" ht="12.75" customHeight="1">
      <c r="A15" s="121" t="s">
        <v>120</v>
      </c>
      <c r="B15" s="153">
        <f t="shared" si="1"/>
        <v>4937</v>
      </c>
      <c r="C15" s="303">
        <v>738</v>
      </c>
      <c r="D15" s="304">
        <v>392</v>
      </c>
      <c r="E15" s="304">
        <v>148</v>
      </c>
      <c r="F15" s="304">
        <v>371</v>
      </c>
      <c r="G15" s="304">
        <v>172</v>
      </c>
      <c r="H15" s="304">
        <v>63</v>
      </c>
      <c r="I15" s="304">
        <v>150</v>
      </c>
      <c r="J15" s="304">
        <v>71</v>
      </c>
      <c r="K15" s="304">
        <v>17</v>
      </c>
      <c r="L15" s="304">
        <v>0</v>
      </c>
      <c r="M15" s="304">
        <v>694</v>
      </c>
      <c r="N15" s="304">
        <v>1301</v>
      </c>
      <c r="O15" s="304">
        <v>150</v>
      </c>
      <c r="P15" s="304">
        <v>670</v>
      </c>
      <c r="Q15" s="122">
        <v>2610</v>
      </c>
      <c r="R15" s="122">
        <v>278</v>
      </c>
      <c r="S15" s="128"/>
      <c r="T15" s="128"/>
    </row>
    <row r="16" spans="1:20" ht="12.75" customHeight="1">
      <c r="A16" s="121" t="s">
        <v>121</v>
      </c>
      <c r="B16" s="153">
        <f t="shared" si="1"/>
        <v>5085</v>
      </c>
      <c r="C16" s="303">
        <v>669</v>
      </c>
      <c r="D16" s="304">
        <v>280</v>
      </c>
      <c r="E16" s="304">
        <v>106</v>
      </c>
      <c r="F16" s="304">
        <v>387</v>
      </c>
      <c r="G16" s="304">
        <v>190</v>
      </c>
      <c r="H16" s="304">
        <v>97</v>
      </c>
      <c r="I16" s="304">
        <v>205</v>
      </c>
      <c r="J16" s="304">
        <v>96</v>
      </c>
      <c r="K16" s="304">
        <v>40</v>
      </c>
      <c r="L16" s="304">
        <v>0</v>
      </c>
      <c r="M16" s="304">
        <v>744</v>
      </c>
      <c r="N16" s="304">
        <v>1590</v>
      </c>
      <c r="O16" s="304">
        <v>181</v>
      </c>
      <c r="P16" s="304">
        <v>500</v>
      </c>
      <c r="Q16" s="122">
        <v>1687</v>
      </c>
      <c r="R16" s="122">
        <v>271</v>
      </c>
      <c r="S16" s="128"/>
      <c r="T16" s="128"/>
    </row>
    <row r="17" spans="1:20" ht="12.75" customHeight="1">
      <c r="A17" s="121" t="s">
        <v>122</v>
      </c>
      <c r="B17" s="153">
        <f t="shared" si="1"/>
        <v>3712</v>
      </c>
      <c r="C17" s="303">
        <v>630</v>
      </c>
      <c r="D17" s="304">
        <v>200</v>
      </c>
      <c r="E17" s="304">
        <v>140</v>
      </c>
      <c r="F17" s="304">
        <v>269</v>
      </c>
      <c r="G17" s="304">
        <v>231</v>
      </c>
      <c r="H17" s="304">
        <v>23</v>
      </c>
      <c r="I17" s="304">
        <v>23</v>
      </c>
      <c r="J17" s="304">
        <v>18</v>
      </c>
      <c r="K17" s="304">
        <v>20</v>
      </c>
      <c r="L17" s="304">
        <v>0</v>
      </c>
      <c r="M17" s="304">
        <v>633</v>
      </c>
      <c r="N17" s="304">
        <v>680</v>
      </c>
      <c r="O17" s="304">
        <v>155</v>
      </c>
      <c r="P17" s="304">
        <v>690</v>
      </c>
      <c r="Q17" s="122">
        <v>1272</v>
      </c>
      <c r="R17" s="122">
        <v>274</v>
      </c>
      <c r="S17" s="128"/>
      <c r="T17" s="128"/>
    </row>
    <row r="18" spans="1:20" ht="12.75" customHeight="1">
      <c r="A18" s="121" t="s">
        <v>123</v>
      </c>
      <c r="B18" s="153">
        <f t="shared" si="1"/>
        <v>4839</v>
      </c>
      <c r="C18" s="303">
        <v>546</v>
      </c>
      <c r="D18" s="304">
        <v>361</v>
      </c>
      <c r="E18" s="304">
        <v>125</v>
      </c>
      <c r="F18" s="304">
        <v>258</v>
      </c>
      <c r="G18" s="304">
        <v>203</v>
      </c>
      <c r="H18" s="304">
        <v>41</v>
      </c>
      <c r="I18" s="304">
        <v>118</v>
      </c>
      <c r="J18" s="304">
        <v>48</v>
      </c>
      <c r="K18" s="304">
        <v>35</v>
      </c>
      <c r="L18" s="304">
        <v>0</v>
      </c>
      <c r="M18" s="304">
        <v>743</v>
      </c>
      <c r="N18" s="304">
        <v>1504</v>
      </c>
      <c r="O18" s="304">
        <v>187</v>
      </c>
      <c r="P18" s="304">
        <v>670</v>
      </c>
      <c r="Q18" s="122">
        <v>912</v>
      </c>
      <c r="R18" s="122">
        <v>235</v>
      </c>
      <c r="S18" s="128"/>
      <c r="T18" s="128"/>
    </row>
    <row r="19" spans="1:20" ht="12.75" customHeight="1">
      <c r="A19" s="121" t="s">
        <v>549</v>
      </c>
      <c r="B19" s="153">
        <f t="shared" si="1"/>
        <v>5759</v>
      </c>
      <c r="C19" s="303">
        <v>1040</v>
      </c>
      <c r="D19" s="304">
        <v>363</v>
      </c>
      <c r="E19" s="304">
        <v>134</v>
      </c>
      <c r="F19" s="304">
        <v>336</v>
      </c>
      <c r="G19" s="304">
        <v>181</v>
      </c>
      <c r="H19" s="304">
        <v>230</v>
      </c>
      <c r="I19" s="304">
        <v>146</v>
      </c>
      <c r="J19" s="304">
        <v>68</v>
      </c>
      <c r="K19" s="304">
        <v>28</v>
      </c>
      <c r="L19" s="304">
        <v>0</v>
      </c>
      <c r="M19" s="304">
        <v>734</v>
      </c>
      <c r="N19" s="304">
        <v>1710</v>
      </c>
      <c r="O19" s="304">
        <v>209</v>
      </c>
      <c r="P19" s="304">
        <v>580</v>
      </c>
      <c r="Q19" s="122" t="s">
        <v>37</v>
      </c>
      <c r="R19" s="122">
        <v>256</v>
      </c>
      <c r="S19" s="128"/>
      <c r="T19" s="128"/>
    </row>
    <row r="20" spans="1:20" ht="12.75" customHeight="1">
      <c r="A20" s="121" t="s">
        <v>550</v>
      </c>
      <c r="B20" s="153">
        <f t="shared" si="1"/>
        <v>5858</v>
      </c>
      <c r="C20" s="303">
        <v>693</v>
      </c>
      <c r="D20" s="304">
        <v>463</v>
      </c>
      <c r="E20" s="304">
        <v>96</v>
      </c>
      <c r="F20" s="304">
        <v>327</v>
      </c>
      <c r="G20" s="304">
        <v>175</v>
      </c>
      <c r="H20" s="304">
        <v>145</v>
      </c>
      <c r="I20" s="304">
        <v>159</v>
      </c>
      <c r="J20" s="304">
        <v>78</v>
      </c>
      <c r="K20" s="304">
        <v>28</v>
      </c>
      <c r="L20" s="304">
        <v>0</v>
      </c>
      <c r="M20" s="304">
        <v>696</v>
      </c>
      <c r="N20" s="304">
        <v>2060</v>
      </c>
      <c r="O20" s="304">
        <v>188</v>
      </c>
      <c r="P20" s="304">
        <v>750</v>
      </c>
      <c r="Q20" s="122" t="s">
        <v>37</v>
      </c>
      <c r="R20" s="122">
        <v>254</v>
      </c>
      <c r="S20" s="128"/>
      <c r="T20" s="128"/>
    </row>
    <row r="21" spans="1:20" ht="12.75" customHeight="1">
      <c r="A21" s="121" t="s">
        <v>551</v>
      </c>
      <c r="B21" s="153">
        <f t="shared" si="1"/>
        <v>5144</v>
      </c>
      <c r="C21" s="303">
        <v>571</v>
      </c>
      <c r="D21" s="304">
        <v>339</v>
      </c>
      <c r="E21" s="304">
        <v>131</v>
      </c>
      <c r="F21" s="304">
        <v>277</v>
      </c>
      <c r="G21" s="304">
        <v>223</v>
      </c>
      <c r="H21" s="304">
        <v>156</v>
      </c>
      <c r="I21" s="304">
        <v>133</v>
      </c>
      <c r="J21" s="304">
        <v>68</v>
      </c>
      <c r="K21" s="304">
        <v>31</v>
      </c>
      <c r="L21" s="304">
        <v>10</v>
      </c>
      <c r="M21" s="304">
        <v>564</v>
      </c>
      <c r="N21" s="304">
        <v>1795</v>
      </c>
      <c r="O21" s="304">
        <v>156</v>
      </c>
      <c r="P21" s="304">
        <v>690</v>
      </c>
      <c r="Q21" s="122" t="s">
        <v>37</v>
      </c>
      <c r="R21" s="122">
        <v>274</v>
      </c>
      <c r="S21" s="128"/>
      <c r="T21" s="128"/>
    </row>
    <row r="22" spans="1:20" ht="12.75" customHeight="1">
      <c r="A22" s="123" t="s">
        <v>552</v>
      </c>
      <c r="B22" s="153">
        <f t="shared" si="1"/>
        <v>4218</v>
      </c>
      <c r="C22" s="303">
        <v>496</v>
      </c>
      <c r="D22" s="304">
        <v>315</v>
      </c>
      <c r="E22" s="304">
        <v>85</v>
      </c>
      <c r="F22" s="304">
        <v>287</v>
      </c>
      <c r="G22" s="304">
        <v>105</v>
      </c>
      <c r="H22" s="304">
        <v>83</v>
      </c>
      <c r="I22" s="304">
        <v>146</v>
      </c>
      <c r="J22" s="304">
        <v>83</v>
      </c>
      <c r="K22" s="304">
        <v>45</v>
      </c>
      <c r="L22" s="304">
        <v>7</v>
      </c>
      <c r="M22" s="304">
        <v>690</v>
      </c>
      <c r="N22" s="304">
        <v>1310</v>
      </c>
      <c r="O22" s="304">
        <v>146</v>
      </c>
      <c r="P22" s="304">
        <v>420</v>
      </c>
      <c r="Q22" s="122" t="s">
        <v>37</v>
      </c>
      <c r="R22" s="122">
        <v>261</v>
      </c>
      <c r="S22" s="128"/>
      <c r="T22" s="128"/>
    </row>
    <row r="23" spans="1:20" ht="12.75" customHeight="1">
      <c r="A23" s="124" t="s">
        <v>553</v>
      </c>
      <c r="B23" s="153">
        <f t="shared" si="1"/>
        <v>5743</v>
      </c>
      <c r="C23" s="303">
        <v>772</v>
      </c>
      <c r="D23" s="304">
        <v>328</v>
      </c>
      <c r="E23" s="304">
        <v>135</v>
      </c>
      <c r="F23" s="304">
        <v>369</v>
      </c>
      <c r="G23" s="304">
        <v>190</v>
      </c>
      <c r="H23" s="304">
        <v>75</v>
      </c>
      <c r="I23" s="304">
        <v>90</v>
      </c>
      <c r="J23" s="304">
        <v>63</v>
      </c>
      <c r="K23" s="304">
        <v>28</v>
      </c>
      <c r="L23" s="304">
        <v>30</v>
      </c>
      <c r="M23" s="304">
        <v>580</v>
      </c>
      <c r="N23" s="304">
        <v>2280</v>
      </c>
      <c r="O23" s="304">
        <v>143</v>
      </c>
      <c r="P23" s="304">
        <v>660</v>
      </c>
      <c r="Q23" s="122" t="s">
        <v>37</v>
      </c>
      <c r="R23" s="122">
        <v>294</v>
      </c>
      <c r="S23" s="128"/>
      <c r="T23" s="128"/>
    </row>
    <row r="24" spans="1:20" ht="12.75" customHeight="1">
      <c r="A24" s="124" t="s">
        <v>554</v>
      </c>
      <c r="B24" s="153">
        <f t="shared" si="1"/>
        <v>4927</v>
      </c>
      <c r="C24" s="303">
        <v>654</v>
      </c>
      <c r="D24" s="304">
        <v>294</v>
      </c>
      <c r="E24" s="304">
        <v>120</v>
      </c>
      <c r="F24" s="304">
        <v>280</v>
      </c>
      <c r="G24" s="304">
        <v>140</v>
      </c>
      <c r="H24" s="304">
        <v>17</v>
      </c>
      <c r="I24" s="304">
        <v>104</v>
      </c>
      <c r="J24" s="304">
        <v>51</v>
      </c>
      <c r="K24" s="304">
        <v>28</v>
      </c>
      <c r="L24" s="304">
        <v>0</v>
      </c>
      <c r="M24" s="304">
        <v>736</v>
      </c>
      <c r="N24" s="304">
        <v>1650</v>
      </c>
      <c r="O24" s="304">
        <v>193</v>
      </c>
      <c r="P24" s="304">
        <v>660</v>
      </c>
      <c r="Q24" s="122" t="s">
        <v>37</v>
      </c>
      <c r="R24" s="122">
        <v>373</v>
      </c>
      <c r="S24" s="128"/>
      <c r="T24" s="128"/>
    </row>
    <row r="25" spans="1:20" s="112" customFormat="1" ht="6" customHeight="1" thickBot="1">
      <c r="A25" s="125"/>
      <c r="B25" s="127"/>
      <c r="C25" s="127"/>
      <c r="D25" s="127"/>
      <c r="E25" s="127"/>
      <c r="F25" s="127"/>
      <c r="G25" s="127"/>
      <c r="H25" s="127"/>
      <c r="I25" s="127"/>
      <c r="J25" s="127"/>
      <c r="K25" s="127"/>
      <c r="L25" s="127"/>
      <c r="M25" s="127"/>
      <c r="N25" s="127"/>
      <c r="O25" s="127"/>
      <c r="P25" s="127"/>
      <c r="Q25" s="127"/>
      <c r="R25" s="127"/>
      <c r="S25" s="190"/>
      <c r="T25" s="190"/>
    </row>
    <row r="26" spans="1:20" ht="6" customHeight="1">
      <c r="Q26" s="128"/>
      <c r="R26" s="128"/>
      <c r="S26" s="128"/>
      <c r="T26" s="128"/>
    </row>
    <row r="27" spans="1:20">
      <c r="A27" t="s">
        <v>555</v>
      </c>
      <c r="Q27" s="128"/>
      <c r="R27" s="128"/>
      <c r="S27" s="128"/>
      <c r="T27" s="128"/>
    </row>
  </sheetData>
  <mergeCells count="4">
    <mergeCell ref="Q4:R4"/>
    <mergeCell ref="A5:A6"/>
    <mergeCell ref="B5:P5"/>
    <mergeCell ref="Q5:R5"/>
  </mergeCells>
  <phoneticPr fontId="2"/>
  <printOptions horizontalCentered="1"/>
  <pageMargins left="0.59055118110236227" right="0.59055118110236227" top="0.59055118110236227" bottom="0.59055118110236227" header="0.51181102362204722" footer="0.51181102362204722"/>
  <pageSetup paperSize="9"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zoomScaleNormal="100" workbookViewId="0">
      <selection activeCell="A4" sqref="A4"/>
    </sheetView>
  </sheetViews>
  <sheetFormatPr defaultRowHeight="11.25"/>
  <cols>
    <col min="1" max="1" width="1.83203125" customWidth="1"/>
    <col min="2" max="2" width="10.83203125" customWidth="1"/>
    <col min="3" max="14" width="9.33203125" customWidth="1"/>
  </cols>
  <sheetData>
    <row r="1" spans="1:14" ht="14.25">
      <c r="A1" s="35" t="s">
        <v>0</v>
      </c>
      <c r="B1" s="35"/>
    </row>
    <row r="2" spans="1:14" ht="14.25" customHeight="1"/>
    <row r="3" spans="1:14" ht="14.25" customHeight="1">
      <c r="A3" s="35" t="s">
        <v>810</v>
      </c>
    </row>
    <row r="4" spans="1:14" ht="15" thickBot="1">
      <c r="B4" s="35"/>
    </row>
    <row r="5" spans="1:14" ht="12.75" customHeight="1">
      <c r="A5" s="439" t="s">
        <v>14</v>
      </c>
      <c r="B5" s="440"/>
      <c r="C5" s="445" t="s">
        <v>811</v>
      </c>
      <c r="D5" s="445" t="s">
        <v>812</v>
      </c>
      <c r="E5" s="448" t="s">
        <v>736</v>
      </c>
      <c r="F5" s="448"/>
      <c r="G5" s="448"/>
      <c r="H5" s="448"/>
      <c r="I5" s="448"/>
      <c r="J5" s="448"/>
      <c r="K5" s="448"/>
      <c r="L5" s="448"/>
      <c r="M5" s="448"/>
      <c r="N5" s="449" t="s">
        <v>813</v>
      </c>
    </row>
    <row r="6" spans="1:14" ht="12.75" customHeight="1">
      <c r="A6" s="441"/>
      <c r="B6" s="442"/>
      <c r="C6" s="446"/>
      <c r="D6" s="446"/>
      <c r="E6" s="452" t="s">
        <v>814</v>
      </c>
      <c r="F6" s="451" t="s">
        <v>739</v>
      </c>
      <c r="G6" s="453"/>
      <c r="H6" s="451" t="s">
        <v>792</v>
      </c>
      <c r="I6" s="454"/>
      <c r="J6" s="454"/>
      <c r="K6" s="454"/>
      <c r="L6" s="454"/>
      <c r="M6" s="453"/>
      <c r="N6" s="450"/>
    </row>
    <row r="7" spans="1:14" ht="12.75" customHeight="1">
      <c r="A7" s="443"/>
      <c r="B7" s="444"/>
      <c r="C7" s="447"/>
      <c r="D7" s="447"/>
      <c r="E7" s="446"/>
      <c r="F7" s="152" t="s">
        <v>654</v>
      </c>
      <c r="G7" s="152" t="s">
        <v>655</v>
      </c>
      <c r="H7" s="152" t="s">
        <v>746</v>
      </c>
      <c r="I7" s="152" t="s">
        <v>747</v>
      </c>
      <c r="J7" s="152" t="s">
        <v>748</v>
      </c>
      <c r="K7" s="152" t="s">
        <v>749</v>
      </c>
      <c r="L7" s="152" t="s">
        <v>815</v>
      </c>
      <c r="M7" s="388" t="s">
        <v>816</v>
      </c>
      <c r="N7" s="451"/>
    </row>
    <row r="8" spans="1:14" ht="6" customHeight="1">
      <c r="A8" s="112"/>
      <c r="B8" s="377"/>
    </row>
    <row r="9" spans="1:14" ht="12.75" customHeight="1">
      <c r="A9" s="433" t="s">
        <v>750</v>
      </c>
      <c r="B9" s="434"/>
      <c r="C9" s="426">
        <v>116</v>
      </c>
      <c r="D9" s="426">
        <v>1866</v>
      </c>
      <c r="E9" s="426">
        <v>51963</v>
      </c>
      <c r="F9" s="426">
        <v>26568</v>
      </c>
      <c r="G9" s="426">
        <v>25395</v>
      </c>
      <c r="H9" s="426">
        <v>8370</v>
      </c>
      <c r="I9" s="426">
        <v>8270</v>
      </c>
      <c r="J9" s="426">
        <v>8656</v>
      </c>
      <c r="K9" s="426">
        <v>8590</v>
      </c>
      <c r="L9" s="426">
        <v>9054</v>
      </c>
      <c r="M9" s="426">
        <v>9023</v>
      </c>
      <c r="N9" s="426">
        <v>2723</v>
      </c>
    </row>
    <row r="10" spans="1:14" ht="12.75" customHeight="1">
      <c r="A10" s="435" t="s">
        <v>794</v>
      </c>
      <c r="B10" s="436"/>
      <c r="C10" s="426">
        <v>116</v>
      </c>
      <c r="D10" s="426">
        <v>1870</v>
      </c>
      <c r="E10" s="426">
        <v>51452</v>
      </c>
      <c r="F10" s="426">
        <v>26216</v>
      </c>
      <c r="G10" s="426">
        <v>25236</v>
      </c>
      <c r="H10" s="426">
        <v>8414</v>
      </c>
      <c r="I10" s="426">
        <v>8391</v>
      </c>
      <c r="J10" s="426">
        <v>8297</v>
      </c>
      <c r="K10" s="426">
        <v>8656</v>
      </c>
      <c r="L10" s="426">
        <v>8601</v>
      </c>
      <c r="M10" s="426">
        <v>9093</v>
      </c>
      <c r="N10" s="426">
        <v>2717</v>
      </c>
    </row>
    <row r="11" spans="1:14" ht="12.75" customHeight="1">
      <c r="A11" s="435" t="s">
        <v>795</v>
      </c>
      <c r="B11" s="436"/>
      <c r="C11" s="426">
        <v>115</v>
      </c>
      <c r="D11" s="426">
        <v>1846</v>
      </c>
      <c r="E11" s="426">
        <v>50778</v>
      </c>
      <c r="F11" s="426">
        <v>25902</v>
      </c>
      <c r="G11" s="426">
        <v>24876</v>
      </c>
      <c r="H11" s="426">
        <v>8269</v>
      </c>
      <c r="I11" s="426">
        <v>8428</v>
      </c>
      <c r="J11" s="426">
        <v>8445</v>
      </c>
      <c r="K11" s="426">
        <v>8320</v>
      </c>
      <c r="L11" s="426">
        <v>8678</v>
      </c>
      <c r="M11" s="426">
        <v>8638</v>
      </c>
      <c r="N11" s="426">
        <v>2727</v>
      </c>
    </row>
    <row r="12" spans="1:14" ht="12.75" customHeight="1">
      <c r="A12" s="435" t="s">
        <v>796</v>
      </c>
      <c r="B12" s="436"/>
      <c r="C12" s="360">
        <v>115</v>
      </c>
      <c r="D12" s="360">
        <v>1838</v>
      </c>
      <c r="E12" s="360">
        <v>50245</v>
      </c>
      <c r="F12" s="360">
        <v>25658</v>
      </c>
      <c r="G12" s="360">
        <v>24587</v>
      </c>
      <c r="H12" s="360">
        <v>7988</v>
      </c>
      <c r="I12" s="360">
        <v>8287</v>
      </c>
      <c r="J12" s="360">
        <v>8462</v>
      </c>
      <c r="K12" s="360">
        <v>8465</v>
      </c>
      <c r="L12" s="360">
        <v>8342</v>
      </c>
      <c r="M12" s="360">
        <v>8701</v>
      </c>
      <c r="N12" s="360">
        <v>2729</v>
      </c>
    </row>
    <row r="13" spans="1:14" s="75" customFormat="1" ht="12.75" customHeight="1">
      <c r="A13" s="437" t="s">
        <v>797</v>
      </c>
      <c r="B13" s="455"/>
      <c r="C13" s="175">
        <v>114</v>
      </c>
      <c r="D13" s="175">
        <v>1855</v>
      </c>
      <c r="E13" s="175">
        <v>49448</v>
      </c>
      <c r="F13" s="175">
        <v>25324</v>
      </c>
      <c r="G13" s="175">
        <v>24124</v>
      </c>
      <c r="H13" s="175">
        <v>7893</v>
      </c>
      <c r="I13" s="175">
        <v>7982</v>
      </c>
      <c r="J13" s="175">
        <v>8292</v>
      </c>
      <c r="K13" s="175">
        <v>8461</v>
      </c>
      <c r="L13" s="175">
        <v>8470</v>
      </c>
      <c r="M13" s="175">
        <v>8350</v>
      </c>
      <c r="N13" s="175">
        <v>2745</v>
      </c>
    </row>
    <row r="14" spans="1:14" ht="18" customHeight="1">
      <c r="A14" s="400"/>
      <c r="B14" s="401" t="s">
        <v>798</v>
      </c>
      <c r="C14" s="360">
        <v>19</v>
      </c>
      <c r="D14" s="360">
        <v>351</v>
      </c>
      <c r="E14" s="360">
        <v>9356</v>
      </c>
      <c r="F14" s="360">
        <v>4821</v>
      </c>
      <c r="G14" s="360">
        <v>4535</v>
      </c>
      <c r="H14" s="360">
        <v>1470</v>
      </c>
      <c r="I14" s="360">
        <v>1581</v>
      </c>
      <c r="J14" s="360">
        <v>1586</v>
      </c>
      <c r="K14" s="360">
        <v>1596</v>
      </c>
      <c r="L14" s="360">
        <v>1545</v>
      </c>
      <c r="M14" s="360">
        <v>1578</v>
      </c>
      <c r="N14" s="360">
        <v>509</v>
      </c>
    </row>
    <row r="15" spans="1:14" ht="12.75" customHeight="1">
      <c r="A15" s="400"/>
      <c r="B15" s="401" t="s">
        <v>799</v>
      </c>
      <c r="C15" s="360">
        <v>22</v>
      </c>
      <c r="D15" s="360">
        <v>326</v>
      </c>
      <c r="E15" s="360">
        <v>8103</v>
      </c>
      <c r="F15" s="360">
        <v>4193</v>
      </c>
      <c r="G15" s="360">
        <v>3910</v>
      </c>
      <c r="H15" s="360">
        <v>1304</v>
      </c>
      <c r="I15" s="360">
        <v>1293</v>
      </c>
      <c r="J15" s="360">
        <v>1343</v>
      </c>
      <c r="K15" s="360">
        <v>1361</v>
      </c>
      <c r="L15" s="360">
        <v>1398</v>
      </c>
      <c r="M15" s="360">
        <v>1404</v>
      </c>
      <c r="N15" s="360">
        <v>481</v>
      </c>
    </row>
    <row r="16" spans="1:14" ht="12.75" customHeight="1">
      <c r="A16" s="400"/>
      <c r="B16" s="401" t="s">
        <v>800</v>
      </c>
      <c r="C16" s="360">
        <v>17</v>
      </c>
      <c r="D16" s="360">
        <v>330</v>
      </c>
      <c r="E16" s="360">
        <v>9354</v>
      </c>
      <c r="F16" s="360">
        <v>4747</v>
      </c>
      <c r="G16" s="360">
        <v>4607</v>
      </c>
      <c r="H16" s="360">
        <v>1517</v>
      </c>
      <c r="I16" s="360">
        <v>1513</v>
      </c>
      <c r="J16" s="360">
        <v>1523</v>
      </c>
      <c r="K16" s="360">
        <v>1618</v>
      </c>
      <c r="L16" s="360">
        <v>1625</v>
      </c>
      <c r="M16" s="360">
        <v>1558</v>
      </c>
      <c r="N16" s="360">
        <v>482</v>
      </c>
    </row>
    <row r="17" spans="1:14" ht="18" customHeight="1">
      <c r="A17" s="400"/>
      <c r="B17" s="401" t="s">
        <v>801</v>
      </c>
      <c r="C17" s="360">
        <v>21</v>
      </c>
      <c r="D17" s="360">
        <v>255</v>
      </c>
      <c r="E17" s="360">
        <v>6201</v>
      </c>
      <c r="F17" s="360">
        <v>3233</v>
      </c>
      <c r="G17" s="360">
        <v>2968</v>
      </c>
      <c r="H17" s="360">
        <v>1016</v>
      </c>
      <c r="I17" s="360">
        <v>1034</v>
      </c>
      <c r="J17" s="360">
        <v>1051</v>
      </c>
      <c r="K17" s="360">
        <v>1035</v>
      </c>
      <c r="L17" s="360">
        <v>1036</v>
      </c>
      <c r="M17" s="360">
        <v>1029</v>
      </c>
      <c r="N17" s="360">
        <v>391</v>
      </c>
    </row>
    <row r="18" spans="1:14" ht="12.75" customHeight="1">
      <c r="A18" s="400"/>
      <c r="B18" s="401" t="s">
        <v>802</v>
      </c>
      <c r="C18" s="360">
        <v>16</v>
      </c>
      <c r="D18" s="360">
        <v>284</v>
      </c>
      <c r="E18" s="360">
        <v>7857</v>
      </c>
      <c r="F18" s="360">
        <v>3957</v>
      </c>
      <c r="G18" s="360">
        <v>3900</v>
      </c>
      <c r="H18" s="360">
        <v>1253</v>
      </c>
      <c r="I18" s="360">
        <v>1261</v>
      </c>
      <c r="J18" s="360">
        <v>1353</v>
      </c>
      <c r="K18" s="360">
        <v>1335</v>
      </c>
      <c r="L18" s="360">
        <v>1330</v>
      </c>
      <c r="M18" s="360">
        <v>1325</v>
      </c>
      <c r="N18" s="360">
        <v>401</v>
      </c>
    </row>
    <row r="19" spans="1:14" ht="12.75" customHeight="1">
      <c r="A19" s="400"/>
      <c r="B19" s="401" t="s">
        <v>803</v>
      </c>
      <c r="C19" s="360">
        <v>19</v>
      </c>
      <c r="D19" s="360">
        <v>309</v>
      </c>
      <c r="E19" s="360">
        <v>8577</v>
      </c>
      <c r="F19" s="360">
        <v>4373</v>
      </c>
      <c r="G19" s="360">
        <v>4204</v>
      </c>
      <c r="H19" s="360">
        <v>1333</v>
      </c>
      <c r="I19" s="360">
        <v>1300</v>
      </c>
      <c r="J19" s="360">
        <v>1436</v>
      </c>
      <c r="K19" s="360">
        <v>1516</v>
      </c>
      <c r="L19" s="360">
        <v>1536</v>
      </c>
      <c r="M19" s="360">
        <v>1456</v>
      </c>
      <c r="N19" s="360">
        <v>481</v>
      </c>
    </row>
    <row r="20" spans="1:14" ht="6" customHeight="1" thickBot="1">
      <c r="A20" s="403"/>
      <c r="B20" s="404"/>
      <c r="C20" s="405"/>
      <c r="D20" s="405"/>
      <c r="E20" s="405"/>
      <c r="F20" s="405"/>
      <c r="G20" s="405"/>
      <c r="H20" s="405"/>
      <c r="I20" s="405"/>
      <c r="J20" s="405"/>
      <c r="K20" s="405"/>
      <c r="L20" s="405"/>
      <c r="M20" s="405"/>
      <c r="N20" s="405"/>
    </row>
    <row r="21" spans="1:14" ht="6" customHeight="1"/>
    <row r="22" spans="1:14">
      <c r="A22" t="s">
        <v>657</v>
      </c>
      <c r="E22" s="120"/>
      <c r="F22" s="120"/>
      <c r="G22" s="120"/>
      <c r="H22" s="120"/>
      <c r="I22" s="120"/>
      <c r="J22" s="120"/>
      <c r="K22" s="120"/>
      <c r="L22" s="120"/>
      <c r="M22" s="120"/>
    </row>
  </sheetData>
  <mergeCells count="13">
    <mergeCell ref="A5:B7"/>
    <mergeCell ref="C5:C7"/>
    <mergeCell ref="D5:D7"/>
    <mergeCell ref="E5:M5"/>
    <mergeCell ref="N5:N7"/>
    <mergeCell ref="E6:E7"/>
    <mergeCell ref="F6:G6"/>
    <mergeCell ref="H6:M6"/>
    <mergeCell ref="A9:B9"/>
    <mergeCell ref="A10:B10"/>
    <mergeCell ref="A11:B11"/>
    <mergeCell ref="A12:B12"/>
    <mergeCell ref="A13:B13"/>
  </mergeCells>
  <phoneticPr fontId="2"/>
  <pageMargins left="0.59055118110236227" right="0.59055118110236227" top="0.59055118110236227" bottom="0.59055118110236227" header="0.51181102362204722" footer="0.51181102362204722"/>
  <pageSetup paperSize="9" scale="9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zoomScaleNormal="100" zoomScaleSheetLayoutView="100" workbookViewId="0">
      <selection activeCell="A3" sqref="A3"/>
    </sheetView>
  </sheetViews>
  <sheetFormatPr defaultRowHeight="11.25"/>
  <cols>
    <col min="1" max="1" width="12.83203125" customWidth="1"/>
    <col min="2" max="9" width="10.83203125" customWidth="1"/>
    <col min="10" max="11" width="12.83203125" customWidth="1"/>
  </cols>
  <sheetData>
    <row r="1" spans="1:13" ht="14.25">
      <c r="A1" s="35" t="s">
        <v>0</v>
      </c>
    </row>
    <row r="3" spans="1:13" ht="14.25">
      <c r="A3" s="35" t="s">
        <v>509</v>
      </c>
    </row>
    <row r="4" spans="1:13" ht="12" thickBot="1">
      <c r="K4" t="s">
        <v>489</v>
      </c>
    </row>
    <row r="5" spans="1:13" ht="11.25" customHeight="1">
      <c r="A5" s="467" t="s">
        <v>14</v>
      </c>
      <c r="B5" s="467" t="s">
        <v>510</v>
      </c>
      <c r="C5" s="445" t="s">
        <v>511</v>
      </c>
      <c r="D5" s="445"/>
      <c r="E5" s="445"/>
      <c r="F5" s="445"/>
      <c r="G5" s="445"/>
      <c r="H5" s="445"/>
      <c r="I5" s="445"/>
      <c r="J5" s="528" t="s">
        <v>512</v>
      </c>
      <c r="K5" s="487" t="s">
        <v>513</v>
      </c>
    </row>
    <row r="6" spans="1:13" ht="11.25" customHeight="1">
      <c r="A6" s="453"/>
      <c r="B6" s="453"/>
      <c r="C6" s="152" t="s">
        <v>73</v>
      </c>
      <c r="D6" s="152" t="s">
        <v>514</v>
      </c>
      <c r="E6" s="152" t="s">
        <v>515</v>
      </c>
      <c r="F6" s="152" t="s">
        <v>505</v>
      </c>
      <c r="G6" s="152" t="s">
        <v>516</v>
      </c>
      <c r="H6" s="152" t="s">
        <v>517</v>
      </c>
      <c r="I6" s="152" t="s">
        <v>508</v>
      </c>
      <c r="J6" s="446"/>
      <c r="K6" s="481"/>
    </row>
    <row r="7" spans="1:13" ht="6" customHeight="1">
      <c r="A7" s="113"/>
    </row>
    <row r="8" spans="1:13" ht="12.75" customHeight="1">
      <c r="A8" s="114" t="s">
        <v>50</v>
      </c>
      <c r="B8">
        <v>843</v>
      </c>
      <c r="C8">
        <v>242</v>
      </c>
      <c r="D8">
        <v>91</v>
      </c>
      <c r="E8">
        <v>10</v>
      </c>
      <c r="F8">
        <v>41</v>
      </c>
      <c r="G8">
        <v>18</v>
      </c>
      <c r="H8" s="108">
        <v>1</v>
      </c>
      <c r="I8">
        <v>81</v>
      </c>
      <c r="J8">
        <v>292</v>
      </c>
      <c r="K8">
        <v>309</v>
      </c>
    </row>
    <row r="9" spans="1:13" ht="12.75" customHeight="1">
      <c r="A9" s="114">
        <v>25</v>
      </c>
      <c r="B9">
        <v>812</v>
      </c>
      <c r="C9">
        <v>213</v>
      </c>
      <c r="D9">
        <v>86</v>
      </c>
      <c r="E9">
        <v>4</v>
      </c>
      <c r="F9">
        <v>30</v>
      </c>
      <c r="G9">
        <v>14</v>
      </c>
      <c r="H9" t="s">
        <v>37</v>
      </c>
      <c r="I9">
        <v>79</v>
      </c>
      <c r="J9">
        <v>287</v>
      </c>
      <c r="K9">
        <v>312</v>
      </c>
    </row>
    <row r="10" spans="1:13" ht="12.75" customHeight="1">
      <c r="A10" s="114">
        <v>26</v>
      </c>
      <c r="B10">
        <v>443</v>
      </c>
      <c r="C10">
        <v>144</v>
      </c>
      <c r="D10">
        <v>58</v>
      </c>
      <c r="E10">
        <v>5</v>
      </c>
      <c r="F10">
        <v>12</v>
      </c>
      <c r="G10">
        <v>12</v>
      </c>
      <c r="H10" s="108">
        <v>1</v>
      </c>
      <c r="I10">
        <v>56</v>
      </c>
      <c r="J10">
        <v>147</v>
      </c>
      <c r="K10">
        <v>152</v>
      </c>
    </row>
    <row r="11" spans="1:13" ht="12.75" customHeight="1">
      <c r="A11" s="114">
        <v>27</v>
      </c>
      <c r="B11">
        <v>656</v>
      </c>
      <c r="C11">
        <v>205</v>
      </c>
      <c r="D11">
        <v>74</v>
      </c>
      <c r="E11">
        <v>8</v>
      </c>
      <c r="F11">
        <v>23</v>
      </c>
      <c r="G11">
        <v>14</v>
      </c>
      <c r="H11" t="s">
        <v>37</v>
      </c>
      <c r="I11">
        <v>86</v>
      </c>
      <c r="J11">
        <v>231</v>
      </c>
      <c r="K11">
        <v>220</v>
      </c>
    </row>
    <row r="12" spans="1:13" s="75" customFormat="1" ht="12.75" customHeight="1">
      <c r="A12" s="116">
        <v>28</v>
      </c>
      <c r="B12" s="75">
        <f>SUM(B13:B24)</f>
        <v>653</v>
      </c>
      <c r="C12" s="75">
        <f t="shared" ref="C12:K12" si="0">SUM(C13:C24)</f>
        <v>216</v>
      </c>
      <c r="D12" s="75">
        <f t="shared" si="0"/>
        <v>133</v>
      </c>
      <c r="E12" s="75">
        <f t="shared" si="0"/>
        <v>0</v>
      </c>
      <c r="F12" s="75">
        <f t="shared" si="0"/>
        <v>41</v>
      </c>
      <c r="G12" s="75">
        <f t="shared" si="0"/>
        <v>23</v>
      </c>
      <c r="H12" s="75">
        <f t="shared" si="0"/>
        <v>2</v>
      </c>
      <c r="I12" s="75">
        <f t="shared" si="0"/>
        <v>17</v>
      </c>
      <c r="J12" s="75">
        <f t="shared" si="0"/>
        <v>220</v>
      </c>
      <c r="K12" s="75">
        <f t="shared" si="0"/>
        <v>217</v>
      </c>
      <c r="M12" s="154"/>
    </row>
    <row r="13" spans="1:13" ht="18" customHeight="1">
      <c r="A13" s="118" t="s">
        <v>518</v>
      </c>
      <c r="B13">
        <v>47</v>
      </c>
      <c r="C13">
        <v>14</v>
      </c>
      <c r="D13">
        <v>8</v>
      </c>
      <c r="E13" s="108">
        <v>0</v>
      </c>
      <c r="F13">
        <v>5</v>
      </c>
      <c r="G13">
        <v>1</v>
      </c>
      <c r="H13" s="108">
        <v>0</v>
      </c>
      <c r="I13">
        <v>0</v>
      </c>
      <c r="J13">
        <v>18</v>
      </c>
      <c r="K13">
        <v>15</v>
      </c>
      <c r="M13" s="120"/>
    </row>
    <row r="14" spans="1:13" ht="12.75" customHeight="1">
      <c r="A14" s="121" t="s">
        <v>519</v>
      </c>
      <c r="B14">
        <v>45</v>
      </c>
      <c r="C14">
        <v>10</v>
      </c>
      <c r="D14">
        <v>6</v>
      </c>
      <c r="E14" s="108">
        <v>0</v>
      </c>
      <c r="F14">
        <v>2</v>
      </c>
      <c r="G14" s="108">
        <v>2</v>
      </c>
      <c r="H14" s="108">
        <v>0</v>
      </c>
      <c r="I14" s="108">
        <v>0</v>
      </c>
      <c r="J14">
        <v>19</v>
      </c>
      <c r="K14">
        <v>16</v>
      </c>
      <c r="M14" s="120"/>
    </row>
    <row r="15" spans="1:13" ht="12.75" customHeight="1">
      <c r="A15" s="121" t="s">
        <v>120</v>
      </c>
      <c r="B15">
        <v>51</v>
      </c>
      <c r="C15">
        <v>18</v>
      </c>
      <c r="D15">
        <v>13</v>
      </c>
      <c r="E15" s="108">
        <v>0</v>
      </c>
      <c r="F15">
        <v>2</v>
      </c>
      <c r="G15" s="108">
        <v>1</v>
      </c>
      <c r="H15" s="108">
        <v>0</v>
      </c>
      <c r="I15" s="108">
        <v>2</v>
      </c>
      <c r="J15">
        <v>15</v>
      </c>
      <c r="K15">
        <v>18</v>
      </c>
      <c r="M15" s="120"/>
    </row>
    <row r="16" spans="1:13" ht="12.75" customHeight="1">
      <c r="A16" s="121" t="s">
        <v>121</v>
      </c>
      <c r="B16">
        <v>57</v>
      </c>
      <c r="C16">
        <v>24</v>
      </c>
      <c r="D16">
        <v>22</v>
      </c>
      <c r="E16" s="108">
        <v>0</v>
      </c>
      <c r="F16">
        <v>2</v>
      </c>
      <c r="G16">
        <v>0</v>
      </c>
      <c r="H16" s="108">
        <v>0</v>
      </c>
      <c r="I16">
        <v>0</v>
      </c>
      <c r="J16">
        <v>18</v>
      </c>
      <c r="K16">
        <v>15</v>
      </c>
      <c r="M16" s="120"/>
    </row>
    <row r="17" spans="1:13" ht="12.75" customHeight="1">
      <c r="A17" s="121" t="s">
        <v>122</v>
      </c>
      <c r="B17">
        <v>52</v>
      </c>
      <c r="C17">
        <v>17</v>
      </c>
      <c r="D17">
        <v>13</v>
      </c>
      <c r="E17" s="108">
        <v>0</v>
      </c>
      <c r="F17">
        <v>2</v>
      </c>
      <c r="G17" s="108">
        <v>2</v>
      </c>
      <c r="H17" s="108">
        <v>0</v>
      </c>
      <c r="I17" s="108">
        <v>0</v>
      </c>
      <c r="J17">
        <v>17</v>
      </c>
      <c r="K17">
        <v>18</v>
      </c>
      <c r="M17" s="120"/>
    </row>
    <row r="18" spans="1:13" ht="12.75" customHeight="1">
      <c r="A18" s="121" t="s">
        <v>123</v>
      </c>
      <c r="B18">
        <v>64</v>
      </c>
      <c r="C18">
        <v>21</v>
      </c>
      <c r="D18">
        <v>13</v>
      </c>
      <c r="E18" s="108">
        <v>0</v>
      </c>
      <c r="F18">
        <v>3</v>
      </c>
      <c r="G18" s="108">
        <v>2</v>
      </c>
      <c r="H18" s="108">
        <v>0</v>
      </c>
      <c r="I18" s="108">
        <v>3</v>
      </c>
      <c r="J18">
        <v>22</v>
      </c>
      <c r="K18">
        <v>21</v>
      </c>
      <c r="M18" s="120"/>
    </row>
    <row r="19" spans="1:13" ht="12.75" customHeight="1">
      <c r="A19" s="121" t="s">
        <v>520</v>
      </c>
      <c r="B19">
        <v>72</v>
      </c>
      <c r="C19">
        <v>28</v>
      </c>
      <c r="D19">
        <v>12</v>
      </c>
      <c r="E19" s="108">
        <v>0</v>
      </c>
      <c r="F19">
        <v>6</v>
      </c>
      <c r="G19" s="108">
        <v>3</v>
      </c>
      <c r="H19" s="108">
        <v>2</v>
      </c>
      <c r="I19" s="108">
        <v>5</v>
      </c>
      <c r="J19">
        <v>23</v>
      </c>
      <c r="K19">
        <v>21</v>
      </c>
      <c r="M19" s="120"/>
    </row>
    <row r="20" spans="1:13" ht="12.75" customHeight="1">
      <c r="A20" s="121" t="s">
        <v>521</v>
      </c>
      <c r="B20">
        <v>60</v>
      </c>
      <c r="C20">
        <v>16</v>
      </c>
      <c r="D20">
        <v>7</v>
      </c>
      <c r="E20" s="108">
        <v>0</v>
      </c>
      <c r="F20" s="108">
        <v>3</v>
      </c>
      <c r="G20" s="108">
        <v>3</v>
      </c>
      <c r="H20" s="108">
        <v>0</v>
      </c>
      <c r="I20" s="108">
        <v>3</v>
      </c>
      <c r="J20">
        <v>23</v>
      </c>
      <c r="K20">
        <v>21</v>
      </c>
      <c r="M20" s="120"/>
    </row>
    <row r="21" spans="1:13" ht="12.75" customHeight="1">
      <c r="A21" s="121" t="s">
        <v>522</v>
      </c>
      <c r="B21">
        <v>51</v>
      </c>
      <c r="C21">
        <v>17</v>
      </c>
      <c r="D21">
        <v>11</v>
      </c>
      <c r="E21" s="108">
        <v>0</v>
      </c>
      <c r="F21" s="108">
        <v>3</v>
      </c>
      <c r="G21" s="108">
        <v>3</v>
      </c>
      <c r="H21" s="108">
        <v>0</v>
      </c>
      <c r="I21" s="108">
        <v>0</v>
      </c>
      <c r="J21">
        <v>13</v>
      </c>
      <c r="K21">
        <v>21</v>
      </c>
      <c r="M21" s="120"/>
    </row>
    <row r="22" spans="1:13" ht="12.75" customHeight="1">
      <c r="A22" s="123" t="s">
        <v>523</v>
      </c>
      <c r="B22">
        <v>43</v>
      </c>
      <c r="C22">
        <v>16</v>
      </c>
      <c r="D22">
        <v>8</v>
      </c>
      <c r="E22" s="108">
        <v>0</v>
      </c>
      <c r="F22" s="108">
        <v>3</v>
      </c>
      <c r="G22" s="108">
        <v>2</v>
      </c>
      <c r="H22" s="108">
        <v>0</v>
      </c>
      <c r="I22" s="108">
        <v>3</v>
      </c>
      <c r="J22">
        <v>13</v>
      </c>
      <c r="K22">
        <v>14</v>
      </c>
      <c r="M22" s="120"/>
    </row>
    <row r="23" spans="1:13" ht="12.75" customHeight="1">
      <c r="A23" s="124" t="s">
        <v>524</v>
      </c>
      <c r="B23">
        <v>55</v>
      </c>
      <c r="C23">
        <v>15</v>
      </c>
      <c r="D23">
        <v>11</v>
      </c>
      <c r="E23" s="108">
        <v>0</v>
      </c>
      <c r="F23" s="108">
        <v>2</v>
      </c>
      <c r="G23" s="108">
        <v>2</v>
      </c>
      <c r="H23" s="108">
        <v>0</v>
      </c>
      <c r="I23" s="108">
        <v>0</v>
      </c>
      <c r="J23">
        <v>20</v>
      </c>
      <c r="K23">
        <v>20</v>
      </c>
      <c r="M23" s="120"/>
    </row>
    <row r="24" spans="1:13" ht="12.75" customHeight="1">
      <c r="A24" s="124" t="s">
        <v>525</v>
      </c>
      <c r="B24">
        <v>56</v>
      </c>
      <c r="C24">
        <v>20</v>
      </c>
      <c r="D24">
        <v>9</v>
      </c>
      <c r="E24" s="108">
        <v>0</v>
      </c>
      <c r="F24" s="108">
        <v>8</v>
      </c>
      <c r="G24" s="108">
        <v>2</v>
      </c>
      <c r="H24" s="108">
        <v>0</v>
      </c>
      <c r="I24" s="108">
        <v>1</v>
      </c>
      <c r="J24">
        <v>19</v>
      </c>
      <c r="K24">
        <v>17</v>
      </c>
      <c r="M24" s="120"/>
    </row>
    <row r="25" spans="1:13" s="112" customFormat="1" ht="6" customHeight="1" thickBot="1">
      <c r="A25" s="125"/>
      <c r="B25" s="126"/>
      <c r="C25" s="127"/>
      <c r="D25" s="127"/>
      <c r="E25" s="127"/>
      <c r="F25" s="127"/>
      <c r="G25" s="127"/>
      <c r="H25" s="127"/>
      <c r="I25" s="127"/>
      <c r="J25" s="127"/>
      <c r="K25" s="127"/>
    </row>
    <row r="26" spans="1:13" ht="6" customHeight="1"/>
    <row r="27" spans="1:13">
      <c r="A27" t="s">
        <v>496</v>
      </c>
      <c r="D27" s="128" t="s">
        <v>526</v>
      </c>
    </row>
    <row r="28" spans="1:13">
      <c r="C28" s="128"/>
      <c r="D28" s="128"/>
      <c r="E28" s="128"/>
      <c r="F28" s="128"/>
      <c r="G28" s="128"/>
    </row>
    <row r="30" spans="1:13">
      <c r="B30" s="120"/>
      <c r="C30" s="120"/>
      <c r="D30" s="120"/>
      <c r="E30" s="120"/>
      <c r="F30" s="120"/>
      <c r="G30" s="120"/>
      <c r="H30" s="120"/>
      <c r="I30" s="120"/>
      <c r="J30" s="120"/>
      <c r="K30" s="120"/>
    </row>
  </sheetData>
  <mergeCells count="5">
    <mergeCell ref="A5:A6"/>
    <mergeCell ref="B5:B6"/>
    <mergeCell ref="C5:I5"/>
    <mergeCell ref="J5:J6"/>
    <mergeCell ref="K5:K6"/>
  </mergeCells>
  <phoneticPr fontId="2"/>
  <printOptions horizontalCentered="1"/>
  <pageMargins left="0.59055118110236227" right="0.59055118110236227" top="0.59055118110236227" bottom="0.59055118110236227" header="0.51181102362204722" footer="0.51181102362204722"/>
  <pageSetup paperSize="9" scale="8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zoomScale="106" zoomScaleNormal="106" zoomScaleSheetLayoutView="100" workbookViewId="0">
      <selection activeCell="A4" sqref="A4"/>
    </sheetView>
  </sheetViews>
  <sheetFormatPr defaultRowHeight="11.25"/>
  <cols>
    <col min="1" max="1" width="12.83203125" customWidth="1"/>
    <col min="2" max="10" width="10.83203125" customWidth="1"/>
    <col min="11" max="14" width="12.83203125" customWidth="1"/>
  </cols>
  <sheetData>
    <row r="1" spans="1:14" ht="14.25">
      <c r="A1" s="35" t="s">
        <v>0</v>
      </c>
    </row>
    <row r="3" spans="1:14" ht="14.25">
      <c r="A3" s="35" t="s">
        <v>497</v>
      </c>
    </row>
    <row r="4" spans="1:14" ht="12" thickBot="1">
      <c r="N4" t="s">
        <v>489</v>
      </c>
    </row>
    <row r="5" spans="1:14" ht="12.75" customHeight="1">
      <c r="A5" s="467" t="s">
        <v>14</v>
      </c>
      <c r="B5" s="467" t="s">
        <v>267</v>
      </c>
      <c r="C5" s="445" t="s">
        <v>498</v>
      </c>
      <c r="D5" s="445"/>
      <c r="E5" s="445"/>
      <c r="F5" s="445"/>
      <c r="G5" s="445"/>
      <c r="H5" s="445"/>
      <c r="I5" s="445"/>
      <c r="J5" s="489" t="s">
        <v>499</v>
      </c>
      <c r="K5" s="528" t="s">
        <v>500</v>
      </c>
      <c r="L5" s="487" t="s">
        <v>501</v>
      </c>
      <c r="M5" s="487" t="s">
        <v>502</v>
      </c>
      <c r="N5" s="487" t="s">
        <v>419</v>
      </c>
    </row>
    <row r="6" spans="1:14" ht="13.5" customHeight="1">
      <c r="A6" s="453"/>
      <c r="B6" s="453"/>
      <c r="C6" s="152" t="s">
        <v>73</v>
      </c>
      <c r="D6" s="152" t="s">
        <v>503</v>
      </c>
      <c r="E6" s="152" t="s">
        <v>504</v>
      </c>
      <c r="F6" s="152" t="s">
        <v>505</v>
      </c>
      <c r="G6" s="152" t="s">
        <v>506</v>
      </c>
      <c r="H6" s="152" t="s">
        <v>507</v>
      </c>
      <c r="I6" s="152" t="s">
        <v>508</v>
      </c>
      <c r="J6" s="446"/>
      <c r="K6" s="446"/>
      <c r="L6" s="481"/>
      <c r="M6" s="481"/>
      <c r="N6" s="481"/>
    </row>
    <row r="7" spans="1:14" ht="6" customHeight="1">
      <c r="A7" s="295"/>
      <c r="B7" s="296"/>
      <c r="C7" s="297"/>
      <c r="D7" s="297"/>
      <c r="E7" s="297"/>
      <c r="F7" s="297"/>
      <c r="G7" s="297"/>
      <c r="H7" s="297"/>
      <c r="I7" s="297"/>
      <c r="J7" s="297"/>
      <c r="K7" s="298"/>
      <c r="L7" s="298"/>
      <c r="M7" s="298"/>
      <c r="N7" s="297"/>
    </row>
    <row r="8" spans="1:14" ht="12.75" customHeight="1">
      <c r="A8" s="114" t="s">
        <v>50</v>
      </c>
      <c r="B8" s="73">
        <v>2396</v>
      </c>
      <c r="C8" s="73">
        <v>253</v>
      </c>
      <c r="D8" s="73">
        <v>125</v>
      </c>
      <c r="E8" s="73">
        <v>23</v>
      </c>
      <c r="F8" s="73">
        <v>41</v>
      </c>
      <c r="G8" s="73">
        <v>29</v>
      </c>
      <c r="H8" s="73">
        <v>3</v>
      </c>
      <c r="I8" s="73">
        <v>32</v>
      </c>
      <c r="J8" s="73">
        <v>474</v>
      </c>
      <c r="K8" s="73">
        <v>486</v>
      </c>
      <c r="L8" s="73">
        <v>215</v>
      </c>
      <c r="M8" s="73">
        <v>350</v>
      </c>
      <c r="N8" s="73">
        <v>356</v>
      </c>
    </row>
    <row r="9" spans="1:14" s="36" customFormat="1" ht="12.75" customHeight="1">
      <c r="A9" s="114">
        <v>25</v>
      </c>
      <c r="B9" s="73">
        <v>2396</v>
      </c>
      <c r="C9" s="73">
        <v>258</v>
      </c>
      <c r="D9" s="73">
        <v>124</v>
      </c>
      <c r="E9" s="73">
        <v>30</v>
      </c>
      <c r="F9" s="73">
        <v>48</v>
      </c>
      <c r="G9" s="73">
        <v>36</v>
      </c>
      <c r="H9" s="73">
        <v>3</v>
      </c>
      <c r="I9" s="73">
        <v>17</v>
      </c>
      <c r="J9" s="73">
        <v>474</v>
      </c>
      <c r="K9" s="73">
        <v>531</v>
      </c>
      <c r="L9" s="73">
        <v>372</v>
      </c>
      <c r="M9" s="73">
        <v>410</v>
      </c>
      <c r="N9" s="73">
        <v>351</v>
      </c>
    </row>
    <row r="10" spans="1:14" s="36" customFormat="1" ht="12.75" customHeight="1">
      <c r="A10" s="114">
        <v>26</v>
      </c>
      <c r="B10" s="73">
        <v>2315</v>
      </c>
      <c r="C10" s="73">
        <v>243</v>
      </c>
      <c r="D10" s="73">
        <v>132</v>
      </c>
      <c r="E10" s="73">
        <v>31</v>
      </c>
      <c r="F10" s="73">
        <v>36</v>
      </c>
      <c r="G10" s="73">
        <v>34</v>
      </c>
      <c r="H10" s="73">
        <v>4</v>
      </c>
      <c r="I10" s="73">
        <v>6</v>
      </c>
      <c r="J10" s="73">
        <v>497</v>
      </c>
      <c r="K10" s="73">
        <v>492</v>
      </c>
      <c r="L10" s="73">
        <v>405</v>
      </c>
      <c r="M10" s="73">
        <v>293</v>
      </c>
      <c r="N10" s="73">
        <v>385</v>
      </c>
    </row>
    <row r="11" spans="1:14" s="36" customFormat="1" ht="12.75" customHeight="1">
      <c r="A11" s="114">
        <v>27</v>
      </c>
      <c r="B11" s="73">
        <v>2445</v>
      </c>
      <c r="C11" s="73">
        <v>290</v>
      </c>
      <c r="D11" s="73">
        <v>146</v>
      </c>
      <c r="E11" s="73">
        <v>35</v>
      </c>
      <c r="F11" s="73">
        <v>48</v>
      </c>
      <c r="G11" s="73">
        <v>31</v>
      </c>
      <c r="H11" s="73">
        <v>2</v>
      </c>
      <c r="I11" s="73">
        <v>28</v>
      </c>
      <c r="J11" s="73">
        <v>528</v>
      </c>
      <c r="K11" s="73">
        <v>490</v>
      </c>
      <c r="L11" s="73">
        <v>453</v>
      </c>
      <c r="M11" s="73">
        <v>288</v>
      </c>
      <c r="N11" s="73">
        <v>396</v>
      </c>
    </row>
    <row r="12" spans="1:14" s="75" customFormat="1" ht="12.75" customHeight="1">
      <c r="A12" s="116">
        <v>28</v>
      </c>
      <c r="B12" s="74">
        <f>SUM(B13:B24)</f>
        <v>2180</v>
      </c>
      <c r="C12" s="74">
        <f t="shared" ref="C12:N12" si="0">SUM(C13:C24)</f>
        <v>244</v>
      </c>
      <c r="D12" s="74">
        <f t="shared" si="0"/>
        <v>123</v>
      </c>
      <c r="E12" s="74">
        <f t="shared" si="0"/>
        <v>14</v>
      </c>
      <c r="F12" s="74">
        <f t="shared" si="0"/>
        <v>40</v>
      </c>
      <c r="G12" s="74">
        <f t="shared" si="0"/>
        <v>14</v>
      </c>
      <c r="H12" s="74">
        <f t="shared" si="0"/>
        <v>2</v>
      </c>
      <c r="I12" s="74">
        <f t="shared" si="0"/>
        <v>51</v>
      </c>
      <c r="J12" s="74">
        <f t="shared" si="0"/>
        <v>477</v>
      </c>
      <c r="K12" s="74">
        <f t="shared" si="0"/>
        <v>389</v>
      </c>
      <c r="L12" s="74">
        <f t="shared" si="0"/>
        <v>403</v>
      </c>
      <c r="M12" s="74">
        <f t="shared" si="0"/>
        <v>306</v>
      </c>
      <c r="N12" s="74">
        <f t="shared" si="0"/>
        <v>361</v>
      </c>
    </row>
    <row r="13" spans="1:14" ht="18" customHeight="1">
      <c r="A13" s="118" t="s">
        <v>117</v>
      </c>
      <c r="B13" s="73">
        <v>159</v>
      </c>
      <c r="C13" s="73">
        <v>13</v>
      </c>
      <c r="D13" s="73">
        <v>8</v>
      </c>
      <c r="E13" s="73">
        <v>2</v>
      </c>
      <c r="F13" s="73">
        <v>1</v>
      </c>
      <c r="G13" s="73">
        <v>1</v>
      </c>
      <c r="H13" s="122">
        <v>0</v>
      </c>
      <c r="I13" s="73">
        <v>1</v>
      </c>
      <c r="J13" s="73">
        <v>33</v>
      </c>
      <c r="K13" s="73">
        <v>33</v>
      </c>
      <c r="L13" s="73">
        <v>17</v>
      </c>
      <c r="M13" s="73">
        <v>30</v>
      </c>
      <c r="N13" s="73">
        <v>33</v>
      </c>
    </row>
    <row r="14" spans="1:14" ht="12.75" customHeight="1">
      <c r="A14" s="121" t="s">
        <v>119</v>
      </c>
      <c r="B14" s="73">
        <v>168</v>
      </c>
      <c r="C14" s="73">
        <v>15</v>
      </c>
      <c r="D14" s="73">
        <v>10</v>
      </c>
      <c r="E14" s="73">
        <v>0</v>
      </c>
      <c r="F14" s="73">
        <v>3</v>
      </c>
      <c r="G14" s="73">
        <v>1</v>
      </c>
      <c r="H14" s="122">
        <v>0</v>
      </c>
      <c r="I14" s="73">
        <v>1</v>
      </c>
      <c r="J14" s="73">
        <v>40</v>
      </c>
      <c r="K14" s="73">
        <v>32</v>
      </c>
      <c r="L14" s="73">
        <v>21</v>
      </c>
      <c r="M14" s="73">
        <v>30</v>
      </c>
      <c r="N14" s="73">
        <v>30</v>
      </c>
    </row>
    <row r="15" spans="1:14" ht="12.75" customHeight="1">
      <c r="A15" s="121" t="s">
        <v>120</v>
      </c>
      <c r="B15" s="73">
        <v>154</v>
      </c>
      <c r="C15" s="73">
        <v>17</v>
      </c>
      <c r="D15" s="73">
        <v>7</v>
      </c>
      <c r="E15" s="122">
        <v>0</v>
      </c>
      <c r="F15" s="73">
        <v>6</v>
      </c>
      <c r="G15" s="73">
        <v>2</v>
      </c>
      <c r="H15" s="122">
        <v>0</v>
      </c>
      <c r="I15" s="122">
        <v>2</v>
      </c>
      <c r="J15" s="73">
        <v>38</v>
      </c>
      <c r="K15" s="73">
        <v>30</v>
      </c>
      <c r="L15" s="73">
        <v>18</v>
      </c>
      <c r="M15" s="73">
        <v>19</v>
      </c>
      <c r="N15" s="73">
        <v>32</v>
      </c>
    </row>
    <row r="16" spans="1:14" ht="12.75" customHeight="1">
      <c r="A16" s="121" t="s">
        <v>121</v>
      </c>
      <c r="B16" s="73">
        <v>205</v>
      </c>
      <c r="C16" s="73">
        <v>32</v>
      </c>
      <c r="D16" s="73">
        <v>18</v>
      </c>
      <c r="E16" s="122">
        <v>1</v>
      </c>
      <c r="F16" s="73">
        <v>4</v>
      </c>
      <c r="G16" s="73">
        <v>0</v>
      </c>
      <c r="H16" s="122">
        <v>0</v>
      </c>
      <c r="I16" s="73">
        <v>9</v>
      </c>
      <c r="J16" s="73">
        <v>43</v>
      </c>
      <c r="K16" s="73">
        <v>37</v>
      </c>
      <c r="L16" s="73">
        <v>36</v>
      </c>
      <c r="M16" s="73">
        <v>28</v>
      </c>
      <c r="N16" s="73">
        <v>29</v>
      </c>
    </row>
    <row r="17" spans="1:14" ht="12.75" customHeight="1">
      <c r="A17" s="121" t="s">
        <v>122</v>
      </c>
      <c r="B17" s="73">
        <v>187</v>
      </c>
      <c r="C17" s="73">
        <v>22</v>
      </c>
      <c r="D17" s="73">
        <v>6</v>
      </c>
      <c r="E17" s="73">
        <v>1</v>
      </c>
      <c r="F17" s="73">
        <v>1</v>
      </c>
      <c r="G17" s="73">
        <v>1</v>
      </c>
      <c r="H17" s="73">
        <v>2</v>
      </c>
      <c r="I17" s="73">
        <v>11</v>
      </c>
      <c r="J17" s="73">
        <v>44</v>
      </c>
      <c r="K17" s="73">
        <v>27</v>
      </c>
      <c r="L17" s="73">
        <v>47</v>
      </c>
      <c r="M17" s="73">
        <v>19</v>
      </c>
      <c r="N17" s="73">
        <v>28</v>
      </c>
    </row>
    <row r="18" spans="1:14" ht="12.75" customHeight="1">
      <c r="A18" s="121" t="s">
        <v>123</v>
      </c>
      <c r="B18" s="73">
        <v>178</v>
      </c>
      <c r="C18" s="73">
        <v>17</v>
      </c>
      <c r="D18" s="73">
        <v>10</v>
      </c>
      <c r="E18" s="122">
        <v>1</v>
      </c>
      <c r="F18" s="73">
        <v>1</v>
      </c>
      <c r="G18" s="73">
        <v>1</v>
      </c>
      <c r="H18" s="122">
        <v>0</v>
      </c>
      <c r="I18" s="73">
        <v>4</v>
      </c>
      <c r="J18" s="73">
        <v>30</v>
      </c>
      <c r="K18" s="73">
        <v>34</v>
      </c>
      <c r="L18" s="73">
        <v>42</v>
      </c>
      <c r="M18" s="73">
        <v>25</v>
      </c>
      <c r="N18" s="73">
        <v>30</v>
      </c>
    </row>
    <row r="19" spans="1:14" ht="12.75" customHeight="1">
      <c r="A19" s="121" t="s">
        <v>124</v>
      </c>
      <c r="B19" s="73">
        <v>200</v>
      </c>
      <c r="C19" s="73">
        <v>24</v>
      </c>
      <c r="D19" s="73">
        <v>16</v>
      </c>
      <c r="E19" s="73">
        <v>1</v>
      </c>
      <c r="F19" s="73">
        <v>2</v>
      </c>
      <c r="G19" s="73">
        <v>4</v>
      </c>
      <c r="H19" s="122">
        <v>0</v>
      </c>
      <c r="I19" s="73">
        <v>1</v>
      </c>
      <c r="J19" s="73">
        <v>48</v>
      </c>
      <c r="K19" s="73">
        <v>32</v>
      </c>
      <c r="L19" s="73">
        <v>36</v>
      </c>
      <c r="M19" s="73">
        <v>31</v>
      </c>
      <c r="N19" s="73">
        <v>29</v>
      </c>
    </row>
    <row r="20" spans="1:14" ht="12.75" customHeight="1">
      <c r="A20" s="121" t="s">
        <v>125</v>
      </c>
      <c r="B20" s="73">
        <v>212</v>
      </c>
      <c r="C20" s="73">
        <v>26</v>
      </c>
      <c r="D20" s="73">
        <v>14</v>
      </c>
      <c r="E20" s="122">
        <v>1</v>
      </c>
      <c r="F20" s="73">
        <v>4</v>
      </c>
      <c r="G20" s="73">
        <v>2</v>
      </c>
      <c r="H20" s="122">
        <v>0</v>
      </c>
      <c r="I20" s="122">
        <v>5</v>
      </c>
      <c r="J20" s="73">
        <v>47</v>
      </c>
      <c r="K20" s="73">
        <v>39</v>
      </c>
      <c r="L20" s="73">
        <v>41</v>
      </c>
      <c r="M20" s="73">
        <v>23</v>
      </c>
      <c r="N20" s="73">
        <v>36</v>
      </c>
    </row>
    <row r="21" spans="1:14" ht="12.75" customHeight="1">
      <c r="A21" s="121" t="s">
        <v>126</v>
      </c>
      <c r="B21" s="73">
        <v>187</v>
      </c>
      <c r="C21" s="73">
        <v>22</v>
      </c>
      <c r="D21" s="73">
        <v>11</v>
      </c>
      <c r="E21" s="73">
        <v>2</v>
      </c>
      <c r="F21" s="73">
        <v>6</v>
      </c>
      <c r="G21" s="73">
        <v>1</v>
      </c>
      <c r="H21" s="122">
        <v>0</v>
      </c>
      <c r="I21" s="73">
        <v>2</v>
      </c>
      <c r="J21" s="73">
        <v>46</v>
      </c>
      <c r="K21" s="73">
        <v>28</v>
      </c>
      <c r="L21" s="73">
        <v>35</v>
      </c>
      <c r="M21" s="73">
        <v>28</v>
      </c>
      <c r="N21" s="73">
        <v>28</v>
      </c>
    </row>
    <row r="22" spans="1:14" ht="12.75" customHeight="1">
      <c r="A22" s="123" t="s">
        <v>127</v>
      </c>
      <c r="B22" s="73">
        <v>163</v>
      </c>
      <c r="C22" s="73">
        <v>20</v>
      </c>
      <c r="D22" s="73">
        <v>6</v>
      </c>
      <c r="E22" s="73">
        <v>5</v>
      </c>
      <c r="F22" s="73">
        <v>3</v>
      </c>
      <c r="G22" s="122">
        <v>1</v>
      </c>
      <c r="H22" s="122">
        <v>0</v>
      </c>
      <c r="I22" s="73">
        <v>5</v>
      </c>
      <c r="J22" s="73">
        <v>35</v>
      </c>
      <c r="K22" s="73">
        <v>26</v>
      </c>
      <c r="L22" s="73">
        <v>33</v>
      </c>
      <c r="M22" s="73">
        <v>24</v>
      </c>
      <c r="N22" s="73">
        <v>25</v>
      </c>
    </row>
    <row r="23" spans="1:14" ht="12.75" customHeight="1">
      <c r="A23" s="124" t="s">
        <v>128</v>
      </c>
      <c r="B23" s="73">
        <v>152</v>
      </c>
      <c r="C23" s="73">
        <v>12</v>
      </c>
      <c r="D23" s="73">
        <v>8</v>
      </c>
      <c r="E23" s="73">
        <v>0</v>
      </c>
      <c r="F23" s="122">
        <v>1</v>
      </c>
      <c r="G23" s="122">
        <v>0</v>
      </c>
      <c r="H23" s="122">
        <v>0</v>
      </c>
      <c r="I23" s="73">
        <v>3</v>
      </c>
      <c r="J23" s="73">
        <v>32</v>
      </c>
      <c r="K23" s="73">
        <v>30</v>
      </c>
      <c r="L23" s="73">
        <v>31</v>
      </c>
      <c r="M23" s="73">
        <v>20</v>
      </c>
      <c r="N23" s="73">
        <v>27</v>
      </c>
    </row>
    <row r="24" spans="1:14" ht="12.75" customHeight="1">
      <c r="A24" s="124" t="s">
        <v>129</v>
      </c>
      <c r="B24" s="73">
        <v>215</v>
      </c>
      <c r="C24" s="73">
        <v>24</v>
      </c>
      <c r="D24" s="73">
        <v>9</v>
      </c>
      <c r="E24" s="73">
        <v>0</v>
      </c>
      <c r="F24" s="73">
        <v>8</v>
      </c>
      <c r="G24" s="73">
        <v>0</v>
      </c>
      <c r="H24" s="122">
        <v>0</v>
      </c>
      <c r="I24" s="73">
        <v>7</v>
      </c>
      <c r="J24" s="73">
        <v>41</v>
      </c>
      <c r="K24" s="73">
        <v>41</v>
      </c>
      <c r="L24" s="73">
        <v>46</v>
      </c>
      <c r="M24" s="73">
        <v>29</v>
      </c>
      <c r="N24" s="73">
        <v>34</v>
      </c>
    </row>
    <row r="25" spans="1:14" s="112" customFormat="1" ht="6" customHeight="1" thickBot="1">
      <c r="A25" s="125"/>
      <c r="B25" s="126"/>
      <c r="C25" s="127"/>
      <c r="D25" s="127"/>
      <c r="E25" s="127"/>
      <c r="F25" s="127"/>
      <c r="G25" s="273"/>
      <c r="H25" s="273"/>
      <c r="I25" s="273"/>
      <c r="J25" s="127"/>
      <c r="K25" s="127"/>
      <c r="L25" s="127"/>
      <c r="M25" s="127"/>
      <c r="N25" s="127"/>
    </row>
    <row r="26" spans="1:14" ht="6" customHeight="1"/>
    <row r="27" spans="1:14">
      <c r="A27" t="s">
        <v>496</v>
      </c>
    </row>
    <row r="28" spans="1:14">
      <c r="B28" s="120"/>
      <c r="C28" s="120"/>
      <c r="D28" s="120"/>
      <c r="E28" s="120"/>
      <c r="F28" s="120"/>
      <c r="G28" s="120"/>
      <c r="H28" s="120"/>
      <c r="I28" s="120"/>
      <c r="J28" s="120"/>
      <c r="K28" s="120"/>
      <c r="L28" s="120"/>
      <c r="M28" s="120"/>
      <c r="N28" s="120"/>
    </row>
  </sheetData>
  <mergeCells count="8">
    <mergeCell ref="M5:M6"/>
    <mergeCell ref="N5:N6"/>
    <mergeCell ref="A5:A6"/>
    <mergeCell ref="B5:B6"/>
    <mergeCell ref="C5:I5"/>
    <mergeCell ref="J5:J6"/>
    <mergeCell ref="K5:K6"/>
    <mergeCell ref="L5:L6"/>
  </mergeCells>
  <phoneticPr fontId="2"/>
  <printOptions horizontalCentered="1"/>
  <pageMargins left="0.59055118110236227" right="0.59055118110236227" top="0.59055118110236227" bottom="0.59055118110236227" header="0.51181102362204722"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zoomScaleNormal="100" zoomScaleSheetLayoutView="100" workbookViewId="0">
      <selection activeCell="B29" sqref="B29"/>
    </sheetView>
  </sheetViews>
  <sheetFormatPr defaultRowHeight="11.25"/>
  <cols>
    <col min="1" max="1" width="12.83203125" customWidth="1"/>
    <col min="2" max="6" width="13.83203125" customWidth="1"/>
  </cols>
  <sheetData>
    <row r="1" spans="1:8" ht="14.25">
      <c r="A1" s="35" t="s">
        <v>0</v>
      </c>
    </row>
    <row r="3" spans="1:8" ht="14.25">
      <c r="A3" s="35" t="s">
        <v>488</v>
      </c>
    </row>
    <row r="4" spans="1:8" ht="12" thickBot="1">
      <c r="F4" s="108" t="s">
        <v>489</v>
      </c>
    </row>
    <row r="5" spans="1:8" ht="11.25" customHeight="1">
      <c r="A5" s="467" t="s">
        <v>14</v>
      </c>
      <c r="B5" s="467" t="s">
        <v>490</v>
      </c>
      <c r="C5" s="489" t="s">
        <v>491</v>
      </c>
      <c r="D5" s="528" t="s">
        <v>492</v>
      </c>
      <c r="E5" s="528" t="s">
        <v>493</v>
      </c>
      <c r="F5" s="487" t="s">
        <v>419</v>
      </c>
    </row>
    <row r="6" spans="1:8" ht="11.25" customHeight="1">
      <c r="A6" s="453"/>
      <c r="B6" s="453"/>
      <c r="C6" s="446"/>
      <c r="D6" s="446"/>
      <c r="E6" s="446"/>
      <c r="F6" s="481"/>
    </row>
    <row r="7" spans="1:8" ht="6" customHeight="1">
      <c r="A7" s="288"/>
      <c r="B7" s="289"/>
      <c r="C7" s="289"/>
      <c r="D7" s="290"/>
      <c r="E7" s="290"/>
      <c r="F7" s="289"/>
    </row>
    <row r="8" spans="1:8" ht="12.75" customHeight="1">
      <c r="A8" s="291" t="s">
        <v>50</v>
      </c>
      <c r="B8" s="73">
        <v>3904</v>
      </c>
      <c r="C8" s="73">
        <v>215</v>
      </c>
      <c r="D8" s="73">
        <v>581</v>
      </c>
      <c r="E8" s="73">
        <v>438</v>
      </c>
      <c r="F8" s="73">
        <v>2670</v>
      </c>
    </row>
    <row r="9" spans="1:8" s="36" customFormat="1" ht="12.75" customHeight="1">
      <c r="A9" s="292">
        <v>25</v>
      </c>
      <c r="B9" s="73">
        <v>3720</v>
      </c>
      <c r="C9" s="73">
        <v>229</v>
      </c>
      <c r="D9" s="73">
        <v>586</v>
      </c>
      <c r="E9" s="73">
        <v>350</v>
      </c>
      <c r="F9" s="73">
        <v>2555</v>
      </c>
    </row>
    <row r="10" spans="1:8" s="293" customFormat="1" ht="12.75" customHeight="1">
      <c r="A10" s="292">
        <v>26</v>
      </c>
      <c r="B10" s="73">
        <v>3508</v>
      </c>
      <c r="C10" s="73">
        <v>231</v>
      </c>
      <c r="D10" s="73">
        <v>584</v>
      </c>
      <c r="E10" s="73">
        <v>306</v>
      </c>
      <c r="F10" s="73">
        <v>2387</v>
      </c>
    </row>
    <row r="11" spans="1:8" s="293" customFormat="1" ht="12.75" customHeight="1">
      <c r="A11" s="292">
        <v>27</v>
      </c>
      <c r="B11" s="73">
        <v>3468</v>
      </c>
      <c r="C11" s="73">
        <v>235</v>
      </c>
      <c r="D11" s="73">
        <v>541</v>
      </c>
      <c r="E11" s="73">
        <v>315</v>
      </c>
      <c r="F11" s="73">
        <v>2377</v>
      </c>
    </row>
    <row r="12" spans="1:8" s="75" customFormat="1" ht="12.75" customHeight="1">
      <c r="A12" s="294">
        <v>28</v>
      </c>
      <c r="B12" s="74">
        <f>SUM(B13:B24)</f>
        <v>3314</v>
      </c>
      <c r="C12" s="74">
        <f t="shared" ref="C12:F12" si="0">SUM(C13:C24)</f>
        <v>230</v>
      </c>
      <c r="D12" s="74">
        <f t="shared" si="0"/>
        <v>550</v>
      </c>
      <c r="E12" s="74">
        <f t="shared" si="0"/>
        <v>301</v>
      </c>
      <c r="F12" s="74">
        <f t="shared" si="0"/>
        <v>2233</v>
      </c>
    </row>
    <row r="13" spans="1:8" ht="12.75" customHeight="1">
      <c r="A13" s="291" t="s">
        <v>141</v>
      </c>
      <c r="B13" s="73">
        <f>SUM(C13:F13)</f>
        <v>309</v>
      </c>
      <c r="C13" s="73">
        <v>19</v>
      </c>
      <c r="D13" s="73">
        <v>46</v>
      </c>
      <c r="E13" s="73">
        <v>27</v>
      </c>
      <c r="F13" s="73">
        <v>217</v>
      </c>
      <c r="G13" s="122" t="s">
        <v>494</v>
      </c>
      <c r="H13" s="75"/>
    </row>
    <row r="14" spans="1:8" ht="12.75" customHeight="1">
      <c r="A14" s="291" t="s">
        <v>143</v>
      </c>
      <c r="B14" s="73">
        <f t="shared" ref="B14:B24" si="1">SUM(C14:F14)</f>
        <v>282</v>
      </c>
      <c r="C14" s="73">
        <v>18</v>
      </c>
      <c r="D14" s="73">
        <v>47</v>
      </c>
      <c r="E14" s="73">
        <v>24</v>
      </c>
      <c r="F14" s="73">
        <v>193</v>
      </c>
      <c r="G14" s="122"/>
    </row>
    <row r="15" spans="1:8" ht="12.75" customHeight="1">
      <c r="A15" s="291" t="s">
        <v>120</v>
      </c>
      <c r="B15" s="73">
        <f t="shared" si="1"/>
        <v>329</v>
      </c>
      <c r="C15" s="73">
        <v>22</v>
      </c>
      <c r="D15" s="73">
        <v>48</v>
      </c>
      <c r="E15" s="73">
        <v>25</v>
      </c>
      <c r="F15" s="73">
        <v>234</v>
      </c>
      <c r="G15" s="122"/>
    </row>
    <row r="16" spans="1:8" ht="12.75" customHeight="1">
      <c r="A16" s="291" t="s">
        <v>121</v>
      </c>
      <c r="B16" s="73">
        <f t="shared" si="1"/>
        <v>299</v>
      </c>
      <c r="C16" s="73">
        <v>22</v>
      </c>
      <c r="D16" s="73">
        <v>51</v>
      </c>
      <c r="E16" s="73">
        <v>24</v>
      </c>
      <c r="F16" s="73">
        <v>202</v>
      </c>
      <c r="G16" s="122"/>
    </row>
    <row r="17" spans="1:11" ht="12.75" customHeight="1">
      <c r="A17" s="291" t="s">
        <v>122</v>
      </c>
      <c r="B17" s="73">
        <f t="shared" si="1"/>
        <v>193</v>
      </c>
      <c r="C17" s="73">
        <v>13</v>
      </c>
      <c r="D17" s="73">
        <v>45</v>
      </c>
      <c r="E17" s="73">
        <v>25</v>
      </c>
      <c r="F17" s="73">
        <v>110</v>
      </c>
      <c r="G17" s="122"/>
    </row>
    <row r="18" spans="1:11" ht="12.75" customHeight="1">
      <c r="A18" s="291" t="s">
        <v>123</v>
      </c>
      <c r="B18" s="73">
        <f t="shared" si="1"/>
        <v>236</v>
      </c>
      <c r="C18" s="73">
        <v>20</v>
      </c>
      <c r="D18" s="73">
        <v>48</v>
      </c>
      <c r="E18" s="73">
        <v>29</v>
      </c>
      <c r="F18" s="73">
        <v>139</v>
      </c>
      <c r="G18" s="122"/>
    </row>
    <row r="19" spans="1:11" ht="12.75" customHeight="1">
      <c r="A19" s="291" t="s">
        <v>144</v>
      </c>
      <c r="B19" s="73">
        <f t="shared" si="1"/>
        <v>292</v>
      </c>
      <c r="C19" s="73">
        <v>24</v>
      </c>
      <c r="D19" s="73">
        <v>45</v>
      </c>
      <c r="E19" s="73">
        <v>24</v>
      </c>
      <c r="F19" s="73">
        <v>199</v>
      </c>
      <c r="G19" s="122"/>
    </row>
    <row r="20" spans="1:11" ht="12.75" customHeight="1">
      <c r="A20" s="291" t="s">
        <v>145</v>
      </c>
      <c r="B20" s="73">
        <f t="shared" si="1"/>
        <v>297</v>
      </c>
      <c r="C20" s="73">
        <v>22</v>
      </c>
      <c r="D20" s="73">
        <v>48</v>
      </c>
      <c r="E20" s="73">
        <v>28</v>
      </c>
      <c r="F20" s="73">
        <v>199</v>
      </c>
      <c r="G20" s="122"/>
    </row>
    <row r="21" spans="1:11" ht="12.75" customHeight="1">
      <c r="A21" s="291" t="s">
        <v>146</v>
      </c>
      <c r="B21" s="73">
        <f t="shared" si="1"/>
        <v>252</v>
      </c>
      <c r="C21" s="73">
        <v>15</v>
      </c>
      <c r="D21" s="73">
        <v>37</v>
      </c>
      <c r="E21" s="73">
        <v>21</v>
      </c>
      <c r="F21" s="73">
        <v>179</v>
      </c>
      <c r="G21" s="122"/>
    </row>
    <row r="22" spans="1:11" ht="12.75" customHeight="1">
      <c r="A22" s="291" t="s">
        <v>495</v>
      </c>
      <c r="B22" s="73">
        <f t="shared" si="1"/>
        <v>280</v>
      </c>
      <c r="C22" s="73">
        <v>17</v>
      </c>
      <c r="D22" s="73">
        <v>41</v>
      </c>
      <c r="E22" s="73">
        <v>23</v>
      </c>
      <c r="F22" s="73">
        <v>199</v>
      </c>
      <c r="G22" s="122"/>
    </row>
    <row r="23" spans="1:11" ht="12.75" customHeight="1">
      <c r="A23" s="291" t="s">
        <v>148</v>
      </c>
      <c r="B23" s="73">
        <f t="shared" si="1"/>
        <v>246</v>
      </c>
      <c r="C23" s="73">
        <v>20</v>
      </c>
      <c r="D23" s="73">
        <v>46</v>
      </c>
      <c r="E23" s="73">
        <v>26</v>
      </c>
      <c r="F23" s="73">
        <v>154</v>
      </c>
      <c r="G23" s="122"/>
    </row>
    <row r="24" spans="1:11" ht="12.75" customHeight="1">
      <c r="A24" s="291" t="s">
        <v>149</v>
      </c>
      <c r="B24" s="73">
        <f t="shared" si="1"/>
        <v>299</v>
      </c>
      <c r="C24" s="73">
        <v>18</v>
      </c>
      <c r="D24" s="73">
        <v>48</v>
      </c>
      <c r="E24" s="73">
        <v>25</v>
      </c>
      <c r="F24" s="73">
        <v>208</v>
      </c>
      <c r="G24" s="122"/>
    </row>
    <row r="25" spans="1:11" s="112" customFormat="1" ht="6" customHeight="1" thickBot="1">
      <c r="A25" s="125"/>
      <c r="B25" s="126"/>
      <c r="C25" s="127"/>
      <c r="D25" s="127"/>
      <c r="E25" s="127"/>
      <c r="F25" s="127"/>
    </row>
    <row r="26" spans="1:11" s="47" customFormat="1" ht="6" customHeight="1">
      <c r="A26" s="256"/>
      <c r="B26" s="256"/>
      <c r="C26" s="256"/>
      <c r="D26" s="256"/>
      <c r="E26" s="256"/>
      <c r="F26" s="256"/>
      <c r="G26" s="96"/>
      <c r="H26" s="96"/>
      <c r="I26" s="96"/>
      <c r="J26" s="96"/>
      <c r="K26" s="96"/>
    </row>
    <row r="27" spans="1:11" ht="14.25" customHeight="1">
      <c r="A27" t="s">
        <v>496</v>
      </c>
    </row>
    <row r="28" spans="1:11">
      <c r="B28" s="120"/>
      <c r="C28" s="120"/>
      <c r="D28" s="120"/>
      <c r="E28" s="120"/>
      <c r="F28" s="120"/>
    </row>
  </sheetData>
  <mergeCells count="6">
    <mergeCell ref="F5:F6"/>
    <mergeCell ref="A5:A6"/>
    <mergeCell ref="B5:B6"/>
    <mergeCell ref="C5:C6"/>
    <mergeCell ref="D5:D6"/>
    <mergeCell ref="E5:E6"/>
  </mergeCells>
  <phoneticPr fontId="2"/>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0"/>
  <sheetViews>
    <sheetView zoomScaleNormal="100" workbookViewId="0">
      <selection activeCell="A3" sqref="A3"/>
    </sheetView>
  </sheetViews>
  <sheetFormatPr defaultRowHeight="11.25"/>
  <cols>
    <col min="1" max="1" width="3.1640625" style="85" customWidth="1"/>
    <col min="2" max="2" width="12.83203125" style="85" customWidth="1"/>
    <col min="3" max="4" width="12.83203125" style="84" customWidth="1"/>
    <col min="5" max="5" width="12.83203125" style="85" customWidth="1"/>
    <col min="6" max="6" width="12.83203125" style="77" customWidth="1"/>
    <col min="7" max="9" width="12.83203125" style="85" customWidth="1"/>
    <col min="10" max="16384" width="9.33203125" style="85"/>
  </cols>
  <sheetData>
    <row r="1" spans="1:24" ht="14.25">
      <c r="A1" s="138" t="s">
        <v>0</v>
      </c>
      <c r="B1" s="138"/>
    </row>
    <row r="2" spans="1:24" ht="14.25">
      <c r="A2" s="138"/>
      <c r="B2" s="138"/>
    </row>
    <row r="3" spans="1:24" ht="14.25">
      <c r="A3" s="138" t="s">
        <v>431</v>
      </c>
      <c r="F3" s="277"/>
    </row>
    <row r="4" spans="1:24" ht="15" thickBot="1">
      <c r="B4" s="138"/>
    </row>
    <row r="5" spans="1:24" ht="14.25" customHeight="1">
      <c r="A5" s="531" t="s">
        <v>14</v>
      </c>
      <c r="B5" s="532"/>
      <c r="C5" s="537" t="s">
        <v>432</v>
      </c>
      <c r="D5" s="537"/>
      <c r="E5" s="538"/>
      <c r="F5" s="537" t="s">
        <v>433</v>
      </c>
      <c r="G5" s="537"/>
      <c r="H5" s="537"/>
      <c r="I5" s="537"/>
    </row>
    <row r="6" spans="1:24" s="84" customFormat="1" ht="14.25" customHeight="1">
      <c r="A6" s="533"/>
      <c r="B6" s="534"/>
      <c r="C6" s="539" t="s">
        <v>434</v>
      </c>
      <c r="D6" s="541" t="s">
        <v>435</v>
      </c>
      <c r="E6" s="541" t="s">
        <v>436</v>
      </c>
      <c r="F6" s="543" t="s">
        <v>437</v>
      </c>
      <c r="G6" s="545" t="s">
        <v>438</v>
      </c>
      <c r="H6" s="546"/>
      <c r="I6" s="546"/>
    </row>
    <row r="7" spans="1:24" s="84" customFormat="1" ht="14.25" customHeight="1">
      <c r="A7" s="535"/>
      <c r="B7" s="536"/>
      <c r="C7" s="540"/>
      <c r="D7" s="542"/>
      <c r="E7" s="542"/>
      <c r="F7" s="544"/>
      <c r="G7" s="229" t="s">
        <v>105</v>
      </c>
      <c r="H7" s="86" t="s">
        <v>439</v>
      </c>
      <c r="I7" s="141" t="s">
        <v>440</v>
      </c>
    </row>
    <row r="8" spans="1:24" s="251" customFormat="1" ht="17.25" customHeight="1">
      <c r="A8" s="529" t="s">
        <v>368</v>
      </c>
      <c r="B8" s="530"/>
      <c r="C8" s="278">
        <v>92457</v>
      </c>
      <c r="D8" s="278">
        <v>1106305</v>
      </c>
      <c r="E8" s="278">
        <v>96113</v>
      </c>
      <c r="F8" s="278">
        <v>515927</v>
      </c>
      <c r="G8" s="278">
        <v>871094</v>
      </c>
      <c r="H8" s="278">
        <v>533709</v>
      </c>
      <c r="I8" s="278">
        <v>337385</v>
      </c>
    </row>
    <row r="9" spans="1:24" ht="17.25" customHeight="1">
      <c r="A9" s="245"/>
      <c r="B9" s="232" t="s">
        <v>441</v>
      </c>
      <c r="C9" s="279">
        <v>1944</v>
      </c>
      <c r="D9" s="237">
        <v>34442</v>
      </c>
      <c r="E9" s="237">
        <v>3416</v>
      </c>
      <c r="F9" s="237" t="s">
        <v>37</v>
      </c>
      <c r="G9" s="237" t="s">
        <v>37</v>
      </c>
      <c r="H9" s="237" t="s">
        <v>37</v>
      </c>
      <c r="I9" s="237" t="s">
        <v>37</v>
      </c>
      <c r="L9" s="251"/>
      <c r="M9" s="251"/>
      <c r="N9" s="251"/>
      <c r="O9" s="251"/>
      <c r="P9" s="251"/>
      <c r="Q9" s="251"/>
      <c r="R9" s="251"/>
      <c r="S9" s="251"/>
      <c r="T9" s="251"/>
      <c r="U9" s="251"/>
      <c r="V9" s="251"/>
      <c r="W9" s="251"/>
      <c r="X9" s="251"/>
    </row>
    <row r="10" spans="1:24">
      <c r="A10" s="245"/>
      <c r="B10" s="280" t="s">
        <v>442</v>
      </c>
      <c r="C10" s="279">
        <v>2089</v>
      </c>
      <c r="D10" s="88">
        <v>19501</v>
      </c>
      <c r="E10" s="77">
        <v>1950</v>
      </c>
      <c r="F10" s="237">
        <v>16981</v>
      </c>
      <c r="G10" s="237">
        <v>38891</v>
      </c>
      <c r="H10" s="237">
        <v>25067</v>
      </c>
      <c r="I10" s="237">
        <v>13824</v>
      </c>
    </row>
    <row r="11" spans="1:24">
      <c r="A11" s="245"/>
      <c r="B11" s="280" t="s">
        <v>443</v>
      </c>
      <c r="C11" s="279">
        <v>1820</v>
      </c>
      <c r="D11" s="88">
        <v>31263</v>
      </c>
      <c r="E11" s="237">
        <v>3422</v>
      </c>
      <c r="F11" s="237" t="s">
        <v>37</v>
      </c>
      <c r="G11" s="237" t="s">
        <v>37</v>
      </c>
      <c r="H11" s="237" t="s">
        <v>37</v>
      </c>
      <c r="I11" s="237" t="s">
        <v>37</v>
      </c>
    </row>
    <row r="12" spans="1:24">
      <c r="A12" s="245"/>
      <c r="B12" s="280" t="s">
        <v>444</v>
      </c>
      <c r="C12" s="279">
        <v>1168</v>
      </c>
      <c r="D12" s="237">
        <v>25461</v>
      </c>
      <c r="E12" s="237">
        <v>2321</v>
      </c>
      <c r="F12" s="237" t="s">
        <v>37</v>
      </c>
      <c r="G12" s="237" t="s">
        <v>37</v>
      </c>
      <c r="H12" s="237" t="s">
        <v>37</v>
      </c>
      <c r="I12" s="237" t="s">
        <v>37</v>
      </c>
    </row>
    <row r="13" spans="1:24" ht="11.25" customHeight="1">
      <c r="A13" s="245"/>
      <c r="B13" s="280" t="s">
        <v>445</v>
      </c>
      <c r="C13" s="279">
        <v>1206</v>
      </c>
      <c r="D13" s="237">
        <v>10862</v>
      </c>
      <c r="E13" s="237">
        <v>1169</v>
      </c>
      <c r="F13" s="237" t="s">
        <v>37</v>
      </c>
      <c r="G13" s="237" t="s">
        <v>37</v>
      </c>
      <c r="H13" s="237" t="s">
        <v>37</v>
      </c>
      <c r="I13" s="237" t="s">
        <v>37</v>
      </c>
    </row>
    <row r="14" spans="1:24" ht="11.25" customHeight="1">
      <c r="A14" s="245"/>
      <c r="B14" s="232" t="s">
        <v>446</v>
      </c>
      <c r="C14" s="279">
        <v>2057</v>
      </c>
      <c r="D14" s="88">
        <v>16498</v>
      </c>
      <c r="E14" s="237">
        <v>1635</v>
      </c>
      <c r="F14" s="237" t="s">
        <v>37</v>
      </c>
      <c r="G14" s="237" t="s">
        <v>37</v>
      </c>
      <c r="H14" s="237" t="s">
        <v>37</v>
      </c>
      <c r="I14" s="237" t="s">
        <v>37</v>
      </c>
    </row>
    <row r="15" spans="1:24">
      <c r="A15" s="245"/>
      <c r="B15" s="280" t="s">
        <v>447</v>
      </c>
      <c r="C15" s="279">
        <v>1291</v>
      </c>
      <c r="D15" s="88">
        <v>12568</v>
      </c>
      <c r="E15" s="237">
        <v>1151</v>
      </c>
      <c r="F15" s="237" t="s">
        <v>37</v>
      </c>
      <c r="G15" s="237" t="s">
        <v>37</v>
      </c>
      <c r="H15" s="237" t="s">
        <v>37</v>
      </c>
      <c r="I15" s="237" t="s">
        <v>37</v>
      </c>
    </row>
    <row r="16" spans="1:24">
      <c r="A16" s="245"/>
      <c r="B16" s="280" t="s">
        <v>448</v>
      </c>
      <c r="C16" s="279">
        <v>1047</v>
      </c>
      <c r="D16" s="237">
        <v>13917</v>
      </c>
      <c r="E16" s="237">
        <v>1321</v>
      </c>
      <c r="F16" s="237" t="s">
        <v>37</v>
      </c>
      <c r="G16" s="237" t="s">
        <v>37</v>
      </c>
      <c r="H16" s="237" t="s">
        <v>37</v>
      </c>
      <c r="I16" s="237" t="s">
        <v>37</v>
      </c>
    </row>
    <row r="17" spans="1:9">
      <c r="A17" s="208"/>
      <c r="B17" s="281" t="s">
        <v>449</v>
      </c>
      <c r="C17" s="279">
        <v>2497</v>
      </c>
      <c r="D17" s="237">
        <v>14287</v>
      </c>
      <c r="E17" s="237">
        <v>1094</v>
      </c>
      <c r="F17" s="237" t="s">
        <v>37</v>
      </c>
      <c r="G17" s="237" t="s">
        <v>37</v>
      </c>
      <c r="H17" s="237" t="s">
        <v>37</v>
      </c>
      <c r="I17" s="237" t="s">
        <v>37</v>
      </c>
    </row>
    <row r="18" spans="1:9" ht="6" customHeight="1">
      <c r="A18" s="208"/>
      <c r="B18" s="281"/>
      <c r="C18" s="282"/>
      <c r="D18" s="237"/>
      <c r="E18" s="237"/>
      <c r="F18" s="237"/>
      <c r="G18" s="237"/>
      <c r="H18" s="237"/>
      <c r="I18" s="237"/>
    </row>
    <row r="19" spans="1:9" ht="11.25" customHeight="1">
      <c r="A19" s="208"/>
      <c r="B19" s="281" t="s">
        <v>385</v>
      </c>
      <c r="C19" s="279">
        <v>7029</v>
      </c>
      <c r="D19" s="88">
        <v>43844</v>
      </c>
      <c r="E19" s="77">
        <v>3559</v>
      </c>
      <c r="F19" s="237">
        <v>21439</v>
      </c>
      <c r="G19" s="237">
        <v>95128</v>
      </c>
      <c r="H19" s="237">
        <v>57369</v>
      </c>
      <c r="I19" s="237">
        <v>37759</v>
      </c>
    </row>
    <row r="20" spans="1:9" ht="11.25" customHeight="1">
      <c r="A20" s="208"/>
      <c r="B20" s="235" t="s">
        <v>450</v>
      </c>
      <c r="C20" s="279">
        <v>3218</v>
      </c>
      <c r="D20" s="88">
        <v>41364</v>
      </c>
      <c r="E20" s="237">
        <v>3180</v>
      </c>
      <c r="F20" s="237" t="s">
        <v>37</v>
      </c>
      <c r="G20" s="237" t="s">
        <v>37</v>
      </c>
      <c r="H20" s="237" t="s">
        <v>37</v>
      </c>
      <c r="I20" s="237" t="s">
        <v>37</v>
      </c>
    </row>
    <row r="21" spans="1:9">
      <c r="A21" s="208"/>
      <c r="B21" s="281" t="s">
        <v>451</v>
      </c>
      <c r="C21" s="279">
        <v>0</v>
      </c>
      <c r="D21" s="237">
        <v>0</v>
      </c>
      <c r="E21" s="237">
        <v>0</v>
      </c>
      <c r="F21" s="237" t="s">
        <v>37</v>
      </c>
      <c r="G21" s="237" t="s">
        <v>37</v>
      </c>
      <c r="H21" s="237" t="s">
        <v>37</v>
      </c>
      <c r="I21" s="237" t="s">
        <v>37</v>
      </c>
    </row>
    <row r="22" spans="1:9">
      <c r="A22" s="208"/>
      <c r="B22" s="281" t="s">
        <v>452</v>
      </c>
      <c r="C22" s="279">
        <v>1801</v>
      </c>
      <c r="D22" s="237">
        <v>21351</v>
      </c>
      <c r="E22" s="79">
        <v>1931</v>
      </c>
      <c r="F22" s="237">
        <v>27728</v>
      </c>
      <c r="G22" s="237">
        <v>54122</v>
      </c>
      <c r="H22" s="237">
        <v>32081</v>
      </c>
      <c r="I22" s="237">
        <v>22041</v>
      </c>
    </row>
    <row r="23" spans="1:9">
      <c r="A23" s="208"/>
      <c r="B23" s="281" t="s">
        <v>453</v>
      </c>
      <c r="C23" s="279">
        <v>1693</v>
      </c>
      <c r="D23" s="88">
        <v>22882</v>
      </c>
      <c r="E23" s="237">
        <v>1652</v>
      </c>
      <c r="F23" s="237" t="s">
        <v>37</v>
      </c>
      <c r="G23" s="237" t="s">
        <v>37</v>
      </c>
      <c r="H23" s="237" t="s">
        <v>37</v>
      </c>
      <c r="I23" s="237" t="s">
        <v>37</v>
      </c>
    </row>
    <row r="24" spans="1:9">
      <c r="A24" s="208"/>
      <c r="B24" s="281" t="s">
        <v>454</v>
      </c>
      <c r="C24" s="279">
        <v>829</v>
      </c>
      <c r="D24" s="88">
        <v>13557</v>
      </c>
      <c r="E24" s="77">
        <v>1001</v>
      </c>
      <c r="F24" s="237">
        <v>25189</v>
      </c>
      <c r="G24" s="237">
        <v>37155</v>
      </c>
      <c r="H24" s="237">
        <v>26567</v>
      </c>
      <c r="I24" s="237">
        <v>10588</v>
      </c>
    </row>
    <row r="25" spans="1:9" ht="11.25" customHeight="1">
      <c r="A25" s="208"/>
      <c r="B25" s="235" t="s">
        <v>455</v>
      </c>
      <c r="C25" s="279">
        <v>1885</v>
      </c>
      <c r="D25" s="237">
        <v>20020</v>
      </c>
      <c r="E25" s="237">
        <v>1799</v>
      </c>
      <c r="F25" s="237" t="s">
        <v>37</v>
      </c>
      <c r="G25" s="237" t="s">
        <v>37</v>
      </c>
      <c r="H25" s="237" t="s">
        <v>37</v>
      </c>
      <c r="I25" s="237" t="s">
        <v>37</v>
      </c>
    </row>
    <row r="26" spans="1:9">
      <c r="A26" s="208"/>
      <c r="B26" s="281" t="s">
        <v>456</v>
      </c>
      <c r="C26" s="279">
        <v>842</v>
      </c>
      <c r="D26" s="237">
        <v>13703</v>
      </c>
      <c r="E26" s="77">
        <v>1232</v>
      </c>
      <c r="F26" s="237">
        <v>22987</v>
      </c>
      <c r="G26" s="237">
        <v>16402</v>
      </c>
      <c r="H26" s="237">
        <v>11922</v>
      </c>
      <c r="I26" s="237">
        <v>4480</v>
      </c>
    </row>
    <row r="27" spans="1:9">
      <c r="A27" s="208"/>
      <c r="B27" s="281" t="s">
        <v>457</v>
      </c>
      <c r="C27" s="279">
        <v>1259</v>
      </c>
      <c r="D27" s="88">
        <v>20168</v>
      </c>
      <c r="E27" s="77">
        <v>1515</v>
      </c>
      <c r="F27" s="237">
        <v>21180</v>
      </c>
      <c r="G27" s="237">
        <v>61172</v>
      </c>
      <c r="H27" s="237">
        <v>40574</v>
      </c>
      <c r="I27" s="237">
        <v>20598</v>
      </c>
    </row>
    <row r="28" spans="1:9">
      <c r="A28" s="208"/>
      <c r="B28" s="281" t="s">
        <v>458</v>
      </c>
      <c r="C28" s="279">
        <v>3468</v>
      </c>
      <c r="D28" s="88">
        <v>26263</v>
      </c>
      <c r="E28" s="237">
        <v>2222</v>
      </c>
      <c r="F28" s="237" t="s">
        <v>37</v>
      </c>
      <c r="G28" s="237" t="s">
        <v>37</v>
      </c>
      <c r="H28" s="237" t="s">
        <v>37</v>
      </c>
      <c r="I28" s="237" t="s">
        <v>37</v>
      </c>
    </row>
    <row r="29" spans="1:9" ht="6" customHeight="1">
      <c r="A29" s="208"/>
      <c r="B29" s="281"/>
      <c r="C29" s="282"/>
      <c r="D29" s="88"/>
      <c r="E29" s="237"/>
      <c r="F29" s="237"/>
      <c r="G29" s="237"/>
      <c r="H29" s="237"/>
      <c r="I29" s="237"/>
    </row>
    <row r="30" spans="1:9">
      <c r="A30" s="208"/>
      <c r="B30" s="281" t="s">
        <v>459</v>
      </c>
      <c r="C30" s="279">
        <v>3754</v>
      </c>
      <c r="D30" s="237">
        <v>48111</v>
      </c>
      <c r="E30" s="237">
        <v>3769</v>
      </c>
      <c r="F30" s="237" t="s">
        <v>37</v>
      </c>
      <c r="G30" s="237" t="s">
        <v>37</v>
      </c>
      <c r="H30" s="237" t="s">
        <v>37</v>
      </c>
      <c r="I30" s="237" t="s">
        <v>37</v>
      </c>
    </row>
    <row r="31" spans="1:9" ht="11.25" customHeight="1">
      <c r="A31" s="208"/>
      <c r="B31" s="235" t="s">
        <v>460</v>
      </c>
      <c r="C31" s="279">
        <v>2621</v>
      </c>
      <c r="D31" s="237">
        <v>35192</v>
      </c>
      <c r="E31" s="237">
        <v>2880</v>
      </c>
      <c r="F31" s="237" t="s">
        <v>37</v>
      </c>
      <c r="G31" s="237" t="s">
        <v>37</v>
      </c>
      <c r="H31" s="237" t="s">
        <v>37</v>
      </c>
      <c r="I31" s="237" t="s">
        <v>37</v>
      </c>
    </row>
    <row r="32" spans="1:9">
      <c r="A32" s="208"/>
      <c r="B32" s="281" t="s">
        <v>461</v>
      </c>
      <c r="C32" s="279">
        <v>965</v>
      </c>
      <c r="D32" s="88">
        <v>33600</v>
      </c>
      <c r="E32" s="237">
        <v>3145</v>
      </c>
      <c r="F32" s="237" t="s">
        <v>37</v>
      </c>
      <c r="G32" s="237" t="s">
        <v>37</v>
      </c>
      <c r="H32" s="237" t="s">
        <v>37</v>
      </c>
      <c r="I32" s="237" t="s">
        <v>37</v>
      </c>
    </row>
    <row r="33" spans="1:24">
      <c r="A33" s="208"/>
      <c r="B33" s="281" t="s">
        <v>462</v>
      </c>
      <c r="C33" s="279">
        <v>1171</v>
      </c>
      <c r="D33" s="88">
        <v>29997</v>
      </c>
      <c r="E33" s="237">
        <v>2311</v>
      </c>
      <c r="F33" s="237" t="s">
        <v>37</v>
      </c>
      <c r="G33" s="237" t="s">
        <v>37</v>
      </c>
      <c r="H33" s="237" t="s">
        <v>37</v>
      </c>
      <c r="I33" s="237" t="s">
        <v>37</v>
      </c>
    </row>
    <row r="34" spans="1:24">
      <c r="A34" s="208"/>
      <c r="B34" s="281" t="s">
        <v>463</v>
      </c>
      <c r="C34" s="279">
        <v>1878</v>
      </c>
      <c r="D34" s="237">
        <v>17954</v>
      </c>
      <c r="E34" s="77">
        <v>1554</v>
      </c>
      <c r="F34" s="237">
        <v>26020</v>
      </c>
      <c r="G34" s="237">
        <v>27364</v>
      </c>
      <c r="H34" s="237">
        <v>20256</v>
      </c>
      <c r="I34" s="237">
        <v>7108</v>
      </c>
    </row>
    <row r="35" spans="1:24">
      <c r="A35" s="208"/>
      <c r="B35" s="281" t="s">
        <v>464</v>
      </c>
      <c r="C35" s="279">
        <v>1239</v>
      </c>
      <c r="D35" s="237">
        <v>16726</v>
      </c>
      <c r="E35" s="77">
        <v>1404</v>
      </c>
      <c r="F35" s="237">
        <v>24260</v>
      </c>
      <c r="G35" s="237">
        <v>30024</v>
      </c>
      <c r="H35" s="237">
        <v>20020</v>
      </c>
      <c r="I35" s="237">
        <v>10004</v>
      </c>
    </row>
    <row r="36" spans="1:24" ht="11.25" customHeight="1">
      <c r="A36" s="208"/>
      <c r="B36" s="235" t="s">
        <v>465</v>
      </c>
      <c r="C36" s="279">
        <v>2572</v>
      </c>
      <c r="D36" s="88">
        <v>20005</v>
      </c>
      <c r="E36" s="77">
        <v>1507</v>
      </c>
      <c r="F36" s="237">
        <v>23932</v>
      </c>
      <c r="G36" s="237">
        <v>26287</v>
      </c>
      <c r="H36" s="237">
        <v>16830</v>
      </c>
      <c r="I36" s="237">
        <v>9457</v>
      </c>
    </row>
    <row r="37" spans="1:24">
      <c r="A37" s="208"/>
      <c r="B37" s="281" t="s">
        <v>389</v>
      </c>
      <c r="C37" s="279">
        <v>561</v>
      </c>
      <c r="D37" s="88">
        <v>13286</v>
      </c>
      <c r="E37" s="77">
        <v>1067</v>
      </c>
      <c r="F37" s="237">
        <v>25893</v>
      </c>
      <c r="G37" s="237">
        <v>38626</v>
      </c>
      <c r="H37" s="237">
        <v>18837</v>
      </c>
      <c r="I37" s="237">
        <v>19789</v>
      </c>
    </row>
    <row r="38" spans="1:24">
      <c r="A38" s="208"/>
      <c r="B38" s="281" t="s">
        <v>466</v>
      </c>
      <c r="C38" s="279">
        <v>986</v>
      </c>
      <c r="D38" s="237">
        <v>18757</v>
      </c>
      <c r="E38" s="77">
        <v>1638</v>
      </c>
      <c r="F38" s="237">
        <v>18280</v>
      </c>
      <c r="G38" s="237">
        <v>44070</v>
      </c>
      <c r="H38" s="237">
        <v>28138</v>
      </c>
      <c r="I38" s="237">
        <v>15932</v>
      </c>
    </row>
    <row r="39" spans="1:24" ht="6" customHeight="1">
      <c r="A39" s="208"/>
      <c r="B39" s="281"/>
      <c r="C39" s="282"/>
      <c r="D39" s="237"/>
      <c r="E39" s="237"/>
      <c r="F39" s="237"/>
      <c r="G39" s="237"/>
      <c r="H39" s="237"/>
      <c r="I39" s="237"/>
    </row>
    <row r="40" spans="1:24">
      <c r="A40" s="208"/>
      <c r="B40" s="281" t="s">
        <v>391</v>
      </c>
      <c r="C40" s="279">
        <v>5263</v>
      </c>
      <c r="D40" s="237">
        <v>40801</v>
      </c>
      <c r="E40" s="237">
        <v>3434</v>
      </c>
      <c r="F40" s="237" t="s">
        <v>37</v>
      </c>
      <c r="G40" s="237" t="s">
        <v>37</v>
      </c>
      <c r="H40" s="237" t="s">
        <v>37</v>
      </c>
      <c r="I40" s="237" t="s">
        <v>37</v>
      </c>
    </row>
    <row r="41" spans="1:24">
      <c r="A41" s="208"/>
      <c r="B41" s="281" t="s">
        <v>467</v>
      </c>
      <c r="C41" s="279">
        <v>719</v>
      </c>
      <c r="D41" s="237">
        <v>11406</v>
      </c>
      <c r="E41" s="77">
        <v>1068</v>
      </c>
      <c r="F41" s="237">
        <v>16978</v>
      </c>
      <c r="G41" s="237">
        <v>9103</v>
      </c>
      <c r="H41" s="237">
        <v>6845</v>
      </c>
      <c r="I41" s="237">
        <v>2258</v>
      </c>
    </row>
    <row r="42" spans="1:24" s="145" customFormat="1" ht="11.25" customHeight="1">
      <c r="A42" s="199"/>
      <c r="B42" s="235" t="s">
        <v>468</v>
      </c>
      <c r="C42" s="279">
        <v>1134</v>
      </c>
      <c r="D42" s="237">
        <v>19153</v>
      </c>
      <c r="E42" s="237">
        <v>2108</v>
      </c>
      <c r="F42" s="237" t="s">
        <v>37</v>
      </c>
      <c r="G42" s="237" t="s">
        <v>37</v>
      </c>
      <c r="H42" s="237" t="s">
        <v>37</v>
      </c>
      <c r="I42" s="237" t="s">
        <v>37</v>
      </c>
      <c r="J42" s="85"/>
      <c r="L42" s="85"/>
      <c r="M42" s="85"/>
      <c r="N42" s="85"/>
      <c r="O42" s="85"/>
      <c r="P42" s="85"/>
      <c r="Q42" s="85"/>
      <c r="R42" s="85"/>
      <c r="S42" s="85"/>
      <c r="T42" s="85"/>
      <c r="U42" s="85"/>
      <c r="V42" s="85"/>
      <c r="W42" s="85"/>
      <c r="X42" s="85"/>
    </row>
    <row r="43" spans="1:24">
      <c r="A43" s="208"/>
      <c r="B43" s="281" t="s">
        <v>469</v>
      </c>
      <c r="C43" s="279">
        <v>539</v>
      </c>
      <c r="D43" s="237">
        <v>13253</v>
      </c>
      <c r="E43" s="237">
        <v>1384</v>
      </c>
      <c r="F43" s="237" t="s">
        <v>37</v>
      </c>
      <c r="G43" s="237" t="s">
        <v>37</v>
      </c>
      <c r="H43" s="237" t="s">
        <v>37</v>
      </c>
      <c r="I43" s="237" t="s">
        <v>37</v>
      </c>
    </row>
    <row r="44" spans="1:24">
      <c r="A44" s="208"/>
      <c r="B44" s="281" t="s">
        <v>470</v>
      </c>
      <c r="C44" s="279">
        <v>1700</v>
      </c>
      <c r="D44" s="237">
        <v>24022</v>
      </c>
      <c r="E44" s="77">
        <v>1632</v>
      </c>
      <c r="F44" s="237">
        <v>24995</v>
      </c>
      <c r="G44" s="237">
        <v>17073</v>
      </c>
      <c r="H44" s="237">
        <v>12818</v>
      </c>
      <c r="I44" s="237">
        <v>4255</v>
      </c>
    </row>
    <row r="45" spans="1:24">
      <c r="A45" s="208"/>
      <c r="B45" s="281" t="s">
        <v>471</v>
      </c>
      <c r="C45" s="279">
        <v>1930</v>
      </c>
      <c r="D45" s="88">
        <v>29466</v>
      </c>
      <c r="E45" s="77">
        <v>2259</v>
      </c>
      <c r="F45" s="237">
        <v>25594</v>
      </c>
      <c r="G45" s="237">
        <v>79625</v>
      </c>
      <c r="H45" s="237">
        <v>49736</v>
      </c>
      <c r="I45" s="237">
        <v>29889</v>
      </c>
    </row>
    <row r="46" spans="1:24">
      <c r="A46" s="208"/>
      <c r="B46" s="281" t="s">
        <v>472</v>
      </c>
      <c r="C46" s="279">
        <v>2018</v>
      </c>
      <c r="D46" s="88">
        <v>16961</v>
      </c>
      <c r="E46" s="77">
        <v>1687</v>
      </c>
      <c r="F46" s="237">
        <v>22767</v>
      </c>
      <c r="G46" s="237">
        <v>32087</v>
      </c>
      <c r="H46" s="237">
        <v>16704</v>
      </c>
      <c r="I46" s="237">
        <v>15383</v>
      </c>
    </row>
    <row r="47" spans="1:24" ht="11.25" customHeight="1">
      <c r="A47" s="208"/>
      <c r="B47" s="235" t="s">
        <v>473</v>
      </c>
      <c r="C47" s="279">
        <v>1382</v>
      </c>
      <c r="D47" s="237">
        <v>20018</v>
      </c>
      <c r="E47" s="77">
        <v>1991</v>
      </c>
      <c r="F47" s="237">
        <v>22998</v>
      </c>
      <c r="G47" s="237">
        <v>36989</v>
      </c>
      <c r="H47" s="237">
        <v>18868</v>
      </c>
      <c r="I47" s="237">
        <v>18121</v>
      </c>
    </row>
    <row r="48" spans="1:24" ht="6" customHeight="1">
      <c r="A48" s="208"/>
      <c r="B48" s="235"/>
      <c r="C48" s="282"/>
      <c r="D48" s="237"/>
      <c r="E48" s="237"/>
      <c r="F48" s="237"/>
      <c r="G48" s="237"/>
      <c r="H48" s="237"/>
      <c r="I48" s="237"/>
    </row>
    <row r="49" spans="1:24">
      <c r="A49" s="208"/>
      <c r="B49" s="281" t="s">
        <v>474</v>
      </c>
      <c r="C49" s="279">
        <v>2491</v>
      </c>
      <c r="D49" s="237">
        <v>41163</v>
      </c>
      <c r="E49" s="77">
        <v>3415</v>
      </c>
      <c r="F49" s="237">
        <v>34255</v>
      </c>
      <c r="G49" s="237">
        <v>43685</v>
      </c>
      <c r="H49" s="237">
        <v>22899</v>
      </c>
      <c r="I49" s="237">
        <v>20786</v>
      </c>
    </row>
    <row r="50" spans="1:24">
      <c r="A50" s="208"/>
      <c r="B50" s="281" t="s">
        <v>475</v>
      </c>
      <c r="C50" s="279">
        <v>1380</v>
      </c>
      <c r="D50" s="88">
        <v>12259</v>
      </c>
      <c r="E50" s="237">
        <v>1249</v>
      </c>
      <c r="F50" s="237" t="s">
        <v>37</v>
      </c>
      <c r="G50" s="237" t="s">
        <v>37</v>
      </c>
      <c r="H50" s="237" t="s">
        <v>37</v>
      </c>
      <c r="I50" s="237" t="s">
        <v>37</v>
      </c>
    </row>
    <row r="51" spans="1:24">
      <c r="A51" s="208"/>
      <c r="B51" s="281" t="s">
        <v>476</v>
      </c>
      <c r="C51" s="279">
        <v>2460</v>
      </c>
      <c r="D51" s="88">
        <v>27178</v>
      </c>
      <c r="E51" s="237">
        <v>1879</v>
      </c>
      <c r="F51" s="237" t="s">
        <v>37</v>
      </c>
      <c r="G51" s="237" t="s">
        <v>37</v>
      </c>
      <c r="H51" s="237" t="s">
        <v>37</v>
      </c>
      <c r="I51" s="237" t="s">
        <v>37</v>
      </c>
    </row>
    <row r="52" spans="1:24">
      <c r="A52" s="208"/>
      <c r="B52" s="281" t="s">
        <v>477</v>
      </c>
      <c r="C52" s="279">
        <v>1298</v>
      </c>
      <c r="D52" s="237">
        <v>14596</v>
      </c>
      <c r="E52" s="77">
        <v>1820</v>
      </c>
      <c r="F52" s="237">
        <v>19079</v>
      </c>
      <c r="G52" s="237">
        <v>19708</v>
      </c>
      <c r="H52" s="237">
        <v>13801</v>
      </c>
      <c r="I52" s="237">
        <v>5907</v>
      </c>
    </row>
    <row r="53" spans="1:24" ht="11.25" customHeight="1">
      <c r="A53" s="208"/>
      <c r="B53" s="235" t="s">
        <v>478</v>
      </c>
      <c r="C53" s="279">
        <v>3499</v>
      </c>
      <c r="D53" s="237">
        <v>47158</v>
      </c>
      <c r="E53" s="237">
        <v>3970</v>
      </c>
      <c r="F53" s="237" t="s">
        <v>37</v>
      </c>
      <c r="G53" s="237" t="s">
        <v>37</v>
      </c>
      <c r="H53" s="237" t="s">
        <v>37</v>
      </c>
      <c r="I53" s="237" t="s">
        <v>37</v>
      </c>
    </row>
    <row r="54" spans="1:24" ht="6" customHeight="1">
      <c r="A54" s="208"/>
      <c r="B54" s="235"/>
      <c r="C54" s="282"/>
      <c r="D54" s="237"/>
      <c r="E54" s="237"/>
      <c r="F54" s="237"/>
      <c r="G54" s="237"/>
      <c r="H54" s="237"/>
      <c r="I54" s="237"/>
    </row>
    <row r="55" spans="1:24">
      <c r="A55" s="208"/>
      <c r="B55" s="281" t="s">
        <v>479</v>
      </c>
      <c r="C55" s="279">
        <v>3073</v>
      </c>
      <c r="D55" s="88">
        <v>38828</v>
      </c>
      <c r="E55" s="237">
        <v>3634</v>
      </c>
      <c r="F55" s="237" t="s">
        <v>37</v>
      </c>
      <c r="G55" s="237" t="s">
        <v>37</v>
      </c>
      <c r="H55" s="237" t="s">
        <v>37</v>
      </c>
      <c r="I55" s="237" t="s">
        <v>37</v>
      </c>
    </row>
    <row r="56" spans="1:24">
      <c r="A56" s="208"/>
      <c r="B56" s="281" t="s">
        <v>480</v>
      </c>
      <c r="C56" s="279">
        <v>2717</v>
      </c>
      <c r="D56" s="88">
        <v>23869</v>
      </c>
      <c r="E56" s="77">
        <v>2221</v>
      </c>
      <c r="F56" s="237">
        <v>22592</v>
      </c>
      <c r="G56" s="237">
        <v>87272</v>
      </c>
      <c r="H56" s="237">
        <v>42206</v>
      </c>
      <c r="I56" s="237">
        <v>45066</v>
      </c>
    </row>
    <row r="57" spans="1:24">
      <c r="A57" s="208"/>
      <c r="B57" s="281" t="s">
        <v>481</v>
      </c>
      <c r="C57" s="279">
        <v>993</v>
      </c>
      <c r="D57" s="88">
        <v>14409</v>
      </c>
      <c r="E57" s="77">
        <v>1377</v>
      </c>
      <c r="F57" s="237">
        <v>22774</v>
      </c>
      <c r="G57" s="237">
        <v>27377</v>
      </c>
      <c r="H57" s="237">
        <v>18194</v>
      </c>
      <c r="I57" s="237">
        <v>9183</v>
      </c>
    </row>
    <row r="58" spans="1:24">
      <c r="A58" s="208"/>
      <c r="B58" s="281" t="s">
        <v>482</v>
      </c>
      <c r="C58" s="279">
        <v>2471</v>
      </c>
      <c r="D58" s="88">
        <v>21171</v>
      </c>
      <c r="E58" s="79">
        <v>2256</v>
      </c>
      <c r="F58" s="237">
        <v>50006</v>
      </c>
      <c r="G58" s="237">
        <v>48934</v>
      </c>
      <c r="H58" s="237">
        <v>33977</v>
      </c>
      <c r="I58" s="237">
        <v>14957</v>
      </c>
    </row>
    <row r="59" spans="1:24" s="145" customFormat="1" ht="11.25" customHeight="1">
      <c r="A59" s="199"/>
      <c r="B59" s="235" t="s">
        <v>483</v>
      </c>
      <c r="C59" s="279">
        <v>2527</v>
      </c>
      <c r="D59" s="88">
        <v>20632</v>
      </c>
      <c r="E59" s="237">
        <v>1817</v>
      </c>
      <c r="F59" s="237" t="s">
        <v>37</v>
      </c>
      <c r="G59" s="237" t="s">
        <v>37</v>
      </c>
      <c r="H59" s="237" t="s">
        <v>37</v>
      </c>
      <c r="I59" s="237" t="s">
        <v>37</v>
      </c>
      <c r="L59" s="85"/>
      <c r="M59" s="85"/>
      <c r="N59" s="85"/>
      <c r="O59" s="85"/>
      <c r="P59" s="85"/>
      <c r="Q59" s="85"/>
      <c r="R59" s="85"/>
      <c r="S59" s="85"/>
      <c r="T59" s="85"/>
      <c r="U59" s="85"/>
      <c r="V59" s="85"/>
      <c r="W59" s="85"/>
      <c r="X59" s="85"/>
    </row>
    <row r="60" spans="1:24">
      <c r="A60" s="208"/>
      <c r="B60" s="281" t="s">
        <v>484</v>
      </c>
      <c r="C60" s="279">
        <v>1973</v>
      </c>
      <c r="D60" s="88">
        <v>34383</v>
      </c>
      <c r="E60" s="237">
        <v>2067</v>
      </c>
      <c r="F60" s="237" t="s">
        <v>37</v>
      </c>
      <c r="G60" s="237" t="s">
        <v>37</v>
      </c>
      <c r="H60" s="237" t="s">
        <v>37</v>
      </c>
      <c r="I60" s="237" t="s">
        <v>37</v>
      </c>
    </row>
    <row r="61" spans="1:24" s="84" customFormat="1" ht="6" customHeight="1" thickBot="1">
      <c r="A61" s="283"/>
      <c r="B61" s="284"/>
      <c r="C61" s="285"/>
      <c r="D61" s="286"/>
      <c r="E61" s="286"/>
      <c r="F61" s="244"/>
      <c r="G61" s="287"/>
      <c r="H61" s="287"/>
      <c r="I61" s="287"/>
      <c r="L61" s="85"/>
      <c r="M61" s="85"/>
      <c r="N61" s="85"/>
      <c r="O61" s="85"/>
      <c r="P61" s="85"/>
      <c r="Q61" s="85"/>
      <c r="R61" s="85"/>
      <c r="S61" s="85"/>
      <c r="T61" s="85"/>
      <c r="U61" s="85"/>
      <c r="V61" s="85"/>
      <c r="W61" s="85"/>
      <c r="X61" s="85"/>
    </row>
    <row r="62" spans="1:24" s="47" customFormat="1" ht="6" customHeight="1">
      <c r="A62" s="256"/>
      <c r="B62" s="256"/>
      <c r="C62" s="256"/>
      <c r="D62" s="256"/>
      <c r="E62" s="256"/>
      <c r="F62" s="256"/>
      <c r="G62" s="256"/>
      <c r="H62" s="256"/>
      <c r="I62" s="256"/>
      <c r="J62" s="96"/>
      <c r="K62" s="96"/>
    </row>
    <row r="63" spans="1:24">
      <c r="A63" s="85" t="s">
        <v>485</v>
      </c>
      <c r="D63" s="84" t="s">
        <v>486</v>
      </c>
    </row>
    <row r="64" spans="1:24">
      <c r="D64" s="84" t="s">
        <v>487</v>
      </c>
    </row>
    <row r="71" spans="12:24">
      <c r="L71" s="145"/>
      <c r="M71" s="145"/>
      <c r="N71" s="145"/>
      <c r="O71" s="145"/>
      <c r="P71" s="145"/>
      <c r="Q71" s="145"/>
      <c r="R71" s="145"/>
      <c r="S71" s="145"/>
      <c r="T71" s="145"/>
      <c r="U71" s="145"/>
      <c r="V71" s="145"/>
      <c r="W71" s="145"/>
      <c r="X71" s="145"/>
    </row>
    <row r="88" spans="12:24">
      <c r="L88" s="145"/>
      <c r="M88" s="145"/>
      <c r="N88" s="145"/>
      <c r="O88" s="145"/>
      <c r="P88" s="145"/>
      <c r="Q88" s="145"/>
      <c r="R88" s="145"/>
      <c r="S88" s="145"/>
      <c r="T88" s="145"/>
      <c r="U88" s="145"/>
      <c r="V88" s="145"/>
      <c r="W88" s="145"/>
      <c r="X88" s="145"/>
    </row>
    <row r="90" spans="12:24">
      <c r="L90" s="84"/>
      <c r="M90" s="84"/>
      <c r="N90" s="84"/>
      <c r="O90" s="84"/>
      <c r="P90" s="84"/>
      <c r="Q90" s="84"/>
      <c r="R90" s="84"/>
      <c r="S90" s="84"/>
      <c r="T90" s="84"/>
      <c r="U90" s="84"/>
      <c r="V90" s="84"/>
      <c r="W90" s="84"/>
      <c r="X90" s="84"/>
    </row>
  </sheetData>
  <mergeCells count="9">
    <mergeCell ref="A8:B8"/>
    <mergeCell ref="A5:B7"/>
    <mergeCell ref="C5:E5"/>
    <mergeCell ref="F5:I5"/>
    <mergeCell ref="C6:C7"/>
    <mergeCell ref="D6:D7"/>
    <mergeCell ref="E6:E7"/>
    <mergeCell ref="F6:F7"/>
    <mergeCell ref="G6:I6"/>
  </mergeCells>
  <phoneticPr fontId="2"/>
  <dataValidations count="1">
    <dataValidation imeMode="halfAlpha" allowBlank="1" showInputMessage="1" showErrorMessage="1" sqref="C9:C62"/>
  </dataValidations>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zoomScaleNormal="100" zoomScaleSheetLayoutView="100" workbookViewId="0">
      <selection activeCell="C12" sqref="C12"/>
    </sheetView>
  </sheetViews>
  <sheetFormatPr defaultRowHeight="11.25"/>
  <cols>
    <col min="1" max="15" width="12.83203125" customWidth="1"/>
  </cols>
  <sheetData>
    <row r="1" spans="1:15" ht="14.25">
      <c r="A1" s="35" t="s">
        <v>0</v>
      </c>
    </row>
    <row r="3" spans="1:15" s="128" customFormat="1" ht="14.25">
      <c r="A3" s="138" t="s">
        <v>423</v>
      </c>
    </row>
    <row r="4" spans="1:15" s="128" customFormat="1" ht="12" thickBot="1"/>
    <row r="5" spans="1:15" s="128" customFormat="1">
      <c r="A5" s="547" t="s">
        <v>14</v>
      </c>
      <c r="B5" s="526" t="s">
        <v>399</v>
      </c>
      <c r="C5" s="549"/>
      <c r="D5" s="549"/>
      <c r="E5" s="549"/>
      <c r="F5" s="549"/>
      <c r="G5" s="549"/>
      <c r="H5" s="549"/>
      <c r="I5" s="549"/>
      <c r="J5" s="549"/>
      <c r="K5" s="550"/>
      <c r="L5" s="551" t="s">
        <v>400</v>
      </c>
      <c r="M5" s="527"/>
      <c r="N5" s="527"/>
      <c r="O5" s="527"/>
    </row>
    <row r="6" spans="1:15" s="128" customFormat="1" ht="22.5">
      <c r="A6" s="548"/>
      <c r="B6" s="260" t="s">
        <v>113</v>
      </c>
      <c r="C6" s="261" t="s">
        <v>401</v>
      </c>
      <c r="D6" s="261" t="s">
        <v>424</v>
      </c>
      <c r="E6" s="261" t="s">
        <v>425</v>
      </c>
      <c r="F6" s="261" t="s">
        <v>402</v>
      </c>
      <c r="G6" s="261" t="s">
        <v>426</v>
      </c>
      <c r="H6" s="262" t="s">
        <v>421</v>
      </c>
      <c r="I6" s="261" t="s">
        <v>418</v>
      </c>
      <c r="J6" s="262" t="s">
        <v>427</v>
      </c>
      <c r="K6" s="263" t="s">
        <v>428</v>
      </c>
      <c r="L6" s="260" t="s">
        <v>113</v>
      </c>
      <c r="M6" s="263" t="s">
        <v>429</v>
      </c>
      <c r="N6" s="264" t="s">
        <v>422</v>
      </c>
      <c r="O6" s="263" t="s">
        <v>377</v>
      </c>
    </row>
    <row r="7" spans="1:15" s="128" customFormat="1" ht="6" customHeight="1">
      <c r="A7" s="265"/>
      <c r="N7" s="190"/>
      <c r="O7" s="190"/>
    </row>
    <row r="8" spans="1:15" s="128" customFormat="1" ht="13.5" customHeight="1">
      <c r="A8" s="114" t="s">
        <v>50</v>
      </c>
      <c r="B8" s="119">
        <v>7673</v>
      </c>
      <c r="C8" s="122">
        <v>488</v>
      </c>
      <c r="D8" s="122">
        <v>4591</v>
      </c>
      <c r="E8" s="122">
        <v>422</v>
      </c>
      <c r="F8" s="122">
        <v>109</v>
      </c>
      <c r="G8" s="122">
        <v>447</v>
      </c>
      <c r="H8" s="122">
        <v>828</v>
      </c>
      <c r="I8" s="122">
        <v>245</v>
      </c>
      <c r="J8" s="122">
        <v>192</v>
      </c>
      <c r="K8" s="122">
        <v>351</v>
      </c>
      <c r="L8" s="122">
        <v>47063</v>
      </c>
      <c r="M8" s="122">
        <v>25600</v>
      </c>
      <c r="N8" s="122">
        <v>14824</v>
      </c>
      <c r="O8" s="266">
        <v>6639</v>
      </c>
    </row>
    <row r="9" spans="1:15" s="128" customFormat="1" ht="13.5" customHeight="1">
      <c r="A9" s="267">
        <v>25</v>
      </c>
      <c r="B9" s="119">
        <v>7894</v>
      </c>
      <c r="C9" s="122">
        <v>471</v>
      </c>
      <c r="D9" s="122">
        <v>4222</v>
      </c>
      <c r="E9" s="122">
        <v>570</v>
      </c>
      <c r="F9" s="122">
        <v>115</v>
      </c>
      <c r="G9" s="122">
        <v>551</v>
      </c>
      <c r="H9" s="122">
        <v>759</v>
      </c>
      <c r="I9" s="122">
        <v>300</v>
      </c>
      <c r="J9" s="122">
        <v>166</v>
      </c>
      <c r="K9" s="122">
        <v>345</v>
      </c>
      <c r="L9" s="122">
        <v>46958</v>
      </c>
      <c r="M9" s="122">
        <v>25467</v>
      </c>
      <c r="N9" s="122">
        <v>15509</v>
      </c>
      <c r="O9" s="266">
        <v>5982</v>
      </c>
    </row>
    <row r="10" spans="1:15" s="85" customFormat="1" ht="13.5" customHeight="1">
      <c r="A10" s="267">
        <v>26</v>
      </c>
      <c r="B10" s="119">
        <v>7795</v>
      </c>
      <c r="C10" s="122">
        <v>443</v>
      </c>
      <c r="D10" s="122">
        <v>4661</v>
      </c>
      <c r="E10" s="122">
        <v>467</v>
      </c>
      <c r="F10" s="122">
        <v>81</v>
      </c>
      <c r="G10" s="122">
        <v>440</v>
      </c>
      <c r="H10" s="122">
        <v>880</v>
      </c>
      <c r="I10" s="122">
        <v>266</v>
      </c>
      <c r="J10" s="122">
        <v>208</v>
      </c>
      <c r="K10" s="122">
        <v>349</v>
      </c>
      <c r="L10" s="122">
        <v>52155</v>
      </c>
      <c r="M10" s="122">
        <v>30471</v>
      </c>
      <c r="N10" s="122">
        <v>14843</v>
      </c>
      <c r="O10" s="83">
        <v>6841</v>
      </c>
    </row>
    <row r="11" spans="1:15" s="85" customFormat="1" ht="13.5" customHeight="1">
      <c r="A11" s="267">
        <v>27</v>
      </c>
      <c r="B11" s="119">
        <v>3108</v>
      </c>
      <c r="C11" s="122">
        <v>166</v>
      </c>
      <c r="D11" s="122">
        <v>1898</v>
      </c>
      <c r="E11" s="122">
        <v>195</v>
      </c>
      <c r="F11" s="122">
        <v>29</v>
      </c>
      <c r="G11" s="122">
        <v>178</v>
      </c>
      <c r="H11" s="122">
        <v>330</v>
      </c>
      <c r="I11" s="122">
        <v>96</v>
      </c>
      <c r="J11" s="122">
        <v>94</v>
      </c>
      <c r="K11" s="122">
        <v>122</v>
      </c>
      <c r="L11" s="122">
        <v>19228</v>
      </c>
      <c r="M11" s="122">
        <v>9679</v>
      </c>
      <c r="N11" s="122">
        <v>6301</v>
      </c>
      <c r="O11" s="83">
        <v>3248</v>
      </c>
    </row>
    <row r="12" spans="1:15" s="251" customFormat="1" ht="13.5" customHeight="1">
      <c r="A12" s="268">
        <v>28</v>
      </c>
      <c r="B12" s="269" t="s">
        <v>430</v>
      </c>
      <c r="C12" s="153" t="s">
        <v>37</v>
      </c>
      <c r="D12" s="153" t="s">
        <v>37</v>
      </c>
      <c r="E12" s="153" t="s">
        <v>37</v>
      </c>
      <c r="F12" s="153" t="s">
        <v>37</v>
      </c>
      <c r="G12" s="153" t="s">
        <v>37</v>
      </c>
      <c r="H12" s="153" t="s">
        <v>37</v>
      </c>
      <c r="I12" s="153" t="s">
        <v>37</v>
      </c>
      <c r="J12" s="153" t="s">
        <v>37</v>
      </c>
      <c r="K12" s="153" t="s">
        <v>37</v>
      </c>
      <c r="L12" s="153" t="s">
        <v>37</v>
      </c>
      <c r="M12" s="153" t="s">
        <v>37</v>
      </c>
      <c r="N12" s="153" t="s">
        <v>37</v>
      </c>
      <c r="O12" s="270" t="s">
        <v>37</v>
      </c>
    </row>
    <row r="13" spans="1:15" s="255" customFormat="1" ht="6" customHeight="1" thickBot="1">
      <c r="A13" s="271"/>
      <c r="B13" s="272"/>
      <c r="C13" s="273"/>
      <c r="D13" s="273"/>
      <c r="E13" s="273"/>
      <c r="F13" s="273"/>
      <c r="G13" s="273"/>
      <c r="H13" s="273"/>
      <c r="I13" s="273"/>
      <c r="J13" s="273"/>
      <c r="K13" s="273"/>
      <c r="L13" s="273"/>
      <c r="M13" s="273"/>
      <c r="N13" s="273"/>
      <c r="O13" s="274"/>
    </row>
    <row r="14" spans="1:15" s="47" customFormat="1" ht="6" customHeight="1">
      <c r="A14" s="256"/>
      <c r="B14" s="256"/>
      <c r="C14" s="256"/>
      <c r="D14" s="256"/>
      <c r="E14" s="256"/>
      <c r="F14" s="256"/>
      <c r="G14" s="256"/>
      <c r="H14" s="256"/>
      <c r="I14" s="256"/>
      <c r="J14" s="256"/>
      <c r="K14" s="256"/>
    </row>
    <row r="15" spans="1:15" s="128" customFormat="1">
      <c r="A15" s="275" t="s">
        <v>410</v>
      </c>
      <c r="B15" s="128" t="s">
        <v>411</v>
      </c>
    </row>
    <row r="16" spans="1:15" s="128" customFormat="1">
      <c r="M16" s="276"/>
    </row>
    <row r="18" spans="5:5">
      <c r="E18" s="120"/>
    </row>
  </sheetData>
  <mergeCells count="3">
    <mergeCell ref="A5:A6"/>
    <mergeCell ref="B5:K5"/>
    <mergeCell ref="L5:O5"/>
  </mergeCells>
  <phoneticPr fontId="2"/>
  <printOptions horizontalCentered="1"/>
  <pageMargins left="0.59055118110236227" right="0.59055118110236227" top="0.59055118110236227" bottom="0.59055118110236227" header="0.31496062992125984" footer="0.70866141732283472"/>
  <pageSetup paperSize="9" scale="85"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zoomScaleNormal="100" zoomScaleSheetLayoutView="100" workbookViewId="0">
      <selection activeCell="A4" sqref="A4"/>
    </sheetView>
  </sheetViews>
  <sheetFormatPr defaultRowHeight="11.25"/>
  <cols>
    <col min="1" max="15" width="12.83203125" style="36" customWidth="1"/>
    <col min="16" max="16384" width="9.33203125" style="36"/>
  </cols>
  <sheetData>
    <row r="1" spans="1:14" ht="14.25">
      <c r="A1" s="35" t="s">
        <v>0</v>
      </c>
    </row>
    <row r="3" spans="1:14" ht="14.25">
      <c r="A3" s="35" t="s">
        <v>412</v>
      </c>
    </row>
    <row r="4" spans="1:14" ht="12" thickBot="1">
      <c r="G4" s="36" t="s">
        <v>413</v>
      </c>
    </row>
    <row r="5" spans="1:14" ht="11.25" customHeight="1">
      <c r="A5" s="503" t="s">
        <v>14</v>
      </c>
      <c r="B5" s="515" t="s">
        <v>414</v>
      </c>
      <c r="C5" s="552"/>
      <c r="D5" s="552"/>
      <c r="E5" s="552"/>
      <c r="F5" s="552"/>
      <c r="G5" s="552"/>
      <c r="H5" s="553"/>
      <c r="I5" s="515" t="s">
        <v>415</v>
      </c>
      <c r="J5" s="516"/>
      <c r="K5" s="516"/>
      <c r="L5" s="503"/>
      <c r="M5" s="554" t="s">
        <v>416</v>
      </c>
      <c r="N5" s="556" t="s">
        <v>417</v>
      </c>
    </row>
    <row r="6" spans="1:14" ht="22.5" customHeight="1">
      <c r="A6" s="511"/>
      <c r="B6" s="37" t="s">
        <v>113</v>
      </c>
      <c r="C6" s="39" t="s">
        <v>401</v>
      </c>
      <c r="D6" s="39" t="s">
        <v>406</v>
      </c>
      <c r="E6" s="39" t="s">
        <v>418</v>
      </c>
      <c r="F6" s="39" t="s">
        <v>419</v>
      </c>
      <c r="G6" s="39" t="s">
        <v>420</v>
      </c>
      <c r="H6" s="40" t="s">
        <v>421</v>
      </c>
      <c r="I6" s="37" t="s">
        <v>113</v>
      </c>
      <c r="J6" s="258" t="s">
        <v>374</v>
      </c>
      <c r="K6" s="38" t="s">
        <v>377</v>
      </c>
      <c r="L6" s="38" t="s">
        <v>422</v>
      </c>
      <c r="M6" s="555"/>
      <c r="N6" s="508"/>
    </row>
    <row r="7" spans="1:14" ht="6" customHeight="1">
      <c r="A7" s="87"/>
    </row>
    <row r="8" spans="1:14" s="85" customFormat="1" ht="13.5" customHeight="1">
      <c r="A8" s="50" t="s">
        <v>50</v>
      </c>
      <c r="B8" s="88">
        <v>2179</v>
      </c>
      <c r="C8" s="88">
        <v>382</v>
      </c>
      <c r="D8" s="88">
        <v>259</v>
      </c>
      <c r="E8" s="88">
        <v>435</v>
      </c>
      <c r="F8" s="88">
        <v>356</v>
      </c>
      <c r="G8" s="88">
        <v>324</v>
      </c>
      <c r="H8" s="88">
        <v>423</v>
      </c>
      <c r="I8" s="88">
        <v>34120</v>
      </c>
      <c r="J8" s="88">
        <v>20353</v>
      </c>
      <c r="K8" s="88">
        <v>1297</v>
      </c>
      <c r="L8" s="88">
        <v>12470</v>
      </c>
      <c r="M8" s="88">
        <v>15322</v>
      </c>
      <c r="N8" s="88">
        <v>16258</v>
      </c>
    </row>
    <row r="9" spans="1:14" s="85" customFormat="1" ht="13.5" customHeight="1">
      <c r="A9" s="249">
        <v>25</v>
      </c>
      <c r="B9" s="88">
        <v>2471</v>
      </c>
      <c r="C9" s="88">
        <v>396</v>
      </c>
      <c r="D9" s="88">
        <v>343</v>
      </c>
      <c r="E9" s="88">
        <v>448</v>
      </c>
      <c r="F9" s="88">
        <v>432</v>
      </c>
      <c r="G9" s="88">
        <v>382</v>
      </c>
      <c r="H9" s="88">
        <v>470</v>
      </c>
      <c r="I9" s="88">
        <v>36625</v>
      </c>
      <c r="J9" s="88">
        <v>21662</v>
      </c>
      <c r="K9" s="88">
        <v>1196</v>
      </c>
      <c r="L9" s="88">
        <v>13767</v>
      </c>
      <c r="M9" s="88">
        <v>16479</v>
      </c>
      <c r="N9" s="88">
        <v>15596</v>
      </c>
    </row>
    <row r="10" spans="1:14" s="85" customFormat="1" ht="13.5" customHeight="1">
      <c r="A10" s="249">
        <v>26</v>
      </c>
      <c r="B10" s="238">
        <v>2591</v>
      </c>
      <c r="C10" s="88">
        <v>373</v>
      </c>
      <c r="D10" s="88">
        <v>517</v>
      </c>
      <c r="E10" s="88">
        <v>470</v>
      </c>
      <c r="F10" s="88">
        <v>357</v>
      </c>
      <c r="G10" s="88">
        <v>349</v>
      </c>
      <c r="H10" s="88">
        <v>525</v>
      </c>
      <c r="I10" s="88">
        <v>38182</v>
      </c>
      <c r="J10" s="88">
        <v>23599</v>
      </c>
      <c r="K10" s="88">
        <v>1340</v>
      </c>
      <c r="L10" s="88">
        <v>13243</v>
      </c>
      <c r="M10" s="88">
        <v>20183</v>
      </c>
      <c r="N10" s="88">
        <v>12464</v>
      </c>
    </row>
    <row r="11" spans="1:14" s="85" customFormat="1" ht="13.5" customHeight="1">
      <c r="A11" s="249">
        <v>27</v>
      </c>
      <c r="B11" s="238">
        <v>2880</v>
      </c>
      <c r="C11" s="88">
        <v>407</v>
      </c>
      <c r="D11" s="88">
        <v>627</v>
      </c>
      <c r="E11" s="88">
        <v>462</v>
      </c>
      <c r="F11" s="88">
        <v>381</v>
      </c>
      <c r="G11" s="88">
        <v>406</v>
      </c>
      <c r="H11" s="88">
        <v>597</v>
      </c>
      <c r="I11" s="88">
        <v>40489</v>
      </c>
      <c r="J11" s="88">
        <v>24332</v>
      </c>
      <c r="K11" s="88">
        <v>1558</v>
      </c>
      <c r="L11" s="88">
        <v>14599</v>
      </c>
      <c r="M11" s="88">
        <v>19699</v>
      </c>
      <c r="N11" s="88">
        <v>12331</v>
      </c>
    </row>
    <row r="12" spans="1:14" s="251" customFormat="1" ht="13.5" customHeight="1">
      <c r="A12" s="250">
        <v>28</v>
      </c>
      <c r="B12" s="240">
        <v>2846</v>
      </c>
      <c r="C12" s="89">
        <v>403</v>
      </c>
      <c r="D12" s="89">
        <v>658</v>
      </c>
      <c r="E12" s="89">
        <v>435</v>
      </c>
      <c r="F12" s="89">
        <v>324</v>
      </c>
      <c r="G12" s="89">
        <v>390</v>
      </c>
      <c r="H12" s="259">
        <v>636</v>
      </c>
      <c r="I12" s="89">
        <v>43050</v>
      </c>
      <c r="J12" s="89">
        <v>26428</v>
      </c>
      <c r="K12" s="89">
        <v>2292</v>
      </c>
      <c r="L12" s="89">
        <v>14330</v>
      </c>
      <c r="M12" s="89">
        <v>19811</v>
      </c>
      <c r="N12" s="89">
        <v>11097</v>
      </c>
    </row>
    <row r="13" spans="1:14" s="255" customFormat="1" ht="6" customHeight="1" thickBot="1">
      <c r="A13" s="252"/>
      <c r="B13" s="253"/>
      <c r="C13" s="254"/>
      <c r="D13" s="254"/>
      <c r="E13" s="254"/>
      <c r="F13" s="254"/>
      <c r="G13" s="254"/>
      <c r="H13" s="254"/>
      <c r="I13" s="254"/>
      <c r="J13" s="254"/>
      <c r="K13" s="254"/>
      <c r="L13" s="254"/>
      <c r="M13" s="254"/>
      <c r="N13" s="254"/>
    </row>
    <row r="14" spans="1:14" s="47" customFormat="1" ht="6" customHeight="1">
      <c r="A14" s="256"/>
      <c r="B14" s="256"/>
      <c r="C14" s="256"/>
      <c r="D14" s="256"/>
      <c r="E14" s="256"/>
      <c r="F14" s="256"/>
      <c r="G14" s="256"/>
      <c r="H14" s="256"/>
      <c r="I14" s="256"/>
      <c r="J14" s="256"/>
      <c r="K14" s="256"/>
    </row>
    <row r="15" spans="1:14" s="85" customFormat="1" ht="11.25" customHeight="1">
      <c r="A15" s="257" t="s">
        <v>410</v>
      </c>
      <c r="B15" s="85" t="s">
        <v>411</v>
      </c>
    </row>
    <row r="16" spans="1:14" s="85" customFormat="1">
      <c r="C16" s="151"/>
      <c r="J16" s="151"/>
    </row>
    <row r="21" spans="11:11">
      <c r="K21" s="66"/>
    </row>
  </sheetData>
  <mergeCells count="5">
    <mergeCell ref="A5:A6"/>
    <mergeCell ref="B5:H5"/>
    <mergeCell ref="I5:L5"/>
    <mergeCell ref="M5:M6"/>
    <mergeCell ref="N5:N6"/>
  </mergeCells>
  <phoneticPr fontId="2"/>
  <printOptions horizontalCentered="1"/>
  <pageMargins left="0.59055118110236227" right="0.59055118110236227" top="0.59055118110236227" bottom="0.59055118110236227" header="0.31496062992125984" footer="0.70866141732283472"/>
  <pageSetup paperSize="9" scale="92"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zoomScaleNormal="100" zoomScaleSheetLayoutView="100" workbookViewId="0">
      <selection activeCell="A4" sqref="A4"/>
    </sheetView>
  </sheetViews>
  <sheetFormatPr defaultRowHeight="11.25"/>
  <cols>
    <col min="1" max="15" width="12.83203125" style="36" customWidth="1"/>
    <col min="16" max="16384" width="9.33203125" style="36"/>
  </cols>
  <sheetData>
    <row r="1" spans="1:14" ht="14.25">
      <c r="A1" s="35" t="s">
        <v>0</v>
      </c>
    </row>
    <row r="3" spans="1:14" s="85" customFormat="1" ht="14.25">
      <c r="A3" s="138" t="s">
        <v>398</v>
      </c>
    </row>
    <row r="4" spans="1:14" s="85" customFormat="1" ht="12" thickBot="1"/>
    <row r="5" spans="1:14" s="85" customFormat="1">
      <c r="A5" s="538" t="s">
        <v>14</v>
      </c>
      <c r="B5" s="558" t="s">
        <v>399</v>
      </c>
      <c r="C5" s="559"/>
      <c r="D5" s="559"/>
      <c r="E5" s="559"/>
      <c r="F5" s="559"/>
      <c r="G5" s="559"/>
      <c r="H5" s="559"/>
      <c r="I5" s="559"/>
      <c r="J5" s="560" t="s">
        <v>400</v>
      </c>
      <c r="K5" s="559"/>
      <c r="L5" s="559"/>
      <c r="M5" s="559"/>
      <c r="N5" s="245"/>
    </row>
    <row r="6" spans="1:14" s="85" customFormat="1" ht="22.5" customHeight="1">
      <c r="A6" s="557"/>
      <c r="B6" s="86" t="s">
        <v>113</v>
      </c>
      <c r="C6" s="246" t="s">
        <v>401</v>
      </c>
      <c r="D6" s="246" t="s">
        <v>402</v>
      </c>
      <c r="E6" s="246" t="s">
        <v>403</v>
      </c>
      <c r="F6" s="246" t="s">
        <v>404</v>
      </c>
      <c r="G6" s="246" t="s">
        <v>405</v>
      </c>
      <c r="H6" s="247" t="s">
        <v>406</v>
      </c>
      <c r="I6" s="246" t="s">
        <v>407</v>
      </c>
      <c r="J6" s="86" t="s">
        <v>113</v>
      </c>
      <c r="K6" s="204" t="s">
        <v>408</v>
      </c>
      <c r="L6" s="248" t="s">
        <v>409</v>
      </c>
      <c r="M6" s="248" t="s">
        <v>377</v>
      </c>
      <c r="N6" s="208"/>
    </row>
    <row r="7" spans="1:14" s="85" customFormat="1" ht="6" customHeight="1">
      <c r="A7" s="143"/>
      <c r="N7" s="84"/>
    </row>
    <row r="8" spans="1:14" s="85" customFormat="1" ht="13.5" customHeight="1">
      <c r="A8" s="50" t="s">
        <v>50</v>
      </c>
      <c r="B8" s="88">
        <f>SUM(C8:I8)</f>
        <v>4229</v>
      </c>
      <c r="C8" s="88">
        <v>661</v>
      </c>
      <c r="D8" s="88">
        <v>236</v>
      </c>
      <c r="E8" s="88">
        <v>770</v>
      </c>
      <c r="F8" s="88">
        <v>577</v>
      </c>
      <c r="G8" s="88">
        <v>846</v>
      </c>
      <c r="H8" s="88">
        <v>505</v>
      </c>
      <c r="I8" s="88">
        <v>634</v>
      </c>
      <c r="J8" s="88">
        <f>SUM(K8:M8)</f>
        <v>45054</v>
      </c>
      <c r="K8" s="88">
        <v>25997</v>
      </c>
      <c r="L8" s="88">
        <v>3976</v>
      </c>
      <c r="M8" s="88">
        <v>15081</v>
      </c>
      <c r="N8" s="88"/>
    </row>
    <row r="9" spans="1:14" s="85" customFormat="1" ht="13.5" customHeight="1">
      <c r="A9" s="249">
        <v>25</v>
      </c>
      <c r="B9" s="88">
        <f t="shared" ref="B9:B12" si="0">SUM(C9:I9)</f>
        <v>4746</v>
      </c>
      <c r="C9" s="88">
        <v>745</v>
      </c>
      <c r="D9" s="88">
        <v>322</v>
      </c>
      <c r="E9" s="88">
        <v>823</v>
      </c>
      <c r="F9" s="88">
        <v>665</v>
      </c>
      <c r="G9" s="88">
        <v>981</v>
      </c>
      <c r="H9" s="88">
        <v>558</v>
      </c>
      <c r="I9" s="88">
        <v>652</v>
      </c>
      <c r="J9" s="88">
        <f t="shared" ref="J9:J12" si="1">SUM(K9:M9)</f>
        <v>48600</v>
      </c>
      <c r="K9" s="88">
        <v>26854</v>
      </c>
      <c r="L9" s="88">
        <v>4672</v>
      </c>
      <c r="M9" s="88">
        <v>17074</v>
      </c>
      <c r="N9" s="88"/>
    </row>
    <row r="10" spans="1:14" s="85" customFormat="1" ht="13.5" customHeight="1">
      <c r="A10" s="249">
        <v>26</v>
      </c>
      <c r="B10" s="88">
        <f t="shared" si="0"/>
        <v>4683</v>
      </c>
      <c r="C10" s="88">
        <v>726</v>
      </c>
      <c r="D10" s="88">
        <v>287</v>
      </c>
      <c r="E10" s="88">
        <v>876</v>
      </c>
      <c r="F10" s="88">
        <v>607</v>
      </c>
      <c r="G10" s="88">
        <v>1002</v>
      </c>
      <c r="H10" s="88">
        <v>524</v>
      </c>
      <c r="I10" s="88">
        <v>661</v>
      </c>
      <c r="J10" s="88">
        <f t="shared" si="1"/>
        <v>47010</v>
      </c>
      <c r="K10" s="88">
        <v>24319</v>
      </c>
      <c r="L10" s="88">
        <v>4146</v>
      </c>
      <c r="M10" s="88">
        <v>18545</v>
      </c>
      <c r="N10" s="88"/>
    </row>
    <row r="11" spans="1:14" s="85" customFormat="1" ht="13.5" customHeight="1">
      <c r="A11" s="249">
        <v>27</v>
      </c>
      <c r="B11" s="88">
        <f t="shared" si="0"/>
        <v>4876</v>
      </c>
      <c r="C11" s="88">
        <v>671</v>
      </c>
      <c r="D11" s="88">
        <v>294</v>
      </c>
      <c r="E11" s="88">
        <v>913</v>
      </c>
      <c r="F11" s="88">
        <v>681</v>
      </c>
      <c r="G11" s="88">
        <v>1131</v>
      </c>
      <c r="H11" s="88">
        <v>532</v>
      </c>
      <c r="I11" s="88">
        <v>654</v>
      </c>
      <c r="J11" s="88">
        <f t="shared" si="1"/>
        <v>51159</v>
      </c>
      <c r="K11" s="88">
        <v>26307</v>
      </c>
      <c r="L11" s="88">
        <v>3652</v>
      </c>
      <c r="M11" s="88">
        <v>21200</v>
      </c>
      <c r="N11" s="88"/>
    </row>
    <row r="12" spans="1:14" s="251" customFormat="1" ht="13.5" customHeight="1">
      <c r="A12" s="250">
        <v>28</v>
      </c>
      <c r="B12" s="89">
        <f t="shared" si="0"/>
        <v>4626</v>
      </c>
      <c r="C12" s="89">
        <v>600</v>
      </c>
      <c r="D12" s="89">
        <v>324</v>
      </c>
      <c r="E12" s="89">
        <v>902</v>
      </c>
      <c r="F12" s="89">
        <v>647</v>
      </c>
      <c r="G12" s="89">
        <v>977</v>
      </c>
      <c r="H12" s="89">
        <v>517</v>
      </c>
      <c r="I12" s="89">
        <v>659</v>
      </c>
      <c r="J12" s="89">
        <f t="shared" si="1"/>
        <v>57204</v>
      </c>
      <c r="K12" s="89">
        <v>29473</v>
      </c>
      <c r="L12" s="89">
        <v>4241</v>
      </c>
      <c r="M12" s="89">
        <v>23490</v>
      </c>
      <c r="N12" s="101"/>
    </row>
    <row r="13" spans="1:14" s="255" customFormat="1" ht="6" customHeight="1" thickBot="1">
      <c r="A13" s="252"/>
      <c r="B13" s="253"/>
      <c r="C13" s="254"/>
      <c r="D13" s="254"/>
      <c r="E13" s="254"/>
      <c r="F13" s="254"/>
      <c r="G13" s="254"/>
      <c r="H13" s="254"/>
      <c r="I13" s="254"/>
      <c r="J13" s="254"/>
      <c r="K13" s="254"/>
      <c r="L13" s="254"/>
      <c r="M13" s="254"/>
      <c r="N13" s="101"/>
    </row>
    <row r="14" spans="1:14" s="47" customFormat="1" ht="6" customHeight="1">
      <c r="A14" s="256"/>
      <c r="B14" s="256"/>
      <c r="C14" s="256"/>
      <c r="D14" s="256"/>
      <c r="E14" s="256"/>
      <c r="F14" s="256"/>
      <c r="G14" s="256"/>
      <c r="H14" s="256"/>
      <c r="I14" s="256"/>
      <c r="J14" s="256"/>
    </row>
    <row r="15" spans="1:14">
      <c r="A15" s="257" t="s">
        <v>410</v>
      </c>
      <c r="B15" s="85" t="s">
        <v>411</v>
      </c>
    </row>
    <row r="19" spans="4:4">
      <c r="D19" s="66"/>
    </row>
  </sheetData>
  <mergeCells count="3">
    <mergeCell ref="A5:A6"/>
    <mergeCell ref="B5:I5"/>
    <mergeCell ref="J5:M5"/>
  </mergeCells>
  <phoneticPr fontId="2"/>
  <printOptions horizontalCentered="1"/>
  <pageMargins left="0.59055118110236227" right="0.59055118110236227" top="0.59055118110236227" bottom="0.59055118110236227" header="0.31496062992125984" footer="0.70866141732283472"/>
  <pageSetup paperSize="9" scale="9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
  <sheetViews>
    <sheetView zoomScaleNormal="100" workbookViewId="0">
      <selection activeCell="F17" sqref="F17"/>
    </sheetView>
  </sheetViews>
  <sheetFormatPr defaultRowHeight="11.25"/>
  <cols>
    <col min="1" max="1" width="3" style="85" customWidth="1"/>
    <col min="2" max="2" width="12" style="145" customWidth="1"/>
    <col min="3" max="3" width="11.6640625" style="85" customWidth="1"/>
    <col min="4" max="5" width="12.83203125" style="85" customWidth="1"/>
    <col min="6" max="6" width="10.83203125" style="85" customWidth="1"/>
    <col min="7" max="13" width="9.83203125" style="85" customWidth="1"/>
    <col min="14" max="14" width="9.33203125" style="85"/>
    <col min="15" max="16" width="11" style="85" bestFit="1" customWidth="1"/>
    <col min="17" max="16384" width="9.33203125" style="85"/>
  </cols>
  <sheetData>
    <row r="1" spans="1:15" ht="14.25">
      <c r="A1" s="138" t="s">
        <v>0</v>
      </c>
    </row>
    <row r="3" spans="1:15" s="84" customFormat="1" ht="14.25">
      <c r="A3" s="566" t="s">
        <v>363</v>
      </c>
      <c r="B3" s="567"/>
      <c r="C3" s="567"/>
      <c r="D3" s="567"/>
      <c r="E3" s="567"/>
      <c r="F3" s="567"/>
      <c r="G3" s="567"/>
      <c r="H3" s="567"/>
    </row>
    <row r="4" spans="1:15" ht="15" thickBot="1">
      <c r="A4" s="227"/>
      <c r="B4" s="96"/>
      <c r="C4" s="228"/>
      <c r="D4" s="228"/>
      <c r="E4" s="228"/>
      <c r="F4" s="228"/>
      <c r="G4" s="228"/>
      <c r="H4" s="228"/>
    </row>
    <row r="5" spans="1:15">
      <c r="A5" s="531" t="s">
        <v>364</v>
      </c>
      <c r="B5" s="568"/>
      <c r="C5" s="573" t="s">
        <v>365</v>
      </c>
      <c r="D5" s="558" t="s">
        <v>366</v>
      </c>
      <c r="E5" s="537"/>
      <c r="F5" s="537"/>
      <c r="G5" s="537"/>
      <c r="H5" s="537"/>
      <c r="I5" s="537"/>
      <c r="J5" s="537"/>
      <c r="K5" s="538"/>
      <c r="L5" s="558" t="s">
        <v>367</v>
      </c>
      <c r="M5" s="537"/>
    </row>
    <row r="6" spans="1:15">
      <c r="A6" s="569"/>
      <c r="B6" s="570"/>
      <c r="C6" s="574"/>
      <c r="D6" s="575" t="s">
        <v>368</v>
      </c>
      <c r="E6" s="575" t="s">
        <v>369</v>
      </c>
      <c r="F6" s="545" t="s">
        <v>370</v>
      </c>
      <c r="G6" s="546"/>
      <c r="H6" s="546"/>
      <c r="I6" s="546"/>
      <c r="J6" s="546"/>
      <c r="K6" s="557"/>
      <c r="L6" s="575" t="s">
        <v>371</v>
      </c>
      <c r="M6" s="576" t="s">
        <v>372</v>
      </c>
    </row>
    <row r="7" spans="1:15">
      <c r="A7" s="571"/>
      <c r="B7" s="572"/>
      <c r="C7" s="542"/>
      <c r="D7" s="575"/>
      <c r="E7" s="575"/>
      <c r="F7" s="86" t="s">
        <v>105</v>
      </c>
      <c r="G7" s="229" t="s">
        <v>373</v>
      </c>
      <c r="H7" s="229" t="s">
        <v>374</v>
      </c>
      <c r="I7" s="229" t="s">
        <v>375</v>
      </c>
      <c r="J7" s="229" t="s">
        <v>376</v>
      </c>
      <c r="K7" s="140" t="s">
        <v>377</v>
      </c>
      <c r="L7" s="575"/>
      <c r="M7" s="577"/>
    </row>
    <row r="8" spans="1:15" ht="6" customHeight="1">
      <c r="B8" s="230"/>
      <c r="C8" s="231"/>
      <c r="D8" s="142"/>
      <c r="E8" s="142"/>
      <c r="F8" s="142"/>
      <c r="G8" s="142"/>
      <c r="H8" s="142"/>
      <c r="I8" s="142"/>
      <c r="J8" s="142"/>
      <c r="K8" s="142"/>
      <c r="L8" s="142"/>
      <c r="M8" s="142"/>
    </row>
    <row r="9" spans="1:15" ht="11.25" customHeight="1">
      <c r="A9" s="561" t="s">
        <v>368</v>
      </c>
      <c r="B9" s="562"/>
      <c r="C9" s="50" t="s">
        <v>378</v>
      </c>
      <c r="D9" s="88">
        <v>1711051</v>
      </c>
      <c r="E9" s="88">
        <v>1431452</v>
      </c>
      <c r="F9" s="88">
        <v>279599</v>
      </c>
      <c r="G9" s="88">
        <v>73836</v>
      </c>
      <c r="H9" s="88">
        <v>185825</v>
      </c>
      <c r="I9" s="88">
        <v>7498</v>
      </c>
      <c r="J9" s="88">
        <v>9641</v>
      </c>
      <c r="K9" s="88">
        <v>2799</v>
      </c>
      <c r="L9" s="88">
        <v>1931</v>
      </c>
      <c r="M9" s="88">
        <v>138204</v>
      </c>
    </row>
    <row r="10" spans="1:15">
      <c r="B10" s="232"/>
      <c r="C10" s="50">
        <v>27</v>
      </c>
      <c r="D10" s="88">
        <v>1736672</v>
      </c>
      <c r="E10" s="88">
        <v>1445101</v>
      </c>
      <c r="F10" s="88">
        <v>291571</v>
      </c>
      <c r="G10" s="88">
        <v>74193</v>
      </c>
      <c r="H10" s="88">
        <v>196061</v>
      </c>
      <c r="I10" s="88">
        <v>7771</v>
      </c>
      <c r="J10" s="88">
        <v>9035</v>
      </c>
      <c r="K10" s="88">
        <v>4511</v>
      </c>
      <c r="L10" s="88">
        <v>1569</v>
      </c>
      <c r="M10" s="88">
        <v>139145</v>
      </c>
    </row>
    <row r="11" spans="1:15" s="194" customFormat="1">
      <c r="B11" s="233"/>
      <c r="C11" s="53">
        <v>28</v>
      </c>
      <c r="D11" s="89">
        <v>1820282</v>
      </c>
      <c r="E11" s="89">
        <v>1470083</v>
      </c>
      <c r="F11" s="89">
        <v>350199</v>
      </c>
      <c r="G11" s="89">
        <v>75103</v>
      </c>
      <c r="H11" s="89">
        <v>243315</v>
      </c>
      <c r="I11" s="89">
        <v>9687</v>
      </c>
      <c r="J11" s="89">
        <v>9443</v>
      </c>
      <c r="K11" s="89">
        <v>12651</v>
      </c>
      <c r="L11" s="89">
        <v>2939</v>
      </c>
      <c r="M11" s="89">
        <v>140764</v>
      </c>
      <c r="O11" s="234"/>
    </row>
    <row r="12" spans="1:15" ht="18" customHeight="1">
      <c r="B12" s="232" t="s">
        <v>379</v>
      </c>
      <c r="C12" s="50" t="s">
        <v>378</v>
      </c>
      <c r="D12" s="88">
        <v>280484</v>
      </c>
      <c r="E12" s="88">
        <v>154458</v>
      </c>
      <c r="F12" s="88">
        <v>126026</v>
      </c>
      <c r="G12" s="88">
        <v>73836</v>
      </c>
      <c r="H12" s="88">
        <v>35051</v>
      </c>
      <c r="I12" s="88">
        <v>7498</v>
      </c>
      <c r="J12" s="88">
        <v>9641</v>
      </c>
      <c r="K12" s="88" t="s">
        <v>37</v>
      </c>
      <c r="L12" s="88">
        <v>502</v>
      </c>
      <c r="M12" s="88">
        <v>18484</v>
      </c>
    </row>
    <row r="13" spans="1:15">
      <c r="B13" s="232"/>
      <c r="C13" s="50">
        <v>27</v>
      </c>
      <c r="D13" s="88">
        <v>289361</v>
      </c>
      <c r="E13" s="88">
        <v>161446</v>
      </c>
      <c r="F13" s="88">
        <v>127915</v>
      </c>
      <c r="G13" s="88">
        <v>74193</v>
      </c>
      <c r="H13" s="88">
        <v>36916</v>
      </c>
      <c r="I13" s="88">
        <v>7771</v>
      </c>
      <c r="J13" s="88">
        <v>9035</v>
      </c>
      <c r="K13" s="88" t="s">
        <v>37</v>
      </c>
      <c r="L13" s="88">
        <v>552</v>
      </c>
      <c r="M13" s="88">
        <v>21882</v>
      </c>
      <c r="N13" s="151"/>
    </row>
    <row r="14" spans="1:15" s="194" customFormat="1">
      <c r="B14" s="233"/>
      <c r="C14" s="53">
        <v>28</v>
      </c>
      <c r="D14" s="89">
        <v>292639</v>
      </c>
      <c r="E14" s="89">
        <v>160522</v>
      </c>
      <c r="F14" s="89">
        <v>132117</v>
      </c>
      <c r="G14" s="89">
        <v>75103</v>
      </c>
      <c r="H14" s="89">
        <v>37884</v>
      </c>
      <c r="I14" s="89">
        <v>9687</v>
      </c>
      <c r="J14" s="89">
        <v>9443</v>
      </c>
      <c r="K14" s="88" t="s">
        <v>37</v>
      </c>
      <c r="L14" s="89">
        <v>463</v>
      </c>
      <c r="M14" s="89">
        <v>23583</v>
      </c>
      <c r="O14" s="234"/>
    </row>
    <row r="15" spans="1:15" ht="18" customHeight="1">
      <c r="B15" s="232" t="s">
        <v>380</v>
      </c>
      <c r="C15" s="50" t="s">
        <v>378</v>
      </c>
      <c r="D15" s="88">
        <v>6750</v>
      </c>
      <c r="E15" s="88">
        <v>6750</v>
      </c>
      <c r="F15" s="88" t="s">
        <v>37</v>
      </c>
      <c r="G15" s="88" t="s">
        <v>37</v>
      </c>
      <c r="H15" s="88" t="s">
        <v>37</v>
      </c>
      <c r="I15" s="88" t="s">
        <v>37</v>
      </c>
      <c r="J15" s="88" t="s">
        <v>37</v>
      </c>
      <c r="K15" s="88" t="s">
        <v>37</v>
      </c>
      <c r="L15" s="88" t="s">
        <v>37</v>
      </c>
      <c r="M15" s="88" t="s">
        <v>37</v>
      </c>
    </row>
    <row r="16" spans="1:15">
      <c r="B16" s="232"/>
      <c r="C16" s="50">
        <v>27</v>
      </c>
      <c r="D16" s="88">
        <v>8578</v>
      </c>
      <c r="E16" s="88">
        <v>8578</v>
      </c>
      <c r="F16" s="88" t="s">
        <v>37</v>
      </c>
      <c r="G16" s="88" t="s">
        <v>37</v>
      </c>
      <c r="H16" s="88" t="s">
        <v>37</v>
      </c>
      <c r="I16" s="88" t="s">
        <v>37</v>
      </c>
      <c r="J16" s="88" t="s">
        <v>37</v>
      </c>
      <c r="K16" s="88" t="s">
        <v>37</v>
      </c>
      <c r="L16" s="88" t="s">
        <v>37</v>
      </c>
      <c r="M16" s="88" t="s">
        <v>37</v>
      </c>
    </row>
    <row r="17" spans="2:15" s="194" customFormat="1">
      <c r="B17" s="233"/>
      <c r="C17" s="53">
        <v>28</v>
      </c>
      <c r="D17" s="89">
        <v>9273</v>
      </c>
      <c r="E17" s="89">
        <v>9273</v>
      </c>
      <c r="F17" s="88" t="s">
        <v>37</v>
      </c>
      <c r="G17" s="88" t="s">
        <v>37</v>
      </c>
      <c r="H17" s="88" t="s">
        <v>37</v>
      </c>
      <c r="I17" s="88" t="s">
        <v>37</v>
      </c>
      <c r="J17" s="88" t="s">
        <v>37</v>
      </c>
      <c r="K17" s="88" t="s">
        <v>37</v>
      </c>
      <c r="L17" s="88" t="s">
        <v>37</v>
      </c>
      <c r="M17" s="88" t="s">
        <v>37</v>
      </c>
    </row>
    <row r="18" spans="2:15" ht="18" customHeight="1">
      <c r="B18" s="235" t="s">
        <v>381</v>
      </c>
      <c r="C18" s="50" t="s">
        <v>382</v>
      </c>
      <c r="D18" s="88">
        <v>138914</v>
      </c>
      <c r="E18" s="88">
        <v>138914</v>
      </c>
      <c r="F18" s="88" t="s">
        <v>37</v>
      </c>
      <c r="G18" s="88" t="s">
        <v>37</v>
      </c>
      <c r="H18" s="88" t="s">
        <v>37</v>
      </c>
      <c r="I18" s="88" t="s">
        <v>37</v>
      </c>
      <c r="J18" s="88" t="s">
        <v>37</v>
      </c>
      <c r="K18" s="88" t="s">
        <v>37</v>
      </c>
      <c r="L18" s="88">
        <v>232</v>
      </c>
      <c r="M18" s="88">
        <v>15250</v>
      </c>
    </row>
    <row r="19" spans="2:15">
      <c r="B19" s="235"/>
      <c r="C19" s="50">
        <v>27</v>
      </c>
      <c r="D19" s="88">
        <v>154253</v>
      </c>
      <c r="E19" s="88">
        <v>154253</v>
      </c>
      <c r="F19" s="88" t="s">
        <v>37</v>
      </c>
      <c r="G19" s="88" t="s">
        <v>37</v>
      </c>
      <c r="H19" s="88" t="s">
        <v>37</v>
      </c>
      <c r="I19" s="88" t="s">
        <v>37</v>
      </c>
      <c r="J19" s="88" t="s">
        <v>37</v>
      </c>
      <c r="K19" s="88" t="s">
        <v>37</v>
      </c>
      <c r="L19" s="88">
        <v>257</v>
      </c>
      <c r="M19" s="88">
        <v>14600</v>
      </c>
    </row>
    <row r="20" spans="2:15" s="194" customFormat="1">
      <c r="B20" s="236"/>
      <c r="C20" s="53">
        <v>28</v>
      </c>
      <c r="D20" s="89">
        <v>203544</v>
      </c>
      <c r="E20" s="89">
        <v>172164</v>
      </c>
      <c r="F20" s="89">
        <v>31380</v>
      </c>
      <c r="G20" s="101" t="s">
        <v>37</v>
      </c>
      <c r="H20" s="101">
        <v>23262</v>
      </c>
      <c r="I20" s="101" t="s">
        <v>37</v>
      </c>
      <c r="J20" s="101" t="s">
        <v>37</v>
      </c>
      <c r="K20" s="101">
        <v>8118</v>
      </c>
      <c r="L20" s="89">
        <v>735</v>
      </c>
      <c r="M20" s="89">
        <v>18856</v>
      </c>
      <c r="O20" s="234"/>
    </row>
    <row r="21" spans="2:15" ht="18" customHeight="1">
      <c r="B21" s="235" t="s">
        <v>383</v>
      </c>
      <c r="C21" s="50" t="s">
        <v>384</v>
      </c>
      <c r="D21" s="88">
        <v>61207</v>
      </c>
      <c r="E21" s="88">
        <v>47254</v>
      </c>
      <c r="F21" s="88">
        <v>13953</v>
      </c>
      <c r="G21" s="88" t="s">
        <v>37</v>
      </c>
      <c r="H21" s="88">
        <v>13953</v>
      </c>
      <c r="I21" s="88" t="s">
        <v>37</v>
      </c>
      <c r="J21" s="88" t="s">
        <v>37</v>
      </c>
      <c r="K21" s="88" t="s">
        <v>37</v>
      </c>
      <c r="L21" s="88">
        <v>247</v>
      </c>
      <c r="M21" s="88">
        <v>13288</v>
      </c>
    </row>
    <row r="22" spans="2:15">
      <c r="B22" s="235"/>
      <c r="C22" s="50">
        <v>27</v>
      </c>
      <c r="D22" s="88">
        <v>63644</v>
      </c>
      <c r="E22" s="88">
        <v>49174</v>
      </c>
      <c r="F22" s="88">
        <v>14470</v>
      </c>
      <c r="G22" s="88" t="s">
        <v>37</v>
      </c>
      <c r="H22" s="88">
        <v>14470</v>
      </c>
      <c r="I22" s="88" t="s">
        <v>37</v>
      </c>
      <c r="J22" s="88" t="s">
        <v>37</v>
      </c>
      <c r="K22" s="88" t="s">
        <v>37</v>
      </c>
      <c r="L22" s="88">
        <v>197</v>
      </c>
      <c r="M22" s="88">
        <v>16202</v>
      </c>
    </row>
    <row r="23" spans="2:15" s="194" customFormat="1">
      <c r="B23" s="236"/>
      <c r="C23" s="53">
        <v>28</v>
      </c>
      <c r="D23" s="89">
        <v>67050</v>
      </c>
      <c r="E23" s="89">
        <v>50771</v>
      </c>
      <c r="F23" s="89">
        <v>16279</v>
      </c>
      <c r="G23" s="88" t="s">
        <v>37</v>
      </c>
      <c r="H23" s="89">
        <v>16279</v>
      </c>
      <c r="I23" s="88" t="s">
        <v>37</v>
      </c>
      <c r="J23" s="88" t="s">
        <v>37</v>
      </c>
      <c r="K23" s="88" t="s">
        <v>37</v>
      </c>
      <c r="L23" s="89">
        <v>277</v>
      </c>
      <c r="M23" s="89">
        <v>17140</v>
      </c>
    </row>
    <row r="24" spans="2:15" ht="18" customHeight="1">
      <c r="B24" s="235" t="s">
        <v>385</v>
      </c>
      <c r="C24" s="50" t="s">
        <v>384</v>
      </c>
      <c r="D24" s="88">
        <v>144154</v>
      </c>
      <c r="E24" s="88">
        <v>111535</v>
      </c>
      <c r="F24" s="88">
        <v>32619</v>
      </c>
      <c r="G24" s="88" t="s">
        <v>37</v>
      </c>
      <c r="H24" s="88">
        <v>32619</v>
      </c>
      <c r="I24" s="88" t="s">
        <v>37</v>
      </c>
      <c r="J24" s="88" t="s">
        <v>37</v>
      </c>
      <c r="K24" s="88" t="s">
        <v>37</v>
      </c>
      <c r="L24" s="88">
        <v>393</v>
      </c>
      <c r="M24" s="88">
        <v>22489</v>
      </c>
    </row>
    <row r="25" spans="2:15">
      <c r="B25" s="235"/>
      <c r="C25" s="50">
        <v>27</v>
      </c>
      <c r="D25" s="88">
        <v>151544</v>
      </c>
      <c r="E25" s="88">
        <v>115040</v>
      </c>
      <c r="F25" s="88">
        <v>36504</v>
      </c>
      <c r="G25" s="88" t="s">
        <v>37</v>
      </c>
      <c r="H25" s="88">
        <v>36504</v>
      </c>
      <c r="I25" s="88" t="s">
        <v>37</v>
      </c>
      <c r="J25" s="88" t="s">
        <v>37</v>
      </c>
      <c r="K25" s="88" t="s">
        <v>37</v>
      </c>
      <c r="L25" s="88">
        <v>142</v>
      </c>
      <c r="M25" s="88">
        <v>23508</v>
      </c>
    </row>
    <row r="26" spans="2:15" s="194" customFormat="1">
      <c r="B26" s="236"/>
      <c r="C26" s="53">
        <v>28</v>
      </c>
      <c r="D26" s="89">
        <v>132756</v>
      </c>
      <c r="E26" s="89">
        <v>95445</v>
      </c>
      <c r="F26" s="89">
        <v>37311</v>
      </c>
      <c r="G26" s="88" t="s">
        <v>37</v>
      </c>
      <c r="H26" s="89">
        <v>37311</v>
      </c>
      <c r="I26" s="88" t="s">
        <v>37</v>
      </c>
      <c r="J26" s="88" t="s">
        <v>37</v>
      </c>
      <c r="K26" s="88" t="s">
        <v>37</v>
      </c>
      <c r="L26" s="89">
        <v>329</v>
      </c>
      <c r="M26" s="89">
        <v>21537</v>
      </c>
    </row>
    <row r="27" spans="2:15" ht="18" customHeight="1">
      <c r="B27" s="235" t="s">
        <v>386</v>
      </c>
      <c r="C27" s="50" t="s">
        <v>384</v>
      </c>
      <c r="D27" s="88">
        <v>76953</v>
      </c>
      <c r="E27" s="88">
        <v>76953</v>
      </c>
      <c r="F27" s="88" t="s">
        <v>37</v>
      </c>
      <c r="G27" s="88" t="s">
        <v>37</v>
      </c>
      <c r="H27" s="88" t="s">
        <v>37</v>
      </c>
      <c r="I27" s="88" t="s">
        <v>37</v>
      </c>
      <c r="J27" s="88" t="s">
        <v>37</v>
      </c>
      <c r="K27" s="88" t="s">
        <v>37</v>
      </c>
      <c r="L27" s="88" t="s">
        <v>37</v>
      </c>
      <c r="M27" s="88" t="s">
        <v>37</v>
      </c>
    </row>
    <row r="28" spans="2:15">
      <c r="B28" s="235"/>
      <c r="C28" s="50">
        <v>27</v>
      </c>
      <c r="D28" s="88">
        <v>82843</v>
      </c>
      <c r="E28" s="88">
        <v>82843</v>
      </c>
      <c r="F28" s="88" t="s">
        <v>37</v>
      </c>
      <c r="G28" s="88" t="s">
        <v>37</v>
      </c>
      <c r="H28" s="88" t="s">
        <v>37</v>
      </c>
      <c r="I28" s="88" t="s">
        <v>37</v>
      </c>
      <c r="J28" s="88" t="s">
        <v>37</v>
      </c>
      <c r="K28" s="88" t="s">
        <v>37</v>
      </c>
      <c r="L28" s="88" t="s">
        <v>37</v>
      </c>
      <c r="M28" s="88" t="s">
        <v>37</v>
      </c>
    </row>
    <row r="29" spans="2:15" s="194" customFormat="1">
      <c r="B29" s="236"/>
      <c r="C29" s="53">
        <v>28</v>
      </c>
      <c r="D29" s="89">
        <v>76375</v>
      </c>
      <c r="E29" s="89">
        <v>76375</v>
      </c>
      <c r="F29" s="88" t="s">
        <v>37</v>
      </c>
      <c r="G29" s="88" t="s">
        <v>37</v>
      </c>
      <c r="H29" s="88" t="s">
        <v>37</v>
      </c>
      <c r="I29" s="88" t="s">
        <v>37</v>
      </c>
      <c r="J29" s="88" t="s">
        <v>37</v>
      </c>
      <c r="K29" s="88" t="s">
        <v>37</v>
      </c>
      <c r="L29" s="88" t="s">
        <v>37</v>
      </c>
      <c r="M29" s="88" t="s">
        <v>37</v>
      </c>
    </row>
    <row r="30" spans="2:15" ht="18" customHeight="1">
      <c r="B30" s="235" t="s">
        <v>387</v>
      </c>
      <c r="C30" s="50" t="s">
        <v>384</v>
      </c>
      <c r="D30" s="88">
        <v>153189</v>
      </c>
      <c r="E30" s="88">
        <v>131874</v>
      </c>
      <c r="F30" s="88">
        <v>21315</v>
      </c>
      <c r="G30" s="88" t="s">
        <v>37</v>
      </c>
      <c r="H30" s="88">
        <v>21315</v>
      </c>
      <c r="I30" s="88" t="s">
        <v>37</v>
      </c>
      <c r="J30" s="88" t="s">
        <v>37</v>
      </c>
      <c r="K30" s="88" t="s">
        <v>37</v>
      </c>
      <c r="L30" s="88" t="s">
        <v>37</v>
      </c>
      <c r="M30" s="88" t="s">
        <v>37</v>
      </c>
    </row>
    <row r="31" spans="2:15">
      <c r="B31" s="235"/>
      <c r="C31" s="50">
        <v>27</v>
      </c>
      <c r="D31" s="88">
        <v>156049</v>
      </c>
      <c r="E31" s="88">
        <v>133686</v>
      </c>
      <c r="F31" s="88">
        <v>22363</v>
      </c>
      <c r="G31" s="88" t="s">
        <v>37</v>
      </c>
      <c r="H31" s="88">
        <v>22363</v>
      </c>
      <c r="I31" s="88" t="s">
        <v>37</v>
      </c>
      <c r="J31" s="88" t="s">
        <v>37</v>
      </c>
      <c r="K31" s="88" t="s">
        <v>37</v>
      </c>
      <c r="L31" s="88" t="s">
        <v>37</v>
      </c>
      <c r="M31" s="88" t="s">
        <v>37</v>
      </c>
    </row>
    <row r="32" spans="2:15" s="194" customFormat="1">
      <c r="B32" s="236"/>
      <c r="C32" s="53">
        <v>28</v>
      </c>
      <c r="D32" s="89">
        <v>153898</v>
      </c>
      <c r="E32" s="89">
        <v>131453</v>
      </c>
      <c r="F32" s="89">
        <v>22445</v>
      </c>
      <c r="G32" s="88" t="s">
        <v>37</v>
      </c>
      <c r="H32" s="89">
        <v>22445</v>
      </c>
      <c r="I32" s="88" t="s">
        <v>37</v>
      </c>
      <c r="J32" s="88" t="s">
        <v>37</v>
      </c>
      <c r="K32" s="88" t="s">
        <v>37</v>
      </c>
      <c r="L32" s="88" t="s">
        <v>37</v>
      </c>
      <c r="M32" s="88" t="s">
        <v>37</v>
      </c>
    </row>
    <row r="33" spans="2:13" ht="18" customHeight="1">
      <c r="B33" s="235" t="s">
        <v>388</v>
      </c>
      <c r="C33" s="50" t="s">
        <v>384</v>
      </c>
      <c r="D33" s="237">
        <v>74443</v>
      </c>
      <c r="E33" s="237">
        <v>58750</v>
      </c>
      <c r="F33" s="237">
        <v>15693</v>
      </c>
      <c r="G33" s="88" t="s">
        <v>37</v>
      </c>
      <c r="H33" s="237">
        <v>15693</v>
      </c>
      <c r="I33" s="88" t="s">
        <v>37</v>
      </c>
      <c r="J33" s="88" t="s">
        <v>37</v>
      </c>
      <c r="K33" s="88" t="s">
        <v>37</v>
      </c>
      <c r="L33" s="88" t="s">
        <v>37</v>
      </c>
      <c r="M33" s="88" t="s">
        <v>37</v>
      </c>
    </row>
    <row r="34" spans="2:13">
      <c r="B34" s="235"/>
      <c r="C34" s="50">
        <v>27</v>
      </c>
      <c r="D34" s="88">
        <v>71729</v>
      </c>
      <c r="E34" s="88">
        <v>56124</v>
      </c>
      <c r="F34" s="88">
        <v>15605</v>
      </c>
      <c r="G34" s="88" t="s">
        <v>37</v>
      </c>
      <c r="H34" s="88">
        <v>15605</v>
      </c>
      <c r="I34" s="88" t="s">
        <v>37</v>
      </c>
      <c r="J34" s="88" t="s">
        <v>37</v>
      </c>
      <c r="K34" s="88" t="s">
        <v>37</v>
      </c>
      <c r="L34" s="88" t="s">
        <v>37</v>
      </c>
      <c r="M34" s="88" t="s">
        <v>37</v>
      </c>
    </row>
    <row r="35" spans="2:13" s="194" customFormat="1">
      <c r="B35" s="236"/>
      <c r="C35" s="53">
        <v>28</v>
      </c>
      <c r="D35" s="89">
        <v>78070</v>
      </c>
      <c r="E35" s="89">
        <v>60957</v>
      </c>
      <c r="F35" s="89">
        <v>17113</v>
      </c>
      <c r="G35" s="88" t="s">
        <v>37</v>
      </c>
      <c r="H35" s="89">
        <v>17113</v>
      </c>
      <c r="I35" s="88" t="s">
        <v>37</v>
      </c>
      <c r="J35" s="88" t="s">
        <v>37</v>
      </c>
      <c r="K35" s="88" t="s">
        <v>37</v>
      </c>
      <c r="L35" s="88" t="s">
        <v>37</v>
      </c>
      <c r="M35" s="88" t="s">
        <v>37</v>
      </c>
    </row>
    <row r="36" spans="2:13" ht="18" customHeight="1">
      <c r="B36" s="235" t="s">
        <v>389</v>
      </c>
      <c r="C36" s="50" t="s">
        <v>390</v>
      </c>
      <c r="D36" s="88">
        <v>128617</v>
      </c>
      <c r="E36" s="88">
        <v>108529</v>
      </c>
      <c r="F36" s="88">
        <v>20088</v>
      </c>
      <c r="G36" s="88" t="s">
        <v>37</v>
      </c>
      <c r="H36" s="88">
        <v>20088</v>
      </c>
      <c r="I36" s="88" t="s">
        <v>37</v>
      </c>
      <c r="J36" s="88" t="s">
        <v>37</v>
      </c>
      <c r="K36" s="88" t="s">
        <v>37</v>
      </c>
      <c r="L36" s="88" t="s">
        <v>37</v>
      </c>
      <c r="M36" s="88" t="s">
        <v>37</v>
      </c>
    </row>
    <row r="37" spans="2:13">
      <c r="B37" s="235"/>
      <c r="C37" s="50">
        <v>27</v>
      </c>
      <c r="D37" s="88">
        <v>119804</v>
      </c>
      <c r="E37" s="88">
        <v>100024</v>
      </c>
      <c r="F37" s="88">
        <v>19780</v>
      </c>
      <c r="G37" s="88" t="s">
        <v>37</v>
      </c>
      <c r="H37" s="88">
        <v>19780</v>
      </c>
      <c r="I37" s="88" t="s">
        <v>37</v>
      </c>
      <c r="J37" s="88" t="s">
        <v>37</v>
      </c>
      <c r="K37" s="88" t="s">
        <v>37</v>
      </c>
      <c r="L37" s="88" t="s">
        <v>37</v>
      </c>
      <c r="M37" s="88" t="s">
        <v>37</v>
      </c>
    </row>
    <row r="38" spans="2:13" s="194" customFormat="1">
      <c r="B38" s="236"/>
      <c r="C38" s="53">
        <v>28</v>
      </c>
      <c r="D38" s="89">
        <v>119469</v>
      </c>
      <c r="E38" s="89">
        <v>100033</v>
      </c>
      <c r="F38" s="89">
        <v>19436</v>
      </c>
      <c r="G38" s="88" t="s">
        <v>37</v>
      </c>
      <c r="H38" s="89">
        <v>19436</v>
      </c>
      <c r="I38" s="88" t="s">
        <v>37</v>
      </c>
      <c r="J38" s="88" t="s">
        <v>37</v>
      </c>
      <c r="K38" s="88" t="s">
        <v>37</v>
      </c>
      <c r="L38" s="88" t="s">
        <v>37</v>
      </c>
      <c r="M38" s="88" t="s">
        <v>37</v>
      </c>
    </row>
    <row r="39" spans="2:13" ht="18" customHeight="1">
      <c r="B39" s="235" t="s">
        <v>391</v>
      </c>
      <c r="C39" s="50" t="s">
        <v>390</v>
      </c>
      <c r="D39" s="88">
        <v>63342</v>
      </c>
      <c r="E39" s="88">
        <v>60543</v>
      </c>
      <c r="F39" s="88">
        <v>2799</v>
      </c>
      <c r="G39" s="88" t="s">
        <v>37</v>
      </c>
      <c r="H39" s="88" t="s">
        <v>37</v>
      </c>
      <c r="I39" s="88" t="s">
        <v>37</v>
      </c>
      <c r="J39" s="88" t="s">
        <v>37</v>
      </c>
      <c r="K39" s="88">
        <v>2799</v>
      </c>
      <c r="L39" s="88" t="s">
        <v>37</v>
      </c>
      <c r="M39" s="88" t="s">
        <v>37</v>
      </c>
    </row>
    <row r="40" spans="2:13">
      <c r="B40" s="235"/>
      <c r="C40" s="50">
        <v>27</v>
      </c>
      <c r="D40" s="88">
        <v>95937</v>
      </c>
      <c r="E40" s="88">
        <v>91426</v>
      </c>
      <c r="F40" s="88">
        <v>4511</v>
      </c>
      <c r="G40" s="88" t="s">
        <v>37</v>
      </c>
      <c r="H40" s="88" t="s">
        <v>37</v>
      </c>
      <c r="I40" s="88" t="s">
        <v>37</v>
      </c>
      <c r="J40" s="88" t="s">
        <v>37</v>
      </c>
      <c r="K40" s="88">
        <v>4511</v>
      </c>
      <c r="L40" s="88" t="s">
        <v>37</v>
      </c>
      <c r="M40" s="88" t="s">
        <v>37</v>
      </c>
    </row>
    <row r="41" spans="2:13" s="194" customFormat="1">
      <c r="B41" s="236"/>
      <c r="C41" s="53">
        <v>28</v>
      </c>
      <c r="D41" s="89">
        <v>95589</v>
      </c>
      <c r="E41" s="89">
        <v>91056</v>
      </c>
      <c r="F41" s="89">
        <v>4533</v>
      </c>
      <c r="G41" s="88" t="s">
        <v>37</v>
      </c>
      <c r="H41" s="88" t="s">
        <v>37</v>
      </c>
      <c r="I41" s="88" t="s">
        <v>37</v>
      </c>
      <c r="J41" s="88" t="s">
        <v>37</v>
      </c>
      <c r="K41" s="89">
        <v>4533</v>
      </c>
      <c r="L41" s="88" t="s">
        <v>37</v>
      </c>
      <c r="M41" s="88" t="s">
        <v>37</v>
      </c>
    </row>
    <row r="42" spans="2:13" ht="18" customHeight="1">
      <c r="B42" s="563" t="s">
        <v>392</v>
      </c>
      <c r="C42" s="50" t="s">
        <v>390</v>
      </c>
      <c r="D42" s="88">
        <v>111121</v>
      </c>
      <c r="E42" s="88">
        <v>87288</v>
      </c>
      <c r="F42" s="88">
        <v>23833</v>
      </c>
      <c r="G42" s="88" t="s">
        <v>37</v>
      </c>
      <c r="H42" s="88">
        <v>23833</v>
      </c>
      <c r="I42" s="88" t="s">
        <v>37</v>
      </c>
      <c r="J42" s="88" t="s">
        <v>37</v>
      </c>
      <c r="K42" s="88" t="s">
        <v>37</v>
      </c>
      <c r="L42" s="88" t="s">
        <v>37</v>
      </c>
      <c r="M42" s="88" t="s">
        <v>37</v>
      </c>
    </row>
    <row r="43" spans="2:13">
      <c r="B43" s="563"/>
      <c r="C43" s="50">
        <v>27</v>
      </c>
      <c r="D43" s="88">
        <v>113272</v>
      </c>
      <c r="E43" s="88">
        <v>87413</v>
      </c>
      <c r="F43" s="88">
        <v>25859</v>
      </c>
      <c r="G43" s="88" t="s">
        <v>37</v>
      </c>
      <c r="H43" s="88">
        <v>25859</v>
      </c>
      <c r="I43" s="88" t="s">
        <v>37</v>
      </c>
      <c r="J43" s="88" t="s">
        <v>37</v>
      </c>
      <c r="K43" s="88" t="s">
        <v>37</v>
      </c>
      <c r="L43" s="88" t="s">
        <v>37</v>
      </c>
      <c r="M43" s="88" t="s">
        <v>37</v>
      </c>
    </row>
    <row r="44" spans="2:13" s="194" customFormat="1">
      <c r="B44" s="236"/>
      <c r="C44" s="53">
        <v>28</v>
      </c>
      <c r="D44" s="89">
        <v>115410</v>
      </c>
      <c r="E44" s="89">
        <v>87875</v>
      </c>
      <c r="F44" s="89">
        <v>27535</v>
      </c>
      <c r="G44" s="88" t="s">
        <v>37</v>
      </c>
      <c r="H44" s="89">
        <v>27535</v>
      </c>
      <c r="I44" s="88" t="s">
        <v>37</v>
      </c>
      <c r="J44" s="88" t="s">
        <v>37</v>
      </c>
      <c r="K44" s="88" t="s">
        <v>37</v>
      </c>
      <c r="L44" s="88" t="s">
        <v>37</v>
      </c>
      <c r="M44" s="88" t="s">
        <v>37</v>
      </c>
    </row>
    <row r="45" spans="2:13" ht="18" customHeight="1">
      <c r="B45" s="235" t="s">
        <v>393</v>
      </c>
      <c r="C45" s="50" t="s">
        <v>390</v>
      </c>
      <c r="D45" s="238">
        <v>124326</v>
      </c>
      <c r="E45" s="88">
        <v>101053</v>
      </c>
      <c r="F45" s="88">
        <v>23273</v>
      </c>
      <c r="G45" s="88" t="s">
        <v>37</v>
      </c>
      <c r="H45" s="88">
        <v>23273</v>
      </c>
      <c r="I45" s="88" t="s">
        <v>37</v>
      </c>
      <c r="J45" s="88" t="s">
        <v>37</v>
      </c>
      <c r="K45" s="88" t="s">
        <v>37</v>
      </c>
      <c r="L45" s="88" t="s">
        <v>37</v>
      </c>
      <c r="M45" s="88" t="s">
        <v>37</v>
      </c>
    </row>
    <row r="46" spans="2:13">
      <c r="B46" s="235"/>
      <c r="C46" s="50">
        <v>27</v>
      </c>
      <c r="D46" s="88">
        <v>127421</v>
      </c>
      <c r="E46" s="88">
        <v>102857</v>
      </c>
      <c r="F46" s="88">
        <v>24564</v>
      </c>
      <c r="G46" s="88" t="s">
        <v>37</v>
      </c>
      <c r="H46" s="239">
        <v>24564</v>
      </c>
      <c r="I46" s="88" t="s">
        <v>37</v>
      </c>
      <c r="J46" s="88" t="s">
        <v>37</v>
      </c>
      <c r="K46" s="88" t="s">
        <v>37</v>
      </c>
      <c r="L46" s="88" t="s">
        <v>37</v>
      </c>
      <c r="M46" s="88" t="s">
        <v>37</v>
      </c>
    </row>
    <row r="47" spans="2:13" s="194" customFormat="1">
      <c r="B47" s="236"/>
      <c r="C47" s="53">
        <v>28</v>
      </c>
      <c r="D47" s="89">
        <v>135919</v>
      </c>
      <c r="E47" s="89">
        <v>107853</v>
      </c>
      <c r="F47" s="89">
        <v>28066</v>
      </c>
      <c r="G47" s="88" t="s">
        <v>37</v>
      </c>
      <c r="H47" s="89">
        <v>28066</v>
      </c>
      <c r="I47" s="88" t="s">
        <v>37</v>
      </c>
      <c r="J47" s="88" t="s">
        <v>37</v>
      </c>
      <c r="K47" s="88" t="s">
        <v>37</v>
      </c>
      <c r="L47" s="88" t="s">
        <v>37</v>
      </c>
      <c r="M47" s="88" t="s">
        <v>37</v>
      </c>
    </row>
    <row r="48" spans="2:13" ht="18" customHeight="1">
      <c r="B48" s="235" t="s">
        <v>394</v>
      </c>
      <c r="C48" s="50" t="s">
        <v>390</v>
      </c>
      <c r="D48" s="238">
        <v>165061</v>
      </c>
      <c r="E48" s="88">
        <v>165061</v>
      </c>
      <c r="F48" s="88" t="s">
        <v>37</v>
      </c>
      <c r="G48" s="88" t="s">
        <v>37</v>
      </c>
      <c r="H48" s="88" t="s">
        <v>37</v>
      </c>
      <c r="I48" s="88" t="s">
        <v>37</v>
      </c>
      <c r="J48" s="88" t="s">
        <v>37</v>
      </c>
      <c r="K48" s="88" t="s">
        <v>37</v>
      </c>
      <c r="L48" s="88" t="s">
        <v>37</v>
      </c>
      <c r="M48" s="88" t="s">
        <v>37</v>
      </c>
    </row>
    <row r="49" spans="1:13">
      <c r="B49" s="235"/>
      <c r="C49" s="50">
        <v>27</v>
      </c>
      <c r="D49" s="91">
        <v>123749</v>
      </c>
      <c r="E49" s="239">
        <v>123749</v>
      </c>
      <c r="F49" s="88" t="s">
        <v>37</v>
      </c>
      <c r="G49" s="88" t="s">
        <v>37</v>
      </c>
      <c r="H49" s="88" t="s">
        <v>37</v>
      </c>
      <c r="I49" s="88" t="s">
        <v>37</v>
      </c>
      <c r="J49" s="88" t="s">
        <v>37</v>
      </c>
      <c r="K49" s="88" t="s">
        <v>37</v>
      </c>
      <c r="L49" s="88" t="s">
        <v>37</v>
      </c>
      <c r="M49" s="88" t="s">
        <v>37</v>
      </c>
    </row>
    <row r="50" spans="1:13" s="194" customFormat="1">
      <c r="B50" s="236"/>
      <c r="C50" s="53">
        <v>28</v>
      </c>
      <c r="D50" s="240">
        <v>172771</v>
      </c>
      <c r="E50" s="89">
        <v>172771</v>
      </c>
      <c r="F50" s="88" t="s">
        <v>37</v>
      </c>
      <c r="G50" s="88" t="s">
        <v>37</v>
      </c>
      <c r="H50" s="88" t="s">
        <v>37</v>
      </c>
      <c r="I50" s="88" t="s">
        <v>37</v>
      </c>
      <c r="J50" s="88" t="s">
        <v>37</v>
      </c>
      <c r="K50" s="88" t="s">
        <v>37</v>
      </c>
      <c r="L50" s="88" t="s">
        <v>37</v>
      </c>
      <c r="M50" s="88" t="s">
        <v>37</v>
      </c>
    </row>
    <row r="51" spans="1:13" ht="18" customHeight="1">
      <c r="B51" s="235" t="s">
        <v>395</v>
      </c>
      <c r="C51" s="50" t="s">
        <v>390</v>
      </c>
      <c r="D51" s="88">
        <v>182490</v>
      </c>
      <c r="E51" s="88">
        <v>182490</v>
      </c>
      <c r="F51" s="88" t="s">
        <v>37</v>
      </c>
      <c r="G51" s="88" t="s">
        <v>37</v>
      </c>
      <c r="H51" s="88" t="s">
        <v>37</v>
      </c>
      <c r="I51" s="88" t="s">
        <v>37</v>
      </c>
      <c r="J51" s="88" t="s">
        <v>37</v>
      </c>
      <c r="K51" s="88" t="s">
        <v>37</v>
      </c>
      <c r="L51" s="88">
        <v>557</v>
      </c>
      <c r="M51" s="88">
        <v>68693</v>
      </c>
    </row>
    <row r="52" spans="1:13">
      <c r="B52" s="235"/>
      <c r="C52" s="50">
        <v>27</v>
      </c>
      <c r="D52" s="239">
        <v>178488</v>
      </c>
      <c r="E52" s="239">
        <v>178488</v>
      </c>
      <c r="F52" s="88" t="s">
        <v>37</v>
      </c>
      <c r="G52" s="88" t="s">
        <v>37</v>
      </c>
      <c r="H52" s="88" t="s">
        <v>37</v>
      </c>
      <c r="I52" s="88" t="s">
        <v>37</v>
      </c>
      <c r="J52" s="88" t="s">
        <v>37</v>
      </c>
      <c r="K52" s="88" t="s">
        <v>37</v>
      </c>
      <c r="L52" s="239">
        <v>421</v>
      </c>
      <c r="M52" s="239">
        <v>62953</v>
      </c>
    </row>
    <row r="53" spans="1:13" s="194" customFormat="1">
      <c r="B53" s="236"/>
      <c r="C53" s="53">
        <v>28</v>
      </c>
      <c r="D53" s="89">
        <v>167519</v>
      </c>
      <c r="E53" s="89">
        <v>153535</v>
      </c>
      <c r="F53" s="89">
        <v>13984</v>
      </c>
      <c r="G53" s="88" t="s">
        <v>37</v>
      </c>
      <c r="H53" s="89">
        <v>13984</v>
      </c>
      <c r="I53" s="88" t="s">
        <v>37</v>
      </c>
      <c r="J53" s="88" t="s">
        <v>37</v>
      </c>
      <c r="K53" s="88" t="s">
        <v>37</v>
      </c>
      <c r="L53" s="89">
        <v>1135</v>
      </c>
      <c r="M53" s="89">
        <v>59648</v>
      </c>
    </row>
    <row r="54" spans="1:13" ht="6" customHeight="1" thickBot="1">
      <c r="A54" s="241"/>
      <c r="B54" s="242"/>
      <c r="C54" s="243"/>
      <c r="D54" s="244"/>
      <c r="E54" s="244"/>
      <c r="F54" s="244"/>
      <c r="G54" s="244"/>
      <c r="H54" s="244"/>
      <c r="I54" s="244"/>
      <c r="J54" s="244"/>
      <c r="K54" s="244"/>
      <c r="L54" s="244"/>
      <c r="M54" s="244"/>
    </row>
    <row r="55" spans="1:13" ht="6" customHeight="1">
      <c r="B55" s="199"/>
      <c r="C55" s="199"/>
      <c r="D55" s="237"/>
      <c r="E55" s="237"/>
      <c r="F55" s="237"/>
      <c r="G55" s="237"/>
      <c r="H55" s="237"/>
      <c r="I55" s="237"/>
      <c r="J55" s="237"/>
      <c r="K55" s="237"/>
      <c r="L55" s="237"/>
      <c r="M55" s="237"/>
    </row>
    <row r="56" spans="1:13">
      <c r="A56" s="564" t="s">
        <v>396</v>
      </c>
      <c r="B56" s="565"/>
      <c r="C56" s="565"/>
    </row>
    <row r="57" spans="1:13">
      <c r="D57" s="85" t="s">
        <v>397</v>
      </c>
    </row>
    <row r="58" spans="1:13">
      <c r="F58" s="151"/>
    </row>
    <row r="59" spans="1:13">
      <c r="F59" s="151"/>
      <c r="H59" s="151"/>
    </row>
    <row r="60" spans="1:13">
      <c r="D60" s="151"/>
      <c r="E60" s="151"/>
      <c r="F60" s="151"/>
      <c r="G60" s="151"/>
      <c r="H60" s="151"/>
      <c r="I60" s="151"/>
      <c r="J60" s="151"/>
      <c r="K60" s="151"/>
      <c r="L60" s="151"/>
      <c r="M60" s="151"/>
    </row>
    <row r="61" spans="1:13">
      <c r="D61" s="151"/>
      <c r="E61" s="151"/>
      <c r="F61" s="151"/>
      <c r="G61" s="151"/>
      <c r="H61" s="151"/>
      <c r="I61" s="151"/>
      <c r="J61" s="151"/>
      <c r="K61" s="151"/>
      <c r="L61" s="151"/>
      <c r="M61" s="151"/>
    </row>
    <row r="62" spans="1:13">
      <c r="D62" s="151"/>
      <c r="E62" s="151"/>
      <c r="F62" s="151"/>
      <c r="G62" s="151"/>
      <c r="H62" s="151"/>
      <c r="I62" s="151"/>
      <c r="J62" s="151"/>
      <c r="K62" s="151"/>
      <c r="L62" s="151"/>
      <c r="M62" s="151"/>
    </row>
    <row r="63" spans="1:13">
      <c r="D63" s="151"/>
      <c r="F63" s="151"/>
    </row>
    <row r="64" spans="1:13">
      <c r="F64" s="151"/>
    </row>
  </sheetData>
  <mergeCells count="13">
    <mergeCell ref="L5:M5"/>
    <mergeCell ref="D6:D7"/>
    <mergeCell ref="E6:E7"/>
    <mergeCell ref="F6:K6"/>
    <mergeCell ref="L6:L7"/>
    <mergeCell ref="M6:M7"/>
    <mergeCell ref="A9:B9"/>
    <mergeCell ref="B42:B43"/>
    <mergeCell ref="A56:C56"/>
    <mergeCell ref="A3:H3"/>
    <mergeCell ref="A5:B7"/>
    <mergeCell ref="C5:C7"/>
    <mergeCell ref="D5:K5"/>
  </mergeCells>
  <phoneticPr fontId="2"/>
  <printOptions horizontalCentered="1"/>
  <pageMargins left="0.59055118110236227" right="0.59055118110236227" top="0.59055118110236227" bottom="0.59055118110236227" header="0.51181102362204722" footer="0.51181102362204722"/>
  <pageSetup paperSize="9" scale="85"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zoomScaleNormal="100" zoomScaleSheetLayoutView="100" workbookViewId="0">
      <selection activeCell="A4" sqref="A4"/>
    </sheetView>
  </sheetViews>
  <sheetFormatPr defaultRowHeight="11.25"/>
  <cols>
    <col min="1" max="1" width="3.83203125" style="85" customWidth="1"/>
    <col min="2" max="2" width="37" style="85" customWidth="1"/>
    <col min="3" max="3" width="13.83203125" style="85" customWidth="1"/>
    <col min="4" max="15" width="11.83203125" style="85" customWidth="1"/>
    <col min="16" max="16384" width="9.33203125" style="85"/>
  </cols>
  <sheetData>
    <row r="1" spans="1:16" ht="14.25">
      <c r="A1" s="138" t="s">
        <v>0</v>
      </c>
    </row>
    <row r="3" spans="1:16" ht="14.25">
      <c r="A3" s="138" t="s">
        <v>283</v>
      </c>
      <c r="E3" s="194"/>
    </row>
    <row r="4" spans="1:16" ht="12" thickBot="1">
      <c r="O4" s="195" t="s">
        <v>284</v>
      </c>
    </row>
    <row r="5" spans="1:16">
      <c r="A5" s="538" t="s">
        <v>265</v>
      </c>
      <c r="B5" s="558"/>
      <c r="C5" s="558" t="s">
        <v>285</v>
      </c>
      <c r="D5" s="537"/>
      <c r="E5" s="537"/>
      <c r="F5" s="537"/>
      <c r="G5" s="537"/>
      <c r="H5" s="537"/>
      <c r="I5" s="537"/>
      <c r="J5" s="537"/>
      <c r="K5" s="537"/>
      <c r="L5" s="537"/>
      <c r="M5" s="537"/>
      <c r="N5" s="537"/>
      <c r="O5" s="537"/>
    </row>
    <row r="6" spans="1:16">
      <c r="A6" s="557"/>
      <c r="B6" s="545"/>
      <c r="C6" s="86" t="s">
        <v>286</v>
      </c>
      <c r="D6" s="86" t="s">
        <v>287</v>
      </c>
      <c r="E6" s="86" t="s">
        <v>288</v>
      </c>
      <c r="F6" s="86" t="s">
        <v>289</v>
      </c>
      <c r="G6" s="86" t="s">
        <v>290</v>
      </c>
      <c r="H6" s="196" t="s">
        <v>291</v>
      </c>
      <c r="I6" s="86" t="s">
        <v>292</v>
      </c>
      <c r="J6" s="86" t="s">
        <v>293</v>
      </c>
      <c r="K6" s="86" t="s">
        <v>294</v>
      </c>
      <c r="L6" s="86" t="s">
        <v>295</v>
      </c>
      <c r="M6" s="197" t="s">
        <v>296</v>
      </c>
      <c r="N6" s="86" t="s">
        <v>297</v>
      </c>
      <c r="O6" s="141" t="s">
        <v>298</v>
      </c>
    </row>
    <row r="7" spans="1:16">
      <c r="A7" s="198"/>
      <c r="B7" s="199" t="s">
        <v>299</v>
      </c>
      <c r="C7" s="200">
        <f>SUM(D7:O7)</f>
        <v>269831</v>
      </c>
      <c r="D7" s="201">
        <v>29690</v>
      </c>
      <c r="E7" s="201">
        <v>12524</v>
      </c>
      <c r="F7" s="201">
        <v>21920</v>
      </c>
      <c r="G7" s="201">
        <v>15064</v>
      </c>
      <c r="H7" s="201">
        <v>19555</v>
      </c>
      <c r="I7" s="201">
        <v>19175</v>
      </c>
      <c r="J7" s="201">
        <v>41152</v>
      </c>
      <c r="K7" s="201">
        <v>28133</v>
      </c>
      <c r="L7" s="201">
        <v>13960</v>
      </c>
      <c r="M7" s="201">
        <v>30298</v>
      </c>
      <c r="N7" s="201">
        <v>19227</v>
      </c>
      <c r="O7" s="201">
        <v>19133</v>
      </c>
    </row>
    <row r="8" spans="1:16" ht="12.75">
      <c r="A8" s="198" t="s">
        <v>300</v>
      </c>
      <c r="B8" s="199" t="s">
        <v>301</v>
      </c>
      <c r="C8" s="200">
        <v>64014</v>
      </c>
      <c r="D8" s="201">
        <v>4870</v>
      </c>
      <c r="E8" s="201">
        <v>6312</v>
      </c>
      <c r="F8" s="201">
        <v>5174</v>
      </c>
      <c r="G8" s="201">
        <v>6970</v>
      </c>
      <c r="H8" s="201">
        <v>6990</v>
      </c>
      <c r="I8" s="201">
        <v>5184</v>
      </c>
      <c r="J8" s="201">
        <v>5871</v>
      </c>
      <c r="K8" s="201">
        <v>5900</v>
      </c>
      <c r="L8" s="201">
        <v>4512</v>
      </c>
      <c r="M8" s="201">
        <v>4085</v>
      </c>
      <c r="N8" s="201">
        <v>3780</v>
      </c>
      <c r="O8" s="201">
        <v>4366</v>
      </c>
    </row>
    <row r="9" spans="1:16">
      <c r="A9" s="198"/>
      <c r="B9" s="199" t="s">
        <v>302</v>
      </c>
      <c r="C9" s="200">
        <f>SUM(D9:O9)</f>
        <v>40289</v>
      </c>
      <c r="D9" s="201">
        <v>3144</v>
      </c>
      <c r="E9" s="201">
        <v>3971</v>
      </c>
      <c r="F9" s="201">
        <v>3485</v>
      </c>
      <c r="G9" s="201">
        <v>3503</v>
      </c>
      <c r="H9" s="201">
        <v>2927</v>
      </c>
      <c r="I9" s="201">
        <v>3082</v>
      </c>
      <c r="J9" s="201">
        <v>3645</v>
      </c>
      <c r="K9" s="201">
        <v>3323</v>
      </c>
      <c r="L9" s="201">
        <v>3042</v>
      </c>
      <c r="M9" s="201">
        <v>2927</v>
      </c>
      <c r="N9" s="201">
        <v>3176</v>
      </c>
      <c r="O9" s="201">
        <v>4064</v>
      </c>
    </row>
    <row r="10" spans="1:16" ht="12.75">
      <c r="A10" s="198" t="s">
        <v>303</v>
      </c>
      <c r="B10" s="199" t="s">
        <v>304</v>
      </c>
      <c r="C10" s="200">
        <f t="shared" ref="C10:C13" si="0">SUM(D10:O10)</f>
        <v>36329</v>
      </c>
      <c r="D10" s="201">
        <v>3193</v>
      </c>
      <c r="E10" s="201">
        <v>3067</v>
      </c>
      <c r="F10" s="201">
        <v>2929</v>
      </c>
      <c r="G10" s="201">
        <v>2895</v>
      </c>
      <c r="H10" s="201">
        <v>2660</v>
      </c>
      <c r="I10" s="201">
        <v>3304</v>
      </c>
      <c r="J10" s="201">
        <v>3438</v>
      </c>
      <c r="K10" s="201">
        <v>3057</v>
      </c>
      <c r="L10" s="201">
        <v>2742</v>
      </c>
      <c r="M10" s="201">
        <v>2842</v>
      </c>
      <c r="N10" s="201">
        <v>2905</v>
      </c>
      <c r="O10" s="201">
        <v>3297</v>
      </c>
    </row>
    <row r="11" spans="1:16">
      <c r="A11" s="198"/>
      <c r="B11" s="199" t="s">
        <v>305</v>
      </c>
      <c r="C11" s="200">
        <f t="shared" si="0"/>
        <v>40910</v>
      </c>
      <c r="D11" s="201">
        <v>3567</v>
      </c>
      <c r="E11" s="201">
        <v>3456</v>
      </c>
      <c r="F11" s="201">
        <v>3506</v>
      </c>
      <c r="G11" s="201">
        <v>3729</v>
      </c>
      <c r="H11" s="201">
        <v>2844</v>
      </c>
      <c r="I11" s="201">
        <v>3568</v>
      </c>
      <c r="J11" s="201">
        <v>3678</v>
      </c>
      <c r="K11" s="201">
        <v>3354</v>
      </c>
      <c r="L11" s="201">
        <v>3151</v>
      </c>
      <c r="M11" s="201">
        <v>3026</v>
      </c>
      <c r="N11" s="201">
        <v>3221</v>
      </c>
      <c r="O11" s="201">
        <v>3810</v>
      </c>
    </row>
    <row r="12" spans="1:16" ht="12.75">
      <c r="A12" s="198" t="s">
        <v>306</v>
      </c>
      <c r="B12" s="199" t="s">
        <v>307</v>
      </c>
      <c r="C12" s="200">
        <f t="shared" si="0"/>
        <v>28168</v>
      </c>
      <c r="D12" s="201">
        <v>2941</v>
      </c>
      <c r="E12" s="201">
        <v>3067</v>
      </c>
      <c r="F12" s="201">
        <v>2935</v>
      </c>
      <c r="G12" s="201">
        <v>4743</v>
      </c>
      <c r="H12" s="201">
        <v>2954</v>
      </c>
      <c r="I12" s="201">
        <v>3454</v>
      </c>
      <c r="J12" s="201">
        <v>3358</v>
      </c>
      <c r="K12" s="201">
        <v>512</v>
      </c>
      <c r="L12" s="202" t="s">
        <v>37</v>
      </c>
      <c r="M12" s="202" t="s">
        <v>37</v>
      </c>
      <c r="N12" s="202" t="s">
        <v>37</v>
      </c>
      <c r="O12" s="201">
        <v>4204</v>
      </c>
    </row>
    <row r="13" spans="1:16">
      <c r="A13" s="198"/>
      <c r="B13" s="199" t="s">
        <v>308</v>
      </c>
      <c r="C13" s="200">
        <f t="shared" si="0"/>
        <v>26161</v>
      </c>
      <c r="D13" s="201">
        <v>2065</v>
      </c>
      <c r="E13" s="201">
        <v>2157</v>
      </c>
      <c r="F13" s="201">
        <v>2249</v>
      </c>
      <c r="G13" s="201">
        <v>2324</v>
      </c>
      <c r="H13" s="201">
        <v>2384</v>
      </c>
      <c r="I13" s="201">
        <v>2508</v>
      </c>
      <c r="J13" s="201">
        <v>2230</v>
      </c>
      <c r="K13" s="201">
        <v>2085</v>
      </c>
      <c r="L13" s="201">
        <v>1792</v>
      </c>
      <c r="M13" s="201">
        <v>2101</v>
      </c>
      <c r="N13" s="201">
        <v>1892</v>
      </c>
      <c r="O13" s="201">
        <v>2374</v>
      </c>
    </row>
    <row r="14" spans="1:16">
      <c r="A14" s="203"/>
      <c r="B14" s="204" t="s">
        <v>309</v>
      </c>
      <c r="C14" s="200">
        <v>51505</v>
      </c>
      <c r="D14" s="201">
        <v>3996</v>
      </c>
      <c r="E14" s="201">
        <v>4280</v>
      </c>
      <c r="F14" s="201">
        <v>4572</v>
      </c>
      <c r="G14" s="201">
        <v>4262</v>
      </c>
      <c r="H14" s="201">
        <v>4454</v>
      </c>
      <c r="I14" s="201">
        <v>4755</v>
      </c>
      <c r="J14" s="201">
        <v>4088</v>
      </c>
      <c r="K14" s="201">
        <v>4277</v>
      </c>
      <c r="L14" s="201">
        <v>4088</v>
      </c>
      <c r="M14" s="201">
        <v>3791</v>
      </c>
      <c r="N14" s="201">
        <v>3881</v>
      </c>
      <c r="O14" s="201">
        <v>5061</v>
      </c>
      <c r="P14" s="88"/>
    </row>
    <row r="15" spans="1:16">
      <c r="A15" s="198"/>
      <c r="B15" s="199" t="s">
        <v>301</v>
      </c>
      <c r="C15" s="205">
        <v>19741</v>
      </c>
      <c r="D15" s="206">
        <v>2074</v>
      </c>
      <c r="E15" s="206">
        <v>2205</v>
      </c>
      <c r="F15" s="206">
        <v>2445</v>
      </c>
      <c r="G15" s="206">
        <v>2861</v>
      </c>
      <c r="H15" s="206">
        <v>1862</v>
      </c>
      <c r="I15" s="206">
        <v>1905</v>
      </c>
      <c r="J15" s="206">
        <v>2473</v>
      </c>
      <c r="K15" s="206">
        <v>1864</v>
      </c>
      <c r="L15" s="206">
        <v>664</v>
      </c>
      <c r="M15" s="206">
        <v>293</v>
      </c>
      <c r="N15" s="207" t="s">
        <v>37</v>
      </c>
      <c r="O15" s="206">
        <v>1095</v>
      </c>
    </row>
    <row r="16" spans="1:16" ht="12.75">
      <c r="A16" s="198" t="s">
        <v>310</v>
      </c>
      <c r="B16" s="199" t="s">
        <v>311</v>
      </c>
      <c r="C16" s="200">
        <v>24066</v>
      </c>
      <c r="D16" s="201">
        <v>2611</v>
      </c>
      <c r="E16" s="201">
        <v>2200</v>
      </c>
      <c r="F16" s="201">
        <v>2244</v>
      </c>
      <c r="G16" s="201">
        <v>2701</v>
      </c>
      <c r="H16" s="201">
        <v>5344</v>
      </c>
      <c r="I16" s="201">
        <v>1881</v>
      </c>
      <c r="J16" s="201">
        <v>1893</v>
      </c>
      <c r="K16" s="201">
        <v>3152</v>
      </c>
      <c r="L16" s="201">
        <v>893</v>
      </c>
      <c r="M16" s="202">
        <v>102</v>
      </c>
      <c r="N16" s="202" t="s">
        <v>37</v>
      </c>
      <c r="O16" s="201">
        <v>1045</v>
      </c>
    </row>
    <row r="17" spans="1:15">
      <c r="A17" s="198"/>
      <c r="B17" s="199" t="s">
        <v>312</v>
      </c>
      <c r="C17" s="200">
        <v>16564</v>
      </c>
      <c r="D17" s="201">
        <v>2304</v>
      </c>
      <c r="E17" s="201">
        <v>2385</v>
      </c>
      <c r="F17" s="201">
        <v>1523</v>
      </c>
      <c r="G17" s="201">
        <v>2620</v>
      </c>
      <c r="H17" s="201">
        <v>1069</v>
      </c>
      <c r="I17" s="201">
        <v>1166</v>
      </c>
      <c r="J17" s="201">
        <v>2152</v>
      </c>
      <c r="K17" s="201">
        <v>1097</v>
      </c>
      <c r="L17" s="201">
        <v>890</v>
      </c>
      <c r="M17" s="201">
        <v>108</v>
      </c>
      <c r="N17" s="202" t="s">
        <v>37</v>
      </c>
      <c r="O17" s="201">
        <v>1250</v>
      </c>
    </row>
    <row r="18" spans="1:15">
      <c r="A18" s="198"/>
      <c r="B18" s="199" t="s">
        <v>313</v>
      </c>
      <c r="C18" s="200">
        <v>32467</v>
      </c>
      <c r="D18" s="201">
        <v>1467</v>
      </c>
      <c r="E18" s="201">
        <v>864</v>
      </c>
      <c r="F18" s="201">
        <v>870</v>
      </c>
      <c r="G18" s="201">
        <v>969</v>
      </c>
      <c r="H18" s="201">
        <v>22874</v>
      </c>
      <c r="I18" s="201">
        <v>1356</v>
      </c>
      <c r="J18" s="201">
        <v>1185</v>
      </c>
      <c r="K18" s="201">
        <v>780</v>
      </c>
      <c r="L18" s="201">
        <v>628</v>
      </c>
      <c r="M18" s="201">
        <v>449</v>
      </c>
      <c r="N18" s="201">
        <v>334</v>
      </c>
      <c r="O18" s="201">
        <v>691</v>
      </c>
    </row>
    <row r="19" spans="1:15" ht="12.75">
      <c r="A19" s="198" t="s">
        <v>314</v>
      </c>
      <c r="B19" s="208" t="s">
        <v>315</v>
      </c>
      <c r="C19" s="200">
        <v>13406</v>
      </c>
      <c r="D19" s="201">
        <v>1372</v>
      </c>
      <c r="E19" s="201">
        <v>1484</v>
      </c>
      <c r="F19" s="201">
        <v>1371</v>
      </c>
      <c r="G19" s="201">
        <v>1311</v>
      </c>
      <c r="H19" s="201">
        <v>1317</v>
      </c>
      <c r="I19" s="201">
        <v>1452</v>
      </c>
      <c r="J19" s="201">
        <v>1237</v>
      </c>
      <c r="K19" s="201">
        <v>1388</v>
      </c>
      <c r="L19" s="201">
        <v>450</v>
      </c>
      <c r="M19" s="201">
        <v>453</v>
      </c>
      <c r="N19" s="201">
        <v>616</v>
      </c>
      <c r="O19" s="201">
        <v>955</v>
      </c>
    </row>
    <row r="20" spans="1:15">
      <c r="A20" s="198"/>
      <c r="B20" s="199" t="s">
        <v>316</v>
      </c>
      <c r="C20" s="200">
        <v>9557</v>
      </c>
      <c r="D20" s="201">
        <v>620</v>
      </c>
      <c r="E20" s="201">
        <v>854</v>
      </c>
      <c r="F20" s="201">
        <v>1147</v>
      </c>
      <c r="G20" s="201">
        <v>929</v>
      </c>
      <c r="H20" s="201">
        <v>843</v>
      </c>
      <c r="I20" s="201">
        <v>1583</v>
      </c>
      <c r="J20" s="201">
        <v>1347</v>
      </c>
      <c r="K20" s="201">
        <v>763</v>
      </c>
      <c r="L20" s="201">
        <v>426</v>
      </c>
      <c r="M20" s="201">
        <v>79</v>
      </c>
      <c r="N20" s="202" t="s">
        <v>37</v>
      </c>
      <c r="O20" s="201">
        <v>966</v>
      </c>
    </row>
    <row r="21" spans="1:15">
      <c r="A21" s="198"/>
      <c r="B21" s="199" t="s">
        <v>317</v>
      </c>
      <c r="C21" s="200">
        <f>SUM(D21:O21)</f>
        <v>14291</v>
      </c>
      <c r="D21" s="201">
        <v>1280</v>
      </c>
      <c r="E21" s="201">
        <v>1567</v>
      </c>
      <c r="F21" s="201">
        <v>1112</v>
      </c>
      <c r="G21" s="201">
        <v>1622</v>
      </c>
      <c r="H21" s="201">
        <v>1331</v>
      </c>
      <c r="I21" s="201">
        <v>1457</v>
      </c>
      <c r="J21" s="201">
        <v>1983</v>
      </c>
      <c r="K21" s="201">
        <v>1108</v>
      </c>
      <c r="L21" s="201">
        <v>514</v>
      </c>
      <c r="M21" s="201">
        <v>549</v>
      </c>
      <c r="N21" s="201">
        <v>836</v>
      </c>
      <c r="O21" s="201">
        <v>932</v>
      </c>
    </row>
    <row r="22" spans="1:15" ht="12.75">
      <c r="A22" s="198" t="s">
        <v>318</v>
      </c>
      <c r="B22" s="199" t="s">
        <v>319</v>
      </c>
      <c r="C22" s="200">
        <v>13303</v>
      </c>
      <c r="D22" s="201">
        <v>1921</v>
      </c>
      <c r="E22" s="201">
        <v>2422</v>
      </c>
      <c r="F22" s="201">
        <v>1454</v>
      </c>
      <c r="G22" s="201">
        <v>1387</v>
      </c>
      <c r="H22" s="201">
        <v>1063</v>
      </c>
      <c r="I22" s="201">
        <v>619</v>
      </c>
      <c r="J22" s="201">
        <v>1522</v>
      </c>
      <c r="K22" s="201">
        <v>753</v>
      </c>
      <c r="L22" s="201">
        <v>677</v>
      </c>
      <c r="M22" s="201">
        <v>287</v>
      </c>
      <c r="N22" s="201">
        <v>542</v>
      </c>
      <c r="O22" s="201">
        <v>656</v>
      </c>
    </row>
    <row r="23" spans="1:15">
      <c r="A23" s="198"/>
      <c r="B23" s="199" t="s">
        <v>320</v>
      </c>
      <c r="C23" s="209">
        <f>SUM(D23:O23)</f>
        <v>13501</v>
      </c>
      <c r="D23" s="210">
        <v>1201</v>
      </c>
      <c r="E23" s="210">
        <v>1132</v>
      </c>
      <c r="F23" s="210">
        <v>889</v>
      </c>
      <c r="G23" s="210">
        <v>1795</v>
      </c>
      <c r="H23" s="210">
        <v>1736</v>
      </c>
      <c r="I23" s="210">
        <v>1513</v>
      </c>
      <c r="J23" s="210">
        <v>1710</v>
      </c>
      <c r="K23" s="210">
        <v>1229</v>
      </c>
      <c r="L23" s="210">
        <v>445</v>
      </c>
      <c r="M23" s="210">
        <v>204</v>
      </c>
      <c r="N23" s="211">
        <v>859</v>
      </c>
      <c r="O23" s="210">
        <v>788</v>
      </c>
    </row>
    <row r="24" spans="1:15">
      <c r="A24" s="212"/>
      <c r="B24" s="213" t="s">
        <v>321</v>
      </c>
      <c r="C24" s="200">
        <v>55208</v>
      </c>
      <c r="D24" s="201">
        <v>4693</v>
      </c>
      <c r="E24" s="201">
        <v>4550</v>
      </c>
      <c r="F24" s="201">
        <v>4816</v>
      </c>
      <c r="G24" s="201">
        <v>5755</v>
      </c>
      <c r="H24" s="201">
        <v>4716</v>
      </c>
      <c r="I24" s="201">
        <v>4912</v>
      </c>
      <c r="J24" s="201">
        <v>4224</v>
      </c>
      <c r="K24" s="201">
        <v>4609</v>
      </c>
      <c r="L24" s="201">
        <v>4310</v>
      </c>
      <c r="M24" s="201">
        <v>4560</v>
      </c>
      <c r="N24" s="201">
        <v>4256</v>
      </c>
      <c r="O24" s="201">
        <v>3807</v>
      </c>
    </row>
    <row r="25" spans="1:15" ht="12.75">
      <c r="A25" s="198" t="s">
        <v>322</v>
      </c>
      <c r="B25" s="199" t="s">
        <v>323</v>
      </c>
      <c r="C25" s="200">
        <v>15181</v>
      </c>
      <c r="D25" s="201">
        <v>1303</v>
      </c>
      <c r="E25" s="201">
        <v>1417</v>
      </c>
      <c r="F25" s="201">
        <v>1152</v>
      </c>
      <c r="G25" s="201">
        <v>1367</v>
      </c>
      <c r="H25" s="201">
        <v>1180</v>
      </c>
      <c r="I25" s="201">
        <v>1150</v>
      </c>
      <c r="J25" s="201">
        <v>1474</v>
      </c>
      <c r="K25" s="201">
        <v>1204</v>
      </c>
      <c r="L25" s="201">
        <v>1098</v>
      </c>
      <c r="M25" s="201">
        <v>1314</v>
      </c>
      <c r="N25" s="201">
        <v>1301</v>
      </c>
      <c r="O25" s="201">
        <v>1221</v>
      </c>
    </row>
    <row r="26" spans="1:15">
      <c r="A26" s="198"/>
      <c r="B26" s="199" t="s">
        <v>324</v>
      </c>
      <c r="C26" s="200">
        <v>6078</v>
      </c>
      <c r="D26" s="201">
        <v>536</v>
      </c>
      <c r="E26" s="201">
        <v>610</v>
      </c>
      <c r="F26" s="201">
        <v>457</v>
      </c>
      <c r="G26" s="201">
        <v>501</v>
      </c>
      <c r="H26" s="201">
        <v>408</v>
      </c>
      <c r="I26" s="201">
        <v>471</v>
      </c>
      <c r="J26" s="201">
        <v>585</v>
      </c>
      <c r="K26" s="201">
        <v>527</v>
      </c>
      <c r="L26" s="201">
        <v>495</v>
      </c>
      <c r="M26" s="201">
        <v>520</v>
      </c>
      <c r="N26" s="201">
        <v>457</v>
      </c>
      <c r="O26" s="201">
        <v>511</v>
      </c>
    </row>
    <row r="27" spans="1:15">
      <c r="A27" s="198"/>
      <c r="B27" s="199" t="s">
        <v>317</v>
      </c>
      <c r="C27" s="200">
        <f>SUM(D27:O27)</f>
        <v>13713</v>
      </c>
      <c r="D27" s="201">
        <v>1267</v>
      </c>
      <c r="E27" s="201">
        <v>1314</v>
      </c>
      <c r="F27" s="201">
        <v>1069</v>
      </c>
      <c r="G27" s="201">
        <v>1443</v>
      </c>
      <c r="H27" s="201">
        <v>1193</v>
      </c>
      <c r="I27" s="201">
        <v>984</v>
      </c>
      <c r="J27" s="201">
        <v>1524</v>
      </c>
      <c r="K27" s="201">
        <v>1187</v>
      </c>
      <c r="L27" s="201">
        <v>1241</v>
      </c>
      <c r="M27" s="201">
        <v>1306</v>
      </c>
      <c r="N27" s="201">
        <v>1185</v>
      </c>
      <c r="O27" s="202" t="s">
        <v>37</v>
      </c>
    </row>
    <row r="28" spans="1:15" ht="12.75">
      <c r="A28" s="198" t="s">
        <v>314</v>
      </c>
      <c r="B28" s="199" t="s">
        <v>325</v>
      </c>
      <c r="C28" s="200">
        <v>40341</v>
      </c>
      <c r="D28" s="201">
        <v>3524</v>
      </c>
      <c r="E28" s="201">
        <v>3390</v>
      </c>
      <c r="F28" s="201">
        <v>2703</v>
      </c>
      <c r="G28" s="201">
        <v>2930</v>
      </c>
      <c r="H28" s="201">
        <v>3838</v>
      </c>
      <c r="I28" s="201">
        <v>3480</v>
      </c>
      <c r="J28" s="201">
        <v>3093</v>
      </c>
      <c r="K28" s="201">
        <v>3366</v>
      </c>
      <c r="L28" s="201">
        <v>3916</v>
      </c>
      <c r="M28" s="201">
        <v>3378</v>
      </c>
      <c r="N28" s="201">
        <v>2493</v>
      </c>
      <c r="O28" s="201">
        <v>4230</v>
      </c>
    </row>
    <row r="29" spans="1:15">
      <c r="A29" s="198"/>
      <c r="B29" s="199" t="s">
        <v>326</v>
      </c>
      <c r="C29" s="200">
        <v>38466</v>
      </c>
      <c r="D29" s="201">
        <v>3466</v>
      </c>
      <c r="E29" s="201">
        <v>3658</v>
      </c>
      <c r="F29" s="201">
        <v>3101</v>
      </c>
      <c r="G29" s="201">
        <v>3093</v>
      </c>
      <c r="H29" s="201">
        <v>2734</v>
      </c>
      <c r="I29" s="201">
        <v>2599</v>
      </c>
      <c r="J29" s="201">
        <v>3660</v>
      </c>
      <c r="K29" s="201">
        <v>3136</v>
      </c>
      <c r="L29" s="201">
        <v>3148</v>
      </c>
      <c r="M29" s="201">
        <v>3000</v>
      </c>
      <c r="N29" s="201">
        <v>3481</v>
      </c>
      <c r="O29" s="201">
        <v>3390</v>
      </c>
    </row>
    <row r="30" spans="1:15">
      <c r="A30" s="198"/>
      <c r="B30" s="199" t="s">
        <v>327</v>
      </c>
      <c r="C30" s="200">
        <v>31290</v>
      </c>
      <c r="D30" s="201">
        <v>3000</v>
      </c>
      <c r="E30" s="201">
        <v>3161</v>
      </c>
      <c r="F30" s="201">
        <v>2276</v>
      </c>
      <c r="G30" s="201">
        <v>2782</v>
      </c>
      <c r="H30" s="201">
        <v>2824</v>
      </c>
      <c r="I30" s="201">
        <v>2335</v>
      </c>
      <c r="J30" s="201">
        <v>2865</v>
      </c>
      <c r="K30" s="201">
        <v>2589</v>
      </c>
      <c r="L30" s="201">
        <v>2279</v>
      </c>
      <c r="M30" s="201">
        <v>2189</v>
      </c>
      <c r="N30" s="201">
        <v>2223</v>
      </c>
      <c r="O30" s="201">
        <v>2767</v>
      </c>
    </row>
    <row r="31" spans="1:15" ht="12.75">
      <c r="A31" s="198" t="s">
        <v>318</v>
      </c>
      <c r="B31" s="199" t="s">
        <v>328</v>
      </c>
      <c r="C31" s="200">
        <v>27703</v>
      </c>
      <c r="D31" s="201">
        <v>2637</v>
      </c>
      <c r="E31" s="201">
        <v>2596</v>
      </c>
      <c r="F31" s="201">
        <v>2328</v>
      </c>
      <c r="G31" s="201">
        <v>2421</v>
      </c>
      <c r="H31" s="201">
        <v>2725</v>
      </c>
      <c r="I31" s="201">
        <v>2021</v>
      </c>
      <c r="J31" s="201">
        <v>2074</v>
      </c>
      <c r="K31" s="201">
        <v>2183</v>
      </c>
      <c r="L31" s="201">
        <v>2093</v>
      </c>
      <c r="M31" s="201">
        <v>2296</v>
      </c>
      <c r="N31" s="201">
        <v>2162</v>
      </c>
      <c r="O31" s="201">
        <v>2167</v>
      </c>
    </row>
    <row r="32" spans="1:15">
      <c r="A32" s="198"/>
      <c r="B32" s="208" t="s">
        <v>329</v>
      </c>
      <c r="C32" s="200">
        <f>SUM(D32:O32)</f>
        <v>27585</v>
      </c>
      <c r="D32" s="201">
        <v>2266</v>
      </c>
      <c r="E32" s="201">
        <v>2536</v>
      </c>
      <c r="F32" s="201">
        <v>2057</v>
      </c>
      <c r="G32" s="201">
        <v>2631</v>
      </c>
      <c r="H32" s="201">
        <v>2534</v>
      </c>
      <c r="I32" s="201">
        <v>1928</v>
      </c>
      <c r="J32" s="201">
        <v>2449</v>
      </c>
      <c r="K32" s="201">
        <v>2027</v>
      </c>
      <c r="L32" s="201">
        <v>2085</v>
      </c>
      <c r="M32" s="201">
        <v>2484</v>
      </c>
      <c r="N32" s="201">
        <v>2291</v>
      </c>
      <c r="O32" s="201">
        <v>2297</v>
      </c>
    </row>
    <row r="33" spans="1:16">
      <c r="A33" s="198"/>
      <c r="B33" s="214" t="s">
        <v>330</v>
      </c>
      <c r="C33" s="200">
        <v>122665</v>
      </c>
      <c r="D33" s="201">
        <v>8131</v>
      </c>
      <c r="E33" s="201">
        <v>9915</v>
      </c>
      <c r="F33" s="201">
        <v>7904</v>
      </c>
      <c r="G33" s="201">
        <v>11136</v>
      </c>
      <c r="H33" s="201">
        <v>10493</v>
      </c>
      <c r="I33" s="201">
        <v>10291</v>
      </c>
      <c r="J33" s="201">
        <v>13132</v>
      </c>
      <c r="K33" s="201">
        <v>17533</v>
      </c>
      <c r="L33" s="201">
        <v>8383</v>
      </c>
      <c r="M33" s="201">
        <v>8185</v>
      </c>
      <c r="N33" s="201">
        <v>7446</v>
      </c>
      <c r="O33" s="201">
        <v>10116</v>
      </c>
    </row>
    <row r="34" spans="1:16">
      <c r="A34" s="582" t="s">
        <v>331</v>
      </c>
      <c r="B34" s="213" t="s">
        <v>332</v>
      </c>
      <c r="C34" s="205">
        <v>24540</v>
      </c>
      <c r="D34" s="207" t="s">
        <v>37</v>
      </c>
      <c r="E34" s="207" t="s">
        <v>37</v>
      </c>
      <c r="F34" s="206">
        <v>721</v>
      </c>
      <c r="G34" s="206">
        <v>10123</v>
      </c>
      <c r="H34" s="206">
        <v>12683</v>
      </c>
      <c r="I34" s="207">
        <v>1013</v>
      </c>
      <c r="J34" s="207" t="s">
        <v>37</v>
      </c>
      <c r="K34" s="207" t="s">
        <v>37</v>
      </c>
      <c r="L34" s="207" t="s">
        <v>37</v>
      </c>
      <c r="M34" s="207" t="s">
        <v>37</v>
      </c>
      <c r="N34" s="207" t="s">
        <v>37</v>
      </c>
      <c r="O34" s="207" t="s">
        <v>37</v>
      </c>
    </row>
    <row r="35" spans="1:16">
      <c r="A35" s="570"/>
      <c r="B35" s="199" t="s">
        <v>333</v>
      </c>
      <c r="C35" s="215" t="s">
        <v>334</v>
      </c>
      <c r="D35" s="202" t="s">
        <v>37</v>
      </c>
      <c r="E35" s="202" t="s">
        <v>37</v>
      </c>
      <c r="F35" s="202" t="s">
        <v>37</v>
      </c>
      <c r="G35" s="202" t="s">
        <v>37</v>
      </c>
      <c r="H35" s="202" t="s">
        <v>37</v>
      </c>
      <c r="I35" s="202" t="s">
        <v>37</v>
      </c>
      <c r="J35" s="202" t="s">
        <v>37</v>
      </c>
      <c r="K35" s="202" t="s">
        <v>37</v>
      </c>
      <c r="L35" s="202" t="s">
        <v>37</v>
      </c>
      <c r="M35" s="202" t="s">
        <v>37</v>
      </c>
      <c r="N35" s="202" t="s">
        <v>37</v>
      </c>
      <c r="O35" s="202" t="s">
        <v>37</v>
      </c>
    </row>
    <row r="36" spans="1:16">
      <c r="A36" s="570"/>
      <c r="B36" s="199" t="s">
        <v>335</v>
      </c>
      <c r="C36" s="200">
        <v>6432</v>
      </c>
      <c r="D36" s="202" t="s">
        <v>37</v>
      </c>
      <c r="E36" s="202" t="s">
        <v>37</v>
      </c>
      <c r="F36" s="202" t="s">
        <v>37</v>
      </c>
      <c r="G36" s="201">
        <v>3225</v>
      </c>
      <c r="H36" s="201">
        <v>3058</v>
      </c>
      <c r="I36" s="202">
        <v>149</v>
      </c>
      <c r="J36" s="202" t="s">
        <v>37</v>
      </c>
      <c r="K36" s="202" t="s">
        <v>37</v>
      </c>
      <c r="L36" s="202" t="s">
        <v>37</v>
      </c>
      <c r="M36" s="202" t="s">
        <v>37</v>
      </c>
      <c r="N36" s="202" t="s">
        <v>37</v>
      </c>
      <c r="O36" s="202" t="s">
        <v>37</v>
      </c>
      <c r="P36" s="216"/>
    </row>
    <row r="37" spans="1:16">
      <c r="A37" s="570"/>
      <c r="B37" s="199" t="s">
        <v>323</v>
      </c>
      <c r="C37" s="200">
        <v>8377</v>
      </c>
      <c r="D37" s="202" t="s">
        <v>37</v>
      </c>
      <c r="E37" s="202" t="s">
        <v>37</v>
      </c>
      <c r="F37" s="202" t="s">
        <v>37</v>
      </c>
      <c r="G37" s="201">
        <v>4006</v>
      </c>
      <c r="H37" s="201">
        <v>4143</v>
      </c>
      <c r="I37" s="202">
        <v>228</v>
      </c>
      <c r="J37" s="202" t="s">
        <v>37</v>
      </c>
      <c r="K37" s="202" t="s">
        <v>37</v>
      </c>
      <c r="L37" s="202" t="s">
        <v>37</v>
      </c>
      <c r="M37" s="202" t="s">
        <v>37</v>
      </c>
      <c r="N37" s="202" t="s">
        <v>37</v>
      </c>
      <c r="O37" s="202" t="s">
        <v>37</v>
      </c>
    </row>
    <row r="38" spans="1:16">
      <c r="A38" s="570"/>
      <c r="B38" s="199" t="s">
        <v>324</v>
      </c>
      <c r="C38" s="200">
        <v>6369</v>
      </c>
      <c r="D38" s="202" t="s">
        <v>37</v>
      </c>
      <c r="E38" s="202" t="s">
        <v>37</v>
      </c>
      <c r="F38" s="202" t="s">
        <v>37</v>
      </c>
      <c r="G38" s="201">
        <v>3075</v>
      </c>
      <c r="H38" s="201">
        <v>3020</v>
      </c>
      <c r="I38" s="202">
        <v>274</v>
      </c>
      <c r="J38" s="202" t="s">
        <v>37</v>
      </c>
      <c r="K38" s="202" t="s">
        <v>37</v>
      </c>
      <c r="L38" s="202" t="s">
        <v>37</v>
      </c>
      <c r="M38" s="202" t="s">
        <v>37</v>
      </c>
      <c r="N38" s="202" t="s">
        <v>37</v>
      </c>
      <c r="O38" s="202" t="s">
        <v>37</v>
      </c>
    </row>
    <row r="39" spans="1:16">
      <c r="A39" s="570"/>
      <c r="B39" s="199" t="s">
        <v>327</v>
      </c>
      <c r="C39" s="200">
        <v>10962</v>
      </c>
      <c r="D39" s="202" t="s">
        <v>37</v>
      </c>
      <c r="E39" s="202" t="s">
        <v>37</v>
      </c>
      <c r="F39" s="202" t="s">
        <v>37</v>
      </c>
      <c r="G39" s="201">
        <v>5428</v>
      </c>
      <c r="H39" s="201">
        <v>5178</v>
      </c>
      <c r="I39" s="202">
        <v>356</v>
      </c>
      <c r="J39" s="202" t="s">
        <v>37</v>
      </c>
      <c r="K39" s="202" t="s">
        <v>37</v>
      </c>
      <c r="L39" s="202" t="s">
        <v>37</v>
      </c>
      <c r="M39" s="202" t="s">
        <v>37</v>
      </c>
      <c r="N39" s="202" t="s">
        <v>37</v>
      </c>
      <c r="O39" s="202" t="s">
        <v>37</v>
      </c>
    </row>
    <row r="40" spans="1:16">
      <c r="A40" s="570"/>
      <c r="B40" s="199" t="s">
        <v>336</v>
      </c>
      <c r="C40" s="200">
        <f>SUM(D40:O40)</f>
        <v>109827</v>
      </c>
      <c r="D40" s="201">
        <v>8084</v>
      </c>
      <c r="E40" s="201">
        <v>8280</v>
      </c>
      <c r="F40" s="201">
        <v>9254</v>
      </c>
      <c r="G40" s="201">
        <v>15636</v>
      </c>
      <c r="H40" s="201">
        <v>16189</v>
      </c>
      <c r="I40" s="201">
        <v>11337</v>
      </c>
      <c r="J40" s="201">
        <v>8402</v>
      </c>
      <c r="K40" s="201">
        <v>7090</v>
      </c>
      <c r="L40" s="201">
        <v>4306</v>
      </c>
      <c r="M40" s="201">
        <v>6570</v>
      </c>
      <c r="N40" s="201">
        <v>7273</v>
      </c>
      <c r="O40" s="201">
        <v>7406</v>
      </c>
    </row>
    <row r="41" spans="1:16">
      <c r="A41" s="570"/>
      <c r="B41" s="199" t="s">
        <v>337</v>
      </c>
      <c r="C41" s="200">
        <f>SUM(D41:O41)</f>
        <v>301177</v>
      </c>
      <c r="D41" s="201">
        <v>18223</v>
      </c>
      <c r="E41" s="201">
        <v>26313</v>
      </c>
      <c r="F41" s="201">
        <v>30871</v>
      </c>
      <c r="G41" s="201">
        <v>52289</v>
      </c>
      <c r="H41" s="201">
        <v>68252</v>
      </c>
      <c r="I41" s="201">
        <v>29937</v>
      </c>
      <c r="J41" s="201">
        <v>17662</v>
      </c>
      <c r="K41" s="201">
        <v>12651</v>
      </c>
      <c r="L41" s="201">
        <v>10247</v>
      </c>
      <c r="M41" s="201">
        <v>12998</v>
      </c>
      <c r="N41" s="201">
        <v>5540</v>
      </c>
      <c r="O41" s="201">
        <v>16194</v>
      </c>
    </row>
    <row r="42" spans="1:16">
      <c r="A42" s="572"/>
      <c r="B42" s="199" t="s">
        <v>338</v>
      </c>
      <c r="C42" s="209">
        <v>194602</v>
      </c>
      <c r="D42" s="211" t="s">
        <v>37</v>
      </c>
      <c r="E42" s="211" t="s">
        <v>37</v>
      </c>
      <c r="F42" s="211" t="s">
        <v>37</v>
      </c>
      <c r="G42" s="210">
        <v>43652</v>
      </c>
      <c r="H42" s="210">
        <v>150950</v>
      </c>
      <c r="I42" s="211" t="s">
        <v>37</v>
      </c>
      <c r="J42" s="211" t="s">
        <v>37</v>
      </c>
      <c r="K42" s="211" t="s">
        <v>37</v>
      </c>
      <c r="L42" s="211" t="s">
        <v>37</v>
      </c>
      <c r="M42" s="211" t="s">
        <v>37</v>
      </c>
      <c r="N42" s="211" t="s">
        <v>37</v>
      </c>
      <c r="O42" s="211" t="s">
        <v>37</v>
      </c>
    </row>
    <row r="43" spans="1:16">
      <c r="A43" s="582" t="s">
        <v>339</v>
      </c>
      <c r="B43" s="217" t="s">
        <v>340</v>
      </c>
      <c r="C43" s="200">
        <v>0</v>
      </c>
      <c r="D43" s="202" t="s">
        <v>37</v>
      </c>
      <c r="E43" s="202" t="s">
        <v>37</v>
      </c>
      <c r="F43" s="202" t="s">
        <v>37</v>
      </c>
      <c r="G43" s="202" t="s">
        <v>37</v>
      </c>
      <c r="H43" s="202" t="s">
        <v>37</v>
      </c>
      <c r="I43" s="202" t="s">
        <v>37</v>
      </c>
      <c r="J43" s="202" t="s">
        <v>37</v>
      </c>
      <c r="K43" s="202" t="s">
        <v>37</v>
      </c>
      <c r="L43" s="202" t="s">
        <v>37</v>
      </c>
      <c r="M43" s="202" t="s">
        <v>37</v>
      </c>
      <c r="N43" s="202" t="s">
        <v>37</v>
      </c>
      <c r="O43" s="202" t="s">
        <v>37</v>
      </c>
    </row>
    <row r="44" spans="1:16" ht="11.25" customHeight="1">
      <c r="A44" s="583"/>
      <c r="B44" s="199" t="s">
        <v>341</v>
      </c>
      <c r="C44" s="200">
        <v>4088</v>
      </c>
      <c r="D44" s="201">
        <v>204</v>
      </c>
      <c r="E44" s="201">
        <v>260</v>
      </c>
      <c r="F44" s="201">
        <v>315</v>
      </c>
      <c r="G44" s="201">
        <v>616</v>
      </c>
      <c r="H44" s="201">
        <v>237</v>
      </c>
      <c r="I44" s="201">
        <v>311</v>
      </c>
      <c r="J44" s="202">
        <v>0</v>
      </c>
      <c r="K44" s="201">
        <v>460</v>
      </c>
      <c r="L44" s="201">
        <v>544</v>
      </c>
      <c r="M44" s="201">
        <v>252</v>
      </c>
      <c r="N44" s="201">
        <v>554</v>
      </c>
      <c r="O44" s="201">
        <v>335</v>
      </c>
    </row>
    <row r="45" spans="1:16">
      <c r="A45" s="583"/>
      <c r="B45" s="199" t="s">
        <v>342</v>
      </c>
      <c r="C45" s="200">
        <f>SUM(D45:O45)</f>
        <v>6741</v>
      </c>
      <c r="D45" s="218">
        <v>298</v>
      </c>
      <c r="E45" s="218">
        <v>664</v>
      </c>
      <c r="F45" s="218">
        <v>305</v>
      </c>
      <c r="G45" s="218">
        <v>860</v>
      </c>
      <c r="H45" s="218">
        <v>888</v>
      </c>
      <c r="I45" s="218">
        <v>718</v>
      </c>
      <c r="J45" s="218">
        <v>804</v>
      </c>
      <c r="K45" s="218">
        <v>923</v>
      </c>
      <c r="L45" s="218">
        <v>326</v>
      </c>
      <c r="M45" s="218">
        <v>220</v>
      </c>
      <c r="N45" s="218">
        <v>365</v>
      </c>
      <c r="O45" s="218">
        <v>370</v>
      </c>
    </row>
    <row r="46" spans="1:16">
      <c r="A46" s="583"/>
      <c r="B46" s="199" t="s">
        <v>343</v>
      </c>
      <c r="C46" s="200">
        <v>13078</v>
      </c>
      <c r="D46" s="201">
        <v>963</v>
      </c>
      <c r="E46" s="201">
        <v>1531</v>
      </c>
      <c r="F46" s="201">
        <v>1383</v>
      </c>
      <c r="G46" s="201">
        <v>1645</v>
      </c>
      <c r="H46" s="201">
        <v>1425</v>
      </c>
      <c r="I46" s="201">
        <v>1298</v>
      </c>
      <c r="J46" s="201">
        <v>1280</v>
      </c>
      <c r="K46" s="201">
        <v>817</v>
      </c>
      <c r="L46" s="201">
        <v>784</v>
      </c>
      <c r="M46" s="201">
        <v>530</v>
      </c>
      <c r="N46" s="201">
        <v>270</v>
      </c>
      <c r="O46" s="201">
        <v>1152</v>
      </c>
    </row>
    <row r="47" spans="1:16" ht="11.25" customHeight="1">
      <c r="A47" s="584"/>
      <c r="B47" s="214" t="s">
        <v>344</v>
      </c>
      <c r="C47" s="200">
        <v>343454</v>
      </c>
      <c r="D47" s="201">
        <v>20015</v>
      </c>
      <c r="E47" s="201">
        <v>39580</v>
      </c>
      <c r="F47" s="201">
        <v>33733</v>
      </c>
      <c r="G47" s="201">
        <v>24599</v>
      </c>
      <c r="H47" s="201">
        <v>23205</v>
      </c>
      <c r="I47" s="201">
        <v>17751</v>
      </c>
      <c r="J47" s="201">
        <v>36586</v>
      </c>
      <c r="K47" s="201">
        <v>37130</v>
      </c>
      <c r="L47" s="201">
        <v>36620</v>
      </c>
      <c r="M47" s="201">
        <v>41331</v>
      </c>
      <c r="N47" s="201">
        <v>5761</v>
      </c>
      <c r="O47" s="201">
        <v>27143</v>
      </c>
    </row>
    <row r="48" spans="1:16">
      <c r="A48" s="582" t="s">
        <v>345</v>
      </c>
      <c r="B48" s="213" t="s">
        <v>346</v>
      </c>
      <c r="C48" s="205">
        <v>37790</v>
      </c>
      <c r="D48" s="206">
        <v>3091</v>
      </c>
      <c r="E48" s="206">
        <v>3175</v>
      </c>
      <c r="F48" s="206">
        <v>3246</v>
      </c>
      <c r="G48" s="206">
        <v>3365</v>
      </c>
      <c r="H48" s="206">
        <v>2513</v>
      </c>
      <c r="I48" s="206">
        <v>3479</v>
      </c>
      <c r="J48" s="206">
        <v>3861</v>
      </c>
      <c r="K48" s="206">
        <v>3076</v>
      </c>
      <c r="L48" s="206">
        <v>2699</v>
      </c>
      <c r="M48" s="206">
        <v>2948</v>
      </c>
      <c r="N48" s="206">
        <v>3092</v>
      </c>
      <c r="O48" s="206">
        <v>3245</v>
      </c>
    </row>
    <row r="49" spans="1:16">
      <c r="A49" s="583"/>
      <c r="B49" s="199" t="s">
        <v>347</v>
      </c>
      <c r="C49" s="200">
        <v>4991</v>
      </c>
      <c r="D49" s="201">
        <v>347</v>
      </c>
      <c r="E49" s="201">
        <v>415</v>
      </c>
      <c r="F49" s="201">
        <v>344</v>
      </c>
      <c r="G49" s="201">
        <v>430</v>
      </c>
      <c r="H49" s="201">
        <v>394</v>
      </c>
      <c r="I49" s="201">
        <v>397</v>
      </c>
      <c r="J49" s="201">
        <v>493</v>
      </c>
      <c r="K49" s="201">
        <v>535</v>
      </c>
      <c r="L49" s="201">
        <v>389</v>
      </c>
      <c r="M49" s="201">
        <v>394</v>
      </c>
      <c r="N49" s="201">
        <v>345</v>
      </c>
      <c r="O49" s="201">
        <v>508</v>
      </c>
    </row>
    <row r="50" spans="1:16">
      <c r="A50" s="583"/>
      <c r="B50" s="208" t="s">
        <v>348</v>
      </c>
      <c r="C50" s="209">
        <v>8779</v>
      </c>
      <c r="D50" s="210">
        <v>706</v>
      </c>
      <c r="E50" s="210">
        <v>679</v>
      </c>
      <c r="F50" s="210">
        <v>633</v>
      </c>
      <c r="G50" s="210">
        <v>748</v>
      </c>
      <c r="H50" s="210">
        <v>759</v>
      </c>
      <c r="I50" s="210">
        <v>805</v>
      </c>
      <c r="J50" s="210">
        <v>774</v>
      </c>
      <c r="K50" s="210">
        <v>733</v>
      </c>
      <c r="L50" s="210">
        <v>694</v>
      </c>
      <c r="M50" s="210">
        <v>718</v>
      </c>
      <c r="N50" s="210">
        <v>809</v>
      </c>
      <c r="O50" s="210">
        <v>721</v>
      </c>
    </row>
    <row r="51" spans="1:16" ht="11.25" customHeight="1">
      <c r="A51" s="581" t="s">
        <v>349</v>
      </c>
      <c r="B51" s="581"/>
      <c r="C51" s="200">
        <f>SUM(D51:O51)</f>
        <v>1263</v>
      </c>
      <c r="D51" s="201">
        <v>11</v>
      </c>
      <c r="E51" s="201">
        <v>32</v>
      </c>
      <c r="F51" s="201">
        <v>177</v>
      </c>
      <c r="G51" s="201">
        <v>537</v>
      </c>
      <c r="H51" s="201">
        <v>3</v>
      </c>
      <c r="I51" s="201">
        <v>6</v>
      </c>
      <c r="J51" s="201">
        <v>155</v>
      </c>
      <c r="K51" s="201">
        <v>109</v>
      </c>
      <c r="L51" s="201">
        <v>94</v>
      </c>
      <c r="M51" s="201">
        <v>52</v>
      </c>
      <c r="N51" s="201">
        <v>58</v>
      </c>
      <c r="O51" s="201">
        <v>29</v>
      </c>
    </row>
    <row r="52" spans="1:16" ht="11.25" customHeight="1">
      <c r="A52" s="581" t="s">
        <v>350</v>
      </c>
      <c r="B52" s="581"/>
      <c r="C52" s="219">
        <f>SUM(D52:O52)</f>
        <v>225032</v>
      </c>
      <c r="D52" s="220">
        <v>15892</v>
      </c>
      <c r="E52" s="220">
        <v>16989</v>
      </c>
      <c r="F52" s="220">
        <v>17283</v>
      </c>
      <c r="G52" s="220">
        <v>17678</v>
      </c>
      <c r="H52" s="220">
        <v>20235</v>
      </c>
      <c r="I52" s="220">
        <v>17076</v>
      </c>
      <c r="J52" s="220">
        <v>15051</v>
      </c>
      <c r="K52" s="220">
        <v>13619</v>
      </c>
      <c r="L52" s="220">
        <v>22047</v>
      </c>
      <c r="M52" s="220">
        <v>26918</v>
      </c>
      <c r="N52" s="220">
        <v>21081</v>
      </c>
      <c r="O52" s="220">
        <v>21163</v>
      </c>
      <c r="P52" s="216"/>
    </row>
    <row r="53" spans="1:16" ht="11.25" customHeight="1">
      <c r="A53" s="581" t="s">
        <v>351</v>
      </c>
      <c r="B53" s="581"/>
      <c r="C53" s="200">
        <v>16518</v>
      </c>
      <c r="D53" s="201">
        <v>1285</v>
      </c>
      <c r="E53" s="201">
        <v>1698</v>
      </c>
      <c r="F53" s="201">
        <v>1331</v>
      </c>
      <c r="G53" s="201">
        <v>2076</v>
      </c>
      <c r="H53" s="201">
        <v>2121</v>
      </c>
      <c r="I53" s="201">
        <v>1348</v>
      </c>
      <c r="J53" s="201">
        <v>1582</v>
      </c>
      <c r="K53" s="201">
        <v>1123</v>
      </c>
      <c r="L53" s="201">
        <v>620</v>
      </c>
      <c r="M53" s="201">
        <v>807</v>
      </c>
      <c r="N53" s="201">
        <v>870</v>
      </c>
      <c r="O53" s="201">
        <v>1657</v>
      </c>
      <c r="P53" s="216"/>
    </row>
    <row r="54" spans="1:16" ht="11.25" customHeight="1">
      <c r="A54" s="581" t="s">
        <v>352</v>
      </c>
      <c r="B54" s="581"/>
      <c r="C54" s="219">
        <v>1810708</v>
      </c>
      <c r="D54" s="220">
        <v>191576</v>
      </c>
      <c r="E54" s="220">
        <v>269061</v>
      </c>
      <c r="F54" s="220">
        <v>225701</v>
      </c>
      <c r="G54" s="220">
        <v>258488</v>
      </c>
      <c r="H54" s="220">
        <v>459413</v>
      </c>
      <c r="I54" s="220">
        <v>236134</v>
      </c>
      <c r="J54" s="220">
        <v>41229</v>
      </c>
      <c r="K54" s="220">
        <v>31747</v>
      </c>
      <c r="L54" s="220">
        <v>5952</v>
      </c>
      <c r="M54" s="220">
        <v>25389</v>
      </c>
      <c r="N54" s="220">
        <v>3755</v>
      </c>
      <c r="O54" s="220">
        <v>62263</v>
      </c>
    </row>
    <row r="55" spans="1:16" ht="11.25" customHeight="1">
      <c r="A55" s="581" t="s">
        <v>353</v>
      </c>
      <c r="B55" s="581"/>
      <c r="C55" s="200">
        <v>29197</v>
      </c>
      <c r="D55" s="201">
        <v>2656</v>
      </c>
      <c r="E55" s="201">
        <v>2967</v>
      </c>
      <c r="F55" s="201">
        <v>2700</v>
      </c>
      <c r="G55" s="211">
        <v>2845</v>
      </c>
      <c r="H55" s="201">
        <v>1077</v>
      </c>
      <c r="I55" s="201">
        <v>2555</v>
      </c>
      <c r="J55" s="201">
        <v>2485</v>
      </c>
      <c r="K55" s="201">
        <v>2084</v>
      </c>
      <c r="L55" s="201">
        <v>2106</v>
      </c>
      <c r="M55" s="201">
        <v>2301</v>
      </c>
      <c r="N55" s="201">
        <v>2955</v>
      </c>
      <c r="O55" s="201">
        <v>2466</v>
      </c>
    </row>
    <row r="56" spans="1:16" ht="11.25" customHeight="1">
      <c r="A56" s="581" t="s">
        <v>354</v>
      </c>
      <c r="B56" s="581"/>
      <c r="C56" s="219">
        <v>63077</v>
      </c>
      <c r="D56" s="220">
        <v>5781</v>
      </c>
      <c r="E56" s="220">
        <v>9180</v>
      </c>
      <c r="F56" s="220">
        <v>5709</v>
      </c>
      <c r="G56" s="220">
        <v>6099</v>
      </c>
      <c r="H56" s="220">
        <v>6320</v>
      </c>
      <c r="I56" s="220">
        <v>6869</v>
      </c>
      <c r="J56" s="220">
        <v>10602</v>
      </c>
      <c r="K56" s="220">
        <v>1798</v>
      </c>
      <c r="L56" s="221">
        <v>1844</v>
      </c>
      <c r="M56" s="221">
        <v>1552</v>
      </c>
      <c r="N56" s="221">
        <v>2722</v>
      </c>
      <c r="O56" s="221">
        <v>4601</v>
      </c>
    </row>
    <row r="57" spans="1:16" ht="11.25" customHeight="1">
      <c r="A57" s="581" t="s">
        <v>355</v>
      </c>
      <c r="B57" s="581"/>
      <c r="C57" s="200">
        <f>SUM(D57:O57)</f>
        <v>3270</v>
      </c>
      <c r="D57" s="211">
        <v>146</v>
      </c>
      <c r="E57" s="201">
        <v>212</v>
      </c>
      <c r="F57" s="201">
        <v>225</v>
      </c>
      <c r="G57" s="201">
        <v>540</v>
      </c>
      <c r="H57" s="201">
        <v>300</v>
      </c>
      <c r="I57" s="201">
        <v>242</v>
      </c>
      <c r="J57" s="201">
        <v>336</v>
      </c>
      <c r="K57" s="201">
        <v>609</v>
      </c>
      <c r="L57" s="201">
        <v>232</v>
      </c>
      <c r="M57" s="201">
        <v>8</v>
      </c>
      <c r="N57" s="201">
        <v>260</v>
      </c>
      <c r="O57" s="201">
        <v>160</v>
      </c>
    </row>
    <row r="58" spans="1:16" ht="11.25" customHeight="1">
      <c r="A58" s="578" t="s">
        <v>356</v>
      </c>
      <c r="B58" s="579"/>
      <c r="C58" s="219">
        <v>105006</v>
      </c>
      <c r="D58" s="220">
        <v>6944</v>
      </c>
      <c r="E58" s="220">
        <v>8574</v>
      </c>
      <c r="F58" s="220">
        <v>9127</v>
      </c>
      <c r="G58" s="220">
        <v>9333</v>
      </c>
      <c r="H58" s="220">
        <v>9015</v>
      </c>
      <c r="I58" s="220">
        <v>7819</v>
      </c>
      <c r="J58" s="220">
        <v>14882</v>
      </c>
      <c r="K58" s="220">
        <v>12653</v>
      </c>
      <c r="L58" s="220">
        <v>7419</v>
      </c>
      <c r="M58" s="220">
        <v>5608</v>
      </c>
      <c r="N58" s="220">
        <v>6290</v>
      </c>
      <c r="O58" s="220">
        <v>7342</v>
      </c>
    </row>
    <row r="59" spans="1:16" ht="11.25" customHeight="1">
      <c r="A59" s="578" t="s">
        <v>357</v>
      </c>
      <c r="B59" s="579"/>
      <c r="C59" s="200">
        <v>64441</v>
      </c>
      <c r="D59" s="202" t="s">
        <v>37</v>
      </c>
      <c r="E59" s="202" t="s">
        <v>37</v>
      </c>
      <c r="F59" s="202" t="s">
        <v>37</v>
      </c>
      <c r="G59" s="201">
        <v>10146</v>
      </c>
      <c r="H59" s="201">
        <v>8243</v>
      </c>
      <c r="I59" s="201">
        <v>8801</v>
      </c>
      <c r="J59" s="201">
        <v>7644</v>
      </c>
      <c r="K59" s="201">
        <v>5337</v>
      </c>
      <c r="L59" s="201">
        <v>6399</v>
      </c>
      <c r="M59" s="201">
        <v>5557</v>
      </c>
      <c r="N59" s="201">
        <v>5619</v>
      </c>
      <c r="O59" s="201">
        <v>6695</v>
      </c>
    </row>
    <row r="60" spans="1:16" ht="11.25" customHeight="1">
      <c r="A60" s="578" t="s">
        <v>358</v>
      </c>
      <c r="B60" s="579"/>
      <c r="C60" s="219">
        <v>8065</v>
      </c>
      <c r="D60" s="220">
        <v>550</v>
      </c>
      <c r="E60" s="220">
        <v>1105</v>
      </c>
      <c r="F60" s="220">
        <v>895</v>
      </c>
      <c r="G60" s="220">
        <v>1318</v>
      </c>
      <c r="H60" s="220">
        <v>240</v>
      </c>
      <c r="I60" s="220">
        <v>415</v>
      </c>
      <c r="J60" s="220">
        <v>842</v>
      </c>
      <c r="K60" s="220">
        <v>715</v>
      </c>
      <c r="L60" s="220">
        <v>415</v>
      </c>
      <c r="M60" s="220">
        <v>300</v>
      </c>
      <c r="N60" s="220">
        <v>450</v>
      </c>
      <c r="O60" s="220">
        <v>820</v>
      </c>
    </row>
    <row r="61" spans="1:16" s="84" customFormat="1" ht="11.25" customHeight="1" thickBot="1">
      <c r="A61" s="580" t="s">
        <v>359</v>
      </c>
      <c r="B61" s="580"/>
      <c r="C61" s="222">
        <f>SUM(D61:O62)</f>
        <v>31872</v>
      </c>
      <c r="D61" s="223">
        <v>2704</v>
      </c>
      <c r="E61" s="223">
        <v>3181</v>
      </c>
      <c r="F61" s="223">
        <v>2507</v>
      </c>
      <c r="G61" s="223">
        <v>2838</v>
      </c>
      <c r="H61" s="223">
        <v>2277</v>
      </c>
      <c r="I61" s="223">
        <v>2330</v>
      </c>
      <c r="J61" s="223">
        <v>2936</v>
      </c>
      <c r="K61" s="223">
        <v>2643</v>
      </c>
      <c r="L61" s="223">
        <v>2941</v>
      </c>
      <c r="M61" s="223">
        <v>2515</v>
      </c>
      <c r="N61" s="223">
        <v>2256</v>
      </c>
      <c r="O61" s="223">
        <v>2744</v>
      </c>
    </row>
    <row r="62" spans="1:16" ht="6" customHeight="1">
      <c r="A62" s="224"/>
      <c r="B62" s="224"/>
      <c r="C62" s="84"/>
      <c r="D62" s="84"/>
      <c r="E62" s="84"/>
      <c r="F62" s="84"/>
      <c r="G62" s="84"/>
      <c r="H62" s="225"/>
      <c r="I62" s="225"/>
      <c r="J62" s="225"/>
      <c r="K62" s="225"/>
      <c r="L62" s="225"/>
      <c r="M62" s="225"/>
      <c r="N62" s="225"/>
      <c r="O62" s="225"/>
    </row>
    <row r="63" spans="1:16">
      <c r="A63" s="85" t="s">
        <v>360</v>
      </c>
      <c r="D63" s="85" t="s">
        <v>361</v>
      </c>
    </row>
    <row r="64" spans="1:16">
      <c r="D64" s="85" t="s">
        <v>362</v>
      </c>
    </row>
    <row r="66" spans="3:3">
      <c r="C66" s="226"/>
    </row>
  </sheetData>
  <mergeCells count="16">
    <mergeCell ref="A51:B51"/>
    <mergeCell ref="A5:B6"/>
    <mergeCell ref="C5:O5"/>
    <mergeCell ref="A34:A42"/>
    <mergeCell ref="A43:A47"/>
    <mergeCell ref="A48:A50"/>
    <mergeCell ref="A58:B58"/>
    <mergeCell ref="A59:B59"/>
    <mergeCell ref="A60:B60"/>
    <mergeCell ref="A61:B61"/>
    <mergeCell ref="A52:B52"/>
    <mergeCell ref="A53:B53"/>
    <mergeCell ref="A54:B54"/>
    <mergeCell ref="A55:B55"/>
    <mergeCell ref="A56:B56"/>
    <mergeCell ref="A57:B57"/>
  </mergeCells>
  <phoneticPr fontId="2"/>
  <printOptions horizontalCentered="1"/>
  <pageMargins left="0.59055118110236227" right="0.59055118110236227" top="0.59055118110236227" bottom="0.59055118110236227" header="0.51181102362204722" footer="0.51181102362204722"/>
  <pageSetup paperSize="9" scale="76"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zoomScaleNormal="100" zoomScaleSheetLayoutView="100" workbookViewId="0">
      <selection activeCell="A4" sqref="A4"/>
    </sheetView>
  </sheetViews>
  <sheetFormatPr defaultRowHeight="11.25"/>
  <cols>
    <col min="3" max="15" width="10.83203125" customWidth="1"/>
  </cols>
  <sheetData>
    <row r="1" spans="1:15" ht="14.25">
      <c r="A1" s="35" t="s">
        <v>0</v>
      </c>
    </row>
    <row r="3" spans="1:15" ht="14.25">
      <c r="A3" s="35" t="s">
        <v>263</v>
      </c>
    </row>
    <row r="4" spans="1:15" ht="15" thickBot="1">
      <c r="A4" s="35"/>
      <c r="N4" s="519" t="s">
        <v>264</v>
      </c>
      <c r="O4" s="520"/>
    </row>
    <row r="5" spans="1:15" ht="13.5" customHeight="1">
      <c r="A5" s="467" t="s">
        <v>265</v>
      </c>
      <c r="B5" s="485"/>
      <c r="C5" s="485" t="s">
        <v>266</v>
      </c>
      <c r="D5" s="448"/>
      <c r="E5" s="448"/>
      <c r="F5" s="448"/>
      <c r="G5" s="448"/>
      <c r="H5" s="448"/>
      <c r="I5" s="448"/>
      <c r="J5" s="448"/>
      <c r="K5" s="448"/>
      <c r="L5" s="448"/>
      <c r="M5" s="448"/>
      <c r="N5" s="448"/>
      <c r="O5" s="448"/>
    </row>
    <row r="6" spans="1:15" ht="13.5" customHeight="1">
      <c r="A6" s="453"/>
      <c r="B6" s="451"/>
      <c r="C6" s="152" t="s">
        <v>267</v>
      </c>
      <c r="D6" s="152" t="s">
        <v>268</v>
      </c>
      <c r="E6" s="152" t="s">
        <v>269</v>
      </c>
      <c r="F6" s="152" t="s">
        <v>270</v>
      </c>
      <c r="G6" s="152" t="s">
        <v>271</v>
      </c>
      <c r="H6" s="152" t="s">
        <v>272</v>
      </c>
      <c r="I6" s="152" t="s">
        <v>273</v>
      </c>
      <c r="J6" s="152" t="s">
        <v>274</v>
      </c>
      <c r="K6" s="152" t="s">
        <v>275</v>
      </c>
      <c r="L6" s="152" t="s">
        <v>276</v>
      </c>
      <c r="M6" s="188" t="s">
        <v>277</v>
      </c>
      <c r="N6" s="152" t="s">
        <v>278</v>
      </c>
      <c r="O6" s="189" t="s">
        <v>279</v>
      </c>
    </row>
    <row r="7" spans="1:15" ht="6" customHeight="1">
      <c r="A7" s="587"/>
      <c r="B7" s="588"/>
      <c r="C7" s="112"/>
      <c r="D7" s="112"/>
      <c r="E7" s="112"/>
      <c r="F7" s="190"/>
      <c r="G7" s="190"/>
      <c r="H7" s="191"/>
      <c r="I7" s="191"/>
      <c r="J7" s="191"/>
      <c r="K7" s="191"/>
      <c r="L7" s="191"/>
      <c r="M7" s="191"/>
      <c r="N7" s="191"/>
      <c r="O7" s="191"/>
    </row>
    <row r="8" spans="1:15" ht="13.5" customHeight="1">
      <c r="A8" s="587" t="s">
        <v>280</v>
      </c>
      <c r="B8" s="588"/>
      <c r="C8" s="74">
        <f>SUM(D8:O8)</f>
        <v>15530</v>
      </c>
      <c r="D8" s="73">
        <v>1410</v>
      </c>
      <c r="E8" s="73">
        <v>1439</v>
      </c>
      <c r="F8" s="73">
        <v>1326</v>
      </c>
      <c r="G8" s="73">
        <v>1517</v>
      </c>
      <c r="H8" s="73">
        <v>345</v>
      </c>
      <c r="I8" s="73">
        <v>1136</v>
      </c>
      <c r="J8" s="73">
        <v>1590</v>
      </c>
      <c r="K8" s="73">
        <v>1195</v>
      </c>
      <c r="L8" s="73">
        <v>1376</v>
      </c>
      <c r="M8" s="73">
        <v>1376</v>
      </c>
      <c r="N8" s="73">
        <v>1407</v>
      </c>
      <c r="O8" s="73">
        <v>1413</v>
      </c>
    </row>
    <row r="9" spans="1:15" s="112" customFormat="1" ht="13.5" customHeight="1">
      <c r="A9" s="587" t="s">
        <v>281</v>
      </c>
      <c r="B9" s="588"/>
      <c r="C9" s="74">
        <f>SUM(D9:O9)</f>
        <v>8102</v>
      </c>
      <c r="D9" s="73">
        <v>708</v>
      </c>
      <c r="E9" s="73">
        <v>748</v>
      </c>
      <c r="F9" s="73">
        <v>634</v>
      </c>
      <c r="G9" s="73">
        <v>762</v>
      </c>
      <c r="H9" s="73">
        <v>617</v>
      </c>
      <c r="I9" s="73">
        <v>530</v>
      </c>
      <c r="J9" s="73">
        <v>725</v>
      </c>
      <c r="K9" s="73">
        <v>708</v>
      </c>
      <c r="L9" s="73">
        <v>712</v>
      </c>
      <c r="M9" s="73">
        <v>664</v>
      </c>
      <c r="N9" s="73">
        <v>639</v>
      </c>
      <c r="O9" s="73">
        <v>655</v>
      </c>
    </row>
    <row r="10" spans="1:15" ht="6" customHeight="1" thickBot="1">
      <c r="A10" s="585"/>
      <c r="B10" s="586"/>
      <c r="C10" s="192"/>
      <c r="D10" s="193"/>
      <c r="E10" s="193"/>
      <c r="F10" s="193"/>
      <c r="G10" s="193"/>
      <c r="H10" s="193"/>
      <c r="I10" s="193"/>
      <c r="J10" s="193"/>
      <c r="K10" s="193"/>
      <c r="L10" s="193"/>
      <c r="M10" s="193"/>
      <c r="N10" s="193"/>
      <c r="O10" s="193"/>
    </row>
    <row r="11" spans="1:15" ht="6" customHeight="1"/>
    <row r="12" spans="1:15">
      <c r="A12" s="2" t="s">
        <v>282</v>
      </c>
    </row>
    <row r="25" spans="9:9">
      <c r="I25" s="108"/>
    </row>
    <row r="26" spans="9:9">
      <c r="I26" s="108"/>
    </row>
  </sheetData>
  <mergeCells count="7">
    <mergeCell ref="A10:B10"/>
    <mergeCell ref="N4:O4"/>
    <mergeCell ref="A5:B6"/>
    <mergeCell ref="C5:O5"/>
    <mergeCell ref="A7:B7"/>
    <mergeCell ref="A8:B8"/>
    <mergeCell ref="A9:B9"/>
  </mergeCells>
  <phoneticPr fontId="2"/>
  <printOptions horizontalCentered="1"/>
  <pageMargins left="0.59055118110236227" right="0.59055118110236227" top="0.59055118110236227"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zoomScaleNormal="100" workbookViewId="0">
      <selection activeCell="A4" sqref="A4"/>
    </sheetView>
  </sheetViews>
  <sheetFormatPr defaultRowHeight="11.25"/>
  <cols>
    <col min="1" max="1" width="1.83203125" customWidth="1"/>
    <col min="2" max="2" width="9.5" customWidth="1"/>
    <col min="11" max="12" width="9.33203125" style="293"/>
  </cols>
  <sheetData>
    <row r="1" spans="1:13" ht="14.25">
      <c r="B1" s="35" t="s">
        <v>0</v>
      </c>
    </row>
    <row r="2" spans="1:13" ht="14.25" customHeight="1"/>
    <row r="3" spans="1:13" ht="14.25" customHeight="1">
      <c r="A3" s="35" t="s">
        <v>804</v>
      </c>
    </row>
    <row r="4" spans="1:13" ht="14.25" customHeight="1" thickBot="1"/>
    <row r="5" spans="1:13" ht="15" customHeight="1">
      <c r="A5" s="439" t="s">
        <v>14</v>
      </c>
      <c r="B5" s="458"/>
      <c r="C5" s="461" t="s">
        <v>772</v>
      </c>
      <c r="D5" s="462"/>
      <c r="E5" s="461" t="s">
        <v>773</v>
      </c>
      <c r="F5" s="462"/>
      <c r="G5" s="461" t="s">
        <v>774</v>
      </c>
      <c r="H5" s="462"/>
      <c r="I5" s="461" t="s">
        <v>775</v>
      </c>
      <c r="J5" s="462"/>
      <c r="K5" s="461" t="s">
        <v>805</v>
      </c>
      <c r="L5" s="463"/>
      <c r="M5" s="112"/>
    </row>
    <row r="6" spans="1:13" ht="22.5">
      <c r="A6" s="459"/>
      <c r="B6" s="460"/>
      <c r="C6" s="152" t="s">
        <v>806</v>
      </c>
      <c r="D6" s="315" t="s">
        <v>807</v>
      </c>
      <c r="E6" s="152" t="s">
        <v>806</v>
      </c>
      <c r="F6" s="315" t="s">
        <v>807</v>
      </c>
      <c r="G6" s="152" t="s">
        <v>806</v>
      </c>
      <c r="H6" s="315" t="s">
        <v>807</v>
      </c>
      <c r="I6" s="152" t="s">
        <v>806</v>
      </c>
      <c r="J6" s="315" t="s">
        <v>807</v>
      </c>
      <c r="K6" s="37" t="s">
        <v>806</v>
      </c>
      <c r="L6" s="427" t="s">
        <v>807</v>
      </c>
    </row>
    <row r="7" spans="1:13" ht="6" customHeight="1">
      <c r="B7" s="113"/>
      <c r="K7" s="75"/>
      <c r="L7" s="75"/>
    </row>
    <row r="8" spans="1:13" s="361" customFormat="1" ht="13.5" customHeight="1">
      <c r="A8" s="456" t="s">
        <v>368</v>
      </c>
      <c r="B8" s="457"/>
      <c r="C8" s="381">
        <v>1866</v>
      </c>
      <c r="D8" s="428">
        <v>100</v>
      </c>
      <c r="E8" s="381">
        <v>1870</v>
      </c>
      <c r="F8" s="428">
        <v>100</v>
      </c>
      <c r="G8" s="381">
        <v>1846</v>
      </c>
      <c r="H8" s="428">
        <v>100</v>
      </c>
      <c r="I8" s="381">
        <v>1838</v>
      </c>
      <c r="J8" s="428">
        <v>100</v>
      </c>
      <c r="K8" s="429">
        <v>1855</v>
      </c>
      <c r="L8" s="428">
        <v>100</v>
      </c>
    </row>
    <row r="9" spans="1:13" s="361" customFormat="1" ht="18" customHeight="1">
      <c r="B9" s="123" t="s">
        <v>779</v>
      </c>
      <c r="C9" s="381">
        <v>157</v>
      </c>
      <c r="D9" s="428">
        <v>8.4137191854233659</v>
      </c>
      <c r="E9" s="381">
        <v>166</v>
      </c>
      <c r="F9" s="428">
        <v>8.9</v>
      </c>
      <c r="G9" s="381">
        <v>170</v>
      </c>
      <c r="H9" s="428">
        <v>9.2091007583965343</v>
      </c>
      <c r="I9" s="381">
        <v>184</v>
      </c>
      <c r="J9" s="428">
        <v>10.01088139281828</v>
      </c>
      <c r="K9" s="429">
        <v>191</v>
      </c>
      <c r="L9" s="428">
        <v>10.296495956873315</v>
      </c>
      <c r="M9" s="430"/>
    </row>
    <row r="10" spans="1:13" s="361" customFormat="1" ht="13.5" customHeight="1">
      <c r="B10" s="123" t="s">
        <v>780</v>
      </c>
      <c r="C10" s="381">
        <v>95</v>
      </c>
      <c r="D10" s="428">
        <v>5.0911039657020369</v>
      </c>
      <c r="E10" s="381">
        <v>103</v>
      </c>
      <c r="F10" s="428">
        <v>5.5</v>
      </c>
      <c r="G10" s="381">
        <v>96</v>
      </c>
      <c r="H10" s="428">
        <v>5.2004333694474543</v>
      </c>
      <c r="I10" s="381">
        <v>89</v>
      </c>
      <c r="J10" s="428">
        <v>4.8422198041349294</v>
      </c>
      <c r="K10" s="429">
        <v>100</v>
      </c>
      <c r="L10" s="428">
        <v>5.3908355795148255</v>
      </c>
      <c r="M10" s="430"/>
    </row>
    <row r="11" spans="1:13" s="361" customFormat="1" ht="13.5" customHeight="1">
      <c r="B11" s="123" t="s">
        <v>781</v>
      </c>
      <c r="C11" s="381">
        <v>217</v>
      </c>
      <c r="D11" s="428">
        <v>11.629153269024652</v>
      </c>
      <c r="E11" s="381">
        <v>214</v>
      </c>
      <c r="F11" s="428">
        <v>11.4</v>
      </c>
      <c r="G11" s="381">
        <v>181</v>
      </c>
      <c r="H11" s="428">
        <v>9.8049837486457214</v>
      </c>
      <c r="I11" s="381">
        <v>202</v>
      </c>
      <c r="J11" s="428">
        <v>10.990206746463548</v>
      </c>
      <c r="K11" s="429">
        <v>231</v>
      </c>
      <c r="L11" s="428">
        <v>12.452830188679245</v>
      </c>
      <c r="M11" s="430"/>
    </row>
    <row r="12" spans="1:13" s="361" customFormat="1" ht="13.5" customHeight="1">
      <c r="B12" s="123" t="s">
        <v>782</v>
      </c>
      <c r="C12" s="380">
        <v>497</v>
      </c>
      <c r="D12" s="428">
        <v>26.634512325830656</v>
      </c>
      <c r="E12" s="380">
        <v>540</v>
      </c>
      <c r="F12" s="428">
        <v>28.9</v>
      </c>
      <c r="G12" s="380">
        <v>599</v>
      </c>
      <c r="H12" s="428">
        <v>32.448537378114843</v>
      </c>
      <c r="I12" s="380">
        <v>550</v>
      </c>
      <c r="J12" s="428">
        <v>29.923830250272033</v>
      </c>
      <c r="K12" s="431">
        <v>627</v>
      </c>
      <c r="L12" s="428">
        <v>33.80053908355795</v>
      </c>
      <c r="M12" s="430"/>
    </row>
    <row r="13" spans="1:13" s="361" customFormat="1" ht="13.5" customHeight="1">
      <c r="B13" s="123" t="s">
        <v>783</v>
      </c>
      <c r="C13" s="380">
        <v>704</v>
      </c>
      <c r="D13" s="428">
        <v>37.727759914255095</v>
      </c>
      <c r="E13" s="380">
        <v>670</v>
      </c>
      <c r="F13" s="428">
        <v>35.799999999999997</v>
      </c>
      <c r="G13" s="380">
        <v>623</v>
      </c>
      <c r="H13" s="428">
        <v>33.748645720476702</v>
      </c>
      <c r="I13" s="380">
        <v>630</v>
      </c>
      <c r="J13" s="428">
        <v>34.276387377584335</v>
      </c>
      <c r="K13" s="431">
        <v>609</v>
      </c>
      <c r="L13" s="428">
        <v>32.830188679245282</v>
      </c>
      <c r="M13" s="430"/>
    </row>
    <row r="14" spans="1:13" s="361" customFormat="1" ht="18" customHeight="1">
      <c r="B14" s="123" t="s">
        <v>784</v>
      </c>
      <c r="C14" s="380">
        <v>196</v>
      </c>
      <c r="D14" s="428">
        <v>10.503751339764202</v>
      </c>
      <c r="E14" s="380">
        <v>177</v>
      </c>
      <c r="F14" s="428">
        <v>9.5</v>
      </c>
      <c r="G14" s="380">
        <v>177</v>
      </c>
      <c r="H14" s="428">
        <v>9.5882990249187436</v>
      </c>
      <c r="I14" s="380">
        <v>183</v>
      </c>
      <c r="J14" s="428">
        <v>9.956474428726878</v>
      </c>
      <c r="K14" s="431">
        <v>97</v>
      </c>
      <c r="L14" s="428">
        <v>5.2291105121293802</v>
      </c>
      <c r="M14" s="430"/>
    </row>
    <row r="15" spans="1:13" s="361" customFormat="1" ht="13.5" customHeight="1">
      <c r="B15" s="123" t="s">
        <v>808</v>
      </c>
      <c r="C15" s="358" t="s">
        <v>37</v>
      </c>
      <c r="D15" s="419" t="s">
        <v>37</v>
      </c>
      <c r="E15" s="358" t="s">
        <v>37</v>
      </c>
      <c r="F15" s="419" t="s">
        <v>37</v>
      </c>
      <c r="G15" s="358" t="s">
        <v>37</v>
      </c>
      <c r="H15" s="419" t="s">
        <v>37</v>
      </c>
      <c r="I15" s="358" t="s">
        <v>37</v>
      </c>
      <c r="J15" s="419" t="s">
        <v>37</v>
      </c>
      <c r="K15" s="419" t="s">
        <v>37</v>
      </c>
      <c r="L15" s="419" t="s">
        <v>37</v>
      </c>
      <c r="M15" s="432"/>
    </row>
    <row r="16" spans="1:13" ht="6" customHeight="1" thickBot="1">
      <c r="A16" s="156"/>
      <c r="B16" s="421"/>
      <c r="C16" s="422"/>
      <c r="D16" s="424"/>
      <c r="E16" s="422"/>
      <c r="F16" s="424"/>
      <c r="G16" s="422"/>
      <c r="H16" s="424"/>
      <c r="I16" s="422"/>
      <c r="J16" s="424"/>
      <c r="K16" s="425"/>
      <c r="L16" s="425"/>
    </row>
    <row r="17" spans="1:7" ht="6" customHeight="1"/>
    <row r="18" spans="1:7">
      <c r="A18" t="s">
        <v>809</v>
      </c>
    </row>
    <row r="25" spans="1:7">
      <c r="G25" s="293"/>
    </row>
    <row r="26" spans="1:7">
      <c r="G26" s="293"/>
    </row>
  </sheetData>
  <mergeCells count="7">
    <mergeCell ref="I5:J5"/>
    <mergeCell ref="K5:L5"/>
    <mergeCell ref="A8:B8"/>
    <mergeCell ref="A5:B6"/>
    <mergeCell ref="C5:D5"/>
    <mergeCell ref="E5:F5"/>
    <mergeCell ref="G5:H5"/>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zoomScaleNormal="100" workbookViewId="0">
      <selection activeCell="G28" sqref="G28"/>
    </sheetView>
  </sheetViews>
  <sheetFormatPr defaultRowHeight="11.25"/>
  <cols>
    <col min="1" max="1" width="2.83203125" customWidth="1"/>
    <col min="2" max="2" width="10.83203125" customWidth="1"/>
    <col min="3" max="7" width="8.83203125" customWidth="1"/>
    <col min="8" max="9" width="4.5" customWidth="1"/>
    <col min="10" max="16" width="8.83203125" customWidth="1"/>
    <col min="17" max="17" width="3.6640625" customWidth="1"/>
    <col min="18" max="18" width="3.5" customWidth="1"/>
    <col min="19" max="19" width="8.83203125" customWidth="1"/>
  </cols>
  <sheetData>
    <row r="1" spans="1:19" ht="14.25">
      <c r="A1" s="35" t="s">
        <v>0</v>
      </c>
    </row>
    <row r="3" spans="1:19" ht="14.25">
      <c r="A3" s="35" t="s">
        <v>211</v>
      </c>
      <c r="B3" s="35"/>
    </row>
    <row r="4" spans="1:19" ht="15" thickBot="1">
      <c r="A4" s="35"/>
      <c r="B4" s="35"/>
    </row>
    <row r="5" spans="1:19" ht="12.75" customHeight="1">
      <c r="A5" s="439" t="s">
        <v>212</v>
      </c>
      <c r="B5" s="440"/>
      <c r="C5" s="600" t="s">
        <v>213</v>
      </c>
      <c r="D5" s="518" t="s">
        <v>214</v>
      </c>
      <c r="E5" s="439"/>
      <c r="F5" s="439"/>
      <c r="G5" s="439"/>
      <c r="H5" s="439"/>
      <c r="I5" s="439"/>
      <c r="J5" s="439"/>
      <c r="K5" s="440"/>
      <c r="L5" s="600" t="s">
        <v>215</v>
      </c>
      <c r="M5" s="487" t="s">
        <v>216</v>
      </c>
      <c r="N5" s="608"/>
      <c r="O5" s="439" t="s">
        <v>217</v>
      </c>
      <c r="P5" s="439"/>
      <c r="Q5" s="439"/>
      <c r="R5" s="440"/>
      <c r="S5" s="160" t="s">
        <v>218</v>
      </c>
    </row>
    <row r="6" spans="1:19" ht="12.75" customHeight="1">
      <c r="A6" s="599"/>
      <c r="B6" s="442"/>
      <c r="C6" s="601"/>
      <c r="D6" s="603"/>
      <c r="E6" s="520"/>
      <c r="F6" s="520"/>
      <c r="G6" s="520"/>
      <c r="H6" s="520"/>
      <c r="I6" s="520"/>
      <c r="J6" s="520"/>
      <c r="K6" s="604"/>
      <c r="L6" s="606"/>
      <c r="M6" s="603"/>
      <c r="N6" s="604"/>
      <c r="O6" s="609"/>
      <c r="P6" s="609"/>
      <c r="Q6" s="609"/>
      <c r="R6" s="604"/>
      <c r="S6" s="161" t="s">
        <v>219</v>
      </c>
    </row>
    <row r="7" spans="1:19" ht="12.75" customHeight="1">
      <c r="A7" s="599"/>
      <c r="B7" s="442"/>
      <c r="C7" s="601"/>
      <c r="D7" s="603"/>
      <c r="E7" s="520"/>
      <c r="F7" s="520"/>
      <c r="G7" s="520"/>
      <c r="H7" s="520"/>
      <c r="I7" s="520"/>
      <c r="J7" s="520"/>
      <c r="K7" s="604"/>
      <c r="L7" s="606"/>
      <c r="M7" s="603"/>
      <c r="N7" s="604"/>
      <c r="O7" s="609"/>
      <c r="P7" s="609"/>
      <c r="Q7" s="609"/>
      <c r="R7" s="604"/>
      <c r="S7" s="161" t="s">
        <v>220</v>
      </c>
    </row>
    <row r="8" spans="1:19" ht="12.75" customHeight="1">
      <c r="A8" s="599"/>
      <c r="B8" s="442"/>
      <c r="C8" s="601"/>
      <c r="D8" s="605"/>
      <c r="E8" s="459"/>
      <c r="F8" s="459"/>
      <c r="G8" s="459"/>
      <c r="H8" s="459"/>
      <c r="I8" s="459"/>
      <c r="J8" s="459"/>
      <c r="K8" s="460"/>
      <c r="L8" s="606"/>
      <c r="M8" s="605"/>
      <c r="N8" s="460"/>
      <c r="O8" s="609"/>
      <c r="P8" s="609"/>
      <c r="Q8" s="609"/>
      <c r="R8" s="604"/>
      <c r="S8" s="161" t="s">
        <v>221</v>
      </c>
    </row>
    <row r="9" spans="1:19" ht="12.75" customHeight="1">
      <c r="A9" s="599"/>
      <c r="B9" s="442"/>
      <c r="C9" s="601"/>
      <c r="D9" s="162" t="s">
        <v>221</v>
      </c>
      <c r="E9" s="162" t="s">
        <v>222</v>
      </c>
      <c r="F9" s="162" t="s">
        <v>223</v>
      </c>
      <c r="G9" s="162" t="s">
        <v>224</v>
      </c>
      <c r="H9" s="163" t="s">
        <v>225</v>
      </c>
      <c r="I9" s="164" t="s">
        <v>226</v>
      </c>
      <c r="J9" s="162" t="s">
        <v>227</v>
      </c>
      <c r="K9" s="162" t="s">
        <v>228</v>
      </c>
      <c r="L9" s="606"/>
      <c r="M9" s="162" t="s">
        <v>229</v>
      </c>
      <c r="N9" s="162" t="s">
        <v>230</v>
      </c>
      <c r="O9" s="162" t="s">
        <v>231</v>
      </c>
      <c r="P9" s="162" t="s">
        <v>232</v>
      </c>
      <c r="Q9" s="163" t="s">
        <v>233</v>
      </c>
      <c r="R9" s="165" t="s">
        <v>234</v>
      </c>
      <c r="S9" s="161" t="s">
        <v>235</v>
      </c>
    </row>
    <row r="10" spans="1:19" ht="12.75" customHeight="1">
      <c r="A10" s="599"/>
      <c r="B10" s="442"/>
      <c r="C10" s="601"/>
      <c r="D10" s="166" t="s">
        <v>235</v>
      </c>
      <c r="E10" s="166"/>
      <c r="F10" s="166" t="s">
        <v>236</v>
      </c>
      <c r="G10" s="166"/>
      <c r="H10" s="167"/>
      <c r="I10" s="168" t="s">
        <v>237</v>
      </c>
      <c r="J10" s="166"/>
      <c r="K10" s="166" t="s">
        <v>238</v>
      </c>
      <c r="L10" s="606"/>
      <c r="M10" s="166"/>
      <c r="N10" s="166"/>
      <c r="O10" s="166"/>
      <c r="P10" s="166"/>
      <c r="Q10" s="167"/>
      <c r="R10" s="169" t="s">
        <v>239</v>
      </c>
      <c r="S10" s="161" t="s">
        <v>240</v>
      </c>
    </row>
    <row r="11" spans="1:19" ht="12.75" customHeight="1">
      <c r="A11" s="443"/>
      <c r="B11" s="444"/>
      <c r="C11" s="602"/>
      <c r="D11" s="170" t="s">
        <v>241</v>
      </c>
      <c r="E11" s="170" t="s">
        <v>242</v>
      </c>
      <c r="F11" s="170" t="s">
        <v>243</v>
      </c>
      <c r="G11" s="170" t="s">
        <v>244</v>
      </c>
      <c r="H11" s="171" t="s">
        <v>245</v>
      </c>
      <c r="I11" s="172" t="s">
        <v>246</v>
      </c>
      <c r="J11" s="170" t="s">
        <v>247</v>
      </c>
      <c r="K11" s="170" t="s">
        <v>248</v>
      </c>
      <c r="L11" s="607"/>
      <c r="M11" s="170" t="s">
        <v>249</v>
      </c>
      <c r="N11" s="170" t="s">
        <v>249</v>
      </c>
      <c r="O11" s="170" t="s">
        <v>250</v>
      </c>
      <c r="P11" s="170" t="s">
        <v>251</v>
      </c>
      <c r="Q11" s="171" t="s">
        <v>252</v>
      </c>
      <c r="R11" s="173" t="s">
        <v>253</v>
      </c>
      <c r="S11" s="174" t="s">
        <v>254</v>
      </c>
    </row>
    <row r="12" spans="1:19" ht="6" customHeight="1">
      <c r="B12" s="113"/>
      <c r="C12" s="112"/>
      <c r="D12" s="112"/>
      <c r="E12" s="112"/>
      <c r="F12" s="112"/>
      <c r="G12" s="112"/>
      <c r="H12" s="594"/>
      <c r="I12" s="594"/>
      <c r="J12" s="112"/>
      <c r="K12" s="112"/>
      <c r="L12" s="112"/>
      <c r="M12" s="112"/>
      <c r="N12" s="112"/>
      <c r="O12" s="112"/>
      <c r="P12" s="112"/>
      <c r="Q12" s="595"/>
      <c r="R12" s="595"/>
      <c r="S12" s="112"/>
    </row>
    <row r="13" spans="1:19" s="75" customFormat="1" ht="13.5" customHeight="1">
      <c r="A13" s="596" t="s">
        <v>255</v>
      </c>
      <c r="B13" s="597"/>
      <c r="C13" s="153">
        <v>101</v>
      </c>
      <c r="D13" s="153">
        <v>15</v>
      </c>
      <c r="E13" s="153">
        <v>19</v>
      </c>
      <c r="F13" s="153">
        <v>7</v>
      </c>
      <c r="G13" s="153">
        <v>2</v>
      </c>
      <c r="H13" s="598">
        <v>7</v>
      </c>
      <c r="I13" s="598"/>
      <c r="J13" s="175">
        <v>9</v>
      </c>
      <c r="K13" s="175">
        <v>2</v>
      </c>
      <c r="L13" s="175">
        <v>2</v>
      </c>
      <c r="M13" s="153" t="s">
        <v>256</v>
      </c>
      <c r="N13" s="175">
        <v>7</v>
      </c>
      <c r="O13" s="175">
        <v>25</v>
      </c>
      <c r="P13" s="175">
        <v>1</v>
      </c>
      <c r="Q13" s="598">
        <v>5</v>
      </c>
      <c r="R13" s="598"/>
      <c r="S13" s="176" t="s">
        <v>256</v>
      </c>
    </row>
    <row r="14" spans="1:19" ht="13.5" customHeight="1">
      <c r="A14" s="177"/>
      <c r="B14" s="178" t="s">
        <v>257</v>
      </c>
      <c r="C14" s="122">
        <v>7</v>
      </c>
      <c r="D14" s="179" t="s">
        <v>256</v>
      </c>
      <c r="E14" s="179" t="s">
        <v>256</v>
      </c>
      <c r="F14" s="179" t="s">
        <v>256</v>
      </c>
      <c r="G14" s="179" t="s">
        <v>256</v>
      </c>
      <c r="H14" s="591" t="s">
        <v>37</v>
      </c>
      <c r="I14" s="591"/>
      <c r="J14" s="179" t="s">
        <v>256</v>
      </c>
      <c r="K14" s="179" t="s">
        <v>256</v>
      </c>
      <c r="L14" s="179" t="s">
        <v>256</v>
      </c>
      <c r="M14" s="179" t="s">
        <v>256</v>
      </c>
      <c r="N14" s="179" t="s">
        <v>256</v>
      </c>
      <c r="O14" s="122">
        <v>5</v>
      </c>
      <c r="P14" s="179" t="s">
        <v>256</v>
      </c>
      <c r="Q14" s="589">
        <v>2</v>
      </c>
      <c r="R14" s="589"/>
      <c r="S14" s="179" t="s">
        <v>256</v>
      </c>
    </row>
    <row r="15" spans="1:19" ht="13.5" customHeight="1">
      <c r="A15" s="177"/>
      <c r="B15" s="178" t="s">
        <v>258</v>
      </c>
      <c r="C15" s="122">
        <v>5</v>
      </c>
      <c r="D15" s="180">
        <v>5</v>
      </c>
      <c r="E15" s="179" t="s">
        <v>256</v>
      </c>
      <c r="F15" s="179" t="s">
        <v>256</v>
      </c>
      <c r="G15" s="179" t="s">
        <v>256</v>
      </c>
      <c r="H15" s="591" t="s">
        <v>37</v>
      </c>
      <c r="I15" s="591"/>
      <c r="J15" s="179" t="s">
        <v>256</v>
      </c>
      <c r="K15" s="179" t="s">
        <v>256</v>
      </c>
      <c r="L15" s="179" t="s">
        <v>256</v>
      </c>
      <c r="M15" s="179" t="s">
        <v>256</v>
      </c>
      <c r="N15" s="179" t="s">
        <v>256</v>
      </c>
      <c r="O15" s="179" t="s">
        <v>256</v>
      </c>
      <c r="P15" s="179" t="s">
        <v>256</v>
      </c>
      <c r="Q15" s="591" t="s">
        <v>37</v>
      </c>
      <c r="R15" s="591"/>
      <c r="S15" s="179" t="s">
        <v>256</v>
      </c>
    </row>
    <row r="16" spans="1:19" ht="13.5" customHeight="1">
      <c r="A16" s="177"/>
      <c r="B16" s="178" t="s">
        <v>259</v>
      </c>
      <c r="C16" s="122">
        <v>29</v>
      </c>
      <c r="D16" s="122">
        <v>3</v>
      </c>
      <c r="E16" s="122">
        <v>3</v>
      </c>
      <c r="F16" s="122">
        <v>4</v>
      </c>
      <c r="G16" s="122">
        <v>1</v>
      </c>
      <c r="H16" s="589">
        <v>3</v>
      </c>
      <c r="I16" s="590"/>
      <c r="J16" s="122">
        <v>2</v>
      </c>
      <c r="K16" s="179" t="s">
        <v>256</v>
      </c>
      <c r="L16" s="122">
        <v>2</v>
      </c>
      <c r="M16" s="179" t="s">
        <v>256</v>
      </c>
      <c r="N16" s="122">
        <v>2</v>
      </c>
      <c r="O16" s="122">
        <v>6</v>
      </c>
      <c r="P16" s="179" t="s">
        <v>256</v>
      </c>
      <c r="Q16" s="589">
        <v>3</v>
      </c>
      <c r="R16" s="589"/>
      <c r="S16" s="179" t="s">
        <v>256</v>
      </c>
    </row>
    <row r="17" spans="1:19" ht="13.5" customHeight="1">
      <c r="A17" s="177"/>
      <c r="B17" s="178" t="s">
        <v>260</v>
      </c>
      <c r="C17" s="122">
        <v>50</v>
      </c>
      <c r="D17" s="122">
        <v>6</v>
      </c>
      <c r="E17" s="122">
        <v>16</v>
      </c>
      <c r="F17" s="122">
        <v>3</v>
      </c>
      <c r="G17" s="122">
        <v>1</v>
      </c>
      <c r="H17" s="589">
        <v>2</v>
      </c>
      <c r="I17" s="590"/>
      <c r="J17" s="122">
        <v>7</v>
      </c>
      <c r="K17" s="122">
        <v>1</v>
      </c>
      <c r="L17" s="179" t="s">
        <v>256</v>
      </c>
      <c r="M17" s="179" t="s">
        <v>256</v>
      </c>
      <c r="N17" s="122">
        <v>1</v>
      </c>
      <c r="O17" s="122">
        <v>12</v>
      </c>
      <c r="P17" s="122">
        <v>1</v>
      </c>
      <c r="Q17" s="591" t="s">
        <v>37</v>
      </c>
      <c r="R17" s="591"/>
      <c r="S17" s="179" t="s">
        <v>256</v>
      </c>
    </row>
    <row r="18" spans="1:19" ht="13.5" customHeight="1">
      <c r="A18" s="41"/>
      <c r="B18" s="181" t="s">
        <v>261</v>
      </c>
      <c r="C18" s="122">
        <v>10</v>
      </c>
      <c r="D18" s="122">
        <v>1</v>
      </c>
      <c r="E18" s="179" t="s">
        <v>256</v>
      </c>
      <c r="F18" s="179" t="s">
        <v>256</v>
      </c>
      <c r="G18" s="179" t="s">
        <v>256</v>
      </c>
      <c r="H18" s="589">
        <v>2</v>
      </c>
      <c r="I18" s="590"/>
      <c r="J18" s="179" t="s">
        <v>256</v>
      </c>
      <c r="K18" s="122">
        <v>1</v>
      </c>
      <c r="L18" s="179" t="s">
        <v>256</v>
      </c>
      <c r="M18" s="179" t="s">
        <v>256</v>
      </c>
      <c r="N18" s="182">
        <v>4</v>
      </c>
      <c r="O18" s="182">
        <v>2</v>
      </c>
      <c r="P18" s="179" t="s">
        <v>256</v>
      </c>
      <c r="Q18" s="591" t="s">
        <v>37</v>
      </c>
      <c r="R18" s="591"/>
      <c r="S18" s="179" t="s">
        <v>256</v>
      </c>
    </row>
    <row r="19" spans="1:19" s="112" customFormat="1" ht="6" customHeight="1" thickBot="1">
      <c r="A19" s="183"/>
      <c r="B19" s="184"/>
      <c r="C19" s="126"/>
      <c r="D19" s="185"/>
      <c r="E19" s="185"/>
      <c r="F19" s="185"/>
      <c r="G19" s="185"/>
      <c r="H19" s="185"/>
      <c r="I19" s="185"/>
      <c r="J19" s="185"/>
      <c r="K19" s="186"/>
      <c r="L19" s="185"/>
      <c r="M19" s="185"/>
      <c r="N19" s="187"/>
      <c r="O19" s="185"/>
      <c r="P19" s="185"/>
      <c r="Q19" s="592"/>
      <c r="R19" s="593"/>
      <c r="S19" s="185"/>
    </row>
    <row r="20" spans="1:19" ht="6" customHeight="1">
      <c r="B20" s="112"/>
      <c r="C20" s="112"/>
      <c r="D20" s="112"/>
      <c r="E20" s="112"/>
      <c r="F20" s="112"/>
      <c r="G20" s="112"/>
      <c r="H20" s="112"/>
      <c r="I20" s="112"/>
      <c r="J20" s="112"/>
      <c r="K20" s="112"/>
      <c r="L20" s="112"/>
      <c r="M20" s="112"/>
      <c r="N20" s="112"/>
      <c r="O20" s="112"/>
      <c r="P20" s="112"/>
      <c r="Q20" s="112"/>
      <c r="R20" s="112"/>
      <c r="S20" s="112"/>
    </row>
    <row r="21" spans="1:19">
      <c r="B21" t="s">
        <v>262</v>
      </c>
    </row>
  </sheetData>
  <mergeCells count="22">
    <mergeCell ref="H14:I14"/>
    <mergeCell ref="Q14:R14"/>
    <mergeCell ref="A5:B11"/>
    <mergeCell ref="C5:C11"/>
    <mergeCell ref="D5:K8"/>
    <mergeCell ref="L5:L11"/>
    <mergeCell ref="M5:N8"/>
    <mergeCell ref="O5:R8"/>
    <mergeCell ref="H12:I12"/>
    <mergeCell ref="Q12:R12"/>
    <mergeCell ref="A13:B13"/>
    <mergeCell ref="H13:I13"/>
    <mergeCell ref="Q13:R13"/>
    <mergeCell ref="H18:I18"/>
    <mergeCell ref="Q18:R18"/>
    <mergeCell ref="Q19:R19"/>
    <mergeCell ref="H15:I15"/>
    <mergeCell ref="Q15:R15"/>
    <mergeCell ref="H16:I16"/>
    <mergeCell ref="Q16:R16"/>
    <mergeCell ref="H17:I17"/>
    <mergeCell ref="Q17:R17"/>
  </mergeCells>
  <phoneticPr fontId="2"/>
  <printOptions horizontalCentered="1"/>
  <pageMargins left="0.59055118110236227" right="0.59055118110236227" top="0.59055118110236227" bottom="0.59055118110236227" header="0.51181102362204722" footer="0.51181102362204722"/>
  <pageSetup paperSize="9" scale="77"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zoomScaleNormal="100" workbookViewId="0">
      <selection activeCell="A4" sqref="A4"/>
    </sheetView>
  </sheetViews>
  <sheetFormatPr defaultRowHeight="11.25"/>
  <cols>
    <col min="1" max="7" width="12.83203125" customWidth="1"/>
  </cols>
  <sheetData>
    <row r="1" spans="1:7" ht="14.25">
      <c r="A1" s="35" t="s">
        <v>187</v>
      </c>
    </row>
    <row r="3" spans="1:7" ht="14.25">
      <c r="A3" s="35" t="s">
        <v>188</v>
      </c>
    </row>
    <row r="4" spans="1:7" ht="15" thickBot="1">
      <c r="A4" s="35"/>
    </row>
    <row r="5" spans="1:7" ht="13.5" customHeight="1">
      <c r="A5" s="440" t="s">
        <v>14</v>
      </c>
      <c r="B5" s="489" t="s">
        <v>189</v>
      </c>
      <c r="C5" s="485" t="s">
        <v>190</v>
      </c>
      <c r="D5" s="448"/>
      <c r="E5" s="448"/>
      <c r="F5" s="448"/>
      <c r="G5" s="448"/>
    </row>
    <row r="6" spans="1:7" ht="13.5" customHeight="1">
      <c r="A6" s="442"/>
      <c r="B6" s="478"/>
      <c r="C6" s="452" t="s">
        <v>191</v>
      </c>
      <c r="D6" s="452" t="s">
        <v>192</v>
      </c>
      <c r="E6" s="451" t="s">
        <v>193</v>
      </c>
      <c r="F6" s="453"/>
      <c r="G6" s="473" t="s">
        <v>194</v>
      </c>
    </row>
    <row r="7" spans="1:7" ht="13.5" customHeight="1">
      <c r="A7" s="444"/>
      <c r="B7" s="446"/>
      <c r="C7" s="446"/>
      <c r="D7" s="446"/>
      <c r="E7" s="152" t="s">
        <v>195</v>
      </c>
      <c r="F7" s="152" t="s">
        <v>196</v>
      </c>
      <c r="G7" s="481"/>
    </row>
    <row r="8" spans="1:7" ht="6" customHeight="1">
      <c r="A8" s="113"/>
      <c r="B8" s="112"/>
      <c r="C8" s="112"/>
      <c r="D8" s="112"/>
      <c r="E8" s="112"/>
      <c r="F8" s="112"/>
      <c r="G8" s="112"/>
    </row>
    <row r="9" spans="1:7" ht="12.75" customHeight="1">
      <c r="A9" s="114" t="s">
        <v>50</v>
      </c>
      <c r="B9" s="122">
        <v>298</v>
      </c>
      <c r="C9" s="157">
        <v>17838</v>
      </c>
      <c r="D9" s="122">
        <v>6864</v>
      </c>
      <c r="E9" s="122">
        <v>91</v>
      </c>
      <c r="F9" s="122">
        <v>7203</v>
      </c>
      <c r="G9" s="122">
        <v>3771</v>
      </c>
    </row>
    <row r="10" spans="1:7" ht="12.75" customHeight="1">
      <c r="A10" s="114">
        <v>25</v>
      </c>
      <c r="B10" s="122">
        <v>297</v>
      </c>
      <c r="C10" s="157">
        <v>16400</v>
      </c>
      <c r="D10" s="122">
        <v>6981</v>
      </c>
      <c r="E10" s="122">
        <v>78</v>
      </c>
      <c r="F10" s="122">
        <v>6901</v>
      </c>
      <c r="G10" s="122">
        <v>2518</v>
      </c>
    </row>
    <row r="11" spans="1:7" ht="12.75" customHeight="1">
      <c r="A11" s="114">
        <v>26</v>
      </c>
      <c r="B11" s="122">
        <v>107</v>
      </c>
      <c r="C11" s="157">
        <v>9975</v>
      </c>
      <c r="D11" s="122">
        <v>3895</v>
      </c>
      <c r="E11" s="122">
        <v>60</v>
      </c>
      <c r="F11" s="122">
        <v>4536</v>
      </c>
      <c r="G11" s="122">
        <v>1544</v>
      </c>
    </row>
    <row r="12" spans="1:7" ht="12.75" customHeight="1">
      <c r="A12" s="114">
        <v>27</v>
      </c>
      <c r="B12" s="122">
        <v>305</v>
      </c>
      <c r="C12" s="157">
        <v>26230</v>
      </c>
      <c r="D12" s="122">
        <v>16249</v>
      </c>
      <c r="E12" s="122">
        <v>121</v>
      </c>
      <c r="F12" s="122">
        <v>9981</v>
      </c>
      <c r="G12" s="122" t="s">
        <v>37</v>
      </c>
    </row>
    <row r="13" spans="1:7" s="75" customFormat="1" ht="12.75" customHeight="1">
      <c r="A13" s="116">
        <v>28</v>
      </c>
      <c r="B13" s="153">
        <v>302</v>
      </c>
      <c r="C13" s="158">
        <v>43374</v>
      </c>
      <c r="D13" s="158"/>
      <c r="E13" s="158"/>
      <c r="F13" s="158"/>
      <c r="G13" s="158"/>
    </row>
    <row r="14" spans="1:7" ht="12.75" customHeight="1">
      <c r="A14" s="118" t="s">
        <v>197</v>
      </c>
      <c r="B14" s="122">
        <v>26</v>
      </c>
      <c r="C14" s="157">
        <v>6932</v>
      </c>
      <c r="D14" s="122"/>
      <c r="E14" s="122"/>
      <c r="F14" s="122"/>
      <c r="G14" s="158"/>
    </row>
    <row r="15" spans="1:7" ht="12.75" customHeight="1">
      <c r="A15" s="121" t="s">
        <v>198</v>
      </c>
      <c r="B15" s="122">
        <v>24</v>
      </c>
      <c r="C15" s="157">
        <v>6791</v>
      </c>
      <c r="D15" s="122"/>
      <c r="E15" s="122"/>
      <c r="F15" s="122"/>
      <c r="G15" s="158"/>
    </row>
    <row r="16" spans="1:7" ht="12.75" customHeight="1">
      <c r="A16" s="121" t="s">
        <v>120</v>
      </c>
      <c r="B16" s="122">
        <v>26</v>
      </c>
      <c r="C16" s="157">
        <v>2717</v>
      </c>
      <c r="D16" s="122"/>
      <c r="E16" s="122"/>
      <c r="F16" s="122"/>
      <c r="G16" s="158"/>
    </row>
    <row r="17" spans="1:10" ht="12.75" customHeight="1">
      <c r="A17" s="121" t="s">
        <v>121</v>
      </c>
      <c r="B17" s="122">
        <v>27</v>
      </c>
      <c r="C17" s="157">
        <v>4325</v>
      </c>
      <c r="D17" s="122"/>
      <c r="E17" s="122"/>
      <c r="F17" s="122"/>
      <c r="G17" s="158"/>
    </row>
    <row r="18" spans="1:10" ht="12.75" customHeight="1">
      <c r="A18" s="121" t="s">
        <v>122</v>
      </c>
      <c r="B18" s="122">
        <v>25</v>
      </c>
      <c r="C18" s="157">
        <v>4914</v>
      </c>
      <c r="D18" s="122"/>
      <c r="E18" s="122"/>
      <c r="F18" s="122"/>
      <c r="G18" s="158"/>
    </row>
    <row r="19" spans="1:10" ht="12.75" customHeight="1">
      <c r="A19" s="121" t="s">
        <v>123</v>
      </c>
      <c r="B19" s="122">
        <v>25</v>
      </c>
      <c r="C19" s="157">
        <v>2897</v>
      </c>
      <c r="D19" s="122"/>
      <c r="E19" s="122"/>
      <c r="F19" s="122"/>
      <c r="G19" s="158"/>
    </row>
    <row r="20" spans="1:10" ht="12.75" customHeight="1">
      <c r="A20" s="121" t="s">
        <v>199</v>
      </c>
      <c r="B20" s="122">
        <v>26</v>
      </c>
      <c r="C20" s="157">
        <v>3902</v>
      </c>
      <c r="D20" s="122"/>
      <c r="E20" s="122"/>
      <c r="F20" s="122"/>
      <c r="G20" s="158"/>
    </row>
    <row r="21" spans="1:10" ht="12.75" customHeight="1">
      <c r="A21" s="121" t="s">
        <v>200</v>
      </c>
      <c r="B21" s="122">
        <v>24</v>
      </c>
      <c r="C21" s="157">
        <v>2832</v>
      </c>
      <c r="D21" s="122"/>
      <c r="E21" s="122"/>
      <c r="F21" s="122"/>
      <c r="G21" s="158"/>
    </row>
    <row r="22" spans="1:10" ht="12.75" customHeight="1">
      <c r="A22" s="121" t="s">
        <v>201</v>
      </c>
      <c r="B22" s="122">
        <v>24</v>
      </c>
      <c r="C22" s="157">
        <v>1451</v>
      </c>
      <c r="D22" s="122"/>
      <c r="E22" s="122"/>
      <c r="F22" s="122"/>
      <c r="G22" s="158"/>
    </row>
    <row r="23" spans="1:10" ht="12.75" customHeight="1">
      <c r="A23" s="123" t="s">
        <v>202</v>
      </c>
      <c r="B23" s="122">
        <v>24</v>
      </c>
      <c r="C23" s="157">
        <v>2160</v>
      </c>
      <c r="D23" s="122"/>
      <c r="E23" s="122"/>
      <c r="F23" s="122"/>
      <c r="G23" s="158"/>
    </row>
    <row r="24" spans="1:10" ht="12.75" customHeight="1">
      <c r="A24" s="124" t="s">
        <v>203</v>
      </c>
      <c r="B24" s="122">
        <v>24</v>
      </c>
      <c r="C24" s="157">
        <v>2021</v>
      </c>
      <c r="D24" s="122"/>
      <c r="E24" s="122"/>
      <c r="F24" s="122"/>
      <c r="G24" s="158"/>
    </row>
    <row r="25" spans="1:10" ht="12.75" customHeight="1">
      <c r="A25" s="124" t="s">
        <v>204</v>
      </c>
      <c r="B25" s="122">
        <v>27</v>
      </c>
      <c r="C25" s="157">
        <v>2432</v>
      </c>
      <c r="D25" s="122"/>
      <c r="E25" s="122"/>
      <c r="F25" s="122"/>
      <c r="G25" s="158"/>
    </row>
    <row r="26" spans="1:10" s="112" customFormat="1" ht="6" customHeight="1" thickBot="1">
      <c r="A26" s="125"/>
      <c r="B26" s="127"/>
      <c r="C26" s="127"/>
      <c r="D26" s="127"/>
      <c r="E26" s="127"/>
      <c r="F26" s="127"/>
      <c r="G26" s="127"/>
    </row>
    <row r="27" spans="1:10" ht="6" customHeight="1"/>
    <row r="28" spans="1:10">
      <c r="A28" t="s">
        <v>205</v>
      </c>
      <c r="D28" s="159" t="s">
        <v>206</v>
      </c>
    </row>
    <row r="29" spans="1:10">
      <c r="C29" s="36"/>
      <c r="D29" s="36" t="s">
        <v>207</v>
      </c>
      <c r="E29" s="36"/>
      <c r="F29" s="36"/>
      <c r="G29" s="36"/>
      <c r="H29" s="36"/>
      <c r="I29" s="36"/>
      <c r="J29" s="36"/>
    </row>
    <row r="30" spans="1:10">
      <c r="C30" s="36"/>
      <c r="D30" s="36" t="s">
        <v>208</v>
      </c>
      <c r="E30" s="36"/>
      <c r="F30" s="36"/>
      <c r="G30" s="36"/>
      <c r="H30" s="36"/>
      <c r="I30" s="36"/>
      <c r="J30" s="36"/>
    </row>
    <row r="31" spans="1:10">
      <c r="C31" s="66"/>
      <c r="D31" s="36" t="s">
        <v>209</v>
      </c>
      <c r="E31" s="36"/>
      <c r="F31" s="36"/>
      <c r="G31" s="36"/>
      <c r="H31" s="36"/>
      <c r="I31" s="36"/>
      <c r="J31" s="36"/>
    </row>
    <row r="32" spans="1:10">
      <c r="D32" s="36" t="s">
        <v>210</v>
      </c>
      <c r="E32" s="36"/>
      <c r="F32" s="36"/>
      <c r="G32" s="36"/>
      <c r="H32" s="36"/>
      <c r="I32" s="36"/>
    </row>
  </sheetData>
  <mergeCells count="7">
    <mergeCell ref="A5:A7"/>
    <mergeCell ref="B5:B7"/>
    <mergeCell ref="C5:G5"/>
    <mergeCell ref="C6:C7"/>
    <mergeCell ref="D6:D7"/>
    <mergeCell ref="E6:F6"/>
    <mergeCell ref="G6:G7"/>
  </mergeCells>
  <phoneticPr fontId="2"/>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zoomScaleNormal="100" zoomScaleSheetLayoutView="100" workbookViewId="0">
      <selection activeCell="A4" sqref="A4"/>
    </sheetView>
  </sheetViews>
  <sheetFormatPr defaultRowHeight="11.25"/>
  <cols>
    <col min="1" max="7" width="12.83203125" customWidth="1"/>
  </cols>
  <sheetData>
    <row r="1" spans="1:9" ht="14.25">
      <c r="A1" s="35" t="s">
        <v>0</v>
      </c>
    </row>
    <row r="3" spans="1:9" ht="14.25">
      <c r="A3" s="35" t="s">
        <v>169</v>
      </c>
    </row>
    <row r="4" spans="1:9" ht="12" thickBot="1"/>
    <row r="5" spans="1:9" ht="13.5" customHeight="1">
      <c r="A5" s="440" t="s">
        <v>14</v>
      </c>
      <c r="B5" s="489" t="s">
        <v>170</v>
      </c>
      <c r="C5" s="485" t="s">
        <v>171</v>
      </c>
      <c r="D5" s="448"/>
      <c r="E5" s="448"/>
      <c r="F5" s="448"/>
      <c r="G5" s="448"/>
    </row>
    <row r="6" spans="1:9" ht="13.5" customHeight="1">
      <c r="A6" s="442"/>
      <c r="B6" s="478"/>
      <c r="C6" s="452" t="s">
        <v>172</v>
      </c>
      <c r="D6" s="452" t="s">
        <v>173</v>
      </c>
      <c r="E6" s="451" t="s">
        <v>174</v>
      </c>
      <c r="F6" s="453"/>
      <c r="G6" s="473" t="s">
        <v>175</v>
      </c>
    </row>
    <row r="7" spans="1:9" ht="13.5" customHeight="1">
      <c r="A7" s="444"/>
      <c r="B7" s="446"/>
      <c r="C7" s="446"/>
      <c r="D7" s="446"/>
      <c r="E7" s="152" t="s">
        <v>176</v>
      </c>
      <c r="F7" s="152" t="s">
        <v>177</v>
      </c>
      <c r="G7" s="481"/>
    </row>
    <row r="8" spans="1:9" ht="6" customHeight="1">
      <c r="A8" s="113"/>
      <c r="B8" s="112"/>
      <c r="C8" s="112"/>
      <c r="D8" s="112"/>
      <c r="E8" s="112"/>
      <c r="F8" s="112"/>
      <c r="G8" s="112"/>
    </row>
    <row r="9" spans="1:9" ht="12.75" customHeight="1">
      <c r="A9" s="114" t="s">
        <v>50</v>
      </c>
      <c r="B9" s="122">
        <v>299</v>
      </c>
      <c r="C9" s="122">
        <v>40644</v>
      </c>
      <c r="D9" s="122">
        <v>30936</v>
      </c>
      <c r="E9" s="122">
        <v>21</v>
      </c>
      <c r="F9" s="122">
        <v>1332</v>
      </c>
      <c r="G9" s="122">
        <v>8376</v>
      </c>
    </row>
    <row r="10" spans="1:9" ht="12.75" customHeight="1">
      <c r="A10" s="114">
        <v>25</v>
      </c>
      <c r="B10" s="122">
        <v>299</v>
      </c>
      <c r="C10" s="122">
        <v>30169</v>
      </c>
      <c r="D10" s="122">
        <v>21575</v>
      </c>
      <c r="E10" s="122">
        <v>27</v>
      </c>
      <c r="F10" s="122">
        <v>1388</v>
      </c>
      <c r="G10" s="122">
        <v>7206</v>
      </c>
    </row>
    <row r="11" spans="1:9" ht="12.75" customHeight="1">
      <c r="A11" s="114">
        <v>26</v>
      </c>
      <c r="B11" s="122">
        <v>298</v>
      </c>
      <c r="C11" s="122">
        <v>37018</v>
      </c>
      <c r="D11" s="122">
        <v>27798</v>
      </c>
      <c r="E11" s="122">
        <v>21</v>
      </c>
      <c r="F11" s="122">
        <v>1090</v>
      </c>
      <c r="G11" s="122">
        <v>8130</v>
      </c>
    </row>
    <row r="12" spans="1:9" ht="12.75" customHeight="1">
      <c r="A12" s="114">
        <v>27</v>
      </c>
      <c r="B12" s="122">
        <v>299</v>
      </c>
      <c r="C12" s="122">
        <v>45051</v>
      </c>
      <c r="D12" s="122">
        <v>36390</v>
      </c>
      <c r="E12" s="122">
        <v>163</v>
      </c>
      <c r="F12" s="122">
        <v>3958</v>
      </c>
      <c r="G12" s="122">
        <v>4703</v>
      </c>
    </row>
    <row r="13" spans="1:9" s="75" customFormat="1" ht="12.75" customHeight="1">
      <c r="A13" s="116">
        <v>28</v>
      </c>
      <c r="B13" s="153">
        <f>SUM(B14:B25)</f>
        <v>295</v>
      </c>
      <c r="C13" s="153">
        <f t="shared" ref="C13:G13" si="0">SUM(C14:C25)</f>
        <v>56426</v>
      </c>
      <c r="D13" s="153">
        <f t="shared" si="0"/>
        <v>44577</v>
      </c>
      <c r="E13" s="153">
        <f t="shared" si="0"/>
        <v>236</v>
      </c>
      <c r="F13" s="153">
        <f t="shared" si="0"/>
        <v>7424</v>
      </c>
      <c r="G13" s="153">
        <f t="shared" si="0"/>
        <v>4425</v>
      </c>
      <c r="I13" s="154"/>
    </row>
    <row r="14" spans="1:9" ht="18" customHeight="1">
      <c r="A14" s="118" t="s">
        <v>178</v>
      </c>
      <c r="B14" s="122">
        <v>25</v>
      </c>
      <c r="C14" s="122">
        <f>D14+F14+G14</f>
        <v>12304</v>
      </c>
      <c r="D14" s="122">
        <v>11695</v>
      </c>
      <c r="E14" s="108">
        <v>6</v>
      </c>
      <c r="F14" s="108">
        <v>253</v>
      </c>
      <c r="G14" s="122">
        <v>356</v>
      </c>
      <c r="H14" s="120"/>
      <c r="I14" s="154"/>
    </row>
    <row r="15" spans="1:9" ht="12.75" customHeight="1">
      <c r="A15" s="121" t="s">
        <v>179</v>
      </c>
      <c r="B15" s="122">
        <v>24</v>
      </c>
      <c r="C15" s="122">
        <f t="shared" ref="C15:C25" si="1">D15+F15+G15</f>
        <v>5462</v>
      </c>
      <c r="D15" s="122">
        <v>3832</v>
      </c>
      <c r="E15" s="108">
        <v>24</v>
      </c>
      <c r="F15" s="108">
        <v>1308</v>
      </c>
      <c r="G15" s="122">
        <v>322</v>
      </c>
      <c r="H15" s="120"/>
      <c r="I15" s="154"/>
    </row>
    <row r="16" spans="1:9" ht="12.75" customHeight="1">
      <c r="A16" s="121" t="s">
        <v>120</v>
      </c>
      <c r="B16" s="122">
        <v>26</v>
      </c>
      <c r="C16" s="122">
        <f t="shared" si="1"/>
        <v>4851</v>
      </c>
      <c r="D16" s="122">
        <v>2367</v>
      </c>
      <c r="E16" s="108">
        <v>40</v>
      </c>
      <c r="F16" s="108">
        <v>2118</v>
      </c>
      <c r="G16" s="122">
        <v>366</v>
      </c>
      <c r="H16" s="120"/>
      <c r="I16" s="154"/>
    </row>
    <row r="17" spans="1:9" ht="12.75" customHeight="1">
      <c r="A17" s="121" t="s">
        <v>121</v>
      </c>
      <c r="B17" s="122">
        <v>26</v>
      </c>
      <c r="C17" s="122">
        <f t="shared" si="1"/>
        <v>4580</v>
      </c>
      <c r="D17" s="122">
        <v>3360</v>
      </c>
      <c r="E17" s="122">
        <v>30</v>
      </c>
      <c r="F17" s="122">
        <v>814</v>
      </c>
      <c r="G17" s="122">
        <v>406</v>
      </c>
      <c r="H17" s="120"/>
      <c r="I17" s="154"/>
    </row>
    <row r="18" spans="1:9" ht="12.75" customHeight="1">
      <c r="A18" s="121" t="s">
        <v>122</v>
      </c>
      <c r="B18" s="122">
        <v>25</v>
      </c>
      <c r="C18" s="122">
        <f t="shared" si="1"/>
        <v>4135</v>
      </c>
      <c r="D18" s="122">
        <v>3418</v>
      </c>
      <c r="E18" s="122">
        <v>12</v>
      </c>
      <c r="F18" s="122">
        <v>344</v>
      </c>
      <c r="G18" s="122">
        <v>373</v>
      </c>
      <c r="H18" s="120"/>
      <c r="I18" s="154"/>
    </row>
    <row r="19" spans="1:9" ht="12.75" customHeight="1">
      <c r="A19" s="121" t="s">
        <v>123</v>
      </c>
      <c r="B19" s="122">
        <v>25</v>
      </c>
      <c r="C19" s="122">
        <f t="shared" si="1"/>
        <v>3305</v>
      </c>
      <c r="D19" s="122">
        <v>2424</v>
      </c>
      <c r="E19" s="122">
        <v>23</v>
      </c>
      <c r="F19" s="122">
        <v>523</v>
      </c>
      <c r="G19" s="122">
        <v>358</v>
      </c>
      <c r="H19" s="120"/>
      <c r="I19" s="154"/>
    </row>
    <row r="20" spans="1:9" ht="18" customHeight="1">
      <c r="A20" s="121" t="s">
        <v>180</v>
      </c>
      <c r="B20" s="122">
        <v>24</v>
      </c>
      <c r="C20" s="122">
        <f t="shared" si="1"/>
        <v>3431</v>
      </c>
      <c r="D20" s="122">
        <v>2935</v>
      </c>
      <c r="E20" s="122">
        <v>9</v>
      </c>
      <c r="F20" s="122">
        <v>126</v>
      </c>
      <c r="G20" s="122">
        <v>370</v>
      </c>
      <c r="H20" s="120"/>
      <c r="I20" s="154"/>
    </row>
    <row r="21" spans="1:9" ht="12.75" customHeight="1">
      <c r="A21" s="121" t="s">
        <v>181</v>
      </c>
      <c r="B21" s="122">
        <v>24</v>
      </c>
      <c r="C21" s="122">
        <f t="shared" si="1"/>
        <v>4740</v>
      </c>
      <c r="D21" s="122">
        <v>3466</v>
      </c>
      <c r="E21" s="122">
        <v>35</v>
      </c>
      <c r="F21" s="122">
        <v>867</v>
      </c>
      <c r="G21" s="122">
        <v>407</v>
      </c>
      <c r="H21" s="120"/>
      <c r="I21" s="154"/>
    </row>
    <row r="22" spans="1:9" ht="12.75" customHeight="1">
      <c r="A22" s="121" t="s">
        <v>182</v>
      </c>
      <c r="B22" s="122">
        <v>23</v>
      </c>
      <c r="C22" s="122">
        <f t="shared" si="1"/>
        <v>2558</v>
      </c>
      <c r="D22" s="122">
        <v>1958</v>
      </c>
      <c r="E22" s="122">
        <v>11</v>
      </c>
      <c r="F22" s="122">
        <v>273</v>
      </c>
      <c r="G22" s="122">
        <v>327</v>
      </c>
      <c r="H22" s="120"/>
      <c r="I22" s="154"/>
    </row>
    <row r="23" spans="1:9" ht="12.75" customHeight="1">
      <c r="A23" s="123" t="s">
        <v>183</v>
      </c>
      <c r="B23" s="122">
        <v>23</v>
      </c>
      <c r="C23" s="122">
        <f t="shared" si="1"/>
        <v>3206</v>
      </c>
      <c r="D23" s="122">
        <v>2663</v>
      </c>
      <c r="E23" s="122">
        <v>10</v>
      </c>
      <c r="F23" s="122">
        <v>187</v>
      </c>
      <c r="G23" s="122">
        <v>356</v>
      </c>
      <c r="H23" s="120"/>
      <c r="I23" s="154"/>
    </row>
    <row r="24" spans="1:9" ht="12.75" customHeight="1">
      <c r="A24" s="124" t="s">
        <v>184</v>
      </c>
      <c r="B24" s="122">
        <v>23</v>
      </c>
      <c r="C24" s="122">
        <f t="shared" si="1"/>
        <v>3184</v>
      </c>
      <c r="D24" s="122">
        <v>2542</v>
      </c>
      <c r="E24" s="122">
        <v>16</v>
      </c>
      <c r="F24" s="122">
        <v>282</v>
      </c>
      <c r="G24" s="122">
        <v>360</v>
      </c>
      <c r="H24" s="120"/>
      <c r="I24" s="154"/>
    </row>
    <row r="25" spans="1:9" ht="12.75" customHeight="1">
      <c r="A25" s="124" t="s">
        <v>185</v>
      </c>
      <c r="B25" s="122">
        <v>27</v>
      </c>
      <c r="C25" s="122">
        <f t="shared" si="1"/>
        <v>4670</v>
      </c>
      <c r="D25" s="122">
        <v>3917</v>
      </c>
      <c r="E25" s="122">
        <v>20</v>
      </c>
      <c r="F25" s="122">
        <v>329</v>
      </c>
      <c r="G25" s="122">
        <v>424</v>
      </c>
      <c r="H25" s="120"/>
      <c r="I25" s="154"/>
    </row>
    <row r="26" spans="1:9" ht="6" customHeight="1" thickBot="1">
      <c r="A26" s="155"/>
      <c r="B26" s="156"/>
      <c r="C26" s="156"/>
      <c r="D26" s="156"/>
      <c r="E26" s="156"/>
      <c r="F26" s="156"/>
      <c r="G26" s="156"/>
    </row>
    <row r="27" spans="1:9" ht="6" customHeight="1">
      <c r="A27" s="112"/>
      <c r="B27" s="112"/>
      <c r="C27" s="112"/>
      <c r="D27" s="112"/>
      <c r="E27" s="112"/>
      <c r="F27" s="112"/>
      <c r="G27" s="112"/>
    </row>
    <row r="28" spans="1:9">
      <c r="A28" t="s">
        <v>186</v>
      </c>
      <c r="C28" s="120"/>
      <c r="D28" s="120"/>
      <c r="E28" s="120"/>
      <c r="F28" s="120"/>
      <c r="G28" s="120"/>
    </row>
    <row r="29" spans="1:9">
      <c r="B29" s="120"/>
      <c r="C29" s="120"/>
      <c r="D29" s="120"/>
      <c r="E29" s="120"/>
      <c r="F29" s="120"/>
      <c r="G29" s="120"/>
    </row>
    <row r="30" spans="1:9">
      <c r="B30" s="120"/>
      <c r="C30" s="120"/>
      <c r="D30" s="120"/>
      <c r="E30" s="120"/>
      <c r="F30" s="120"/>
      <c r="G30" s="120"/>
      <c r="H30" s="120"/>
    </row>
  </sheetData>
  <mergeCells count="7">
    <mergeCell ref="A5:A7"/>
    <mergeCell ref="B5:B7"/>
    <mergeCell ref="C5:G5"/>
    <mergeCell ref="C6:C7"/>
    <mergeCell ref="D6:D7"/>
    <mergeCell ref="E6:F6"/>
    <mergeCell ref="G6:G7"/>
  </mergeCells>
  <phoneticPr fontId="2"/>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zoomScaleNormal="100" workbookViewId="0">
      <selection activeCell="A4" sqref="A4"/>
    </sheetView>
  </sheetViews>
  <sheetFormatPr defaultRowHeight="11.25"/>
  <cols>
    <col min="1" max="1" width="4.83203125" style="85" customWidth="1"/>
    <col min="2" max="2" width="3.1640625" style="85" customWidth="1"/>
    <col min="3" max="3" width="6.6640625" style="85" customWidth="1"/>
    <col min="4" max="11" width="12.83203125" style="85" customWidth="1"/>
    <col min="12" max="16384" width="9.33203125" style="85"/>
  </cols>
  <sheetData>
    <row r="1" spans="1:11" ht="14.25">
      <c r="A1" s="138" t="s">
        <v>0</v>
      </c>
      <c r="B1" s="138"/>
      <c r="C1" s="138"/>
    </row>
    <row r="3" spans="1:11" ht="14.25">
      <c r="A3" s="138" t="s">
        <v>151</v>
      </c>
    </row>
    <row r="4" spans="1:11" ht="11.25" customHeight="1" thickBot="1">
      <c r="B4" s="138"/>
      <c r="C4" s="138"/>
    </row>
    <row r="5" spans="1:11" s="139" customFormat="1" ht="15" customHeight="1">
      <c r="A5" s="531" t="s">
        <v>14</v>
      </c>
      <c r="B5" s="531"/>
      <c r="C5" s="532"/>
      <c r="D5" s="612" t="s">
        <v>152</v>
      </c>
      <c r="E5" s="612" t="s">
        <v>153</v>
      </c>
      <c r="F5" s="612" t="s">
        <v>154</v>
      </c>
      <c r="G5" s="612" t="s">
        <v>155</v>
      </c>
      <c r="H5" s="612" t="s">
        <v>156</v>
      </c>
      <c r="I5" s="610" t="s">
        <v>157</v>
      </c>
      <c r="J5" s="531"/>
      <c r="K5" s="531"/>
    </row>
    <row r="6" spans="1:11" s="139" customFormat="1" ht="15" customHeight="1">
      <c r="A6" s="533"/>
      <c r="B6" s="533"/>
      <c r="C6" s="534"/>
      <c r="D6" s="613"/>
      <c r="E6" s="613"/>
      <c r="F6" s="613"/>
      <c r="G6" s="613"/>
      <c r="H6" s="613"/>
      <c r="I6" s="611"/>
      <c r="J6" s="535"/>
      <c r="K6" s="535"/>
    </row>
    <row r="7" spans="1:11" s="139" customFormat="1" ht="15" customHeight="1">
      <c r="A7" s="535"/>
      <c r="B7" s="535"/>
      <c r="C7" s="536"/>
      <c r="D7" s="614"/>
      <c r="E7" s="614"/>
      <c r="F7" s="614"/>
      <c r="G7" s="614"/>
      <c r="H7" s="614"/>
      <c r="I7" s="86" t="s">
        <v>158</v>
      </c>
      <c r="J7" s="140" t="s">
        <v>159</v>
      </c>
      <c r="K7" s="141" t="s">
        <v>160</v>
      </c>
    </row>
    <row r="8" spans="1:11" ht="6" customHeight="1">
      <c r="A8" s="142"/>
      <c r="B8" s="84"/>
      <c r="C8" s="143"/>
    </row>
    <row r="9" spans="1:11" s="145" customFormat="1" ht="13.5" customHeight="1">
      <c r="A9" s="44" t="s">
        <v>13</v>
      </c>
      <c r="B9" s="44">
        <v>24</v>
      </c>
      <c r="C9" s="57" t="s">
        <v>9</v>
      </c>
      <c r="D9" s="144">
        <v>4770</v>
      </c>
      <c r="E9" s="144">
        <v>44939</v>
      </c>
      <c r="F9" s="144">
        <v>131705</v>
      </c>
      <c r="G9" s="144">
        <v>55359</v>
      </c>
      <c r="H9" s="144">
        <v>111172</v>
      </c>
      <c r="I9" s="144">
        <v>215221</v>
      </c>
      <c r="J9" s="144">
        <v>143253</v>
      </c>
      <c r="K9" s="144">
        <v>47731</v>
      </c>
    </row>
    <row r="10" spans="1:11" s="145" customFormat="1" ht="13.5" customHeight="1">
      <c r="A10" s="44"/>
      <c r="B10" s="44">
        <v>25</v>
      </c>
      <c r="C10" s="57"/>
      <c r="D10" s="144">
        <v>3196</v>
      </c>
      <c r="E10" s="144">
        <v>46076</v>
      </c>
      <c r="F10" s="144">
        <v>126740</v>
      </c>
      <c r="G10" s="144">
        <v>58349</v>
      </c>
      <c r="H10" s="144">
        <v>91881</v>
      </c>
      <c r="I10" s="144">
        <v>208925</v>
      </c>
      <c r="J10" s="144">
        <v>129891</v>
      </c>
      <c r="K10" s="144">
        <v>40196</v>
      </c>
    </row>
    <row r="11" spans="1:11" s="145" customFormat="1" ht="13.5" customHeight="1">
      <c r="A11" s="49"/>
      <c r="B11" s="44">
        <v>26</v>
      </c>
      <c r="C11" s="50"/>
      <c r="D11" s="144">
        <v>3720</v>
      </c>
      <c r="E11" s="144">
        <v>50792</v>
      </c>
      <c r="F11" s="144">
        <v>98225</v>
      </c>
      <c r="G11" s="144">
        <v>61539</v>
      </c>
      <c r="H11" s="144">
        <v>84056</v>
      </c>
      <c r="I11" s="144">
        <v>193083</v>
      </c>
      <c r="J11" s="144">
        <v>115375</v>
      </c>
      <c r="K11" s="144">
        <v>43915</v>
      </c>
    </row>
    <row r="12" spans="1:11" s="145" customFormat="1" ht="13.5" customHeight="1">
      <c r="A12" s="49"/>
      <c r="B12" s="44">
        <v>27</v>
      </c>
      <c r="C12" s="50"/>
      <c r="D12" s="144">
        <v>3478</v>
      </c>
      <c r="E12" s="144">
        <v>51658</v>
      </c>
      <c r="F12" s="144">
        <v>113159</v>
      </c>
      <c r="G12" s="144">
        <v>66522</v>
      </c>
      <c r="H12" s="144">
        <v>90962</v>
      </c>
      <c r="I12" s="144">
        <v>213563</v>
      </c>
      <c r="J12" s="144">
        <v>134119</v>
      </c>
      <c r="K12" s="144">
        <v>55910</v>
      </c>
    </row>
    <row r="13" spans="1:11" s="147" customFormat="1" ht="13.5" customHeight="1">
      <c r="A13" s="99"/>
      <c r="B13" s="52">
        <v>28</v>
      </c>
      <c r="C13" s="53"/>
      <c r="D13" s="146">
        <f>SUM(D14:D25)</f>
        <v>2457</v>
      </c>
      <c r="E13" s="146">
        <f>SUM(E14:E25)</f>
        <v>53487</v>
      </c>
      <c r="F13" s="146">
        <f t="shared" ref="F13:K13" si="0">SUM(F14:F25)</f>
        <v>208405</v>
      </c>
      <c r="G13" s="146">
        <f t="shared" si="0"/>
        <v>54743</v>
      </c>
      <c r="H13" s="146">
        <f t="shared" si="0"/>
        <v>131463</v>
      </c>
      <c r="I13" s="146">
        <f t="shared" si="0"/>
        <v>215187</v>
      </c>
      <c r="J13" s="146">
        <f t="shared" si="0"/>
        <v>143168</v>
      </c>
      <c r="K13" s="146">
        <f t="shared" si="0"/>
        <v>59144</v>
      </c>
    </row>
    <row r="14" spans="1:11" s="145" customFormat="1" ht="18.75" customHeight="1">
      <c r="A14" s="56"/>
      <c r="B14" s="56"/>
      <c r="C14" s="57" t="s">
        <v>15</v>
      </c>
      <c r="D14" s="144">
        <v>640</v>
      </c>
      <c r="E14" s="144">
        <v>3438</v>
      </c>
      <c r="F14" s="144">
        <v>17531</v>
      </c>
      <c r="G14" s="144">
        <v>4666</v>
      </c>
      <c r="H14" s="144">
        <v>9533</v>
      </c>
      <c r="I14" s="144">
        <v>13434</v>
      </c>
      <c r="J14" s="144">
        <v>8783</v>
      </c>
      <c r="K14" s="144">
        <v>4569</v>
      </c>
    </row>
    <row r="15" spans="1:11" s="145" customFormat="1" ht="13.5" customHeight="1">
      <c r="A15" s="58"/>
      <c r="B15" s="58"/>
      <c r="C15" s="62" t="s">
        <v>161</v>
      </c>
      <c r="D15" s="144">
        <v>468</v>
      </c>
      <c r="E15" s="144">
        <v>5277</v>
      </c>
      <c r="F15" s="144">
        <v>30532</v>
      </c>
      <c r="G15" s="144">
        <v>8818</v>
      </c>
      <c r="H15" s="144">
        <v>12919</v>
      </c>
      <c r="I15" s="144">
        <v>18598</v>
      </c>
      <c r="J15" s="144">
        <v>10527</v>
      </c>
      <c r="K15" s="144">
        <v>5157</v>
      </c>
    </row>
    <row r="16" spans="1:11" s="145" customFormat="1" ht="13.5" customHeight="1">
      <c r="A16" s="58"/>
      <c r="B16" s="58"/>
      <c r="C16" s="62" t="s">
        <v>17</v>
      </c>
      <c r="D16" s="144">
        <v>172</v>
      </c>
      <c r="E16" s="144">
        <v>3198</v>
      </c>
      <c r="F16" s="144">
        <v>16404</v>
      </c>
      <c r="G16" s="144">
        <v>4624</v>
      </c>
      <c r="H16" s="144">
        <v>7438</v>
      </c>
      <c r="I16" s="144">
        <v>14339</v>
      </c>
      <c r="J16" s="144">
        <v>9760</v>
      </c>
      <c r="K16" s="88" t="s">
        <v>162</v>
      </c>
    </row>
    <row r="17" spans="1:11" s="145" customFormat="1" ht="13.5" customHeight="1">
      <c r="A17" s="58"/>
      <c r="B17" s="58"/>
      <c r="C17" s="62" t="s">
        <v>18</v>
      </c>
      <c r="D17" s="144">
        <v>109</v>
      </c>
      <c r="E17" s="144">
        <v>5072</v>
      </c>
      <c r="F17" s="144">
        <v>17066</v>
      </c>
      <c r="G17" s="144">
        <v>5250</v>
      </c>
      <c r="H17" s="144">
        <v>9432</v>
      </c>
      <c r="I17" s="144">
        <v>21314</v>
      </c>
      <c r="J17" s="144">
        <v>14928</v>
      </c>
      <c r="K17" s="144">
        <v>6818</v>
      </c>
    </row>
    <row r="18" spans="1:11" s="145" customFormat="1" ht="13.5" customHeight="1">
      <c r="A18" s="58"/>
      <c r="B18" s="58"/>
      <c r="C18" s="62" t="s">
        <v>19</v>
      </c>
      <c r="D18" s="144">
        <v>231</v>
      </c>
      <c r="E18" s="144">
        <v>5629</v>
      </c>
      <c r="F18" s="144">
        <v>13329</v>
      </c>
      <c r="G18" s="144">
        <v>4638</v>
      </c>
      <c r="H18" s="144">
        <v>7687</v>
      </c>
      <c r="I18" s="144">
        <v>34977</v>
      </c>
      <c r="J18" s="144">
        <v>25063</v>
      </c>
      <c r="K18" s="144">
        <v>18216</v>
      </c>
    </row>
    <row r="19" spans="1:11" s="145" customFormat="1" ht="13.5" customHeight="1">
      <c r="A19" s="58"/>
      <c r="B19" s="58"/>
      <c r="C19" s="62" t="s">
        <v>20</v>
      </c>
      <c r="D19" s="144">
        <v>112</v>
      </c>
      <c r="E19" s="144">
        <v>3605</v>
      </c>
      <c r="F19" s="144">
        <v>12532</v>
      </c>
      <c r="G19" s="144">
        <v>3457</v>
      </c>
      <c r="H19" s="144">
        <v>7800</v>
      </c>
      <c r="I19" s="144">
        <v>22649</v>
      </c>
      <c r="J19" s="144">
        <v>11071</v>
      </c>
      <c r="K19" s="88">
        <v>1126</v>
      </c>
    </row>
    <row r="20" spans="1:11" s="145" customFormat="1" ht="18.75" customHeight="1">
      <c r="A20" s="58"/>
      <c r="B20" s="58"/>
      <c r="C20" s="62" t="s">
        <v>163</v>
      </c>
      <c r="D20" s="144">
        <v>155</v>
      </c>
      <c r="E20" s="144">
        <v>3945</v>
      </c>
      <c r="F20" s="144">
        <v>26357</v>
      </c>
      <c r="G20" s="144">
        <v>5956</v>
      </c>
      <c r="H20" s="144">
        <v>13798</v>
      </c>
      <c r="I20" s="144">
        <v>21911</v>
      </c>
      <c r="J20" s="144">
        <v>12412</v>
      </c>
      <c r="K20" s="144">
        <v>5353</v>
      </c>
    </row>
    <row r="21" spans="1:11" s="145" customFormat="1" ht="13.5" customHeight="1">
      <c r="A21" s="58"/>
      <c r="B21" s="58"/>
      <c r="C21" s="62" t="s">
        <v>164</v>
      </c>
      <c r="D21" s="144">
        <v>124</v>
      </c>
      <c r="E21" s="144">
        <v>6822</v>
      </c>
      <c r="F21" s="144">
        <v>17829</v>
      </c>
      <c r="G21" s="144">
        <v>4808</v>
      </c>
      <c r="H21" s="144">
        <v>8501</v>
      </c>
      <c r="I21" s="144">
        <v>14802</v>
      </c>
      <c r="J21" s="144">
        <v>10015</v>
      </c>
      <c r="K21" s="144">
        <v>3909</v>
      </c>
    </row>
    <row r="22" spans="1:11" s="145" customFormat="1" ht="13.5" customHeight="1">
      <c r="A22" s="58"/>
      <c r="B22" s="58"/>
      <c r="C22" s="62" t="s">
        <v>165</v>
      </c>
      <c r="D22" s="144">
        <v>130</v>
      </c>
      <c r="E22" s="144">
        <v>2831</v>
      </c>
      <c r="F22" s="144">
        <v>11170</v>
      </c>
      <c r="G22" s="144">
        <v>2710</v>
      </c>
      <c r="H22" s="144">
        <v>7714</v>
      </c>
      <c r="I22" s="144">
        <v>11017</v>
      </c>
      <c r="J22" s="144">
        <v>8527</v>
      </c>
      <c r="K22" s="148" t="s">
        <v>162</v>
      </c>
    </row>
    <row r="23" spans="1:11" s="145" customFormat="1" ht="13.5" customHeight="1">
      <c r="A23" s="60"/>
      <c r="B23" s="44">
        <v>29</v>
      </c>
      <c r="C23" s="62" t="s">
        <v>21</v>
      </c>
      <c r="D23" s="144">
        <v>57</v>
      </c>
      <c r="E23" s="144">
        <v>4186</v>
      </c>
      <c r="F23" s="144">
        <v>13659</v>
      </c>
      <c r="G23" s="144">
        <v>3290</v>
      </c>
      <c r="H23" s="144">
        <v>11215</v>
      </c>
      <c r="I23" s="144">
        <v>13522</v>
      </c>
      <c r="J23" s="144">
        <v>10778</v>
      </c>
      <c r="K23" s="144">
        <v>6231</v>
      </c>
    </row>
    <row r="24" spans="1:11" s="145" customFormat="1" ht="13.5" customHeight="1">
      <c r="A24" s="61"/>
      <c r="B24" s="61"/>
      <c r="C24" s="62" t="s">
        <v>166</v>
      </c>
      <c r="D24" s="144">
        <v>105</v>
      </c>
      <c r="E24" s="144">
        <v>3263</v>
      </c>
      <c r="F24" s="144">
        <v>15998</v>
      </c>
      <c r="G24" s="144">
        <v>3263</v>
      </c>
      <c r="H24" s="144">
        <v>13719</v>
      </c>
      <c r="I24" s="144">
        <v>12638</v>
      </c>
      <c r="J24" s="144">
        <v>9381</v>
      </c>
      <c r="K24" s="144">
        <v>2382</v>
      </c>
    </row>
    <row r="25" spans="1:11" s="145" customFormat="1" ht="13.5" customHeight="1">
      <c r="A25" s="61"/>
      <c r="B25" s="61"/>
      <c r="C25" s="62" t="s">
        <v>42</v>
      </c>
      <c r="D25" s="144">
        <v>154</v>
      </c>
      <c r="E25" s="144">
        <v>6221</v>
      </c>
      <c r="F25" s="144">
        <v>15998</v>
      </c>
      <c r="G25" s="144">
        <v>3263</v>
      </c>
      <c r="H25" s="144">
        <v>21707</v>
      </c>
      <c r="I25" s="144">
        <v>15986</v>
      </c>
      <c r="J25" s="144">
        <v>11923</v>
      </c>
      <c r="K25" s="144">
        <v>5383</v>
      </c>
    </row>
    <row r="26" spans="1:11" ht="6" customHeight="1" thickBot="1">
      <c r="A26" s="63"/>
      <c r="B26" s="63"/>
      <c r="C26" s="64"/>
      <c r="D26" s="149"/>
      <c r="E26" s="150"/>
      <c r="F26" s="150"/>
      <c r="G26" s="150"/>
      <c r="H26" s="150"/>
      <c r="I26" s="150"/>
      <c r="J26" s="150"/>
      <c r="K26" s="150"/>
    </row>
    <row r="27" spans="1:11" ht="6" customHeight="1"/>
    <row r="28" spans="1:11">
      <c r="A28" s="85" t="s">
        <v>167</v>
      </c>
    </row>
    <row r="29" spans="1:11">
      <c r="A29" s="85" t="s">
        <v>168</v>
      </c>
    </row>
    <row r="31" spans="1:11">
      <c r="E31" s="151"/>
    </row>
    <row r="34" spans="4:4">
      <c r="D34" s="151"/>
    </row>
  </sheetData>
  <mergeCells count="7">
    <mergeCell ref="I5:K6"/>
    <mergeCell ref="A5:C7"/>
    <mergeCell ref="D5:D7"/>
    <mergeCell ref="E5:E7"/>
    <mergeCell ref="F5:F7"/>
    <mergeCell ref="G5:G7"/>
    <mergeCell ref="H5:H7"/>
  </mergeCells>
  <phoneticPr fontId="2"/>
  <printOptions horizontalCentered="1"/>
  <pageMargins left="0.59055118110236227" right="0.59055118110236227" top="0.59055118110236227" bottom="0.59055118110236227" header="0.59055118110236227" footer="0.51181102362204722"/>
  <pageSetup paperSize="9" scale="82"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zoomScaleNormal="100" zoomScaleSheetLayoutView="100" workbookViewId="0">
      <selection activeCell="A4" sqref="A4"/>
    </sheetView>
  </sheetViews>
  <sheetFormatPr defaultRowHeight="11.25"/>
  <cols>
    <col min="1" max="1" width="12.83203125" style="36" customWidth="1"/>
    <col min="2" max="6" width="16.83203125" style="36" customWidth="1"/>
    <col min="7" max="16384" width="9.33203125" style="36"/>
  </cols>
  <sheetData>
    <row r="1" spans="1:6" ht="14.25">
      <c r="A1" s="35" t="s">
        <v>0</v>
      </c>
    </row>
    <row r="3" spans="1:6" ht="14.25">
      <c r="A3" s="35" t="s">
        <v>131</v>
      </c>
    </row>
    <row r="4" spans="1:6" ht="11.25" customHeight="1" thickBot="1">
      <c r="A4" s="35"/>
    </row>
    <row r="5" spans="1:6" ht="15" customHeight="1">
      <c r="A5" s="129" t="s">
        <v>14</v>
      </c>
      <c r="B5" s="129" t="s">
        <v>132</v>
      </c>
      <c r="C5" s="68" t="s">
        <v>133</v>
      </c>
      <c r="D5" s="68" t="s">
        <v>134</v>
      </c>
      <c r="E5" s="68" t="s">
        <v>135</v>
      </c>
      <c r="F5" s="130" t="s">
        <v>136</v>
      </c>
    </row>
    <row r="6" spans="1:6" ht="6" customHeight="1">
      <c r="A6" s="41"/>
      <c r="B6" s="131"/>
      <c r="C6" s="132"/>
      <c r="D6" s="132"/>
      <c r="E6" s="132"/>
      <c r="F6" s="132"/>
    </row>
    <row r="7" spans="1:6" ht="13.5" customHeight="1">
      <c r="A7" s="36" t="s">
        <v>50</v>
      </c>
      <c r="B7" s="133">
        <v>4449</v>
      </c>
      <c r="C7" s="73">
        <v>1439</v>
      </c>
      <c r="D7" s="73">
        <v>1336</v>
      </c>
      <c r="E7" s="73">
        <v>1631</v>
      </c>
      <c r="F7" s="73">
        <v>43</v>
      </c>
    </row>
    <row r="8" spans="1:6" ht="13.5" customHeight="1">
      <c r="A8" s="134" t="s">
        <v>137</v>
      </c>
      <c r="B8" s="133">
        <v>4354</v>
      </c>
      <c r="C8" s="73">
        <v>1009</v>
      </c>
      <c r="D8" s="73">
        <v>1268</v>
      </c>
      <c r="E8" s="73">
        <v>2067</v>
      </c>
      <c r="F8" s="73">
        <v>10</v>
      </c>
    </row>
    <row r="9" spans="1:6" ht="13.5" customHeight="1">
      <c r="A9" s="134" t="s">
        <v>138</v>
      </c>
      <c r="B9" s="133">
        <v>2548</v>
      </c>
      <c r="C9" s="73">
        <v>458</v>
      </c>
      <c r="D9" s="73">
        <v>598</v>
      </c>
      <c r="E9" s="73">
        <v>1487</v>
      </c>
      <c r="F9" s="73">
        <v>5</v>
      </c>
    </row>
    <row r="10" spans="1:6" ht="13.5" customHeight="1">
      <c r="A10" s="134" t="s">
        <v>139</v>
      </c>
      <c r="B10" s="133">
        <v>4862</v>
      </c>
      <c r="C10" s="73">
        <v>301</v>
      </c>
      <c r="D10" s="73">
        <v>636</v>
      </c>
      <c r="E10" s="73">
        <v>3130</v>
      </c>
      <c r="F10" s="73">
        <v>795</v>
      </c>
    </row>
    <row r="11" spans="1:6" s="75" customFormat="1" ht="13.5" customHeight="1">
      <c r="A11" s="135" t="s">
        <v>140</v>
      </c>
      <c r="B11" s="136">
        <f>SUM(B12:B23)</f>
        <v>5200</v>
      </c>
      <c r="C11" s="137">
        <f t="shared" ref="C11:F11" si="0">SUM(C12:C23)</f>
        <v>327</v>
      </c>
      <c r="D11" s="137">
        <f t="shared" si="0"/>
        <v>1349</v>
      </c>
      <c r="E11" s="137">
        <f t="shared" si="0"/>
        <v>2801</v>
      </c>
      <c r="F11" s="137">
        <f t="shared" si="0"/>
        <v>723</v>
      </c>
    </row>
    <row r="12" spans="1:6" ht="18" customHeight="1">
      <c r="A12" s="36" t="s">
        <v>141</v>
      </c>
      <c r="B12" s="133">
        <v>278</v>
      </c>
      <c r="C12" s="88">
        <v>25</v>
      </c>
      <c r="D12" s="88">
        <v>87</v>
      </c>
      <c r="E12" s="73">
        <v>166</v>
      </c>
      <c r="F12" s="88" t="s">
        <v>142</v>
      </c>
    </row>
    <row r="13" spans="1:6" ht="13.5" customHeight="1">
      <c r="A13" s="36" t="s">
        <v>143</v>
      </c>
      <c r="B13" s="133">
        <v>222</v>
      </c>
      <c r="C13" s="73">
        <v>4</v>
      </c>
      <c r="D13" s="73">
        <v>106</v>
      </c>
      <c r="E13" s="73">
        <v>112</v>
      </c>
      <c r="F13" s="88" t="s">
        <v>142</v>
      </c>
    </row>
    <row r="14" spans="1:6" ht="13.5" customHeight="1">
      <c r="A14" s="36" t="s">
        <v>120</v>
      </c>
      <c r="B14" s="133">
        <v>196</v>
      </c>
      <c r="C14" s="73">
        <v>26</v>
      </c>
      <c r="D14" s="73">
        <v>106</v>
      </c>
      <c r="E14" s="73">
        <v>64</v>
      </c>
      <c r="F14" s="88" t="s">
        <v>142</v>
      </c>
    </row>
    <row r="15" spans="1:6" ht="13.5" customHeight="1">
      <c r="A15" s="36" t="s">
        <v>121</v>
      </c>
      <c r="B15" s="133">
        <v>854</v>
      </c>
      <c r="C15" s="73">
        <v>3</v>
      </c>
      <c r="D15" s="73">
        <v>61</v>
      </c>
      <c r="E15" s="73">
        <v>246</v>
      </c>
      <c r="F15" s="73">
        <v>544</v>
      </c>
    </row>
    <row r="16" spans="1:6" ht="13.5" customHeight="1">
      <c r="A16" s="36" t="s">
        <v>122</v>
      </c>
      <c r="B16" s="133">
        <v>1364</v>
      </c>
      <c r="C16" s="73">
        <v>22</v>
      </c>
      <c r="D16" s="73">
        <v>445</v>
      </c>
      <c r="E16" s="73">
        <v>719</v>
      </c>
      <c r="F16" s="73">
        <v>178</v>
      </c>
    </row>
    <row r="17" spans="1:6" ht="13.5" customHeight="1">
      <c r="A17" s="36" t="s">
        <v>123</v>
      </c>
      <c r="B17" s="133">
        <v>350</v>
      </c>
      <c r="C17" s="73">
        <v>26</v>
      </c>
      <c r="D17" s="73">
        <v>88</v>
      </c>
      <c r="E17" s="73">
        <v>236</v>
      </c>
      <c r="F17" s="88" t="s">
        <v>142</v>
      </c>
    </row>
    <row r="18" spans="1:6" ht="18" customHeight="1">
      <c r="A18" s="36" t="s">
        <v>144</v>
      </c>
      <c r="B18" s="133">
        <v>386</v>
      </c>
      <c r="C18" s="73">
        <v>47</v>
      </c>
      <c r="D18" s="73">
        <v>123</v>
      </c>
      <c r="E18" s="73">
        <v>216</v>
      </c>
      <c r="F18" s="88" t="s">
        <v>142</v>
      </c>
    </row>
    <row r="19" spans="1:6" ht="13.5" customHeight="1">
      <c r="A19" s="36" t="s">
        <v>145</v>
      </c>
      <c r="B19" s="133">
        <v>182</v>
      </c>
      <c r="C19" s="73">
        <v>10</v>
      </c>
      <c r="D19" s="73">
        <v>27</v>
      </c>
      <c r="E19" s="73">
        <v>145</v>
      </c>
      <c r="F19" s="88" t="s">
        <v>142</v>
      </c>
    </row>
    <row r="20" spans="1:6" ht="13.5" customHeight="1">
      <c r="A20" s="36" t="s">
        <v>146</v>
      </c>
      <c r="B20" s="133">
        <v>263</v>
      </c>
      <c r="C20" s="73">
        <v>26</v>
      </c>
      <c r="D20" s="73">
        <v>70</v>
      </c>
      <c r="E20" s="73">
        <v>167</v>
      </c>
      <c r="F20" s="88" t="s">
        <v>142</v>
      </c>
    </row>
    <row r="21" spans="1:6" ht="13.5" customHeight="1">
      <c r="A21" s="36" t="s">
        <v>147</v>
      </c>
      <c r="B21" s="133">
        <v>81</v>
      </c>
      <c r="C21" s="73">
        <v>21</v>
      </c>
      <c r="D21" s="73">
        <v>13</v>
      </c>
      <c r="E21" s="73">
        <v>46</v>
      </c>
      <c r="F21" s="88">
        <v>1</v>
      </c>
    </row>
    <row r="22" spans="1:6" ht="13.5" customHeight="1">
      <c r="A22" s="36" t="s">
        <v>148</v>
      </c>
      <c r="B22" s="133">
        <v>252</v>
      </c>
      <c r="C22" s="73">
        <v>68</v>
      </c>
      <c r="D22" s="73">
        <v>33</v>
      </c>
      <c r="E22" s="73">
        <v>151</v>
      </c>
      <c r="F22" s="88" t="s">
        <v>142</v>
      </c>
    </row>
    <row r="23" spans="1:6" ht="13.5" customHeight="1">
      <c r="A23" s="36" t="s">
        <v>149</v>
      </c>
      <c r="B23" s="133">
        <v>772</v>
      </c>
      <c r="C23" s="73">
        <v>49</v>
      </c>
      <c r="D23" s="73">
        <v>190</v>
      </c>
      <c r="E23" s="73">
        <v>533</v>
      </c>
      <c r="F23" s="88" t="s">
        <v>142</v>
      </c>
    </row>
    <row r="24" spans="1:6" s="41" customFormat="1" ht="6" customHeight="1" thickBot="1">
      <c r="A24" s="63"/>
      <c r="B24" s="93"/>
      <c r="C24" s="65"/>
      <c r="D24" s="65"/>
      <c r="E24" s="65"/>
      <c r="F24" s="65"/>
    </row>
    <row r="25" spans="1:6" ht="6" customHeight="1"/>
    <row r="26" spans="1:6">
      <c r="A26" s="36" t="s">
        <v>150</v>
      </c>
      <c r="B26" s="85"/>
      <c r="D26" s="66"/>
      <c r="E26" s="66"/>
      <c r="F26" s="66"/>
    </row>
    <row r="28" spans="1:6">
      <c r="F28" s="66"/>
    </row>
    <row r="29" spans="1:6">
      <c r="B29" s="66"/>
    </row>
  </sheetData>
  <phoneticPr fontId="2"/>
  <printOptions horizontalCentered="1"/>
  <pageMargins left="0.59055118110236227" right="0.59055118110236227" top="0.59055118110236227" bottom="0.59055118110236227" header="0.51181102362204722" footer="0.51181102362204722"/>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zoomScaleNormal="100" workbookViewId="0">
      <selection activeCell="B4" sqref="B4"/>
    </sheetView>
  </sheetViews>
  <sheetFormatPr defaultRowHeight="11.25"/>
  <cols>
    <col min="1" max="1" width="12.83203125" customWidth="1"/>
    <col min="2" max="5" width="16.83203125" customWidth="1"/>
  </cols>
  <sheetData>
    <row r="1" spans="1:8" ht="14.25">
      <c r="A1" s="35" t="s">
        <v>0</v>
      </c>
    </row>
    <row r="3" spans="1:8" ht="14.25">
      <c r="A3" s="35" t="s">
        <v>111</v>
      </c>
    </row>
    <row r="4" spans="1:8" ht="12" thickBot="1">
      <c r="E4" s="108" t="s">
        <v>112</v>
      </c>
    </row>
    <row r="5" spans="1:8" ht="15" customHeight="1">
      <c r="A5" s="109" t="s">
        <v>14</v>
      </c>
      <c r="B5" s="109" t="s">
        <v>113</v>
      </c>
      <c r="C5" s="110" t="s">
        <v>114</v>
      </c>
      <c r="D5" s="110" t="s">
        <v>115</v>
      </c>
      <c r="E5" s="111" t="s">
        <v>116</v>
      </c>
      <c r="F5" s="112"/>
    </row>
    <row r="6" spans="1:8" ht="6" customHeight="1">
      <c r="A6" s="113"/>
    </row>
    <row r="7" spans="1:8" ht="13.5" customHeight="1">
      <c r="A7" s="114" t="s">
        <v>50</v>
      </c>
      <c r="B7" s="115">
        <v>35912</v>
      </c>
      <c r="C7" s="115">
        <v>5685</v>
      </c>
      <c r="D7" s="115">
        <v>19911</v>
      </c>
      <c r="E7" s="115">
        <v>10316</v>
      </c>
    </row>
    <row r="8" spans="1:8" ht="13.5" customHeight="1">
      <c r="A8" s="114">
        <v>25</v>
      </c>
      <c r="B8" s="115">
        <v>36573</v>
      </c>
      <c r="C8" s="115">
        <v>5031</v>
      </c>
      <c r="D8" s="115">
        <v>20521</v>
      </c>
      <c r="E8" s="115">
        <v>11021</v>
      </c>
    </row>
    <row r="9" spans="1:8" ht="13.5" customHeight="1">
      <c r="A9" s="114">
        <v>26</v>
      </c>
      <c r="B9" s="115">
        <v>35236</v>
      </c>
      <c r="C9" s="115">
        <v>4945</v>
      </c>
      <c r="D9" s="115">
        <v>19649</v>
      </c>
      <c r="E9" s="115">
        <v>10642</v>
      </c>
    </row>
    <row r="10" spans="1:8" s="36" customFormat="1" ht="13.5" customHeight="1">
      <c r="A10" s="114">
        <v>27</v>
      </c>
      <c r="B10" s="115">
        <v>35077</v>
      </c>
      <c r="C10" s="115">
        <v>4909</v>
      </c>
      <c r="D10" s="115">
        <v>21861</v>
      </c>
      <c r="E10" s="115">
        <v>8307</v>
      </c>
    </row>
    <row r="11" spans="1:8" s="75" customFormat="1" ht="13.5" customHeight="1">
      <c r="A11" s="116">
        <v>28</v>
      </c>
      <c r="B11" s="117">
        <v>34575</v>
      </c>
      <c r="C11" s="117">
        <v>4863</v>
      </c>
      <c r="D11" s="117">
        <v>21687</v>
      </c>
      <c r="E11" s="117">
        <v>8025</v>
      </c>
    </row>
    <row r="12" spans="1:8" ht="18" customHeight="1">
      <c r="A12" s="118" t="s">
        <v>117</v>
      </c>
      <c r="B12" s="119">
        <f>SUM(C12:E12)</f>
        <v>485</v>
      </c>
      <c r="C12" s="115">
        <v>294</v>
      </c>
      <c r="D12" s="115">
        <v>191</v>
      </c>
      <c r="E12" s="115" t="s">
        <v>118</v>
      </c>
      <c r="H12" s="120"/>
    </row>
    <row r="13" spans="1:8" ht="13.5" customHeight="1">
      <c r="A13" s="121" t="s">
        <v>119</v>
      </c>
      <c r="B13" s="119">
        <f t="shared" ref="B13:B23" si="0">SUM(C13:E13)</f>
        <v>3650</v>
      </c>
      <c r="C13" s="122">
        <v>473</v>
      </c>
      <c r="D13" s="122">
        <v>1604</v>
      </c>
      <c r="E13" s="122">
        <v>1573</v>
      </c>
      <c r="H13" s="120"/>
    </row>
    <row r="14" spans="1:8" ht="13.5" customHeight="1">
      <c r="A14" s="121" t="s">
        <v>120</v>
      </c>
      <c r="B14" s="119">
        <f t="shared" si="0"/>
        <v>6131</v>
      </c>
      <c r="C14" s="122">
        <v>278</v>
      </c>
      <c r="D14" s="122">
        <v>3524</v>
      </c>
      <c r="E14" s="122">
        <v>2329</v>
      </c>
      <c r="H14" s="120"/>
    </row>
    <row r="15" spans="1:8" ht="13.5" customHeight="1">
      <c r="A15" s="121" t="s">
        <v>121</v>
      </c>
      <c r="B15" s="119">
        <f t="shared" si="0"/>
        <v>2719</v>
      </c>
      <c r="C15" s="122">
        <v>412</v>
      </c>
      <c r="D15" s="122">
        <v>1304</v>
      </c>
      <c r="E15" s="122">
        <v>1003</v>
      </c>
      <c r="H15" s="120"/>
    </row>
    <row r="16" spans="1:8" ht="13.5" customHeight="1">
      <c r="A16" s="121" t="s">
        <v>122</v>
      </c>
      <c r="B16" s="119">
        <f t="shared" si="0"/>
        <v>2887</v>
      </c>
      <c r="C16" s="122">
        <v>859</v>
      </c>
      <c r="D16" s="122">
        <v>627</v>
      </c>
      <c r="E16" s="122">
        <v>1401</v>
      </c>
      <c r="H16" s="120"/>
    </row>
    <row r="17" spans="1:8" ht="13.5" customHeight="1">
      <c r="A17" s="121" t="s">
        <v>123</v>
      </c>
      <c r="B17" s="119">
        <f t="shared" si="0"/>
        <v>2738</v>
      </c>
      <c r="C17" s="122">
        <v>315</v>
      </c>
      <c r="D17" s="122">
        <v>1311</v>
      </c>
      <c r="E17" s="122">
        <v>1112</v>
      </c>
      <c r="H17" s="120"/>
    </row>
    <row r="18" spans="1:8" ht="18" customHeight="1">
      <c r="A18" s="121" t="s">
        <v>124</v>
      </c>
      <c r="B18" s="119">
        <f t="shared" si="0"/>
        <v>3486</v>
      </c>
      <c r="C18" s="122">
        <v>501</v>
      </c>
      <c r="D18" s="122">
        <v>2378</v>
      </c>
      <c r="E18" s="122">
        <v>607</v>
      </c>
      <c r="H18" s="120"/>
    </row>
    <row r="19" spans="1:8" ht="13.5" customHeight="1">
      <c r="A19" s="121" t="s">
        <v>125</v>
      </c>
      <c r="B19" s="119">
        <f t="shared" si="0"/>
        <v>3680</v>
      </c>
      <c r="C19" s="122">
        <v>391</v>
      </c>
      <c r="D19" s="122">
        <v>3289</v>
      </c>
      <c r="E19" s="115" t="s">
        <v>118</v>
      </c>
      <c r="H19" s="120"/>
    </row>
    <row r="20" spans="1:8" ht="13.5" customHeight="1">
      <c r="A20" s="121" t="s">
        <v>126</v>
      </c>
      <c r="B20" s="119">
        <f t="shared" si="0"/>
        <v>1987</v>
      </c>
      <c r="C20" s="122">
        <v>422</v>
      </c>
      <c r="D20" s="122">
        <v>1565</v>
      </c>
      <c r="E20" s="115" t="s">
        <v>118</v>
      </c>
      <c r="H20" s="120"/>
    </row>
    <row r="21" spans="1:8" ht="13.5" customHeight="1">
      <c r="A21" s="123" t="s">
        <v>127</v>
      </c>
      <c r="B21" s="119">
        <f t="shared" si="0"/>
        <v>3091</v>
      </c>
      <c r="C21" s="122">
        <v>217</v>
      </c>
      <c r="D21" s="122">
        <v>2874</v>
      </c>
      <c r="E21" s="115" t="s">
        <v>118</v>
      </c>
      <c r="H21" s="120"/>
    </row>
    <row r="22" spans="1:8" ht="13.5" customHeight="1">
      <c r="A22" s="124" t="s">
        <v>128</v>
      </c>
      <c r="B22" s="119">
        <f t="shared" si="0"/>
        <v>3161</v>
      </c>
      <c r="C22" s="122">
        <v>317</v>
      </c>
      <c r="D22" s="122">
        <v>2844</v>
      </c>
      <c r="E22" s="115" t="s">
        <v>118</v>
      </c>
      <c r="H22" s="120"/>
    </row>
    <row r="23" spans="1:8" ht="13.5" customHeight="1">
      <c r="A23" s="124" t="s">
        <v>129</v>
      </c>
      <c r="B23" s="119">
        <f t="shared" si="0"/>
        <v>560</v>
      </c>
      <c r="C23" s="122">
        <v>384</v>
      </c>
      <c r="D23" s="122">
        <v>176</v>
      </c>
      <c r="E23" s="115" t="s">
        <v>118</v>
      </c>
      <c r="H23" s="120"/>
    </row>
    <row r="24" spans="1:8" s="112" customFormat="1" ht="6" customHeight="1" thickBot="1">
      <c r="A24" s="125"/>
      <c r="B24" s="126"/>
      <c r="C24" s="127"/>
      <c r="D24" s="127"/>
      <c r="E24" s="127"/>
    </row>
    <row r="25" spans="1:8" ht="6" customHeight="1"/>
    <row r="26" spans="1:8">
      <c r="A26" s="36" t="s">
        <v>130</v>
      </c>
    </row>
    <row r="27" spans="1:8">
      <c r="C27" s="128"/>
      <c r="E27" s="128"/>
    </row>
  </sheetData>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zoomScaleNormal="100" workbookViewId="0">
      <selection activeCell="F15" sqref="F15"/>
    </sheetView>
  </sheetViews>
  <sheetFormatPr defaultRowHeight="11.25"/>
  <cols>
    <col min="1" max="1" width="4.83203125" style="36" customWidth="1"/>
    <col min="2" max="2" width="3.33203125" style="36" customWidth="1"/>
    <col min="3" max="3" width="6.83203125" style="36" customWidth="1"/>
    <col min="4" max="6" width="8.83203125" style="36" customWidth="1"/>
    <col min="7" max="15" width="10.83203125" style="36" customWidth="1"/>
    <col min="16" max="16" width="9.33203125" style="36"/>
    <col min="17" max="18" width="10.1640625" style="36" bestFit="1" customWidth="1"/>
    <col min="19" max="16384" width="9.33203125" style="36"/>
  </cols>
  <sheetData>
    <row r="1" spans="1:19" ht="14.25">
      <c r="A1" s="35" t="s">
        <v>0</v>
      </c>
      <c r="B1" s="35"/>
      <c r="C1" s="35"/>
    </row>
    <row r="3" spans="1:19" ht="14.25">
      <c r="A3" s="35" t="s">
        <v>92</v>
      </c>
    </row>
    <row r="4" spans="1:19" ht="15" thickBot="1">
      <c r="B4" s="35"/>
      <c r="C4" s="35"/>
    </row>
    <row r="5" spans="1:19" ht="14.25" customHeight="1">
      <c r="A5" s="499" t="s">
        <v>14</v>
      </c>
      <c r="B5" s="499"/>
      <c r="C5" s="500"/>
      <c r="D5" s="556" t="s">
        <v>93</v>
      </c>
      <c r="E5" s="624" t="s">
        <v>94</v>
      </c>
      <c r="F5" s="625"/>
      <c r="G5" s="615" t="s">
        <v>95</v>
      </c>
      <c r="H5" s="507" t="s">
        <v>96</v>
      </c>
      <c r="I5" s="499"/>
      <c r="J5" s="500"/>
      <c r="K5" s="507" t="s">
        <v>97</v>
      </c>
      <c r="L5" s="499"/>
      <c r="M5" s="499"/>
      <c r="N5" s="500"/>
      <c r="O5" s="615" t="s">
        <v>98</v>
      </c>
    </row>
    <row r="6" spans="1:19" ht="14.25" customHeight="1">
      <c r="A6" s="509"/>
      <c r="B6" s="509"/>
      <c r="C6" s="510"/>
      <c r="D6" s="622"/>
      <c r="E6" s="618" t="s">
        <v>99</v>
      </c>
      <c r="F6" s="619"/>
      <c r="G6" s="616"/>
      <c r="H6" s="508"/>
      <c r="I6" s="501"/>
      <c r="J6" s="502"/>
      <c r="K6" s="508"/>
      <c r="L6" s="501"/>
      <c r="M6" s="501"/>
      <c r="N6" s="502"/>
      <c r="O6" s="616"/>
    </row>
    <row r="7" spans="1:19" ht="11.25" customHeight="1">
      <c r="A7" s="509"/>
      <c r="B7" s="509"/>
      <c r="C7" s="510"/>
      <c r="D7" s="623"/>
      <c r="E7" s="620" t="s">
        <v>100</v>
      </c>
      <c r="F7" s="620" t="s">
        <v>101</v>
      </c>
      <c r="G7" s="616"/>
      <c r="H7" s="620" t="s">
        <v>73</v>
      </c>
      <c r="I7" s="94" t="s">
        <v>102</v>
      </c>
      <c r="J7" s="620" t="s">
        <v>103</v>
      </c>
      <c r="K7" s="620" t="s">
        <v>104</v>
      </c>
      <c r="L7" s="621" t="s">
        <v>105</v>
      </c>
      <c r="M7" s="94" t="s">
        <v>106</v>
      </c>
      <c r="N7" s="620" t="s">
        <v>103</v>
      </c>
      <c r="O7" s="616"/>
    </row>
    <row r="8" spans="1:19" ht="11.25" customHeight="1">
      <c r="A8" s="501"/>
      <c r="B8" s="501"/>
      <c r="C8" s="502"/>
      <c r="D8" s="508"/>
      <c r="E8" s="555"/>
      <c r="F8" s="555"/>
      <c r="G8" s="617"/>
      <c r="H8" s="555"/>
      <c r="I8" s="95" t="s">
        <v>107</v>
      </c>
      <c r="J8" s="555"/>
      <c r="K8" s="555"/>
      <c r="L8" s="617"/>
      <c r="M8" s="95" t="s">
        <v>107</v>
      </c>
      <c r="N8" s="555"/>
      <c r="O8" s="617"/>
    </row>
    <row r="9" spans="1:19" ht="6" customHeight="1">
      <c r="A9" s="96"/>
      <c r="B9" s="97"/>
      <c r="C9" s="98"/>
      <c r="D9" s="96"/>
      <c r="E9" s="96"/>
      <c r="F9" s="96"/>
      <c r="G9" s="96"/>
      <c r="H9" s="96"/>
      <c r="I9" s="96"/>
      <c r="J9" s="96"/>
      <c r="K9" s="96"/>
      <c r="L9" s="96"/>
      <c r="M9" s="96"/>
      <c r="N9" s="96"/>
      <c r="O9" s="96"/>
    </row>
    <row r="10" spans="1:19" s="47" customFormat="1" ht="13.5" customHeight="1">
      <c r="A10" s="44" t="s">
        <v>13</v>
      </c>
      <c r="B10" s="44">
        <v>24</v>
      </c>
      <c r="C10" s="57" t="s">
        <v>9</v>
      </c>
      <c r="D10" s="88">
        <v>312</v>
      </c>
      <c r="E10" s="88">
        <v>144</v>
      </c>
      <c r="F10" s="88">
        <v>841</v>
      </c>
      <c r="G10" s="88">
        <v>333388</v>
      </c>
      <c r="H10" s="88">
        <v>313303</v>
      </c>
      <c r="I10" s="88">
        <v>262243</v>
      </c>
      <c r="J10" s="88">
        <v>51060</v>
      </c>
      <c r="K10" s="88">
        <v>225</v>
      </c>
      <c r="L10" s="88">
        <v>20085</v>
      </c>
      <c r="M10" s="88">
        <v>19023</v>
      </c>
      <c r="N10" s="88">
        <v>1062</v>
      </c>
      <c r="O10" s="88">
        <v>304776</v>
      </c>
    </row>
    <row r="11" spans="1:19" s="47" customFormat="1" ht="13.5" customHeight="1">
      <c r="A11" s="44"/>
      <c r="B11" s="44">
        <v>25</v>
      </c>
      <c r="C11" s="57"/>
      <c r="D11" s="88">
        <v>311</v>
      </c>
      <c r="E11" s="88">
        <v>138</v>
      </c>
      <c r="F11" s="88">
        <v>836</v>
      </c>
      <c r="G11" s="88">
        <v>327759</v>
      </c>
      <c r="H11" s="88">
        <v>311104</v>
      </c>
      <c r="I11" s="88">
        <v>261414</v>
      </c>
      <c r="J11" s="88">
        <v>49690</v>
      </c>
      <c r="K11" s="88">
        <v>197</v>
      </c>
      <c r="L11" s="88">
        <v>16655</v>
      </c>
      <c r="M11" s="88">
        <v>16275</v>
      </c>
      <c r="N11" s="88">
        <v>380</v>
      </c>
      <c r="O11" s="88">
        <v>285053</v>
      </c>
    </row>
    <row r="12" spans="1:19" s="47" customFormat="1" ht="13.5" customHeight="1">
      <c r="A12" s="49"/>
      <c r="B12" s="44">
        <v>26</v>
      </c>
      <c r="C12" s="50"/>
      <c r="D12" s="88">
        <v>317</v>
      </c>
      <c r="E12" s="88">
        <v>135</v>
      </c>
      <c r="F12" s="88">
        <v>821</v>
      </c>
      <c r="G12" s="88">
        <v>303281</v>
      </c>
      <c r="H12" s="88">
        <v>288111</v>
      </c>
      <c r="I12" s="88">
        <v>241849</v>
      </c>
      <c r="J12" s="88">
        <v>46262</v>
      </c>
      <c r="K12" s="88">
        <v>170</v>
      </c>
      <c r="L12" s="88">
        <v>15170</v>
      </c>
      <c r="M12" s="88">
        <v>14723</v>
      </c>
      <c r="N12" s="88">
        <v>447</v>
      </c>
      <c r="O12" s="88">
        <v>271934</v>
      </c>
    </row>
    <row r="13" spans="1:19" s="47" customFormat="1" ht="13.5" customHeight="1">
      <c r="A13" s="49"/>
      <c r="B13" s="44">
        <v>27</v>
      </c>
      <c r="C13" s="50"/>
      <c r="D13" s="88">
        <v>312</v>
      </c>
      <c r="E13" s="88">
        <v>136</v>
      </c>
      <c r="F13" s="88">
        <v>852</v>
      </c>
      <c r="G13" s="88">
        <v>283032</v>
      </c>
      <c r="H13" s="88">
        <v>286359</v>
      </c>
      <c r="I13" s="88">
        <v>230515</v>
      </c>
      <c r="J13" s="88">
        <v>37844</v>
      </c>
      <c r="K13" s="88">
        <v>177</v>
      </c>
      <c r="L13" s="88">
        <v>14673</v>
      </c>
      <c r="M13" s="88">
        <v>14085</v>
      </c>
      <c r="N13" s="88">
        <v>588</v>
      </c>
      <c r="O13" s="88">
        <v>257654</v>
      </c>
    </row>
    <row r="14" spans="1:19" s="103" customFormat="1" ht="13.5" customHeight="1">
      <c r="A14" s="99"/>
      <c r="B14" s="52">
        <v>28</v>
      </c>
      <c r="C14" s="100"/>
      <c r="D14" s="89">
        <v>313</v>
      </c>
      <c r="E14" s="89">
        <v>130</v>
      </c>
      <c r="F14" s="89">
        <v>1406</v>
      </c>
      <c r="G14" s="89">
        <v>297469</v>
      </c>
      <c r="H14" s="89">
        <v>284153</v>
      </c>
      <c r="I14" s="89">
        <v>284153</v>
      </c>
      <c r="J14" s="89" t="s">
        <v>37</v>
      </c>
      <c r="K14" s="89">
        <v>165</v>
      </c>
      <c r="L14" s="89">
        <v>13316</v>
      </c>
      <c r="M14" s="89">
        <v>13316</v>
      </c>
      <c r="N14" s="89" t="s">
        <v>37</v>
      </c>
      <c r="O14" s="89">
        <v>379430</v>
      </c>
      <c r="P14" s="101"/>
      <c r="Q14" s="102"/>
      <c r="R14" s="102"/>
      <c r="S14" s="102"/>
    </row>
    <row r="15" spans="1:19" s="47" customFormat="1" ht="18" customHeight="1">
      <c r="A15" s="56"/>
      <c r="B15" s="56"/>
      <c r="C15" s="57" t="s">
        <v>15</v>
      </c>
      <c r="D15" s="88">
        <v>26</v>
      </c>
      <c r="E15" s="88">
        <v>135</v>
      </c>
      <c r="F15" s="88">
        <v>860</v>
      </c>
      <c r="G15" s="88">
        <v>27978</v>
      </c>
      <c r="H15" s="88">
        <v>26118</v>
      </c>
      <c r="I15" s="88">
        <v>26118</v>
      </c>
      <c r="J15" s="88" t="s">
        <v>37</v>
      </c>
      <c r="K15" s="88">
        <v>18</v>
      </c>
      <c r="L15" s="88">
        <v>1860</v>
      </c>
      <c r="M15" s="88">
        <v>1860</v>
      </c>
      <c r="N15" s="88" t="s">
        <v>37</v>
      </c>
      <c r="O15" s="88">
        <v>27105</v>
      </c>
      <c r="Q15" s="102"/>
      <c r="R15" s="102"/>
      <c r="S15" s="104"/>
    </row>
    <row r="16" spans="1:19" s="47" customFormat="1" ht="13.5" customHeight="1">
      <c r="A16" s="58"/>
      <c r="B16" s="58"/>
      <c r="C16" s="59" t="s">
        <v>108</v>
      </c>
      <c r="D16" s="88">
        <v>28</v>
      </c>
      <c r="E16" s="88">
        <v>135</v>
      </c>
      <c r="F16" s="88">
        <v>868</v>
      </c>
      <c r="G16" s="88">
        <v>64838</v>
      </c>
      <c r="H16" s="88">
        <v>57856</v>
      </c>
      <c r="I16" s="88">
        <v>57856</v>
      </c>
      <c r="J16" s="88" t="s">
        <v>37</v>
      </c>
      <c r="K16" s="88">
        <v>76</v>
      </c>
      <c r="L16" s="88">
        <v>6982</v>
      </c>
      <c r="M16" s="88">
        <v>6982</v>
      </c>
      <c r="N16" s="88" t="s">
        <v>37</v>
      </c>
      <c r="O16" s="88">
        <v>66714</v>
      </c>
      <c r="Q16" s="102"/>
      <c r="R16" s="102"/>
      <c r="S16" s="104"/>
    </row>
    <row r="17" spans="1:19" s="47" customFormat="1" ht="13.5" customHeight="1">
      <c r="A17" s="58"/>
      <c r="B17" s="58"/>
      <c r="C17" s="59" t="s">
        <v>17</v>
      </c>
      <c r="D17" s="88">
        <v>26</v>
      </c>
      <c r="E17" s="88">
        <v>136</v>
      </c>
      <c r="F17" s="88">
        <v>889</v>
      </c>
      <c r="G17" s="88">
        <v>24749</v>
      </c>
      <c r="H17" s="88">
        <v>23576</v>
      </c>
      <c r="I17" s="88">
        <v>23576</v>
      </c>
      <c r="J17" s="88" t="s">
        <v>37</v>
      </c>
      <c r="K17" s="88">
        <v>16</v>
      </c>
      <c r="L17" s="88">
        <v>1173</v>
      </c>
      <c r="M17" s="88">
        <v>1173</v>
      </c>
      <c r="N17" s="88" t="s">
        <v>37</v>
      </c>
      <c r="O17" s="88">
        <v>27126</v>
      </c>
      <c r="Q17" s="102"/>
      <c r="R17" s="102"/>
      <c r="S17" s="104"/>
    </row>
    <row r="18" spans="1:19" s="47" customFormat="1" ht="13.5" customHeight="1">
      <c r="A18" s="58"/>
      <c r="B18" s="58"/>
      <c r="C18" s="59" t="s">
        <v>18</v>
      </c>
      <c r="D18" s="88">
        <v>27</v>
      </c>
      <c r="E18" s="88">
        <v>136</v>
      </c>
      <c r="F18" s="88">
        <v>882</v>
      </c>
      <c r="G18" s="88">
        <v>19992</v>
      </c>
      <c r="H18" s="88">
        <v>19961</v>
      </c>
      <c r="I18" s="88">
        <v>19961</v>
      </c>
      <c r="J18" s="88" t="s">
        <v>37</v>
      </c>
      <c r="K18" s="88">
        <v>1</v>
      </c>
      <c r="L18" s="88">
        <v>31</v>
      </c>
      <c r="M18" s="88">
        <v>31</v>
      </c>
      <c r="N18" s="105" t="s">
        <v>37</v>
      </c>
      <c r="O18" s="88">
        <v>20552</v>
      </c>
      <c r="Q18" s="102"/>
      <c r="R18" s="102"/>
      <c r="S18" s="104"/>
    </row>
    <row r="19" spans="1:19" s="47" customFormat="1" ht="13.5" customHeight="1">
      <c r="A19" s="58"/>
      <c r="B19" s="58"/>
      <c r="C19" s="59" t="s">
        <v>19</v>
      </c>
      <c r="D19" s="88">
        <v>26</v>
      </c>
      <c r="E19" s="88">
        <v>133</v>
      </c>
      <c r="F19" s="88">
        <v>866</v>
      </c>
      <c r="G19" s="88">
        <v>18162</v>
      </c>
      <c r="H19" s="88">
        <v>18162</v>
      </c>
      <c r="I19" s="88">
        <v>18162</v>
      </c>
      <c r="J19" s="88" t="s">
        <v>37</v>
      </c>
      <c r="K19" s="88" t="s">
        <v>37</v>
      </c>
      <c r="L19" s="88" t="s">
        <v>37</v>
      </c>
      <c r="M19" s="88" t="s">
        <v>37</v>
      </c>
      <c r="N19" s="88" t="s">
        <v>37</v>
      </c>
      <c r="O19" s="88">
        <v>21055</v>
      </c>
      <c r="Q19" s="102"/>
      <c r="R19" s="102"/>
      <c r="S19" s="104"/>
    </row>
    <row r="20" spans="1:19" s="47" customFormat="1" ht="13.5" customHeight="1">
      <c r="A20" s="58"/>
      <c r="B20" s="58"/>
      <c r="C20" s="59" t="s">
        <v>20</v>
      </c>
      <c r="D20" s="88">
        <v>26</v>
      </c>
      <c r="E20" s="88">
        <v>132</v>
      </c>
      <c r="F20" s="88">
        <v>882</v>
      </c>
      <c r="G20" s="88">
        <v>16041</v>
      </c>
      <c r="H20" s="88">
        <v>15352</v>
      </c>
      <c r="I20" s="88">
        <v>15352</v>
      </c>
      <c r="J20" s="88" t="s">
        <v>37</v>
      </c>
      <c r="K20" s="88">
        <v>14</v>
      </c>
      <c r="L20" s="88">
        <v>689</v>
      </c>
      <c r="M20" s="88">
        <v>689</v>
      </c>
      <c r="N20" s="88" t="s">
        <v>37</v>
      </c>
      <c r="O20" s="88">
        <v>26698</v>
      </c>
      <c r="Q20" s="102"/>
      <c r="R20" s="102"/>
      <c r="S20" s="104"/>
    </row>
    <row r="21" spans="1:19" s="47" customFormat="1" ht="18" customHeight="1">
      <c r="A21" s="58"/>
      <c r="B21" s="58"/>
      <c r="C21" s="59" t="s">
        <v>38</v>
      </c>
      <c r="D21" s="88">
        <v>27</v>
      </c>
      <c r="E21" s="88">
        <v>130</v>
      </c>
      <c r="F21" s="88">
        <v>873</v>
      </c>
      <c r="G21" s="88">
        <v>23222</v>
      </c>
      <c r="H21" s="88">
        <v>21611</v>
      </c>
      <c r="I21" s="88">
        <v>21611</v>
      </c>
      <c r="J21" s="88" t="s">
        <v>37</v>
      </c>
      <c r="K21" s="88">
        <v>26</v>
      </c>
      <c r="L21" s="88">
        <v>1611</v>
      </c>
      <c r="M21" s="88">
        <v>1611</v>
      </c>
      <c r="N21" s="88" t="s">
        <v>37</v>
      </c>
      <c r="O21" s="88">
        <v>74958</v>
      </c>
      <c r="Q21" s="102"/>
      <c r="R21" s="102"/>
      <c r="S21" s="104"/>
    </row>
    <row r="22" spans="1:19" s="47" customFormat="1" ht="13.5" customHeight="1">
      <c r="A22" s="58"/>
      <c r="B22" s="58"/>
      <c r="C22" s="59" t="s">
        <v>39</v>
      </c>
      <c r="D22" s="88">
        <v>25</v>
      </c>
      <c r="E22" s="88">
        <v>131</v>
      </c>
      <c r="F22" s="88">
        <v>894</v>
      </c>
      <c r="G22" s="88">
        <v>24189</v>
      </c>
      <c r="H22" s="88">
        <v>23649</v>
      </c>
      <c r="I22" s="88">
        <v>23649</v>
      </c>
      <c r="J22" s="88" t="s">
        <v>37</v>
      </c>
      <c r="K22" s="88">
        <v>5</v>
      </c>
      <c r="L22" s="88">
        <v>540</v>
      </c>
      <c r="M22" s="88">
        <v>540</v>
      </c>
      <c r="N22" s="88" t="s">
        <v>37</v>
      </c>
      <c r="O22" s="88">
        <v>30068</v>
      </c>
      <c r="Q22" s="102"/>
      <c r="R22" s="102"/>
      <c r="S22" s="104"/>
    </row>
    <row r="23" spans="1:19" s="47" customFormat="1" ht="13.5" customHeight="1">
      <c r="A23" s="58"/>
      <c r="B23" s="58"/>
      <c r="C23" s="59" t="s">
        <v>40</v>
      </c>
      <c r="D23" s="88">
        <v>24</v>
      </c>
      <c r="E23" s="88">
        <v>130</v>
      </c>
      <c r="F23" s="88">
        <v>901</v>
      </c>
      <c r="G23" s="88">
        <v>14251</v>
      </c>
      <c r="H23" s="88">
        <v>14173</v>
      </c>
      <c r="I23" s="88">
        <v>14173</v>
      </c>
      <c r="J23" s="88" t="s">
        <v>37</v>
      </c>
      <c r="K23" s="88">
        <v>2</v>
      </c>
      <c r="L23" s="88">
        <v>78</v>
      </c>
      <c r="M23" s="88">
        <v>78</v>
      </c>
      <c r="N23" s="88" t="s">
        <v>37</v>
      </c>
      <c r="O23" s="88">
        <v>13611</v>
      </c>
      <c r="Q23" s="102"/>
      <c r="R23" s="102"/>
      <c r="S23" s="104"/>
    </row>
    <row r="24" spans="1:19" s="47" customFormat="1" ht="13.5" customHeight="1">
      <c r="A24" s="60"/>
      <c r="B24" s="44">
        <v>29</v>
      </c>
      <c r="C24" s="45" t="s">
        <v>21</v>
      </c>
      <c r="D24" s="88">
        <v>27</v>
      </c>
      <c r="E24" s="88">
        <v>129</v>
      </c>
      <c r="F24" s="88">
        <v>900</v>
      </c>
      <c r="G24" s="88">
        <v>18152</v>
      </c>
      <c r="H24" s="88">
        <v>18116</v>
      </c>
      <c r="I24" s="88">
        <v>18116</v>
      </c>
      <c r="J24" s="88" t="s">
        <v>37</v>
      </c>
      <c r="K24" s="88">
        <v>1</v>
      </c>
      <c r="L24" s="88">
        <v>36</v>
      </c>
      <c r="M24" s="88">
        <v>36</v>
      </c>
      <c r="N24" s="105" t="s">
        <v>37</v>
      </c>
      <c r="O24" s="88">
        <v>18728</v>
      </c>
      <c r="Q24" s="102"/>
      <c r="R24" s="102"/>
      <c r="S24" s="104"/>
    </row>
    <row r="25" spans="1:19" s="47" customFormat="1" ht="13.5" customHeight="1">
      <c r="A25" s="61"/>
      <c r="B25" s="61"/>
      <c r="C25" s="62" t="s">
        <v>41</v>
      </c>
      <c r="D25" s="88">
        <v>24</v>
      </c>
      <c r="E25" s="88">
        <v>128</v>
      </c>
      <c r="F25" s="88">
        <v>882</v>
      </c>
      <c r="G25" s="88">
        <v>16668</v>
      </c>
      <c r="H25" s="88">
        <v>16543</v>
      </c>
      <c r="I25" s="88">
        <v>16543</v>
      </c>
      <c r="J25" s="88" t="s">
        <v>37</v>
      </c>
      <c r="K25" s="88">
        <v>3</v>
      </c>
      <c r="L25" s="88">
        <v>125</v>
      </c>
      <c r="M25" s="88">
        <v>125</v>
      </c>
      <c r="N25" s="88" t="s">
        <v>37</v>
      </c>
      <c r="O25" s="88">
        <v>18427</v>
      </c>
      <c r="Q25" s="102"/>
      <c r="R25" s="102"/>
      <c r="S25" s="104"/>
    </row>
    <row r="26" spans="1:19" s="47" customFormat="1" ht="13.5" customHeight="1">
      <c r="A26" s="61"/>
      <c r="B26" s="61"/>
      <c r="C26" s="62" t="s">
        <v>42</v>
      </c>
      <c r="D26" s="88">
        <v>27</v>
      </c>
      <c r="E26" s="88">
        <v>130</v>
      </c>
      <c r="F26" s="88">
        <v>1406</v>
      </c>
      <c r="G26" s="88">
        <v>29227</v>
      </c>
      <c r="H26" s="88">
        <v>29036</v>
      </c>
      <c r="I26" s="88">
        <v>29036</v>
      </c>
      <c r="J26" s="88" t="s">
        <v>37</v>
      </c>
      <c r="K26" s="88">
        <v>3</v>
      </c>
      <c r="L26" s="88">
        <v>191</v>
      </c>
      <c r="M26" s="88">
        <v>191</v>
      </c>
      <c r="N26" s="88" t="s">
        <v>37</v>
      </c>
      <c r="O26" s="88">
        <v>34388</v>
      </c>
      <c r="Q26" s="102"/>
      <c r="R26" s="102"/>
      <c r="S26" s="104"/>
    </row>
    <row r="27" spans="1:19" ht="6" customHeight="1" thickBot="1">
      <c r="A27" s="106"/>
      <c r="B27" s="106"/>
      <c r="C27" s="107"/>
      <c r="D27" s="65"/>
      <c r="E27" s="65"/>
      <c r="F27" s="65"/>
      <c r="G27" s="65"/>
      <c r="H27" s="65"/>
      <c r="I27" s="65"/>
      <c r="J27" s="65"/>
      <c r="K27" s="65"/>
      <c r="L27" s="65"/>
      <c r="M27" s="65"/>
      <c r="N27" s="65"/>
      <c r="O27" s="65"/>
    </row>
    <row r="28" spans="1:19" ht="6" customHeight="1"/>
    <row r="29" spans="1:19">
      <c r="A29" s="36" t="s">
        <v>109</v>
      </c>
      <c r="F29" s="36" t="s">
        <v>110</v>
      </c>
      <c r="H29" s="66"/>
      <c r="I29" s="66"/>
      <c r="J29" s="66"/>
      <c r="K29" s="66"/>
      <c r="L29" s="66"/>
      <c r="M29" s="66"/>
      <c r="N29" s="66"/>
      <c r="O29" s="66"/>
    </row>
  </sheetData>
  <mergeCells count="15">
    <mergeCell ref="A5:C8"/>
    <mergeCell ref="D5:D8"/>
    <mergeCell ref="E5:F5"/>
    <mergeCell ref="G5:G8"/>
    <mergeCell ref="H5:J6"/>
    <mergeCell ref="O5:O8"/>
    <mergeCell ref="E6:F6"/>
    <mergeCell ref="E7:E8"/>
    <mergeCell ref="F7:F8"/>
    <mergeCell ref="H7:H8"/>
    <mergeCell ref="J7:J8"/>
    <mergeCell ref="K7:K8"/>
    <mergeCell ref="L7:L8"/>
    <mergeCell ref="N7:N8"/>
    <mergeCell ref="K5:N6"/>
  </mergeCells>
  <phoneticPr fontId="2"/>
  <printOptions horizontalCentered="1"/>
  <pageMargins left="0.59055118110236227" right="0.59055118110236227" top="0.59055118110236227" bottom="0.59055118110236227" header="0.51181102362204722" footer="0.51181102362204722"/>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zoomScaleNormal="100" workbookViewId="0">
      <selection activeCell="A3" sqref="A3"/>
    </sheetView>
  </sheetViews>
  <sheetFormatPr defaultRowHeight="11.25"/>
  <cols>
    <col min="1" max="1" width="8.83203125" style="36" customWidth="1"/>
    <col min="2" max="2" width="4.83203125" style="36" customWidth="1"/>
    <col min="3" max="11" width="10.83203125" style="36" customWidth="1"/>
    <col min="12" max="16384" width="9.33203125" style="36"/>
  </cols>
  <sheetData>
    <row r="1" spans="1:12" ht="14.25">
      <c r="A1" s="35" t="s">
        <v>0</v>
      </c>
      <c r="B1" s="35"/>
    </row>
    <row r="3" spans="1:12" ht="14.25">
      <c r="A3" s="35" t="s">
        <v>67</v>
      </c>
    </row>
    <row r="4" spans="1:12" ht="15" thickBot="1">
      <c r="B4" s="35"/>
    </row>
    <row r="5" spans="1:12" ht="12" customHeight="1">
      <c r="A5" s="499" t="s">
        <v>14</v>
      </c>
      <c r="B5" s="500"/>
      <c r="C5" s="554" t="s">
        <v>68</v>
      </c>
      <c r="D5" s="558" t="s">
        <v>69</v>
      </c>
      <c r="E5" s="537"/>
      <c r="F5" s="538"/>
      <c r="G5" s="558" t="s">
        <v>70</v>
      </c>
      <c r="H5" s="537"/>
      <c r="I5" s="538"/>
      <c r="J5" s="573" t="s">
        <v>71</v>
      </c>
      <c r="K5" s="629" t="s">
        <v>72</v>
      </c>
    </row>
    <row r="6" spans="1:12" ht="12" customHeight="1">
      <c r="A6" s="501"/>
      <c r="B6" s="502"/>
      <c r="C6" s="628"/>
      <c r="D6" s="86" t="s">
        <v>73</v>
      </c>
      <c r="E6" s="86" t="s">
        <v>74</v>
      </c>
      <c r="F6" s="86" t="s">
        <v>75</v>
      </c>
      <c r="G6" s="86" t="s">
        <v>73</v>
      </c>
      <c r="H6" s="86" t="s">
        <v>74</v>
      </c>
      <c r="I6" s="86" t="s">
        <v>75</v>
      </c>
      <c r="J6" s="542"/>
      <c r="K6" s="577"/>
    </row>
    <row r="7" spans="1:12" ht="6" customHeight="1">
      <c r="A7" s="41"/>
      <c r="B7" s="87"/>
      <c r="C7" s="41"/>
      <c r="D7" s="41"/>
      <c r="E7" s="41"/>
      <c r="F7" s="41"/>
      <c r="G7" s="41"/>
      <c r="H7" s="41"/>
      <c r="I7" s="41"/>
      <c r="J7" s="41"/>
      <c r="K7" s="41"/>
    </row>
    <row r="8" spans="1:12" ht="12.75" customHeight="1">
      <c r="A8" s="626" t="s">
        <v>50</v>
      </c>
      <c r="B8" s="626"/>
      <c r="C8" s="88">
        <v>139220</v>
      </c>
      <c r="D8" s="88">
        <v>68830</v>
      </c>
      <c r="E8" s="88">
        <v>59047</v>
      </c>
      <c r="F8" s="88">
        <v>9783</v>
      </c>
      <c r="G8" s="88">
        <v>9841</v>
      </c>
      <c r="H8" s="88">
        <v>899</v>
      </c>
      <c r="I8" s="88">
        <v>8942</v>
      </c>
      <c r="J8" s="88">
        <v>9081</v>
      </c>
      <c r="K8" s="88">
        <v>51468</v>
      </c>
    </row>
    <row r="9" spans="1:12" ht="12.75" customHeight="1">
      <c r="A9" s="626">
        <v>25</v>
      </c>
      <c r="B9" s="626"/>
      <c r="C9" s="88">
        <v>123622</v>
      </c>
      <c r="D9" s="88">
        <v>53434</v>
      </c>
      <c r="E9" s="88">
        <v>47152</v>
      </c>
      <c r="F9" s="88">
        <v>6282</v>
      </c>
      <c r="G9" s="88">
        <v>9485</v>
      </c>
      <c r="H9" s="88">
        <v>682</v>
      </c>
      <c r="I9" s="88">
        <v>8803</v>
      </c>
      <c r="J9" s="88">
        <v>17869</v>
      </c>
      <c r="K9" s="88">
        <v>42834</v>
      </c>
    </row>
    <row r="10" spans="1:12" ht="12.75" customHeight="1">
      <c r="A10" s="626">
        <v>26</v>
      </c>
      <c r="B10" s="626"/>
      <c r="C10" s="88">
        <v>129492</v>
      </c>
      <c r="D10" s="88">
        <v>45255</v>
      </c>
      <c r="E10" s="88">
        <v>39120</v>
      </c>
      <c r="F10" s="88">
        <v>6135</v>
      </c>
      <c r="G10" s="88">
        <v>9862</v>
      </c>
      <c r="H10" s="88">
        <v>680</v>
      </c>
      <c r="I10" s="88">
        <v>9182</v>
      </c>
      <c r="J10" s="88">
        <v>22892</v>
      </c>
      <c r="K10" s="88">
        <v>51483</v>
      </c>
    </row>
    <row r="11" spans="1:12" ht="12.75" customHeight="1">
      <c r="A11" s="626">
        <v>27</v>
      </c>
      <c r="B11" s="626"/>
      <c r="C11" s="88">
        <v>137705</v>
      </c>
      <c r="D11" s="88">
        <v>41707</v>
      </c>
      <c r="E11" s="88">
        <v>36377</v>
      </c>
      <c r="F11" s="88">
        <v>5330</v>
      </c>
      <c r="G11" s="88">
        <v>10831</v>
      </c>
      <c r="H11" s="88">
        <v>1729</v>
      </c>
      <c r="I11" s="88">
        <v>9102</v>
      </c>
      <c r="J11" s="88">
        <v>32832</v>
      </c>
      <c r="K11" s="88">
        <v>52335</v>
      </c>
    </row>
    <row r="12" spans="1:12" s="75" customFormat="1" ht="12.75" customHeight="1">
      <c r="A12" s="627">
        <v>28</v>
      </c>
      <c r="B12" s="627"/>
      <c r="C12" s="89">
        <v>140184</v>
      </c>
      <c r="D12" s="89">
        <v>47275</v>
      </c>
      <c r="E12" s="89">
        <v>41638</v>
      </c>
      <c r="F12" s="89">
        <v>5637</v>
      </c>
      <c r="G12" s="89">
        <v>9424</v>
      </c>
      <c r="H12" s="89">
        <v>762</v>
      </c>
      <c r="I12" s="89">
        <v>8662</v>
      </c>
      <c r="J12" s="89">
        <v>34875</v>
      </c>
      <c r="K12" s="89">
        <v>48610</v>
      </c>
    </row>
    <row r="13" spans="1:12" ht="18" customHeight="1">
      <c r="A13" s="44"/>
      <c r="B13" s="45" t="s">
        <v>76</v>
      </c>
      <c r="C13" s="88">
        <v>6778</v>
      </c>
      <c r="D13" s="88">
        <v>2726</v>
      </c>
      <c r="E13" s="88">
        <v>2400</v>
      </c>
      <c r="F13" s="88">
        <v>326</v>
      </c>
      <c r="G13" s="88">
        <v>80</v>
      </c>
      <c r="H13" s="88">
        <v>42</v>
      </c>
      <c r="I13" s="88">
        <v>38</v>
      </c>
      <c r="J13" s="88">
        <v>1326</v>
      </c>
      <c r="K13" s="88">
        <v>2646</v>
      </c>
      <c r="L13" s="66"/>
    </row>
    <row r="14" spans="1:12" ht="12.75" customHeight="1">
      <c r="A14" s="90"/>
      <c r="B14" s="59" t="s">
        <v>77</v>
      </c>
      <c r="C14" s="88">
        <v>11617</v>
      </c>
      <c r="D14" s="88">
        <v>4370</v>
      </c>
      <c r="E14" s="88">
        <v>3871</v>
      </c>
      <c r="F14" s="88">
        <v>499</v>
      </c>
      <c r="G14" s="88">
        <v>211</v>
      </c>
      <c r="H14" s="88" t="s">
        <v>78</v>
      </c>
      <c r="I14" s="88">
        <v>211</v>
      </c>
      <c r="J14" s="88">
        <v>3450</v>
      </c>
      <c r="K14" s="88">
        <v>3586</v>
      </c>
      <c r="L14" s="66"/>
    </row>
    <row r="15" spans="1:12" ht="12.75" customHeight="1">
      <c r="A15" s="90"/>
      <c r="B15" s="59" t="s">
        <v>79</v>
      </c>
      <c r="C15" s="88">
        <v>10898</v>
      </c>
      <c r="D15" s="88">
        <v>3673</v>
      </c>
      <c r="E15" s="88">
        <v>3326</v>
      </c>
      <c r="F15" s="88">
        <v>347</v>
      </c>
      <c r="G15" s="88">
        <v>1447</v>
      </c>
      <c r="H15" s="88">
        <v>48</v>
      </c>
      <c r="I15" s="88">
        <v>1399</v>
      </c>
      <c r="J15" s="88">
        <v>2594</v>
      </c>
      <c r="K15" s="88">
        <v>3184</v>
      </c>
      <c r="L15" s="66"/>
    </row>
    <row r="16" spans="1:12" ht="12.75" customHeight="1">
      <c r="A16" s="90"/>
      <c r="B16" s="59" t="s">
        <v>80</v>
      </c>
      <c r="C16" s="88">
        <v>12315</v>
      </c>
      <c r="D16" s="88">
        <v>4294</v>
      </c>
      <c r="E16" s="88">
        <v>3720</v>
      </c>
      <c r="F16" s="88">
        <v>574</v>
      </c>
      <c r="G16" s="88">
        <v>564</v>
      </c>
      <c r="H16" s="88">
        <v>29</v>
      </c>
      <c r="I16" s="88">
        <v>535</v>
      </c>
      <c r="J16" s="88">
        <v>3536</v>
      </c>
      <c r="K16" s="88">
        <v>3921</v>
      </c>
      <c r="L16" s="66"/>
    </row>
    <row r="17" spans="1:13" ht="12.75" customHeight="1">
      <c r="A17" s="90"/>
      <c r="B17" s="59" t="s">
        <v>81</v>
      </c>
      <c r="C17" s="88">
        <v>15037</v>
      </c>
      <c r="D17" s="88">
        <v>6371</v>
      </c>
      <c r="E17" s="88">
        <v>5260</v>
      </c>
      <c r="F17" s="88">
        <v>1111</v>
      </c>
      <c r="G17" s="88">
        <v>63</v>
      </c>
      <c r="H17" s="88">
        <v>27</v>
      </c>
      <c r="I17" s="88">
        <v>36</v>
      </c>
      <c r="J17" s="88">
        <v>4617</v>
      </c>
      <c r="K17" s="88">
        <v>3986</v>
      </c>
      <c r="L17" s="66"/>
    </row>
    <row r="18" spans="1:13" ht="12.75" customHeight="1">
      <c r="A18" s="90"/>
      <c r="B18" s="59" t="s">
        <v>82</v>
      </c>
      <c r="C18" s="88">
        <v>9433</v>
      </c>
      <c r="D18" s="88">
        <v>3693</v>
      </c>
      <c r="E18" s="88">
        <v>3352</v>
      </c>
      <c r="F18" s="88">
        <v>341</v>
      </c>
      <c r="G18" s="88">
        <v>626</v>
      </c>
      <c r="H18" s="88" t="s">
        <v>78</v>
      </c>
      <c r="I18" s="88">
        <v>626</v>
      </c>
      <c r="J18" s="88">
        <v>2288</v>
      </c>
      <c r="K18" s="88">
        <v>2826</v>
      </c>
      <c r="L18" s="66"/>
    </row>
    <row r="19" spans="1:13" ht="12.75" customHeight="1">
      <c r="A19" s="90"/>
      <c r="B19" s="59" t="s">
        <v>83</v>
      </c>
      <c r="C19" s="88">
        <v>17809</v>
      </c>
      <c r="D19" s="88">
        <v>3545</v>
      </c>
      <c r="E19" s="88">
        <v>3096</v>
      </c>
      <c r="F19" s="88">
        <v>449</v>
      </c>
      <c r="G19" s="88">
        <v>2295</v>
      </c>
      <c r="H19" s="88">
        <v>60</v>
      </c>
      <c r="I19" s="88">
        <v>2235</v>
      </c>
      <c r="J19" s="88">
        <v>2252</v>
      </c>
      <c r="K19" s="88">
        <v>9717</v>
      </c>
      <c r="L19" s="66"/>
    </row>
    <row r="20" spans="1:13" ht="12.75" customHeight="1">
      <c r="A20" s="90"/>
      <c r="B20" s="59" t="s">
        <v>84</v>
      </c>
      <c r="C20" s="88">
        <v>13502</v>
      </c>
      <c r="D20" s="88">
        <v>3594</v>
      </c>
      <c r="E20" s="88">
        <v>3139</v>
      </c>
      <c r="F20" s="88">
        <v>455</v>
      </c>
      <c r="G20" s="88">
        <v>2837</v>
      </c>
      <c r="H20" s="88">
        <v>230</v>
      </c>
      <c r="I20" s="88">
        <v>2607</v>
      </c>
      <c r="J20" s="88">
        <v>3119</v>
      </c>
      <c r="K20" s="88">
        <v>3952</v>
      </c>
      <c r="L20" s="66"/>
    </row>
    <row r="21" spans="1:13" ht="12.75" customHeight="1">
      <c r="A21" s="90"/>
      <c r="B21" s="59" t="s">
        <v>85</v>
      </c>
      <c r="C21" s="88">
        <v>15582</v>
      </c>
      <c r="D21" s="88">
        <v>5339</v>
      </c>
      <c r="E21" s="88">
        <v>4708</v>
      </c>
      <c r="F21" s="88">
        <v>631</v>
      </c>
      <c r="G21" s="88">
        <v>519</v>
      </c>
      <c r="H21" s="88">
        <v>104</v>
      </c>
      <c r="I21" s="88">
        <v>415</v>
      </c>
      <c r="J21" s="88">
        <v>5244</v>
      </c>
      <c r="K21" s="88">
        <v>4480</v>
      </c>
      <c r="L21" s="66"/>
    </row>
    <row r="22" spans="1:13" ht="12.75" customHeight="1">
      <c r="A22" s="44" t="s">
        <v>86</v>
      </c>
      <c r="B22" s="59" t="s">
        <v>87</v>
      </c>
      <c r="C22" s="88">
        <v>9223</v>
      </c>
      <c r="D22" s="88">
        <v>3274</v>
      </c>
      <c r="E22" s="88">
        <v>2959</v>
      </c>
      <c r="F22" s="88">
        <v>315</v>
      </c>
      <c r="G22" s="88">
        <v>430</v>
      </c>
      <c r="H22" s="88">
        <v>25</v>
      </c>
      <c r="I22" s="88">
        <v>405</v>
      </c>
      <c r="J22" s="88">
        <v>1872</v>
      </c>
      <c r="K22" s="88">
        <v>3647</v>
      </c>
      <c r="L22" s="66"/>
    </row>
    <row r="23" spans="1:13" ht="12.75" customHeight="1">
      <c r="A23" s="90"/>
      <c r="B23" s="59" t="s">
        <v>88</v>
      </c>
      <c r="C23" s="88">
        <v>8370</v>
      </c>
      <c r="D23" s="88">
        <v>3009</v>
      </c>
      <c r="E23" s="88">
        <v>2728</v>
      </c>
      <c r="F23" s="88">
        <v>281</v>
      </c>
      <c r="G23" s="88">
        <v>270</v>
      </c>
      <c r="H23" s="88">
        <v>148</v>
      </c>
      <c r="I23" s="88">
        <v>122</v>
      </c>
      <c r="J23" s="88">
        <v>1980</v>
      </c>
      <c r="K23" s="88">
        <v>3111</v>
      </c>
      <c r="L23" s="66"/>
    </row>
    <row r="24" spans="1:13" ht="12.75" customHeight="1">
      <c r="A24" s="90"/>
      <c r="B24" s="59" t="s">
        <v>89</v>
      </c>
      <c r="C24" s="91">
        <v>9620</v>
      </c>
      <c r="D24" s="88">
        <v>3387</v>
      </c>
      <c r="E24" s="88">
        <v>3079</v>
      </c>
      <c r="F24" s="88">
        <v>308</v>
      </c>
      <c r="G24" s="88">
        <v>82</v>
      </c>
      <c r="H24" s="88">
        <v>49</v>
      </c>
      <c r="I24" s="88">
        <v>33</v>
      </c>
      <c r="J24" s="88">
        <v>2597</v>
      </c>
      <c r="K24" s="88">
        <v>3554</v>
      </c>
      <c r="L24" s="66"/>
      <c r="M24" s="66"/>
    </row>
    <row r="25" spans="1:13" s="41" customFormat="1" ht="6" customHeight="1" thickBot="1">
      <c r="A25" s="92"/>
      <c r="B25" s="81"/>
      <c r="C25" s="93"/>
      <c r="D25" s="65"/>
      <c r="E25" s="65"/>
      <c r="F25" s="65"/>
      <c r="G25" s="65"/>
      <c r="H25" s="65"/>
      <c r="I25" s="65"/>
      <c r="J25" s="65"/>
      <c r="K25" s="65"/>
    </row>
    <row r="26" spans="1:13" ht="6" customHeight="1"/>
    <row r="27" spans="1:13">
      <c r="A27" s="36" t="s">
        <v>90</v>
      </c>
      <c r="C27" s="85" t="s">
        <v>91</v>
      </c>
    </row>
    <row r="30" spans="1:13">
      <c r="D30" s="66"/>
      <c r="E30" s="66"/>
      <c r="F30" s="66"/>
      <c r="G30" s="66"/>
      <c r="H30" s="66"/>
      <c r="I30" s="66"/>
      <c r="J30" s="66"/>
      <c r="K30" s="66"/>
    </row>
  </sheetData>
  <mergeCells count="11">
    <mergeCell ref="K5:K6"/>
    <mergeCell ref="A5:B6"/>
    <mergeCell ref="C5:C6"/>
    <mergeCell ref="D5:F5"/>
    <mergeCell ref="G5:I5"/>
    <mergeCell ref="J5:J6"/>
    <mergeCell ref="A8:B8"/>
    <mergeCell ref="A9:B9"/>
    <mergeCell ref="A10:B10"/>
    <mergeCell ref="A11:B11"/>
    <mergeCell ref="A12:B12"/>
  </mergeCells>
  <phoneticPr fontId="2"/>
  <printOptions horizontalCentered="1"/>
  <pageMargins left="0.59055118110236227" right="0.59055118110236227" top="0.59055118110236227" bottom="0.59055118110236227" header="0.51181102362204722" footer="0.51181102362204722"/>
  <pageSetup paperSize="9" scale="85"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zoomScaleNormal="100" workbookViewId="0">
      <selection activeCell="H14" sqref="H14"/>
    </sheetView>
  </sheetViews>
  <sheetFormatPr defaultRowHeight="11.25"/>
  <cols>
    <col min="1" max="1" width="8.83203125" style="36" customWidth="1"/>
    <col min="2" max="2" width="4.83203125" style="36" customWidth="1"/>
    <col min="3" max="7" width="14.83203125" style="36" customWidth="1"/>
    <col min="8" max="16384" width="9.33203125" style="36"/>
  </cols>
  <sheetData>
    <row r="1" spans="1:7" ht="14.25">
      <c r="A1" s="35" t="s">
        <v>0</v>
      </c>
      <c r="B1" s="35"/>
    </row>
    <row r="3" spans="1:7" ht="14.25">
      <c r="A3" s="35" t="s">
        <v>45</v>
      </c>
    </row>
    <row r="4" spans="1:7" ht="15" thickBot="1">
      <c r="B4" s="35"/>
    </row>
    <row r="5" spans="1:7" ht="18" customHeight="1">
      <c r="A5" s="516" t="s">
        <v>14</v>
      </c>
      <c r="B5" s="503"/>
      <c r="C5" s="67" t="s">
        <v>46</v>
      </c>
      <c r="D5" s="68" t="s">
        <v>34</v>
      </c>
      <c r="E5" s="67" t="s">
        <v>47</v>
      </c>
      <c r="F5" s="67" t="s">
        <v>48</v>
      </c>
      <c r="G5" s="69" t="s">
        <v>49</v>
      </c>
    </row>
    <row r="6" spans="1:7" ht="6" customHeight="1">
      <c r="A6" s="70"/>
      <c r="B6" s="71"/>
      <c r="C6" s="72"/>
      <c r="D6" s="70"/>
      <c r="E6" s="72"/>
      <c r="F6" s="72"/>
      <c r="G6" s="72"/>
    </row>
    <row r="7" spans="1:7" ht="13.5" customHeight="1">
      <c r="A7" s="626" t="s">
        <v>50</v>
      </c>
      <c r="B7" s="626"/>
      <c r="C7" s="73">
        <v>132560</v>
      </c>
      <c r="D7" s="73">
        <v>122053</v>
      </c>
      <c r="E7" s="73">
        <v>3086</v>
      </c>
      <c r="F7" s="73">
        <v>5942</v>
      </c>
      <c r="G7" s="73">
        <v>1479</v>
      </c>
    </row>
    <row r="8" spans="1:7" ht="13.5" customHeight="1">
      <c r="A8" s="497">
        <v>25</v>
      </c>
      <c r="B8" s="626"/>
      <c r="C8" s="73">
        <v>185234</v>
      </c>
      <c r="D8" s="73">
        <v>175482</v>
      </c>
      <c r="E8" s="73">
        <v>2806</v>
      </c>
      <c r="F8" s="73">
        <v>6243</v>
      </c>
      <c r="G8" s="73">
        <v>703</v>
      </c>
    </row>
    <row r="9" spans="1:7" ht="13.5" customHeight="1">
      <c r="A9" s="497">
        <v>26</v>
      </c>
      <c r="B9" s="626"/>
      <c r="C9" s="73">
        <v>145972</v>
      </c>
      <c r="D9" s="73">
        <v>137398</v>
      </c>
      <c r="E9" s="73">
        <v>2680</v>
      </c>
      <c r="F9" s="73">
        <v>5058</v>
      </c>
      <c r="G9" s="73">
        <v>836</v>
      </c>
    </row>
    <row r="10" spans="1:7" ht="13.5" customHeight="1">
      <c r="A10" s="497">
        <v>27</v>
      </c>
      <c r="B10" s="626"/>
      <c r="C10" s="73">
        <v>162742</v>
      </c>
      <c r="D10" s="73">
        <v>156042</v>
      </c>
      <c r="E10" s="73">
        <v>2443</v>
      </c>
      <c r="F10" s="73">
        <v>3750</v>
      </c>
      <c r="G10" s="73">
        <v>507</v>
      </c>
    </row>
    <row r="11" spans="1:7" s="75" customFormat="1" ht="13.5" customHeight="1">
      <c r="A11" s="627">
        <v>28</v>
      </c>
      <c r="B11" s="627"/>
      <c r="C11" s="74">
        <v>127174</v>
      </c>
      <c r="D11" s="74">
        <v>106334</v>
      </c>
      <c r="E11" s="74">
        <v>1959</v>
      </c>
      <c r="F11" s="74">
        <v>3495</v>
      </c>
      <c r="G11" s="74">
        <v>709</v>
      </c>
    </row>
    <row r="12" spans="1:7" ht="18" customHeight="1">
      <c r="A12" s="76"/>
      <c r="B12" s="45" t="s">
        <v>51</v>
      </c>
      <c r="C12" s="73">
        <v>12027</v>
      </c>
      <c r="D12" s="77">
        <v>11801</v>
      </c>
      <c r="E12" s="77">
        <v>104</v>
      </c>
      <c r="F12" s="77">
        <v>110</v>
      </c>
      <c r="G12" s="77">
        <v>12</v>
      </c>
    </row>
    <row r="13" spans="1:7" ht="13.5" customHeight="1">
      <c r="A13" s="76"/>
      <c r="B13" s="59" t="s">
        <v>52</v>
      </c>
      <c r="C13" s="73">
        <v>19970</v>
      </c>
      <c r="D13" s="77">
        <v>19440</v>
      </c>
      <c r="E13" s="77">
        <v>443</v>
      </c>
      <c r="F13" s="77">
        <v>64</v>
      </c>
      <c r="G13" s="77">
        <v>23</v>
      </c>
    </row>
    <row r="14" spans="1:7" ht="13.5" customHeight="1">
      <c r="A14" s="76"/>
      <c r="B14" s="59" t="s">
        <v>53</v>
      </c>
      <c r="C14" s="73">
        <v>4737</v>
      </c>
      <c r="D14" s="77">
        <v>4158</v>
      </c>
      <c r="E14" s="77">
        <v>156</v>
      </c>
      <c r="F14" s="77">
        <v>407</v>
      </c>
      <c r="G14" s="77">
        <v>16</v>
      </c>
    </row>
    <row r="15" spans="1:7" ht="13.5" customHeight="1">
      <c r="A15" s="76"/>
      <c r="B15" s="59" t="s">
        <v>54</v>
      </c>
      <c r="C15" s="73">
        <v>11411</v>
      </c>
      <c r="D15" s="77">
        <v>10761</v>
      </c>
      <c r="E15" s="77">
        <v>121</v>
      </c>
      <c r="F15" s="77">
        <v>510</v>
      </c>
      <c r="G15" s="77">
        <v>19</v>
      </c>
    </row>
    <row r="16" spans="1:7" ht="13.5" customHeight="1">
      <c r="A16" s="76"/>
      <c r="B16" s="59" t="s">
        <v>55</v>
      </c>
      <c r="C16" s="73">
        <v>12838</v>
      </c>
      <c r="D16" s="77">
        <v>11966</v>
      </c>
      <c r="E16" s="77">
        <v>162</v>
      </c>
      <c r="F16" s="77">
        <v>665</v>
      </c>
      <c r="G16" s="77">
        <v>45</v>
      </c>
    </row>
    <row r="17" spans="1:9" ht="13.5" customHeight="1">
      <c r="A17" s="76"/>
      <c r="B17" s="59" t="s">
        <v>56</v>
      </c>
      <c r="C17" s="73">
        <v>4205</v>
      </c>
      <c r="D17" s="77">
        <v>3592</v>
      </c>
      <c r="E17" s="77">
        <v>320</v>
      </c>
      <c r="F17" s="77">
        <v>239</v>
      </c>
      <c r="G17" s="77">
        <v>54</v>
      </c>
    </row>
    <row r="18" spans="1:9" ht="18" customHeight="1">
      <c r="A18" s="76"/>
      <c r="B18" s="59" t="s">
        <v>57</v>
      </c>
      <c r="C18" s="73">
        <v>7308</v>
      </c>
      <c r="D18" s="77">
        <v>6638</v>
      </c>
      <c r="E18" s="77">
        <v>146</v>
      </c>
      <c r="F18" s="77">
        <v>447</v>
      </c>
      <c r="G18" s="77">
        <v>77</v>
      </c>
    </row>
    <row r="19" spans="1:9" ht="13.5" customHeight="1">
      <c r="A19" s="76"/>
      <c r="B19" s="59" t="s">
        <v>58</v>
      </c>
      <c r="C19" s="73">
        <v>8821</v>
      </c>
      <c r="D19" s="77">
        <v>8602</v>
      </c>
      <c r="E19" s="77">
        <v>73</v>
      </c>
      <c r="F19" s="77">
        <v>139</v>
      </c>
      <c r="G19" s="77">
        <v>7</v>
      </c>
    </row>
    <row r="20" spans="1:9" ht="13.5" customHeight="1">
      <c r="A20" s="76"/>
      <c r="B20" s="59" t="s">
        <v>59</v>
      </c>
      <c r="C20" s="73">
        <v>9230</v>
      </c>
      <c r="D20" s="77">
        <v>9033</v>
      </c>
      <c r="E20" s="77">
        <v>100</v>
      </c>
      <c r="F20" s="77">
        <v>80</v>
      </c>
      <c r="G20" s="77">
        <v>17</v>
      </c>
    </row>
    <row r="21" spans="1:9" ht="13.5" customHeight="1">
      <c r="A21" s="78" t="s">
        <v>60</v>
      </c>
      <c r="B21" s="59" t="s">
        <v>61</v>
      </c>
      <c r="C21" s="73">
        <v>8854</v>
      </c>
      <c r="D21" s="77">
        <v>8166</v>
      </c>
      <c r="E21" s="77">
        <v>109</v>
      </c>
      <c r="F21" s="77">
        <v>391</v>
      </c>
      <c r="G21" s="77">
        <v>188</v>
      </c>
    </row>
    <row r="22" spans="1:9" ht="13.5" customHeight="1">
      <c r="A22" s="76"/>
      <c r="B22" s="59" t="s">
        <v>62</v>
      </c>
      <c r="C22" s="73">
        <v>13096</v>
      </c>
      <c r="D22" s="77">
        <v>12177</v>
      </c>
      <c r="E22" s="77">
        <v>225</v>
      </c>
      <c r="F22" s="77">
        <v>443</v>
      </c>
      <c r="G22" s="77">
        <v>251</v>
      </c>
      <c r="I22" s="66"/>
    </row>
    <row r="23" spans="1:9" ht="13.5" customHeight="1">
      <c r="A23" s="56"/>
      <c r="B23" s="59" t="s">
        <v>63</v>
      </c>
      <c r="C23" s="73">
        <v>14677</v>
      </c>
      <c r="D23" s="79" t="s">
        <v>64</v>
      </c>
      <c r="E23" s="79" t="s">
        <v>64</v>
      </c>
      <c r="F23" s="79" t="s">
        <v>64</v>
      </c>
      <c r="G23" s="79" t="s">
        <v>64</v>
      </c>
    </row>
    <row r="24" spans="1:9" s="41" customFormat="1" ht="6" customHeight="1" thickBot="1">
      <c r="A24" s="80"/>
      <c r="B24" s="81"/>
      <c r="C24" s="82"/>
      <c r="D24" s="65"/>
      <c r="E24" s="65"/>
      <c r="F24" s="65"/>
      <c r="G24" s="65"/>
    </row>
    <row r="25" spans="1:9" ht="6" customHeight="1">
      <c r="A25" s="41"/>
      <c r="B25" s="41"/>
      <c r="C25" s="83"/>
      <c r="D25" s="84"/>
      <c r="E25" s="84"/>
      <c r="F25" s="84"/>
      <c r="G25" s="84"/>
    </row>
    <row r="26" spans="1:9">
      <c r="A26" s="36" t="s">
        <v>65</v>
      </c>
      <c r="C26" s="85"/>
      <c r="D26" s="85"/>
      <c r="E26" s="85"/>
      <c r="F26" s="85"/>
      <c r="G26" s="85"/>
    </row>
    <row r="27" spans="1:9">
      <c r="C27" s="85" t="s">
        <v>66</v>
      </c>
      <c r="D27" s="85"/>
      <c r="E27" s="85"/>
      <c r="F27" s="85"/>
      <c r="G27" s="85"/>
      <c r="H27" s="85"/>
      <c r="I27" s="85"/>
    </row>
    <row r="30" spans="1:9">
      <c r="C30" s="66"/>
    </row>
  </sheetData>
  <mergeCells count="6">
    <mergeCell ref="A11:B11"/>
    <mergeCell ref="A5:B5"/>
    <mergeCell ref="A7:B7"/>
    <mergeCell ref="A8:B8"/>
    <mergeCell ref="A9:B9"/>
    <mergeCell ref="A10:B10"/>
  </mergeCells>
  <phoneticPr fontId="2"/>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zoomScaleNormal="100" zoomScaleSheetLayoutView="100" workbookViewId="0">
      <selection activeCell="E18" sqref="E18"/>
    </sheetView>
  </sheetViews>
  <sheetFormatPr defaultRowHeight="11.25"/>
  <cols>
    <col min="1" max="1" width="5.83203125" style="36" customWidth="1"/>
    <col min="2" max="2" width="3.83203125" style="36" customWidth="1"/>
    <col min="3" max="3" width="7.83203125" style="36" customWidth="1"/>
    <col min="4" max="11" width="12.5" style="36" customWidth="1"/>
    <col min="12" max="16384" width="9.33203125" style="36"/>
  </cols>
  <sheetData>
    <row r="1" spans="1:11" ht="14.25">
      <c r="A1" s="35" t="s">
        <v>0</v>
      </c>
      <c r="B1" s="35"/>
      <c r="C1" s="35"/>
    </row>
    <row r="3" spans="1:11" ht="14.25">
      <c r="A3" s="35" t="s">
        <v>29</v>
      </c>
      <c r="B3" s="35"/>
      <c r="C3" s="35"/>
    </row>
    <row r="4" spans="1:11" ht="15" thickBot="1">
      <c r="A4" s="35"/>
      <c r="B4" s="35"/>
      <c r="C4" s="35"/>
    </row>
    <row r="5" spans="1:11">
      <c r="A5" s="499" t="s">
        <v>14</v>
      </c>
      <c r="B5" s="499"/>
      <c r="C5" s="500"/>
      <c r="D5" s="630" t="s">
        <v>30</v>
      </c>
      <c r="E5" s="630" t="s">
        <v>31</v>
      </c>
      <c r="F5" s="515" t="s">
        <v>32</v>
      </c>
      <c r="G5" s="516"/>
      <c r="H5" s="503"/>
      <c r="I5" s="515" t="s">
        <v>33</v>
      </c>
      <c r="J5" s="516"/>
      <c r="K5" s="516"/>
    </row>
    <row r="6" spans="1:11" ht="22.5">
      <c r="A6" s="501"/>
      <c r="B6" s="501"/>
      <c r="C6" s="502"/>
      <c r="D6" s="555"/>
      <c r="E6" s="555"/>
      <c r="F6" s="37" t="s">
        <v>34</v>
      </c>
      <c r="G6" s="38" t="s">
        <v>35</v>
      </c>
      <c r="H6" s="38" t="s">
        <v>36</v>
      </c>
      <c r="I6" s="37" t="s">
        <v>34</v>
      </c>
      <c r="J6" s="39" t="s">
        <v>35</v>
      </c>
      <c r="K6" s="40" t="s">
        <v>36</v>
      </c>
    </row>
    <row r="7" spans="1:11" ht="6" customHeight="1">
      <c r="A7" s="41"/>
      <c r="B7" s="42"/>
      <c r="C7" s="43"/>
      <c r="D7" s="41"/>
      <c r="E7" s="41"/>
      <c r="F7" s="41"/>
      <c r="G7" s="41"/>
      <c r="H7" s="41"/>
      <c r="I7" s="41"/>
      <c r="J7" s="41"/>
      <c r="K7" s="41"/>
    </row>
    <row r="8" spans="1:11" s="47" customFormat="1" ht="13.5" customHeight="1">
      <c r="A8" s="44" t="s">
        <v>13</v>
      </c>
      <c r="B8" s="44">
        <v>24</v>
      </c>
      <c r="C8" s="45" t="s">
        <v>9</v>
      </c>
      <c r="D8" s="46">
        <v>226</v>
      </c>
      <c r="E8" s="46">
        <v>156247</v>
      </c>
      <c r="F8" s="46">
        <v>117073</v>
      </c>
      <c r="G8" s="46">
        <v>2802</v>
      </c>
      <c r="H8" s="46">
        <v>34604</v>
      </c>
      <c r="I8" s="46">
        <v>997</v>
      </c>
      <c r="J8" s="46">
        <v>52</v>
      </c>
      <c r="K8" s="46">
        <v>719</v>
      </c>
    </row>
    <row r="9" spans="1:11" s="47" customFormat="1" ht="13.5" customHeight="1">
      <c r="A9" s="44"/>
      <c r="B9" s="44">
        <v>25</v>
      </c>
      <c r="C9" s="45"/>
      <c r="D9" s="48" t="s">
        <v>37</v>
      </c>
      <c r="E9" s="48" t="s">
        <v>37</v>
      </c>
      <c r="F9" s="48" t="s">
        <v>37</v>
      </c>
      <c r="G9" s="48" t="s">
        <v>37</v>
      </c>
      <c r="H9" s="48" t="s">
        <v>37</v>
      </c>
      <c r="I9" s="48" t="s">
        <v>37</v>
      </c>
      <c r="J9" s="48" t="s">
        <v>37</v>
      </c>
      <c r="K9" s="48" t="s">
        <v>37</v>
      </c>
    </row>
    <row r="10" spans="1:11" s="47" customFormat="1" ht="13.5" customHeight="1">
      <c r="A10" s="49"/>
      <c r="B10" s="44">
        <v>26</v>
      </c>
      <c r="C10" s="50"/>
      <c r="D10" s="48">
        <v>57</v>
      </c>
      <c r="E10" s="48">
        <v>30036</v>
      </c>
      <c r="F10" s="48">
        <v>28227</v>
      </c>
      <c r="G10" s="48">
        <v>236</v>
      </c>
      <c r="H10" s="48">
        <v>585</v>
      </c>
      <c r="I10" s="48">
        <v>855</v>
      </c>
      <c r="J10" s="48">
        <v>1</v>
      </c>
      <c r="K10" s="48">
        <v>132</v>
      </c>
    </row>
    <row r="11" spans="1:11" s="47" customFormat="1" ht="13.5" customHeight="1">
      <c r="A11" s="49"/>
      <c r="B11" s="44">
        <v>27</v>
      </c>
      <c r="C11" s="50"/>
      <c r="D11" s="46">
        <v>305</v>
      </c>
      <c r="E11" s="46">
        <v>122573</v>
      </c>
      <c r="F11" s="46">
        <v>118195</v>
      </c>
      <c r="G11" s="46">
        <v>666</v>
      </c>
      <c r="H11" s="46">
        <v>2108</v>
      </c>
      <c r="I11" s="46">
        <v>1209</v>
      </c>
      <c r="J11" s="46">
        <v>19</v>
      </c>
      <c r="K11" s="46">
        <v>376</v>
      </c>
    </row>
    <row r="12" spans="1:11" s="55" customFormat="1" ht="18" customHeight="1">
      <c r="A12" s="51"/>
      <c r="B12" s="52">
        <v>28</v>
      </c>
      <c r="C12" s="53"/>
      <c r="D12" s="54">
        <f t="shared" ref="D12:E12" si="0">SUM(D13:D24)</f>
        <v>300</v>
      </c>
      <c r="E12" s="54">
        <f t="shared" si="0"/>
        <v>119915</v>
      </c>
      <c r="F12" s="54">
        <f>SUM(F13:F24)</f>
        <v>112700</v>
      </c>
      <c r="G12" s="54">
        <f t="shared" ref="G12:K12" si="1">SUM(G13:G24)</f>
        <v>560</v>
      </c>
      <c r="H12" s="54">
        <f t="shared" si="1"/>
        <v>5060</v>
      </c>
      <c r="I12" s="54">
        <f t="shared" si="1"/>
        <v>1230</v>
      </c>
      <c r="J12" s="54">
        <f t="shared" si="1"/>
        <v>133</v>
      </c>
      <c r="K12" s="54">
        <f t="shared" si="1"/>
        <v>232</v>
      </c>
    </row>
    <row r="13" spans="1:11" s="47" customFormat="1" ht="14.25" customHeight="1">
      <c r="B13" s="56"/>
      <c r="C13" s="57" t="s">
        <v>15</v>
      </c>
      <c r="D13" s="46">
        <v>26</v>
      </c>
      <c r="E13" s="46">
        <f>SUM(F13:K13)</f>
        <v>5989</v>
      </c>
      <c r="F13" s="46">
        <v>5655</v>
      </c>
      <c r="G13" s="46">
        <v>40</v>
      </c>
      <c r="H13" s="46">
        <v>118</v>
      </c>
      <c r="I13" s="46">
        <v>170</v>
      </c>
      <c r="J13" s="48">
        <v>4</v>
      </c>
      <c r="K13" s="48">
        <v>2</v>
      </c>
    </row>
    <row r="14" spans="1:11" s="47" customFormat="1" ht="13.5" customHeight="1">
      <c r="B14" s="58"/>
      <c r="C14" s="59" t="s">
        <v>16</v>
      </c>
      <c r="D14" s="46">
        <v>26</v>
      </c>
      <c r="E14" s="46">
        <f t="shared" ref="E14:E24" si="2">SUM(F14:K14)</f>
        <v>9253</v>
      </c>
      <c r="F14" s="46">
        <v>8763</v>
      </c>
      <c r="G14" s="46">
        <v>61</v>
      </c>
      <c r="H14" s="46">
        <v>345</v>
      </c>
      <c r="I14" s="46">
        <v>84</v>
      </c>
      <c r="J14" s="48" t="s">
        <v>37</v>
      </c>
      <c r="K14" s="48" t="s">
        <v>37</v>
      </c>
    </row>
    <row r="15" spans="1:11" s="47" customFormat="1" ht="13.5" customHeight="1">
      <c r="B15" s="58"/>
      <c r="C15" s="59" t="s">
        <v>17</v>
      </c>
      <c r="D15" s="46">
        <v>26</v>
      </c>
      <c r="E15" s="46">
        <f t="shared" si="2"/>
        <v>6604</v>
      </c>
      <c r="F15" s="46">
        <v>6266</v>
      </c>
      <c r="G15" s="46">
        <v>30</v>
      </c>
      <c r="H15" s="46">
        <v>114</v>
      </c>
      <c r="I15" s="46">
        <v>128</v>
      </c>
      <c r="J15" s="48" t="s">
        <v>37</v>
      </c>
      <c r="K15" s="46">
        <v>66</v>
      </c>
    </row>
    <row r="16" spans="1:11" s="47" customFormat="1" ht="13.5" customHeight="1">
      <c r="B16" s="58"/>
      <c r="C16" s="59" t="s">
        <v>18</v>
      </c>
      <c r="D16" s="46">
        <v>27</v>
      </c>
      <c r="E16" s="46">
        <f t="shared" si="2"/>
        <v>10237</v>
      </c>
      <c r="F16" s="46">
        <v>9018</v>
      </c>
      <c r="G16" s="46">
        <v>66</v>
      </c>
      <c r="H16" s="46">
        <v>880</v>
      </c>
      <c r="I16" s="46">
        <v>230</v>
      </c>
      <c r="J16" s="48" t="s">
        <v>37</v>
      </c>
      <c r="K16" s="46">
        <v>43</v>
      </c>
    </row>
    <row r="17" spans="1:11" s="47" customFormat="1" ht="13.5" customHeight="1">
      <c r="B17" s="58"/>
      <c r="C17" s="59" t="s">
        <v>19</v>
      </c>
      <c r="D17" s="46">
        <v>26</v>
      </c>
      <c r="E17" s="46">
        <f t="shared" si="2"/>
        <v>11449</v>
      </c>
      <c r="F17" s="46">
        <v>9902</v>
      </c>
      <c r="G17" s="46">
        <v>114</v>
      </c>
      <c r="H17" s="46">
        <v>1187</v>
      </c>
      <c r="I17" s="46">
        <v>146</v>
      </c>
      <c r="J17" s="48">
        <v>100</v>
      </c>
      <c r="K17" s="48" t="s">
        <v>37</v>
      </c>
    </row>
    <row r="18" spans="1:11" s="47" customFormat="1" ht="13.5" customHeight="1">
      <c r="B18" s="58"/>
      <c r="C18" s="59" t="s">
        <v>20</v>
      </c>
      <c r="D18" s="46">
        <v>22</v>
      </c>
      <c r="E18" s="46">
        <f t="shared" si="2"/>
        <v>9037</v>
      </c>
      <c r="F18" s="46">
        <v>8425</v>
      </c>
      <c r="G18" s="46">
        <v>33</v>
      </c>
      <c r="H18" s="46">
        <v>410</v>
      </c>
      <c r="I18" s="46">
        <v>169</v>
      </c>
      <c r="J18" s="48" t="s">
        <v>37</v>
      </c>
      <c r="K18" s="48" t="s">
        <v>37</v>
      </c>
    </row>
    <row r="19" spans="1:11" s="47" customFormat="1" ht="18" customHeight="1">
      <c r="B19" s="58"/>
      <c r="C19" s="59" t="s">
        <v>38</v>
      </c>
      <c r="D19" s="46">
        <v>24</v>
      </c>
      <c r="E19" s="46">
        <f t="shared" si="2"/>
        <v>12794</v>
      </c>
      <c r="F19" s="46">
        <v>12452</v>
      </c>
      <c r="G19" s="46">
        <v>1</v>
      </c>
      <c r="H19" s="46">
        <v>280</v>
      </c>
      <c r="I19" s="48">
        <v>61</v>
      </c>
      <c r="J19" s="48" t="s">
        <v>37</v>
      </c>
      <c r="K19" s="48" t="s">
        <v>37</v>
      </c>
    </row>
    <row r="20" spans="1:11" s="47" customFormat="1" ht="13.5" customHeight="1">
      <c r="B20" s="58"/>
      <c r="C20" s="59" t="s">
        <v>39</v>
      </c>
      <c r="D20" s="46">
        <v>26</v>
      </c>
      <c r="E20" s="46">
        <f t="shared" si="2"/>
        <v>8476</v>
      </c>
      <c r="F20" s="46">
        <v>7845</v>
      </c>
      <c r="G20" s="46">
        <v>36</v>
      </c>
      <c r="H20" s="46">
        <v>505</v>
      </c>
      <c r="I20" s="46">
        <v>90</v>
      </c>
      <c r="J20" s="48" t="s">
        <v>37</v>
      </c>
      <c r="K20" s="48" t="s">
        <v>37</v>
      </c>
    </row>
    <row r="21" spans="1:11" s="47" customFormat="1" ht="13.5" customHeight="1">
      <c r="B21" s="58"/>
      <c r="C21" s="59" t="s">
        <v>40</v>
      </c>
      <c r="D21" s="46">
        <v>23</v>
      </c>
      <c r="E21" s="46">
        <f t="shared" si="2"/>
        <v>26627</v>
      </c>
      <c r="F21" s="46">
        <v>26144</v>
      </c>
      <c r="G21" s="46">
        <v>35</v>
      </c>
      <c r="H21" s="46">
        <v>390</v>
      </c>
      <c r="I21" s="46">
        <v>55</v>
      </c>
      <c r="J21" s="48" t="s">
        <v>37</v>
      </c>
      <c r="K21" s="46">
        <v>3</v>
      </c>
    </row>
    <row r="22" spans="1:11" s="47" customFormat="1" ht="13.5" customHeight="1">
      <c r="A22" s="60"/>
      <c r="B22" s="44">
        <v>29</v>
      </c>
      <c r="C22" s="45" t="s">
        <v>21</v>
      </c>
      <c r="D22" s="46">
        <v>23</v>
      </c>
      <c r="E22" s="46">
        <f t="shared" si="2"/>
        <v>5645</v>
      </c>
      <c r="F22" s="46">
        <v>5421</v>
      </c>
      <c r="G22" s="46">
        <v>49</v>
      </c>
      <c r="H22" s="46">
        <v>117</v>
      </c>
      <c r="I22" s="46">
        <v>58</v>
      </c>
      <c r="J22" s="48" t="s">
        <v>37</v>
      </c>
      <c r="K22" s="48" t="s">
        <v>37</v>
      </c>
    </row>
    <row r="23" spans="1:11" s="47" customFormat="1" ht="13.5" customHeight="1">
      <c r="B23" s="61"/>
      <c r="C23" s="62" t="s">
        <v>41</v>
      </c>
      <c r="D23" s="46">
        <v>24</v>
      </c>
      <c r="E23" s="46">
        <f t="shared" si="2"/>
        <v>7699</v>
      </c>
      <c r="F23" s="46">
        <v>7070</v>
      </c>
      <c r="G23" s="46">
        <v>29</v>
      </c>
      <c r="H23" s="46">
        <v>445</v>
      </c>
      <c r="I23" s="46">
        <v>37</v>
      </c>
      <c r="J23" s="48" t="s">
        <v>37</v>
      </c>
      <c r="K23" s="46">
        <v>118</v>
      </c>
    </row>
    <row r="24" spans="1:11" s="47" customFormat="1" ht="13.5" customHeight="1">
      <c r="B24" s="61"/>
      <c r="C24" s="62" t="s">
        <v>42</v>
      </c>
      <c r="D24" s="46">
        <v>27</v>
      </c>
      <c r="E24" s="46">
        <f t="shared" si="2"/>
        <v>6105</v>
      </c>
      <c r="F24" s="46">
        <v>5739</v>
      </c>
      <c r="G24" s="46">
        <v>66</v>
      </c>
      <c r="H24" s="46">
        <v>269</v>
      </c>
      <c r="I24" s="46">
        <v>2</v>
      </c>
      <c r="J24" s="48">
        <v>29</v>
      </c>
      <c r="K24" s="48" t="s">
        <v>37</v>
      </c>
    </row>
    <row r="25" spans="1:11" ht="6" customHeight="1" thickBot="1">
      <c r="A25" s="63"/>
      <c r="B25" s="63"/>
      <c r="C25" s="64"/>
      <c r="D25" s="65"/>
      <c r="E25" s="65"/>
      <c r="F25" s="65"/>
      <c r="G25" s="65"/>
      <c r="H25" s="65"/>
      <c r="I25" s="65"/>
      <c r="J25" s="65"/>
      <c r="K25" s="65"/>
    </row>
    <row r="26" spans="1:11" ht="6" customHeight="1">
      <c r="A26" s="41"/>
      <c r="B26" s="41"/>
      <c r="C26" s="41"/>
      <c r="D26" s="41"/>
      <c r="E26" s="41"/>
      <c r="F26" s="41"/>
      <c r="G26" s="41"/>
      <c r="H26" s="41"/>
      <c r="I26" s="41"/>
      <c r="J26" s="41"/>
      <c r="K26" s="41"/>
    </row>
    <row r="27" spans="1:11">
      <c r="A27" s="36" t="s">
        <v>43</v>
      </c>
      <c r="E27" s="66" t="s">
        <v>44</v>
      </c>
      <c r="F27" s="66"/>
      <c r="G27" s="66"/>
      <c r="H27" s="66"/>
      <c r="I27" s="66"/>
      <c r="J27" s="66"/>
      <c r="K27" s="66"/>
    </row>
    <row r="28" spans="1:11">
      <c r="E28" s="66"/>
    </row>
  </sheetData>
  <mergeCells count="5">
    <mergeCell ref="A5:C6"/>
    <mergeCell ref="D5:D6"/>
    <mergeCell ref="E5:E6"/>
    <mergeCell ref="F5:H5"/>
    <mergeCell ref="I5:K5"/>
  </mergeCells>
  <phoneticPr fontId="2"/>
  <printOptions horizontalCentered="1"/>
  <pageMargins left="0.59055118110236227" right="0.59055118110236227" top="0.59055118110236227" bottom="0.59055118110236227" header="0.51181102362204722" footer="0.51181102362204722"/>
  <pageSetup paperSize="9" scale="95"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zoomScaleNormal="100" workbookViewId="0">
      <selection activeCell="A5" sqref="A5:B7"/>
    </sheetView>
  </sheetViews>
  <sheetFormatPr defaultRowHeight="11.25"/>
  <cols>
    <col min="1" max="1" width="1.83203125" customWidth="1"/>
    <col min="2" max="2" width="10.83203125" customWidth="1"/>
    <col min="3" max="11" width="11.33203125" customWidth="1"/>
  </cols>
  <sheetData>
    <row r="1" spans="1:11" ht="14.25">
      <c r="A1" s="35" t="s">
        <v>0</v>
      </c>
      <c r="B1" s="35"/>
    </row>
    <row r="2" spans="1:11" ht="14.25" customHeight="1"/>
    <row r="3" spans="1:11" ht="14.25" customHeight="1">
      <c r="A3" s="35" t="s">
        <v>787</v>
      </c>
    </row>
    <row r="4" spans="1:11" ht="15" thickBot="1">
      <c r="B4" s="35"/>
    </row>
    <row r="5" spans="1:11" ht="12.75" customHeight="1">
      <c r="A5" s="439" t="s">
        <v>14</v>
      </c>
      <c r="B5" s="440"/>
      <c r="C5" s="445" t="s">
        <v>788</v>
      </c>
      <c r="D5" s="445" t="s">
        <v>789</v>
      </c>
      <c r="E5" s="448" t="s">
        <v>736</v>
      </c>
      <c r="F5" s="448"/>
      <c r="G5" s="448"/>
      <c r="H5" s="448"/>
      <c r="I5" s="448"/>
      <c r="J5" s="448"/>
      <c r="K5" s="449" t="s">
        <v>790</v>
      </c>
    </row>
    <row r="6" spans="1:11" ht="12.75" customHeight="1">
      <c r="A6" s="441"/>
      <c r="B6" s="442"/>
      <c r="C6" s="446"/>
      <c r="D6" s="446"/>
      <c r="E6" s="452" t="s">
        <v>791</v>
      </c>
      <c r="F6" s="451" t="s">
        <v>739</v>
      </c>
      <c r="G6" s="453"/>
      <c r="H6" s="451" t="s">
        <v>792</v>
      </c>
      <c r="I6" s="454"/>
      <c r="J6" s="453"/>
      <c r="K6" s="450"/>
    </row>
    <row r="7" spans="1:11" ht="12.75" customHeight="1">
      <c r="A7" s="443"/>
      <c r="B7" s="444"/>
      <c r="C7" s="447"/>
      <c r="D7" s="447"/>
      <c r="E7" s="446"/>
      <c r="F7" s="152" t="s">
        <v>654</v>
      </c>
      <c r="G7" s="152" t="s">
        <v>655</v>
      </c>
      <c r="H7" s="152" t="s">
        <v>746</v>
      </c>
      <c r="I7" s="152" t="s">
        <v>747</v>
      </c>
      <c r="J7" s="388" t="s">
        <v>748</v>
      </c>
      <c r="K7" s="451"/>
    </row>
    <row r="8" spans="1:11" ht="6" customHeight="1">
      <c r="A8" s="112"/>
      <c r="B8" s="377"/>
    </row>
    <row r="9" spans="1:11" s="361" customFormat="1" ht="12.75" customHeight="1">
      <c r="A9" s="433" t="s">
        <v>793</v>
      </c>
      <c r="B9" s="434"/>
      <c r="C9" s="426">
        <v>61</v>
      </c>
      <c r="D9" s="426">
        <v>849</v>
      </c>
      <c r="E9" s="426">
        <v>26916</v>
      </c>
      <c r="F9" s="426">
        <v>13909</v>
      </c>
      <c r="G9" s="426">
        <v>13007</v>
      </c>
      <c r="H9" s="426">
        <v>8911</v>
      </c>
      <c r="I9" s="426">
        <v>8991</v>
      </c>
      <c r="J9" s="426">
        <v>9014</v>
      </c>
      <c r="K9" s="426">
        <v>1653</v>
      </c>
    </row>
    <row r="10" spans="1:11" s="361" customFormat="1" ht="12.75" customHeight="1">
      <c r="A10" s="435" t="s">
        <v>794</v>
      </c>
      <c r="B10" s="436"/>
      <c r="C10" s="426">
        <v>61</v>
      </c>
      <c r="D10" s="426">
        <v>850</v>
      </c>
      <c r="E10" s="426">
        <v>26821</v>
      </c>
      <c r="F10" s="426">
        <v>13847</v>
      </c>
      <c r="G10" s="426">
        <v>12974</v>
      </c>
      <c r="H10" s="426">
        <v>8873</v>
      </c>
      <c r="I10" s="426">
        <v>8933</v>
      </c>
      <c r="J10" s="426">
        <v>9015</v>
      </c>
      <c r="K10" s="426">
        <v>1658</v>
      </c>
    </row>
    <row r="11" spans="1:11" s="361" customFormat="1" ht="12.75" customHeight="1">
      <c r="A11" s="435" t="s">
        <v>795</v>
      </c>
      <c r="B11" s="436"/>
      <c r="C11" s="360">
        <v>60</v>
      </c>
      <c r="D11" s="360">
        <v>856</v>
      </c>
      <c r="E11" s="360">
        <v>26837</v>
      </c>
      <c r="F11" s="360">
        <v>13919</v>
      </c>
      <c r="G11" s="360">
        <v>12918</v>
      </c>
      <c r="H11" s="360">
        <v>8955</v>
      </c>
      <c r="I11" s="360">
        <v>8920</v>
      </c>
      <c r="J11" s="360">
        <v>8962</v>
      </c>
      <c r="K11" s="360">
        <v>1671</v>
      </c>
    </row>
    <row r="12" spans="1:11" s="361" customFormat="1" ht="12.75" customHeight="1">
      <c r="A12" s="435" t="s">
        <v>796</v>
      </c>
      <c r="B12" s="436"/>
      <c r="C12" s="360">
        <v>60</v>
      </c>
      <c r="D12" s="360">
        <v>840</v>
      </c>
      <c r="E12" s="360">
        <v>26569</v>
      </c>
      <c r="F12" s="360">
        <v>13695</v>
      </c>
      <c r="G12" s="360">
        <v>12874</v>
      </c>
      <c r="H12" s="360">
        <v>8641</v>
      </c>
      <c r="I12" s="360">
        <v>8962</v>
      </c>
      <c r="J12" s="360">
        <v>8966</v>
      </c>
      <c r="K12" s="360">
        <v>1668</v>
      </c>
    </row>
    <row r="13" spans="1:11" s="55" customFormat="1" ht="12.75" customHeight="1">
      <c r="A13" s="437" t="s">
        <v>797</v>
      </c>
      <c r="B13" s="455"/>
      <c r="C13" s="175">
        <v>60</v>
      </c>
      <c r="D13" s="175">
        <v>832</v>
      </c>
      <c r="E13" s="175">
        <v>26250</v>
      </c>
      <c r="F13" s="175">
        <v>13527</v>
      </c>
      <c r="G13" s="175">
        <v>12723</v>
      </c>
      <c r="H13" s="175">
        <v>8606</v>
      </c>
      <c r="I13" s="175">
        <v>8665</v>
      </c>
      <c r="J13" s="175">
        <v>8979</v>
      </c>
      <c r="K13" s="175">
        <v>1665</v>
      </c>
    </row>
    <row r="14" spans="1:11" s="361" customFormat="1" ht="16.5" customHeight="1">
      <c r="A14" s="400"/>
      <c r="B14" s="401" t="s">
        <v>798</v>
      </c>
      <c r="C14" s="360">
        <v>11</v>
      </c>
      <c r="D14" s="360">
        <v>144</v>
      </c>
      <c r="E14" s="360">
        <v>4240</v>
      </c>
      <c r="F14" s="360">
        <v>2224</v>
      </c>
      <c r="G14" s="360">
        <v>2016</v>
      </c>
      <c r="H14" s="360">
        <v>1372</v>
      </c>
      <c r="I14" s="360">
        <v>1378</v>
      </c>
      <c r="J14" s="360">
        <v>1490</v>
      </c>
      <c r="K14" s="360">
        <v>290</v>
      </c>
    </row>
    <row r="15" spans="1:11" s="361" customFormat="1" ht="12.75" customHeight="1">
      <c r="A15" s="400"/>
      <c r="B15" s="401" t="s">
        <v>799</v>
      </c>
      <c r="C15" s="360">
        <v>10</v>
      </c>
      <c r="D15" s="360">
        <v>142</v>
      </c>
      <c r="E15" s="360">
        <v>4472</v>
      </c>
      <c r="F15" s="360">
        <v>2243</v>
      </c>
      <c r="G15" s="360">
        <v>2229</v>
      </c>
      <c r="H15" s="360">
        <v>1473</v>
      </c>
      <c r="I15" s="360">
        <v>1469</v>
      </c>
      <c r="J15" s="360">
        <v>1530</v>
      </c>
      <c r="K15" s="360">
        <v>281</v>
      </c>
    </row>
    <row r="16" spans="1:11" s="361" customFormat="1" ht="12.75" customHeight="1">
      <c r="A16" s="400"/>
      <c r="B16" s="401" t="s">
        <v>800</v>
      </c>
      <c r="C16" s="360">
        <v>8</v>
      </c>
      <c r="D16" s="360">
        <v>116</v>
      </c>
      <c r="E16" s="360">
        <v>3850</v>
      </c>
      <c r="F16" s="360">
        <v>1961</v>
      </c>
      <c r="G16" s="360">
        <v>1889</v>
      </c>
      <c r="H16" s="360">
        <v>1287</v>
      </c>
      <c r="I16" s="360">
        <v>1285</v>
      </c>
      <c r="J16" s="360">
        <v>1278</v>
      </c>
      <c r="K16" s="360">
        <v>228</v>
      </c>
    </row>
    <row r="17" spans="1:11" s="361" customFormat="1" ht="16.5" customHeight="1">
      <c r="A17" s="400"/>
      <c r="B17" s="401" t="s">
        <v>801</v>
      </c>
      <c r="C17" s="360">
        <v>10</v>
      </c>
      <c r="D17" s="360">
        <v>128</v>
      </c>
      <c r="E17" s="360">
        <v>3928</v>
      </c>
      <c r="F17" s="360">
        <v>2065</v>
      </c>
      <c r="G17" s="360">
        <v>1863</v>
      </c>
      <c r="H17" s="360">
        <v>1269</v>
      </c>
      <c r="I17" s="360">
        <v>1317</v>
      </c>
      <c r="J17" s="360">
        <v>1342</v>
      </c>
      <c r="K17" s="360">
        <v>258</v>
      </c>
    </row>
    <row r="18" spans="1:11" s="361" customFormat="1" ht="12.75" customHeight="1">
      <c r="A18" s="400"/>
      <c r="B18" s="401" t="s">
        <v>802</v>
      </c>
      <c r="C18" s="360">
        <v>8</v>
      </c>
      <c r="D18" s="360">
        <v>124</v>
      </c>
      <c r="E18" s="360">
        <v>3959</v>
      </c>
      <c r="F18" s="360">
        <v>1978</v>
      </c>
      <c r="G18" s="360">
        <v>1981</v>
      </c>
      <c r="H18" s="360">
        <v>1305</v>
      </c>
      <c r="I18" s="360">
        <v>1305</v>
      </c>
      <c r="J18" s="360">
        <v>1349</v>
      </c>
      <c r="K18" s="360">
        <v>237</v>
      </c>
    </row>
    <row r="19" spans="1:11" s="361" customFormat="1" ht="12.75" customHeight="1">
      <c r="A19" s="400"/>
      <c r="B19" s="401" t="s">
        <v>803</v>
      </c>
      <c r="C19" s="360">
        <v>13</v>
      </c>
      <c r="D19" s="360">
        <v>178</v>
      </c>
      <c r="E19" s="360">
        <v>5801</v>
      </c>
      <c r="F19" s="360">
        <v>3056</v>
      </c>
      <c r="G19" s="360">
        <v>2745</v>
      </c>
      <c r="H19" s="360">
        <v>1900</v>
      </c>
      <c r="I19" s="360">
        <v>1911</v>
      </c>
      <c r="J19" s="360">
        <v>1990</v>
      </c>
      <c r="K19" s="360">
        <v>371</v>
      </c>
    </row>
    <row r="20" spans="1:11" ht="6" customHeight="1" thickBot="1">
      <c r="A20" s="403"/>
      <c r="B20" s="404"/>
      <c r="C20" s="405"/>
      <c r="D20" s="405"/>
      <c r="E20" s="405"/>
      <c r="F20" s="405"/>
      <c r="G20" s="405"/>
      <c r="H20" s="405"/>
      <c r="I20" s="405"/>
      <c r="J20" s="405"/>
      <c r="K20" s="405"/>
    </row>
    <row r="21" spans="1:11" ht="6" customHeight="1"/>
    <row r="22" spans="1:11">
      <c r="A22" t="s">
        <v>657</v>
      </c>
    </row>
    <row r="23" spans="1:11">
      <c r="C23" s="120"/>
      <c r="D23" s="120"/>
      <c r="E23" s="120"/>
      <c r="F23" s="120"/>
      <c r="G23" s="120"/>
      <c r="H23" s="120"/>
      <c r="I23" s="120"/>
      <c r="J23" s="120"/>
      <c r="K23" s="120"/>
    </row>
  </sheetData>
  <mergeCells count="13">
    <mergeCell ref="A5:B7"/>
    <mergeCell ref="C5:C7"/>
    <mergeCell ref="D5:D7"/>
    <mergeCell ref="E5:J5"/>
    <mergeCell ref="K5:K7"/>
    <mergeCell ref="E6:E7"/>
    <mergeCell ref="F6:G6"/>
    <mergeCell ref="H6:J6"/>
    <mergeCell ref="A9:B9"/>
    <mergeCell ref="A10:B10"/>
    <mergeCell ref="A11:B11"/>
    <mergeCell ref="A12:B12"/>
    <mergeCell ref="A13:B13"/>
  </mergeCells>
  <phoneticPr fontId="2"/>
  <pageMargins left="0.59055118110236227" right="0.59055118110236227" top="0.59055118110236227" bottom="0.59055118110236227" header="0.51181102362204722" footer="0.51181102362204722"/>
  <pageSetup paperSize="9" scale="97"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workbookViewId="0">
      <selection activeCell="F19" sqref="F19"/>
    </sheetView>
  </sheetViews>
  <sheetFormatPr defaultColWidth="9" defaultRowHeight="11.25"/>
  <cols>
    <col min="1" max="1" width="5.83203125" style="2" customWidth="1"/>
    <col min="2" max="2" width="3.83203125" style="2" customWidth="1"/>
    <col min="3" max="3" width="7.83203125" style="2" customWidth="1"/>
    <col min="4" max="9" width="14.33203125" style="2" customWidth="1"/>
    <col min="10" max="11" width="10.1640625" style="2" bestFit="1" customWidth="1"/>
    <col min="12" max="16384" width="9" style="2"/>
  </cols>
  <sheetData>
    <row r="1" spans="1:10" ht="14.25">
      <c r="A1" s="1" t="s">
        <v>0</v>
      </c>
      <c r="B1" s="1"/>
      <c r="C1" s="1"/>
    </row>
    <row r="3" spans="1:10" ht="14.25">
      <c r="A3" s="1" t="s">
        <v>28</v>
      </c>
      <c r="B3" s="1"/>
      <c r="C3" s="1"/>
    </row>
    <row r="4" spans="1:10" ht="15" thickBot="1">
      <c r="A4" s="1"/>
      <c r="B4" s="1"/>
      <c r="C4" s="1"/>
    </row>
    <row r="5" spans="1:10">
      <c r="A5" s="631" t="s">
        <v>14</v>
      </c>
      <c r="B5" s="631"/>
      <c r="C5" s="632"/>
      <c r="D5" s="637" t="s">
        <v>3</v>
      </c>
      <c r="E5" s="637" t="s">
        <v>6</v>
      </c>
      <c r="F5" s="637" t="s">
        <v>1</v>
      </c>
      <c r="G5" s="635" t="s">
        <v>7</v>
      </c>
      <c r="H5" s="636"/>
      <c r="I5" s="636"/>
    </row>
    <row r="6" spans="1:10">
      <c r="A6" s="633"/>
      <c r="B6" s="633"/>
      <c r="C6" s="634"/>
      <c r="D6" s="638"/>
      <c r="E6" s="638"/>
      <c r="F6" s="638"/>
      <c r="G6" s="3" t="s">
        <v>5</v>
      </c>
      <c r="H6" s="3" t="s">
        <v>2</v>
      </c>
      <c r="I6" s="4" t="s">
        <v>4</v>
      </c>
    </row>
    <row r="7" spans="1:10" ht="6" customHeight="1">
      <c r="A7" s="5"/>
      <c r="B7" s="6"/>
      <c r="C7" s="7"/>
      <c r="D7" s="8"/>
      <c r="E7" s="8"/>
      <c r="F7" s="8"/>
      <c r="G7" s="8"/>
      <c r="H7" s="8"/>
      <c r="I7" s="8"/>
    </row>
    <row r="8" spans="1:10" s="12" customFormat="1" ht="13.5" customHeight="1">
      <c r="A8" s="9" t="s">
        <v>13</v>
      </c>
      <c r="B8" s="9">
        <v>24</v>
      </c>
      <c r="C8" s="10" t="s">
        <v>9</v>
      </c>
      <c r="D8" s="11">
        <v>312</v>
      </c>
      <c r="E8" s="11">
        <v>193443</v>
      </c>
      <c r="F8" s="11">
        <v>182860</v>
      </c>
      <c r="G8" s="11">
        <v>5193</v>
      </c>
      <c r="H8" s="11">
        <v>602</v>
      </c>
      <c r="I8" s="11">
        <v>4788</v>
      </c>
    </row>
    <row r="9" spans="1:10" s="12" customFormat="1" ht="13.5" customHeight="1">
      <c r="A9" s="9"/>
      <c r="B9" s="9">
        <v>25</v>
      </c>
      <c r="C9" s="10"/>
      <c r="D9" s="11">
        <v>310</v>
      </c>
      <c r="E9" s="11">
        <v>184058.6</v>
      </c>
      <c r="F9" s="11">
        <v>175090.6</v>
      </c>
      <c r="G9" s="11">
        <v>2293</v>
      </c>
      <c r="H9" s="11">
        <v>384</v>
      </c>
      <c r="I9" s="11">
        <v>6291</v>
      </c>
    </row>
    <row r="10" spans="1:10" s="12" customFormat="1" ht="13.5" customHeight="1">
      <c r="A10" s="13"/>
      <c r="B10" s="9">
        <v>26</v>
      </c>
      <c r="C10" s="14"/>
      <c r="D10" s="11">
        <v>312</v>
      </c>
      <c r="E10" s="11">
        <v>142635</v>
      </c>
      <c r="F10" s="11">
        <v>134236</v>
      </c>
      <c r="G10" s="11">
        <v>2112</v>
      </c>
      <c r="H10" s="11">
        <v>302</v>
      </c>
      <c r="I10" s="11">
        <v>5985</v>
      </c>
    </row>
    <row r="11" spans="1:10" s="12" customFormat="1" ht="13.5" customHeight="1">
      <c r="A11" s="13"/>
      <c r="B11" s="9">
        <v>27</v>
      </c>
      <c r="C11" s="14"/>
      <c r="D11" s="11">
        <v>309</v>
      </c>
      <c r="E11" s="11">
        <v>143954</v>
      </c>
      <c r="F11" s="11">
        <v>135901</v>
      </c>
      <c r="G11" s="11">
        <v>2243</v>
      </c>
      <c r="H11" s="11">
        <v>211</v>
      </c>
      <c r="I11" s="11">
        <v>5599</v>
      </c>
    </row>
    <row r="12" spans="1:10" s="20" customFormat="1" ht="13.5" customHeight="1">
      <c r="A12" s="15"/>
      <c r="B12" s="16">
        <v>28</v>
      </c>
      <c r="C12" s="17"/>
      <c r="D12" s="18">
        <v>306</v>
      </c>
      <c r="E12" s="18">
        <v>166596</v>
      </c>
      <c r="F12" s="18">
        <v>156856</v>
      </c>
      <c r="G12" s="18">
        <v>2660</v>
      </c>
      <c r="H12" s="18">
        <v>422</v>
      </c>
      <c r="I12" s="18">
        <v>6658</v>
      </c>
      <c r="J12" s="19"/>
    </row>
    <row r="13" spans="1:10" s="12" customFormat="1" ht="18" customHeight="1">
      <c r="A13" s="21"/>
      <c r="B13" s="21"/>
      <c r="C13" s="10" t="s">
        <v>15</v>
      </c>
      <c r="D13" s="11">
        <v>26</v>
      </c>
      <c r="E13" s="11">
        <v>9711</v>
      </c>
      <c r="F13" s="22">
        <v>9385</v>
      </c>
      <c r="G13" s="11">
        <v>57</v>
      </c>
      <c r="H13" s="22" t="s">
        <v>26</v>
      </c>
      <c r="I13" s="11">
        <v>269</v>
      </c>
    </row>
    <row r="14" spans="1:10" s="12" customFormat="1" ht="13.5" customHeight="1">
      <c r="A14" s="23"/>
      <c r="B14" s="23"/>
      <c r="C14" s="24" t="s">
        <v>16</v>
      </c>
      <c r="D14" s="11">
        <v>26</v>
      </c>
      <c r="E14" s="11">
        <v>11990</v>
      </c>
      <c r="F14" s="22">
        <v>10632</v>
      </c>
      <c r="G14" s="11">
        <v>480</v>
      </c>
      <c r="H14" s="22">
        <v>100</v>
      </c>
      <c r="I14" s="11">
        <v>778</v>
      </c>
    </row>
    <row r="15" spans="1:10" s="12" customFormat="1" ht="13.5" customHeight="1">
      <c r="A15" s="23"/>
      <c r="B15" s="23"/>
      <c r="C15" s="24" t="s">
        <v>17</v>
      </c>
      <c r="D15" s="11">
        <v>26</v>
      </c>
      <c r="E15" s="11">
        <v>8149</v>
      </c>
      <c r="F15" s="22">
        <v>7493</v>
      </c>
      <c r="G15" s="11">
        <v>147</v>
      </c>
      <c r="H15" s="22">
        <v>33</v>
      </c>
      <c r="I15" s="11">
        <v>476</v>
      </c>
    </row>
    <row r="16" spans="1:10" s="12" customFormat="1" ht="13.5" customHeight="1">
      <c r="A16" s="23"/>
      <c r="B16" s="23"/>
      <c r="C16" s="24" t="s">
        <v>18</v>
      </c>
      <c r="D16" s="11">
        <v>31</v>
      </c>
      <c r="E16" s="11">
        <v>20846</v>
      </c>
      <c r="F16" s="22">
        <v>20394</v>
      </c>
      <c r="G16" s="11">
        <v>259</v>
      </c>
      <c r="H16" s="22">
        <v>35</v>
      </c>
      <c r="I16" s="11">
        <v>158</v>
      </c>
    </row>
    <row r="17" spans="1:13" s="12" customFormat="1" ht="13.5" customHeight="1">
      <c r="A17" s="23"/>
      <c r="B17" s="23"/>
      <c r="C17" s="24" t="s">
        <v>19</v>
      </c>
      <c r="D17" s="11">
        <v>31</v>
      </c>
      <c r="E17" s="11">
        <v>31490</v>
      </c>
      <c r="F17" s="22">
        <v>31295</v>
      </c>
      <c r="G17" s="11">
        <v>128</v>
      </c>
      <c r="H17" s="22" t="s">
        <v>27</v>
      </c>
      <c r="I17" s="11">
        <v>67</v>
      </c>
    </row>
    <row r="18" spans="1:13" s="12" customFormat="1" ht="13.5" customHeight="1">
      <c r="A18" s="23"/>
      <c r="B18" s="23"/>
      <c r="C18" s="24" t="s">
        <v>20</v>
      </c>
      <c r="D18" s="11">
        <v>23</v>
      </c>
      <c r="E18" s="11">
        <v>16237</v>
      </c>
      <c r="F18" s="22">
        <v>15557</v>
      </c>
      <c r="G18" s="11">
        <v>185</v>
      </c>
      <c r="H18" s="22">
        <v>21</v>
      </c>
      <c r="I18" s="11">
        <v>474</v>
      </c>
    </row>
    <row r="19" spans="1:13" s="12" customFormat="1" ht="18" customHeight="1">
      <c r="A19" s="23"/>
      <c r="B19" s="23"/>
      <c r="C19" s="24" t="s">
        <v>10</v>
      </c>
      <c r="D19" s="11">
        <v>20</v>
      </c>
      <c r="E19" s="11">
        <v>8737</v>
      </c>
      <c r="F19" s="22">
        <v>7475</v>
      </c>
      <c r="G19" s="11">
        <v>312</v>
      </c>
      <c r="H19" s="22">
        <v>38</v>
      </c>
      <c r="I19" s="11">
        <v>912</v>
      </c>
    </row>
    <row r="20" spans="1:13" s="12" customFormat="1" ht="13.5" customHeight="1">
      <c r="A20" s="23"/>
      <c r="B20" s="23"/>
      <c r="C20" s="24" t="s">
        <v>11</v>
      </c>
      <c r="D20" s="11">
        <v>26</v>
      </c>
      <c r="E20" s="11">
        <v>14398</v>
      </c>
      <c r="F20" s="22">
        <v>12900</v>
      </c>
      <c r="G20" s="11">
        <v>291</v>
      </c>
      <c r="H20" s="22">
        <v>30</v>
      </c>
      <c r="I20" s="11">
        <v>1177</v>
      </c>
    </row>
    <row r="21" spans="1:13" s="12" customFormat="1" ht="13.5" customHeight="1">
      <c r="A21" s="23"/>
      <c r="B21" s="23"/>
      <c r="C21" s="24" t="s">
        <v>12</v>
      </c>
      <c r="D21" s="11">
        <v>23</v>
      </c>
      <c r="E21" s="11">
        <v>10946</v>
      </c>
      <c r="F21" s="22">
        <v>10071</v>
      </c>
      <c r="G21" s="11">
        <v>228</v>
      </c>
      <c r="H21" s="22">
        <v>87</v>
      </c>
      <c r="I21" s="11">
        <v>560</v>
      </c>
    </row>
    <row r="22" spans="1:13" s="12" customFormat="1" ht="13.5" customHeight="1">
      <c r="A22" s="25"/>
      <c r="B22" s="9">
        <v>29</v>
      </c>
      <c r="C22" s="26" t="s">
        <v>21</v>
      </c>
      <c r="D22" s="11">
        <v>23</v>
      </c>
      <c r="E22" s="11">
        <v>12278</v>
      </c>
      <c r="F22" s="22">
        <v>11254</v>
      </c>
      <c r="G22" s="11">
        <v>231</v>
      </c>
      <c r="H22" s="22">
        <v>57</v>
      </c>
      <c r="I22" s="11">
        <v>736</v>
      </c>
    </row>
    <row r="23" spans="1:13" s="12" customFormat="1" ht="13.5" customHeight="1">
      <c r="A23" s="27"/>
      <c r="B23" s="27"/>
      <c r="C23" s="28" t="s">
        <v>22</v>
      </c>
      <c r="D23" s="11">
        <v>24</v>
      </c>
      <c r="E23" s="11">
        <v>11203</v>
      </c>
      <c r="F23" s="22">
        <v>10254</v>
      </c>
      <c r="G23" s="11">
        <v>264</v>
      </c>
      <c r="H23" s="22">
        <v>20</v>
      </c>
      <c r="I23" s="11">
        <v>665</v>
      </c>
    </row>
    <row r="24" spans="1:13" s="12" customFormat="1" ht="13.5" customHeight="1">
      <c r="A24" s="27"/>
      <c r="B24" s="27"/>
      <c r="C24" s="28" t="s">
        <v>23</v>
      </c>
      <c r="D24" s="11">
        <v>27</v>
      </c>
      <c r="E24" s="11">
        <v>10611</v>
      </c>
      <c r="F24" s="22">
        <v>10146</v>
      </c>
      <c r="G24" s="11">
        <v>78</v>
      </c>
      <c r="H24" s="22">
        <v>1</v>
      </c>
      <c r="I24" s="11">
        <v>386</v>
      </c>
    </row>
    <row r="25" spans="1:13" ht="6" customHeight="1" thickBot="1">
      <c r="A25" s="29"/>
      <c r="B25" s="29"/>
      <c r="C25" s="30"/>
      <c r="D25" s="31"/>
      <c r="E25" s="31"/>
      <c r="F25" s="31"/>
      <c r="G25" s="31"/>
      <c r="H25" s="31"/>
      <c r="I25" s="31"/>
    </row>
    <row r="26" spans="1:13" ht="6" customHeight="1">
      <c r="A26" s="32"/>
      <c r="B26" s="32"/>
      <c r="C26" s="32"/>
      <c r="D26" s="33"/>
      <c r="E26" s="33"/>
      <c r="F26" s="33"/>
      <c r="G26" s="33"/>
      <c r="H26" s="33"/>
      <c r="I26" s="33"/>
    </row>
    <row r="27" spans="1:13">
      <c r="A27" s="2" t="s">
        <v>8</v>
      </c>
    </row>
    <row r="28" spans="1:13">
      <c r="C28" s="2" t="s">
        <v>24</v>
      </c>
      <c r="E28" s="33"/>
    </row>
    <row r="29" spans="1:13">
      <c r="C29" s="2" t="s">
        <v>25</v>
      </c>
      <c r="F29" s="34"/>
      <c r="G29" s="34"/>
      <c r="H29" s="34"/>
      <c r="I29" s="34"/>
    </row>
    <row r="30" spans="1:13">
      <c r="A30" s="34"/>
    </row>
    <row r="31" spans="1:13">
      <c r="A31" s="34"/>
      <c r="E31" s="34"/>
      <c r="M31" s="22"/>
    </row>
    <row r="32" spans="1:13">
      <c r="M32" s="33"/>
    </row>
  </sheetData>
  <mergeCells count="5">
    <mergeCell ref="A5:C6"/>
    <mergeCell ref="G5:I5"/>
    <mergeCell ref="D5:D6"/>
    <mergeCell ref="E5:E6"/>
    <mergeCell ref="F5:F6"/>
  </mergeCells>
  <phoneticPr fontId="2"/>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zoomScaleNormal="100" workbookViewId="0">
      <selection activeCell="A4" sqref="A4"/>
    </sheetView>
  </sheetViews>
  <sheetFormatPr defaultRowHeight="11.25"/>
  <cols>
    <col min="1" max="1" width="1.83203125" customWidth="1"/>
    <col min="2" max="2" width="9.33203125" customWidth="1"/>
    <col min="11" max="12" width="9.33203125" style="293"/>
    <col min="13" max="13" width="14.5" bestFit="1" customWidth="1"/>
  </cols>
  <sheetData>
    <row r="1" spans="1:13" ht="14.25">
      <c r="B1" s="35" t="s">
        <v>0</v>
      </c>
    </row>
    <row r="2" spans="1:13" ht="14.25" customHeight="1"/>
    <row r="3" spans="1:13" ht="14.25" customHeight="1">
      <c r="A3" s="35" t="s">
        <v>771</v>
      </c>
    </row>
    <row r="4" spans="1:13" ht="14.25" customHeight="1" thickBot="1"/>
    <row r="5" spans="1:13" ht="15" customHeight="1">
      <c r="A5" s="439" t="s">
        <v>14</v>
      </c>
      <c r="B5" s="458"/>
      <c r="C5" s="464" t="s">
        <v>772</v>
      </c>
      <c r="D5" s="465"/>
      <c r="E5" s="464" t="s">
        <v>773</v>
      </c>
      <c r="F5" s="465"/>
      <c r="G5" s="464" t="s">
        <v>774</v>
      </c>
      <c r="H5" s="465"/>
      <c r="I5" s="464" t="s">
        <v>775</v>
      </c>
      <c r="J5" s="465"/>
      <c r="K5" s="464" t="s">
        <v>776</v>
      </c>
      <c r="L5" s="466"/>
      <c r="M5" s="112"/>
    </row>
    <row r="6" spans="1:13" ht="22.5">
      <c r="A6" s="459"/>
      <c r="B6" s="460"/>
      <c r="C6" s="152" t="s">
        <v>777</v>
      </c>
      <c r="D6" s="315" t="s">
        <v>778</v>
      </c>
      <c r="E6" s="152" t="s">
        <v>777</v>
      </c>
      <c r="F6" s="315" t="s">
        <v>778</v>
      </c>
      <c r="G6" s="152" t="s">
        <v>777</v>
      </c>
      <c r="H6" s="315" t="s">
        <v>778</v>
      </c>
      <c r="I6" s="152" t="s">
        <v>777</v>
      </c>
      <c r="J6" s="315" t="s">
        <v>778</v>
      </c>
      <c r="K6" s="313" t="s">
        <v>777</v>
      </c>
      <c r="L6" s="413" t="s">
        <v>778</v>
      </c>
    </row>
    <row r="7" spans="1:13" ht="6" customHeight="1">
      <c r="B7" s="113"/>
      <c r="K7" s="75"/>
      <c r="L7" s="75"/>
    </row>
    <row r="8" spans="1:13" s="361" customFormat="1" ht="15" customHeight="1">
      <c r="A8" s="456" t="s">
        <v>368</v>
      </c>
      <c r="B8" s="457"/>
      <c r="C8" s="414">
        <v>849</v>
      </c>
      <c r="D8" s="415">
        <v>100</v>
      </c>
      <c r="E8" s="414">
        <v>850</v>
      </c>
      <c r="F8" s="415">
        <v>100</v>
      </c>
      <c r="G8" s="414">
        <v>856</v>
      </c>
      <c r="H8" s="415">
        <v>100</v>
      </c>
      <c r="I8" s="414" ph="1">
        <v>840</v>
      </c>
      <c r="J8" s="415" ph="1">
        <v>100</v>
      </c>
      <c r="K8" s="416" ph="1">
        <v>832</v>
      </c>
      <c r="L8" s="415">
        <v>100</v>
      </c>
    </row>
    <row r="9" spans="1:13" s="361" customFormat="1" ht="18.75" customHeight="1">
      <c r="B9" s="123" t="s">
        <v>779</v>
      </c>
      <c r="C9" s="414">
        <v>69</v>
      </c>
      <c r="D9" s="415" ph="1">
        <v>8.1272084805653702</v>
      </c>
      <c r="E9" s="414">
        <v>73</v>
      </c>
      <c r="F9" s="415" ph="1">
        <v>8.5882352941176467</v>
      </c>
      <c r="G9" s="414">
        <v>83</v>
      </c>
      <c r="H9" s="415" ph="1">
        <v>9.6962616822429908</v>
      </c>
      <c r="I9" s="414" ph="1">
        <v>78</v>
      </c>
      <c r="J9" s="415" ph="1">
        <v>9.2857142857142865</v>
      </c>
      <c r="K9" s="117" ph="1">
        <v>79</v>
      </c>
      <c r="L9" s="415">
        <v>9.4951923076923066</v>
      </c>
      <c r="M9" s="417"/>
    </row>
    <row r="10" spans="1:13" s="361" customFormat="1" ht="12.75" customHeight="1">
      <c r="B10" s="123" t="s">
        <v>780</v>
      </c>
      <c r="C10" s="414">
        <v>3</v>
      </c>
      <c r="D10" s="415" ph="1">
        <v>0.35335689045936397</v>
      </c>
      <c r="E10" s="414" t="s">
        <v>37</v>
      </c>
      <c r="F10" s="415" t="s" ph="1">
        <v>37</v>
      </c>
      <c r="G10" s="414">
        <v>2</v>
      </c>
      <c r="H10" s="415" ph="1">
        <v>0.23364485981308408</v>
      </c>
      <c r="I10" s="414" ph="1">
        <v>6</v>
      </c>
      <c r="J10" s="415" ph="1">
        <v>0.7142857142857143</v>
      </c>
      <c r="K10" s="153">
        <v>7</v>
      </c>
      <c r="L10" s="415">
        <v>0.84134615384615385</v>
      </c>
    </row>
    <row r="11" spans="1:13" s="361" customFormat="1" ht="12.75" customHeight="1">
      <c r="B11" s="123" t="s">
        <v>781</v>
      </c>
      <c r="C11" s="414">
        <v>24</v>
      </c>
      <c r="D11" s="415" ph="1">
        <v>2.8268551236749118</v>
      </c>
      <c r="E11" s="414">
        <v>25</v>
      </c>
      <c r="F11" s="415" ph="1">
        <v>2.9411764705882351</v>
      </c>
      <c r="G11" s="414">
        <v>19</v>
      </c>
      <c r="H11" s="415" ph="1">
        <v>2.2196261682242988</v>
      </c>
      <c r="I11" s="414" ph="1">
        <v>24</v>
      </c>
      <c r="J11" s="415" ph="1">
        <v>2.8571428571428572</v>
      </c>
      <c r="K11" s="117" ph="1">
        <v>21</v>
      </c>
      <c r="L11" s="415">
        <v>2.5240384615384617</v>
      </c>
      <c r="M11" s="417"/>
    </row>
    <row r="12" spans="1:13" s="361" customFormat="1" ht="12.75" customHeight="1">
      <c r="B12" s="123" t="s">
        <v>782</v>
      </c>
      <c r="C12" s="414">
        <v>94</v>
      </c>
      <c r="D12" s="415" ph="1">
        <v>11.071849234393403</v>
      </c>
      <c r="E12" s="414">
        <v>76</v>
      </c>
      <c r="F12" s="415" ph="1">
        <v>8.9411764705882355</v>
      </c>
      <c r="G12" s="414">
        <v>81</v>
      </c>
      <c r="H12" s="415" ph="1">
        <v>9.4626168224299061</v>
      </c>
      <c r="I12" s="414" ph="1">
        <v>66</v>
      </c>
      <c r="J12" s="415" ph="1">
        <v>7.8571428571428568</v>
      </c>
      <c r="K12" s="117" ph="1">
        <v>57</v>
      </c>
      <c r="L12" s="415">
        <v>6.8509615384615392</v>
      </c>
      <c r="M12" s="417"/>
    </row>
    <row r="13" spans="1:13" s="361" customFormat="1" ht="12.75" customHeight="1">
      <c r="B13" s="123" t="s">
        <v>783</v>
      </c>
      <c r="C13" s="358">
        <v>357</v>
      </c>
      <c r="D13" s="415" ph="1">
        <v>42.049469964664311</v>
      </c>
      <c r="E13" s="358">
        <v>372</v>
      </c>
      <c r="F13" s="415" ph="1">
        <v>43.764705882352942</v>
      </c>
      <c r="G13" s="358">
        <v>351</v>
      </c>
      <c r="H13" s="415" ph="1">
        <v>41.004672897196258</v>
      </c>
      <c r="I13" s="358" ph="1">
        <v>319</v>
      </c>
      <c r="J13" s="415" ph="1">
        <v>37.976190476190474</v>
      </c>
      <c r="K13" s="153" ph="1">
        <v>345</v>
      </c>
      <c r="L13" s="415">
        <v>41.466346153846153</v>
      </c>
      <c r="M13" s="417"/>
    </row>
    <row r="14" spans="1:13" s="361" customFormat="1" ht="18" customHeight="1">
      <c r="B14" s="123" t="s">
        <v>784</v>
      </c>
      <c r="C14" s="358">
        <v>294</v>
      </c>
      <c r="D14" s="415" ph="1">
        <v>34.628975265017672</v>
      </c>
      <c r="E14" s="358">
        <v>300</v>
      </c>
      <c r="F14" s="415" ph="1">
        <v>35.294117647058826</v>
      </c>
      <c r="G14" s="358">
        <v>320</v>
      </c>
      <c r="H14" s="415" ph="1">
        <v>37.383177570093459</v>
      </c>
      <c r="I14" s="358" ph="1">
        <v>347</v>
      </c>
      <c r="J14" s="415" ph="1">
        <v>41.30952380952381</v>
      </c>
      <c r="K14" s="153" ph="1">
        <v>323</v>
      </c>
      <c r="L14" s="415">
        <v>38.822115384615387</v>
      </c>
      <c r="M14" s="417"/>
    </row>
    <row r="15" spans="1:13" s="361" customFormat="1" ht="12.75" customHeight="1">
      <c r="B15" s="123" t="s">
        <v>785</v>
      </c>
      <c r="C15" s="358">
        <v>8</v>
      </c>
      <c r="D15" s="415" ph="1">
        <v>0.94228504122497048</v>
      </c>
      <c r="E15" s="358">
        <v>4</v>
      </c>
      <c r="F15" s="415" ph="1">
        <v>0.47058823529411759</v>
      </c>
      <c r="G15" s="358" t="s">
        <v>37</v>
      </c>
      <c r="H15" s="415" t="s" ph="1">
        <v>37</v>
      </c>
      <c r="I15" s="358" t="s" ph="1">
        <v>37</v>
      </c>
      <c r="J15" s="415" t="s" ph="1">
        <v>37</v>
      </c>
      <c r="K15" s="418" t="s" ph="1">
        <v>37</v>
      </c>
      <c r="L15" s="415" t="s" ph="1">
        <v>37</v>
      </c>
      <c r="M15" s="417"/>
    </row>
    <row r="16" spans="1:13" s="361" customFormat="1" ht="12.75" customHeight="1">
      <c r="B16" s="123" t="s">
        <v>786</v>
      </c>
      <c r="C16" s="358" t="s">
        <v>37</v>
      </c>
      <c r="D16" s="419" t="s">
        <v>37</v>
      </c>
      <c r="E16" s="358" t="s">
        <v>37</v>
      </c>
      <c r="F16" s="420" t="s">
        <v>37</v>
      </c>
      <c r="G16" s="358" t="s">
        <v>37</v>
      </c>
      <c r="H16" s="420" t="s">
        <v>37</v>
      </c>
      <c r="I16" s="420" t="s">
        <v>37</v>
      </c>
      <c r="J16" s="420" t="s">
        <v>37</v>
      </c>
      <c r="K16" s="418" t="s">
        <v>37</v>
      </c>
      <c r="L16" s="420" t="s">
        <v>37</v>
      </c>
    </row>
    <row r="17" spans="1:12" ht="6" customHeight="1" thickBot="1">
      <c r="A17" s="156"/>
      <c r="B17" s="421"/>
      <c r="C17" s="422"/>
      <c r="D17" s="423"/>
      <c r="E17" s="422"/>
      <c r="F17" s="424"/>
      <c r="G17" s="422"/>
      <c r="H17" s="423"/>
      <c r="I17" s="422"/>
      <c r="J17" s="423"/>
      <c r="K17" s="425"/>
      <c r="L17" s="425"/>
    </row>
    <row r="18" spans="1:12" ht="6" customHeight="1"/>
    <row r="19" spans="1:12">
      <c r="B19" t="s">
        <v>657</v>
      </c>
    </row>
    <row r="22" spans="1:12">
      <c r="K22"/>
    </row>
    <row r="23" spans="1:12">
      <c r="K23"/>
    </row>
    <row r="24" spans="1:12">
      <c r="K24"/>
    </row>
    <row r="25" spans="1:12">
      <c r="K25"/>
    </row>
    <row r="26" spans="1:12">
      <c r="K26"/>
    </row>
  </sheetData>
  <mergeCells count="7">
    <mergeCell ref="I5:J5"/>
    <mergeCell ref="K5:L5"/>
    <mergeCell ref="A8:B8"/>
    <mergeCell ref="A5:B6"/>
    <mergeCell ref="C5:D5"/>
    <mergeCell ref="E5:F5"/>
    <mergeCell ref="G5:H5"/>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Normal="100" workbookViewId="0">
      <selection activeCell="A4" sqref="A4"/>
    </sheetView>
  </sheetViews>
  <sheetFormatPr defaultRowHeight="11.25"/>
  <cols>
    <col min="1" max="1" width="5.33203125" customWidth="1"/>
    <col min="2" max="2" width="3.83203125" customWidth="1"/>
    <col min="3" max="3" width="5.33203125" customWidth="1"/>
    <col min="4" max="11" width="12.83203125" customWidth="1"/>
  </cols>
  <sheetData>
    <row r="1" spans="1:11" ht="14.25">
      <c r="A1" s="35" t="s">
        <v>0</v>
      </c>
      <c r="B1" s="35"/>
      <c r="C1" s="35"/>
    </row>
    <row r="2" spans="1:11" ht="14.25" customHeight="1"/>
    <row r="3" spans="1:11" ht="14.25" customHeight="1">
      <c r="A3" s="35" t="s">
        <v>761</v>
      </c>
    </row>
    <row r="4" spans="1:11" ht="15" thickBot="1">
      <c r="B4" s="35"/>
      <c r="C4" s="35"/>
    </row>
    <row r="5" spans="1:11" ht="56.25">
      <c r="A5" s="448" t="s">
        <v>14</v>
      </c>
      <c r="B5" s="448"/>
      <c r="C5" s="467"/>
      <c r="D5" s="406" t="s">
        <v>762</v>
      </c>
      <c r="E5" s="407" t="s">
        <v>763</v>
      </c>
      <c r="F5" s="407" t="s">
        <v>764</v>
      </c>
      <c r="G5" s="407" t="s">
        <v>765</v>
      </c>
      <c r="H5" s="407" t="s">
        <v>766</v>
      </c>
      <c r="I5" s="110" t="s">
        <v>767</v>
      </c>
      <c r="J5" s="408" t="s">
        <v>768</v>
      </c>
      <c r="K5" s="409" t="s">
        <v>769</v>
      </c>
    </row>
    <row r="6" spans="1:11" ht="6" customHeight="1">
      <c r="A6" s="112"/>
      <c r="B6" s="376"/>
      <c r="C6" s="377"/>
    </row>
    <row r="7" spans="1:11" ht="15" customHeight="1">
      <c r="A7" s="358" t="s">
        <v>656</v>
      </c>
      <c r="B7" s="359">
        <v>24</v>
      </c>
      <c r="C7" s="118" t="s">
        <v>9</v>
      </c>
      <c r="D7" s="381">
        <v>8629</v>
      </c>
      <c r="E7" s="381">
        <v>8520</v>
      </c>
      <c r="F7" s="380">
        <v>18</v>
      </c>
      <c r="G7" s="380">
        <v>5</v>
      </c>
      <c r="H7" s="380">
        <v>6</v>
      </c>
      <c r="I7" s="380">
        <v>19</v>
      </c>
      <c r="J7" s="380">
        <v>61</v>
      </c>
      <c r="K7" s="358">
        <v>1</v>
      </c>
    </row>
    <row r="8" spans="1:11" ht="15" customHeight="1">
      <c r="A8" s="358"/>
      <c r="B8" s="359">
        <v>25</v>
      </c>
      <c r="C8" s="118"/>
      <c r="D8" s="381">
        <v>9013</v>
      </c>
      <c r="E8" s="381">
        <v>8903</v>
      </c>
      <c r="F8" s="380">
        <v>13</v>
      </c>
      <c r="G8" s="380">
        <v>5</v>
      </c>
      <c r="H8" s="380">
        <v>2</v>
      </c>
      <c r="I8" s="380">
        <v>17</v>
      </c>
      <c r="J8" s="380">
        <v>73</v>
      </c>
      <c r="K8" s="358">
        <v>2</v>
      </c>
    </row>
    <row r="9" spans="1:11" ht="15" customHeight="1">
      <c r="A9" s="359"/>
      <c r="B9" s="359">
        <v>26</v>
      </c>
      <c r="C9" s="114"/>
      <c r="D9" s="381">
        <v>9013</v>
      </c>
      <c r="E9" s="381">
        <v>8903</v>
      </c>
      <c r="F9" s="380">
        <v>11</v>
      </c>
      <c r="G9" s="380">
        <v>13</v>
      </c>
      <c r="H9" s="380">
        <v>1</v>
      </c>
      <c r="I9" s="380">
        <v>25</v>
      </c>
      <c r="J9" s="380">
        <v>60</v>
      </c>
      <c r="K9" s="358" t="s">
        <v>37</v>
      </c>
    </row>
    <row r="10" spans="1:11" ht="15" customHeight="1">
      <c r="A10" s="359"/>
      <c r="B10" s="359">
        <v>27</v>
      </c>
      <c r="C10" s="114"/>
      <c r="D10" s="381">
        <v>8962</v>
      </c>
      <c r="E10" s="381">
        <v>8863</v>
      </c>
      <c r="F10" s="380">
        <v>14</v>
      </c>
      <c r="G10" s="380">
        <v>3</v>
      </c>
      <c r="H10" s="380">
        <v>6</v>
      </c>
      <c r="I10" s="380">
        <v>18</v>
      </c>
      <c r="J10" s="380">
        <v>58</v>
      </c>
      <c r="K10" s="358" t="s">
        <v>37</v>
      </c>
    </row>
    <row r="11" spans="1:11" s="75" customFormat="1" ht="15" customHeight="1">
      <c r="A11" s="382"/>
      <c r="B11" s="410">
        <v>28</v>
      </c>
      <c r="C11" s="383"/>
      <c r="D11" s="74">
        <v>8962</v>
      </c>
      <c r="E11" s="74">
        <v>8857</v>
      </c>
      <c r="F11" s="74">
        <v>12</v>
      </c>
      <c r="G11" s="74">
        <v>6</v>
      </c>
      <c r="H11" s="74">
        <v>1</v>
      </c>
      <c r="I11" s="74">
        <v>20</v>
      </c>
      <c r="J11" s="74">
        <v>66</v>
      </c>
      <c r="K11" s="411">
        <v>1</v>
      </c>
    </row>
    <row r="12" spans="1:11" s="75" customFormat="1" ht="6" customHeight="1" thickBot="1">
      <c r="A12" s="366"/>
      <c r="B12" s="366"/>
      <c r="C12" s="367"/>
      <c r="D12" s="385"/>
      <c r="E12" s="385"/>
      <c r="F12" s="384"/>
      <c r="G12" s="384"/>
      <c r="H12" s="384"/>
      <c r="I12" s="384"/>
      <c r="J12" s="384"/>
      <c r="K12" s="412"/>
    </row>
    <row r="13" spans="1:11" ht="6" customHeight="1"/>
    <row r="14" spans="1:11">
      <c r="A14" t="s">
        <v>770</v>
      </c>
      <c r="B14" s="398"/>
      <c r="C14" s="398"/>
    </row>
  </sheetData>
  <mergeCells count="1">
    <mergeCell ref="A5:C5"/>
  </mergeCells>
  <phoneticPr fontId="2"/>
  <pageMargins left="0.59055118110236227" right="0.59055118110236227" top="0.59055118110236227" bottom="0.59055118110236227" header="0.51181102362204722" footer="0.51181102362204722"/>
  <pageSetup paperSize="9" scale="8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zoomScaleNormal="100" workbookViewId="0">
      <selection activeCell="F19" sqref="F19"/>
    </sheetView>
  </sheetViews>
  <sheetFormatPr defaultRowHeight="11.25"/>
  <cols>
    <col min="1" max="1" width="1.83203125" customWidth="1"/>
    <col min="2" max="2" width="10.83203125" customWidth="1"/>
    <col min="3" max="14" width="9.5" customWidth="1"/>
  </cols>
  <sheetData>
    <row r="1" spans="1:14" ht="14.25">
      <c r="A1" s="35" t="s">
        <v>0</v>
      </c>
      <c r="B1" s="35"/>
    </row>
    <row r="2" spans="1:14" ht="14.25" customHeight="1"/>
    <row r="3" spans="1:14" ht="14.25" customHeight="1">
      <c r="A3" s="35" t="s">
        <v>734</v>
      </c>
    </row>
    <row r="4" spans="1:14" ht="15" thickBot="1">
      <c r="B4" s="35"/>
    </row>
    <row r="5" spans="1:14" ht="12.75" customHeight="1">
      <c r="A5" s="439" t="s">
        <v>14</v>
      </c>
      <c r="B5" s="440"/>
      <c r="C5" s="445" t="s">
        <v>735</v>
      </c>
      <c r="D5" s="448" t="s">
        <v>736</v>
      </c>
      <c r="E5" s="448"/>
      <c r="F5" s="448"/>
      <c r="G5" s="448"/>
      <c r="H5" s="448"/>
      <c r="I5" s="448"/>
      <c r="J5" s="448"/>
      <c r="K5" s="448"/>
      <c r="L5" s="448"/>
      <c r="M5" s="448"/>
      <c r="N5" s="449" t="s">
        <v>737</v>
      </c>
    </row>
    <row r="6" spans="1:14" ht="12.75" customHeight="1">
      <c r="A6" s="441"/>
      <c r="B6" s="442"/>
      <c r="C6" s="446"/>
      <c r="D6" s="452" t="s">
        <v>738</v>
      </c>
      <c r="E6" s="454" t="s">
        <v>739</v>
      </c>
      <c r="F6" s="453"/>
      <c r="G6" s="451" t="s">
        <v>740</v>
      </c>
      <c r="H6" s="454"/>
      <c r="I6" s="454"/>
      <c r="J6" s="454"/>
      <c r="K6" s="454"/>
      <c r="L6" s="479" t="s">
        <v>741</v>
      </c>
      <c r="M6" s="480"/>
      <c r="N6" s="450"/>
    </row>
    <row r="7" spans="1:14" ht="12.75" customHeight="1">
      <c r="A7" s="441"/>
      <c r="B7" s="442"/>
      <c r="C7" s="446"/>
      <c r="D7" s="478"/>
      <c r="E7" s="475" t="s">
        <v>693</v>
      </c>
      <c r="F7" s="473" t="s">
        <v>694</v>
      </c>
      <c r="G7" s="473" t="s">
        <v>742</v>
      </c>
      <c r="H7" s="474"/>
      <c r="I7" s="474"/>
      <c r="J7" s="475"/>
      <c r="K7" s="452" t="s">
        <v>743</v>
      </c>
      <c r="L7" s="476" t="s">
        <v>744</v>
      </c>
      <c r="M7" s="476" t="s">
        <v>745</v>
      </c>
      <c r="N7" s="450"/>
    </row>
    <row r="8" spans="1:14" ht="12.75" customHeight="1">
      <c r="A8" s="443"/>
      <c r="B8" s="444"/>
      <c r="C8" s="447"/>
      <c r="D8" s="446"/>
      <c r="E8" s="444"/>
      <c r="F8" s="481"/>
      <c r="G8" s="152" t="s">
        <v>746</v>
      </c>
      <c r="H8" s="152" t="s">
        <v>747</v>
      </c>
      <c r="I8" s="189" t="s">
        <v>748</v>
      </c>
      <c r="J8" s="152" t="s">
        <v>749</v>
      </c>
      <c r="K8" s="446"/>
      <c r="L8" s="477"/>
      <c r="M8" s="446"/>
      <c r="N8" s="451"/>
    </row>
    <row r="9" spans="1:14" ht="6" customHeight="1">
      <c r="A9" s="112"/>
      <c r="B9" s="377"/>
    </row>
    <row r="10" spans="1:14" s="361" customFormat="1" ht="12.75" customHeight="1">
      <c r="A10" s="433" t="s">
        <v>750</v>
      </c>
      <c r="B10" s="434"/>
      <c r="C10" s="360">
        <v>29</v>
      </c>
      <c r="D10" s="360">
        <v>27820</v>
      </c>
      <c r="E10" s="360">
        <v>13784</v>
      </c>
      <c r="F10" s="360">
        <v>14036</v>
      </c>
      <c r="G10" s="360">
        <v>9474</v>
      </c>
      <c r="H10" s="360">
        <v>9368</v>
      </c>
      <c r="I10" s="360">
        <v>8755</v>
      </c>
      <c r="J10" s="360">
        <v>133</v>
      </c>
      <c r="K10" s="360">
        <v>90</v>
      </c>
      <c r="L10" s="360">
        <v>26810</v>
      </c>
      <c r="M10" s="360">
        <v>1010</v>
      </c>
      <c r="N10" s="360">
        <v>1747</v>
      </c>
    </row>
    <row r="11" spans="1:14" s="361" customFormat="1" ht="12.75" customHeight="1">
      <c r="A11" s="468" t="s">
        <v>751</v>
      </c>
      <c r="B11" s="469"/>
      <c r="C11" s="360">
        <v>29</v>
      </c>
      <c r="D11" s="360">
        <v>28418</v>
      </c>
      <c r="E11" s="360">
        <v>14090</v>
      </c>
      <c r="F11" s="360">
        <v>14328</v>
      </c>
      <c r="G11" s="360">
        <v>9722</v>
      </c>
      <c r="H11" s="360">
        <v>9273</v>
      </c>
      <c r="I11" s="360">
        <v>9190</v>
      </c>
      <c r="J11" s="360">
        <v>143</v>
      </c>
      <c r="K11" s="360">
        <v>90</v>
      </c>
      <c r="L11" s="360">
        <v>27468</v>
      </c>
      <c r="M11" s="360">
        <v>950</v>
      </c>
      <c r="N11" s="360">
        <v>1777</v>
      </c>
    </row>
    <row r="12" spans="1:14" s="361" customFormat="1" ht="12.75" customHeight="1">
      <c r="A12" s="468" t="s">
        <v>752</v>
      </c>
      <c r="B12" s="469"/>
      <c r="C12" s="360">
        <v>29</v>
      </c>
      <c r="D12" s="360">
        <v>28581</v>
      </c>
      <c r="E12" s="360">
        <v>14096</v>
      </c>
      <c r="F12" s="360">
        <v>14485</v>
      </c>
      <c r="G12" s="360">
        <v>9752</v>
      </c>
      <c r="H12" s="360">
        <v>9520</v>
      </c>
      <c r="I12" s="360">
        <v>9100</v>
      </c>
      <c r="J12" s="360">
        <v>135</v>
      </c>
      <c r="K12" s="360">
        <v>74</v>
      </c>
      <c r="L12" s="360">
        <v>27722</v>
      </c>
      <c r="M12" s="360">
        <v>859</v>
      </c>
      <c r="N12" s="360">
        <v>1790</v>
      </c>
    </row>
    <row r="13" spans="1:14" s="361" customFormat="1" ht="12.75" customHeight="1">
      <c r="A13" s="470">
        <v>28</v>
      </c>
      <c r="B13" s="471"/>
      <c r="C13" s="360">
        <v>29</v>
      </c>
      <c r="D13" s="360">
        <v>28755</v>
      </c>
      <c r="E13" s="360">
        <v>14175</v>
      </c>
      <c r="F13" s="360">
        <v>14580</v>
      </c>
      <c r="G13" s="360">
        <v>9626</v>
      </c>
      <c r="H13" s="360">
        <v>9580</v>
      </c>
      <c r="I13" s="360">
        <v>9365</v>
      </c>
      <c r="J13" s="360">
        <v>107</v>
      </c>
      <c r="K13" s="360">
        <v>77</v>
      </c>
      <c r="L13" s="360">
        <v>27928</v>
      </c>
      <c r="M13" s="360">
        <v>827</v>
      </c>
      <c r="N13" s="360">
        <v>1803</v>
      </c>
    </row>
    <row r="14" spans="1:14" s="55" customFormat="1" ht="12.75" customHeight="1">
      <c r="A14" s="472">
        <v>29</v>
      </c>
      <c r="B14" s="472"/>
      <c r="C14" s="399">
        <v>29</v>
      </c>
      <c r="D14" s="54">
        <v>28790</v>
      </c>
      <c r="E14" s="54">
        <v>14219</v>
      </c>
      <c r="F14" s="54">
        <v>14571</v>
      </c>
      <c r="G14" s="54">
        <v>9699</v>
      </c>
      <c r="H14" s="54">
        <v>9477</v>
      </c>
      <c r="I14" s="54">
        <v>9418</v>
      </c>
      <c r="J14" s="54">
        <v>115</v>
      </c>
      <c r="K14" s="54">
        <v>81</v>
      </c>
      <c r="L14" s="54">
        <v>27930</v>
      </c>
      <c r="M14" s="55">
        <v>860</v>
      </c>
      <c r="N14" s="54">
        <v>1808</v>
      </c>
    </row>
    <row r="15" spans="1:14" s="361" customFormat="1" ht="18" customHeight="1">
      <c r="A15" s="400"/>
      <c r="B15" s="401" t="s">
        <v>753</v>
      </c>
      <c r="C15" s="360">
        <v>8</v>
      </c>
      <c r="D15" s="360">
        <v>6811</v>
      </c>
      <c r="E15" s="360">
        <v>3507</v>
      </c>
      <c r="F15" s="360">
        <v>3304</v>
      </c>
      <c r="G15" s="360">
        <v>2335</v>
      </c>
      <c r="H15" s="360">
        <v>2235</v>
      </c>
      <c r="I15" s="360">
        <v>2126</v>
      </c>
      <c r="J15" s="122">
        <v>115</v>
      </c>
      <c r="K15" s="122" t="s">
        <v>754</v>
      </c>
      <c r="L15" s="402">
        <v>5951</v>
      </c>
      <c r="M15" s="122">
        <v>860</v>
      </c>
      <c r="N15" s="360">
        <v>472</v>
      </c>
    </row>
    <row r="16" spans="1:14" s="361" customFormat="1" ht="12.75" customHeight="1">
      <c r="A16" s="400"/>
      <c r="B16" s="401" t="s">
        <v>755</v>
      </c>
      <c r="C16" s="360">
        <v>2</v>
      </c>
      <c r="D16" s="360">
        <v>1888</v>
      </c>
      <c r="E16" s="360">
        <v>932</v>
      </c>
      <c r="F16" s="360">
        <v>956</v>
      </c>
      <c r="G16" s="360">
        <v>641</v>
      </c>
      <c r="H16" s="360">
        <v>630</v>
      </c>
      <c r="I16" s="360">
        <v>617</v>
      </c>
      <c r="J16" s="122" t="s">
        <v>754</v>
      </c>
      <c r="K16" s="122" t="s">
        <v>754</v>
      </c>
      <c r="L16" s="360">
        <v>1888</v>
      </c>
      <c r="M16" s="122" t="s">
        <v>754</v>
      </c>
      <c r="N16" s="360">
        <v>115</v>
      </c>
    </row>
    <row r="17" spans="1:18" s="361" customFormat="1" ht="12.75" customHeight="1">
      <c r="A17" s="400"/>
      <c r="B17" s="401" t="s">
        <v>756</v>
      </c>
      <c r="C17" s="360">
        <v>7</v>
      </c>
      <c r="D17" s="360">
        <v>7729</v>
      </c>
      <c r="E17" s="360">
        <v>3679</v>
      </c>
      <c r="F17" s="360">
        <v>4050</v>
      </c>
      <c r="G17" s="360">
        <v>2618</v>
      </c>
      <c r="H17" s="360">
        <v>2507</v>
      </c>
      <c r="I17" s="360">
        <v>2604</v>
      </c>
      <c r="J17" s="122" t="s">
        <v>754</v>
      </c>
      <c r="K17" s="122" t="s">
        <v>754</v>
      </c>
      <c r="L17" s="360">
        <v>7729</v>
      </c>
      <c r="M17" s="122" t="s">
        <v>754</v>
      </c>
      <c r="N17" s="360">
        <v>465</v>
      </c>
    </row>
    <row r="18" spans="1:18" s="361" customFormat="1" ht="18" customHeight="1">
      <c r="A18" s="400"/>
      <c r="B18" s="401" t="s">
        <v>757</v>
      </c>
      <c r="C18" s="360">
        <v>4</v>
      </c>
      <c r="D18" s="360">
        <v>2956</v>
      </c>
      <c r="E18" s="360">
        <v>1483</v>
      </c>
      <c r="F18" s="360">
        <v>1473</v>
      </c>
      <c r="G18" s="360">
        <v>1000</v>
      </c>
      <c r="H18" s="360">
        <v>1006</v>
      </c>
      <c r="I18" s="360">
        <v>950</v>
      </c>
      <c r="J18" s="122" t="s">
        <v>754</v>
      </c>
      <c r="K18" s="122" t="s">
        <v>754</v>
      </c>
      <c r="L18" s="360">
        <v>2956</v>
      </c>
      <c r="M18" s="122" t="s">
        <v>754</v>
      </c>
      <c r="N18" s="360">
        <v>184</v>
      </c>
      <c r="R18" s="122"/>
    </row>
    <row r="19" spans="1:18" s="361" customFormat="1" ht="12.75" customHeight="1">
      <c r="A19" s="400"/>
      <c r="B19" s="401" t="s">
        <v>758</v>
      </c>
      <c r="C19" s="360">
        <v>1</v>
      </c>
      <c r="D19" s="360">
        <v>947</v>
      </c>
      <c r="E19" s="360">
        <v>409</v>
      </c>
      <c r="F19" s="360">
        <v>538</v>
      </c>
      <c r="G19" s="360">
        <v>321</v>
      </c>
      <c r="H19" s="360">
        <v>310</v>
      </c>
      <c r="I19" s="360">
        <v>316</v>
      </c>
      <c r="J19" s="122" t="s">
        <v>754</v>
      </c>
      <c r="K19" s="122" t="s">
        <v>754</v>
      </c>
      <c r="L19" s="360">
        <v>947</v>
      </c>
      <c r="M19" s="122" t="s">
        <v>754</v>
      </c>
      <c r="N19" s="360">
        <v>55</v>
      </c>
    </row>
    <row r="20" spans="1:18" s="361" customFormat="1" ht="12.75" customHeight="1">
      <c r="A20" s="400"/>
      <c r="B20" s="401" t="s">
        <v>759</v>
      </c>
      <c r="C20" s="360">
        <v>7</v>
      </c>
      <c r="D20" s="360">
        <v>8459</v>
      </c>
      <c r="E20" s="360">
        <v>4209</v>
      </c>
      <c r="F20" s="360">
        <v>4250</v>
      </c>
      <c r="G20" s="360">
        <v>2784</v>
      </c>
      <c r="H20" s="360">
        <v>2789</v>
      </c>
      <c r="I20" s="360">
        <v>2805</v>
      </c>
      <c r="J20" s="122" t="s">
        <v>754</v>
      </c>
      <c r="K20" s="122">
        <v>81</v>
      </c>
      <c r="L20" s="360">
        <v>8459</v>
      </c>
      <c r="M20" s="122" t="s">
        <v>754</v>
      </c>
      <c r="N20" s="360">
        <v>517</v>
      </c>
    </row>
    <row r="21" spans="1:18" ht="6" customHeight="1" thickBot="1">
      <c r="A21" s="403"/>
      <c r="B21" s="404"/>
      <c r="C21" s="405"/>
      <c r="D21" s="405"/>
      <c r="E21" s="405"/>
      <c r="F21" s="405"/>
      <c r="G21" s="405"/>
      <c r="H21" s="405"/>
      <c r="I21" s="405"/>
      <c r="J21" s="405"/>
      <c r="K21" s="405"/>
      <c r="L21" s="405"/>
      <c r="M21" s="127"/>
      <c r="N21" s="405"/>
    </row>
    <row r="22" spans="1:18" ht="6" customHeight="1"/>
    <row r="23" spans="1:18">
      <c r="A23" t="s">
        <v>760</v>
      </c>
    </row>
    <row r="29" spans="1:18">
      <c r="M29" s="54"/>
    </row>
    <row r="30" spans="1:18">
      <c r="M30" s="402"/>
    </row>
  </sheetData>
  <mergeCells count="19">
    <mergeCell ref="N5:N8"/>
    <mergeCell ref="D6:D8"/>
    <mergeCell ref="E6:F6"/>
    <mergeCell ref="G6:K6"/>
    <mergeCell ref="L6:M6"/>
    <mergeCell ref="E7:E8"/>
    <mergeCell ref="F7:F8"/>
    <mergeCell ref="L7:L8"/>
    <mergeCell ref="M7:M8"/>
    <mergeCell ref="A10:B10"/>
    <mergeCell ref="A11:B11"/>
    <mergeCell ref="A5:B8"/>
    <mergeCell ref="C5:C8"/>
    <mergeCell ref="D5:M5"/>
    <mergeCell ref="A12:B12"/>
    <mergeCell ref="A13:B13"/>
    <mergeCell ref="A14:B14"/>
    <mergeCell ref="G7:J7"/>
    <mergeCell ref="K7:K8"/>
  </mergeCells>
  <phoneticPr fontId="2"/>
  <pageMargins left="0.59055118110236227" right="0.59055118110236227" top="0.59055118110236227" bottom="0.59055118110236227" header="0.51181102362204722" footer="0.51181102362204722"/>
  <pageSetup paperSize="9" scale="8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5"/>
  <sheetViews>
    <sheetView zoomScaleNormal="100" workbookViewId="0">
      <selection activeCell="A4" sqref="A4"/>
    </sheetView>
  </sheetViews>
  <sheetFormatPr defaultRowHeight="11.25"/>
  <cols>
    <col min="1" max="1" width="5" customWidth="1"/>
    <col min="2" max="2" width="3.83203125" customWidth="1"/>
    <col min="3" max="3" width="5.33203125" customWidth="1"/>
    <col min="4" max="18" width="8.83203125" customWidth="1"/>
  </cols>
  <sheetData>
    <row r="1" spans="1:21" ht="14.25">
      <c r="A1" s="35" t="s">
        <v>0</v>
      </c>
      <c r="B1" s="35"/>
      <c r="C1" s="35"/>
    </row>
    <row r="2" spans="1:21" ht="14.25" customHeight="1"/>
    <row r="3" spans="1:21" ht="14.25" customHeight="1">
      <c r="A3" s="35" t="s">
        <v>724</v>
      </c>
    </row>
    <row r="4" spans="1:21" ht="15" thickBot="1">
      <c r="B4" s="35"/>
      <c r="C4" s="35"/>
    </row>
    <row r="5" spans="1:21" ht="36" customHeight="1">
      <c r="A5" s="439" t="s">
        <v>14</v>
      </c>
      <c r="B5" s="439"/>
      <c r="C5" s="440"/>
      <c r="D5" s="467" t="s">
        <v>725</v>
      </c>
      <c r="E5" s="445"/>
      <c r="F5" s="445"/>
      <c r="G5" s="484" t="s">
        <v>726</v>
      </c>
      <c r="H5" s="445"/>
      <c r="I5" s="484" t="s">
        <v>727</v>
      </c>
      <c r="J5" s="445"/>
      <c r="K5" s="484" t="s">
        <v>728</v>
      </c>
      <c r="L5" s="445"/>
      <c r="M5" s="484" t="s">
        <v>729</v>
      </c>
      <c r="N5" s="445"/>
      <c r="O5" s="445" t="s">
        <v>730</v>
      </c>
      <c r="P5" s="445"/>
      <c r="Q5" s="482" t="s">
        <v>731</v>
      </c>
      <c r="R5" s="449" t="s">
        <v>732</v>
      </c>
    </row>
    <row r="6" spans="1:21" ht="12.75" customHeight="1">
      <c r="A6" s="443"/>
      <c r="B6" s="443"/>
      <c r="C6" s="444"/>
      <c r="D6" s="314" t="s">
        <v>73</v>
      </c>
      <c r="E6" s="152" t="s">
        <v>693</v>
      </c>
      <c r="F6" s="152" t="s">
        <v>694</v>
      </c>
      <c r="G6" s="152" t="s">
        <v>693</v>
      </c>
      <c r="H6" s="152" t="s">
        <v>694</v>
      </c>
      <c r="I6" s="152" t="s">
        <v>693</v>
      </c>
      <c r="J6" s="152" t="s">
        <v>694</v>
      </c>
      <c r="K6" s="152" t="s">
        <v>693</v>
      </c>
      <c r="L6" s="152" t="s">
        <v>694</v>
      </c>
      <c r="M6" s="152" t="s">
        <v>693</v>
      </c>
      <c r="N6" s="152" t="s">
        <v>694</v>
      </c>
      <c r="O6" s="152" t="s">
        <v>693</v>
      </c>
      <c r="P6" s="152" t="s">
        <v>694</v>
      </c>
      <c r="Q6" s="483"/>
      <c r="R6" s="451"/>
    </row>
    <row r="7" spans="1:21" ht="6" customHeight="1">
      <c r="A7" s="112"/>
      <c r="B7" s="376"/>
      <c r="C7" s="377"/>
    </row>
    <row r="8" spans="1:21" s="361" customFormat="1" ht="12.75" customHeight="1">
      <c r="A8" s="358" t="s">
        <v>656</v>
      </c>
      <c r="B8" s="359">
        <v>24</v>
      </c>
      <c r="C8" s="118" t="s">
        <v>9</v>
      </c>
      <c r="D8" s="360">
        <v>8935</v>
      </c>
      <c r="E8" s="360">
        <v>4388</v>
      </c>
      <c r="F8" s="360">
        <v>4547</v>
      </c>
      <c r="G8" s="360">
        <v>2474</v>
      </c>
      <c r="H8" s="360">
        <v>2831</v>
      </c>
      <c r="I8" s="360">
        <v>505</v>
      </c>
      <c r="J8" s="360">
        <v>937</v>
      </c>
      <c r="K8" s="360">
        <v>599</v>
      </c>
      <c r="L8" s="360">
        <v>223</v>
      </c>
      <c r="M8" s="122">
        <v>16</v>
      </c>
      <c r="N8" s="122">
        <v>5</v>
      </c>
      <c r="O8" s="360">
        <v>437</v>
      </c>
      <c r="P8" s="360">
        <v>216</v>
      </c>
      <c r="Q8" s="360">
        <v>692</v>
      </c>
      <c r="R8" s="392">
        <v>7.3</v>
      </c>
    </row>
    <row r="9" spans="1:21" s="361" customFormat="1" ht="12.75" customHeight="1">
      <c r="A9" s="358"/>
      <c r="B9" s="359">
        <v>25</v>
      </c>
      <c r="C9" s="118"/>
      <c r="D9" s="360">
        <v>8645</v>
      </c>
      <c r="E9" s="360">
        <v>4221</v>
      </c>
      <c r="F9" s="360">
        <v>4424</v>
      </c>
      <c r="G9" s="360">
        <v>2407</v>
      </c>
      <c r="H9" s="360">
        <v>2749</v>
      </c>
      <c r="I9" s="360">
        <v>526</v>
      </c>
      <c r="J9" s="360">
        <v>898</v>
      </c>
      <c r="K9" s="360">
        <v>510</v>
      </c>
      <c r="L9" s="360">
        <v>220</v>
      </c>
      <c r="M9" s="360">
        <v>17</v>
      </c>
      <c r="N9" s="122">
        <v>3</v>
      </c>
      <c r="O9" s="360">
        <v>462</v>
      </c>
      <c r="P9" s="360">
        <v>240</v>
      </c>
      <c r="Q9" s="360">
        <v>613</v>
      </c>
      <c r="R9" s="392">
        <v>8.1</v>
      </c>
    </row>
    <row r="10" spans="1:21" s="361" customFormat="1" ht="12.75" customHeight="1">
      <c r="A10" s="359"/>
      <c r="B10" s="359">
        <v>26</v>
      </c>
      <c r="C10" s="114"/>
      <c r="D10" s="360">
        <v>9082</v>
      </c>
      <c r="E10" s="360">
        <v>4469</v>
      </c>
      <c r="F10" s="360">
        <v>4613</v>
      </c>
      <c r="G10" s="360">
        <v>2550</v>
      </c>
      <c r="H10" s="360">
        <v>2948</v>
      </c>
      <c r="I10" s="360">
        <v>553</v>
      </c>
      <c r="J10" s="360">
        <v>906</v>
      </c>
      <c r="K10" s="360">
        <v>475</v>
      </c>
      <c r="L10" s="360">
        <v>225</v>
      </c>
      <c r="M10" s="360">
        <v>17</v>
      </c>
      <c r="N10" s="122" t="s">
        <v>37</v>
      </c>
      <c r="O10" s="360">
        <v>508</v>
      </c>
      <c r="P10" s="360">
        <v>288</v>
      </c>
      <c r="Q10" s="360">
        <v>612</v>
      </c>
      <c r="R10" s="392">
        <v>8.7645892975115611</v>
      </c>
    </row>
    <row r="11" spans="1:21" s="361" customFormat="1" ht="12.75" customHeight="1">
      <c r="A11" s="359"/>
      <c r="B11" s="359">
        <v>27</v>
      </c>
      <c r="C11" s="114"/>
      <c r="D11" s="360">
        <v>9028</v>
      </c>
      <c r="E11" s="360">
        <v>4532</v>
      </c>
      <c r="F11" s="360">
        <v>4496</v>
      </c>
      <c r="G11" s="360">
        <v>2620</v>
      </c>
      <c r="H11" s="360">
        <v>2882</v>
      </c>
      <c r="I11" s="360">
        <v>465</v>
      </c>
      <c r="J11" s="360">
        <v>805</v>
      </c>
      <c r="K11" s="360">
        <v>672</v>
      </c>
      <c r="L11" s="360">
        <v>302</v>
      </c>
      <c r="M11" s="360">
        <v>20</v>
      </c>
      <c r="N11" s="122" t="s">
        <v>37</v>
      </c>
      <c r="O11" s="360">
        <v>523</v>
      </c>
      <c r="P11" s="360">
        <v>305</v>
      </c>
      <c r="Q11" s="360">
        <v>434</v>
      </c>
      <c r="R11" s="392">
        <v>9.1999999999999993</v>
      </c>
      <c r="S11" s="393"/>
    </row>
    <row r="12" spans="1:21" s="55" customFormat="1" ht="12.75" customHeight="1">
      <c r="A12" s="382"/>
      <c r="B12" s="55">
        <v>28</v>
      </c>
      <c r="C12" s="383"/>
      <c r="D12" s="54">
        <v>9268</v>
      </c>
      <c r="E12" s="54">
        <v>4564</v>
      </c>
      <c r="F12" s="54">
        <v>4704</v>
      </c>
      <c r="G12" s="54">
        <v>2541</v>
      </c>
      <c r="H12" s="54">
        <v>2991</v>
      </c>
      <c r="I12" s="54">
        <v>533</v>
      </c>
      <c r="J12" s="54">
        <v>886</v>
      </c>
      <c r="K12" s="54">
        <v>496</v>
      </c>
      <c r="L12" s="54">
        <v>209</v>
      </c>
      <c r="M12" s="54">
        <v>16</v>
      </c>
      <c r="N12" s="394">
        <v>5</v>
      </c>
      <c r="O12" s="55">
        <v>572</v>
      </c>
      <c r="P12" s="55">
        <v>312</v>
      </c>
      <c r="Q12" s="55">
        <v>707</v>
      </c>
      <c r="R12" s="395">
        <v>9.5</v>
      </c>
      <c r="U12" s="396"/>
    </row>
    <row r="13" spans="1:21" s="75" customFormat="1" ht="6" customHeight="1" thickBot="1">
      <c r="A13" s="366"/>
      <c r="B13" s="366"/>
      <c r="C13" s="367"/>
      <c r="D13" s="368"/>
      <c r="E13" s="368"/>
      <c r="F13" s="368"/>
      <c r="G13" s="368"/>
      <c r="H13" s="368"/>
      <c r="I13" s="368"/>
      <c r="J13" s="368"/>
      <c r="K13" s="368"/>
      <c r="L13" s="368"/>
      <c r="M13" s="368"/>
      <c r="N13" s="368"/>
      <c r="O13" s="368"/>
      <c r="P13" s="368"/>
      <c r="Q13" s="368"/>
      <c r="R13" s="397"/>
    </row>
    <row r="14" spans="1:21" ht="6" customHeight="1"/>
    <row r="15" spans="1:21">
      <c r="A15" s="36" t="s">
        <v>733</v>
      </c>
      <c r="B15" s="398"/>
      <c r="C15" s="398"/>
    </row>
  </sheetData>
  <mergeCells count="9">
    <mergeCell ref="O5:P5"/>
    <mergeCell ref="Q5:Q6"/>
    <mergeCell ref="R5:R6"/>
    <mergeCell ref="A5:C6"/>
    <mergeCell ref="D5:F5"/>
    <mergeCell ref="G5:H5"/>
    <mergeCell ref="I5:J5"/>
    <mergeCell ref="K5:L5"/>
    <mergeCell ref="M5:N5"/>
  </mergeCells>
  <phoneticPr fontId="2"/>
  <pageMargins left="0.59055118110236227" right="0.59055118110236227" top="0.59055118110236227" bottom="0.59055118110236227"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zoomScaleNormal="100" workbookViewId="0">
      <selection activeCell="I22" sqref="I22"/>
    </sheetView>
  </sheetViews>
  <sheetFormatPr defaultRowHeight="11.25"/>
  <cols>
    <col min="1" max="1" width="5.83203125" customWidth="1"/>
    <col min="2" max="2" width="3.83203125" customWidth="1"/>
    <col min="3" max="3" width="5.83203125" customWidth="1"/>
    <col min="4" max="11" width="11.83203125" customWidth="1"/>
  </cols>
  <sheetData>
    <row r="1" spans="1:11" ht="14.25">
      <c r="A1" s="35" t="s">
        <v>0</v>
      </c>
      <c r="B1" s="35"/>
      <c r="C1" s="35"/>
    </row>
    <row r="2" spans="1:11" ht="14.25" customHeight="1"/>
    <row r="3" spans="1:11" ht="14.25" customHeight="1">
      <c r="A3" s="35" t="s">
        <v>717</v>
      </c>
    </row>
    <row r="4" spans="1:11" ht="15" thickBot="1">
      <c r="B4" s="35"/>
      <c r="C4" s="35"/>
    </row>
    <row r="5" spans="1:11" ht="12.75" customHeight="1">
      <c r="A5" s="439" t="s">
        <v>14</v>
      </c>
      <c r="B5" s="439"/>
      <c r="C5" s="440"/>
      <c r="D5" s="445" t="s">
        <v>718</v>
      </c>
      <c r="E5" s="445"/>
      <c r="F5" s="445"/>
      <c r="G5" s="445" t="s">
        <v>719</v>
      </c>
      <c r="H5" s="445"/>
      <c r="I5" s="445"/>
      <c r="J5" s="448" t="s">
        <v>720</v>
      </c>
      <c r="K5" s="448"/>
    </row>
    <row r="6" spans="1:11" ht="12.75" customHeight="1">
      <c r="A6" s="443"/>
      <c r="B6" s="443"/>
      <c r="C6" s="444"/>
      <c r="D6" s="152" t="s">
        <v>73</v>
      </c>
      <c r="E6" s="152" t="s">
        <v>721</v>
      </c>
      <c r="F6" s="152" t="s">
        <v>692</v>
      </c>
      <c r="G6" s="152" t="s">
        <v>73</v>
      </c>
      <c r="H6" s="152" t="s">
        <v>693</v>
      </c>
      <c r="I6" s="152" t="s">
        <v>694</v>
      </c>
      <c r="J6" s="152" t="s">
        <v>721</v>
      </c>
      <c r="K6" s="388" t="s">
        <v>722</v>
      </c>
    </row>
    <row r="7" spans="1:11" ht="6" customHeight="1">
      <c r="A7" s="112"/>
      <c r="B7" s="376"/>
      <c r="C7" s="377"/>
      <c r="D7" s="112"/>
      <c r="E7" s="112"/>
      <c r="F7" s="112"/>
      <c r="G7" s="112"/>
      <c r="H7" s="112"/>
      <c r="I7" s="112"/>
      <c r="J7" s="112"/>
      <c r="K7" s="112"/>
    </row>
    <row r="8" spans="1:11" s="361" customFormat="1" ht="12.75" customHeight="1">
      <c r="A8" s="358" t="s">
        <v>656</v>
      </c>
      <c r="B8" s="359">
        <v>25</v>
      </c>
      <c r="C8" s="118" t="s">
        <v>9</v>
      </c>
      <c r="D8" s="380">
        <v>3</v>
      </c>
      <c r="E8" s="358" t="s">
        <v>37</v>
      </c>
      <c r="F8" s="380">
        <v>3</v>
      </c>
      <c r="G8" s="381">
        <v>1231</v>
      </c>
      <c r="H8" s="380">
        <v>124</v>
      </c>
      <c r="I8" s="381">
        <v>1107</v>
      </c>
      <c r="J8" s="358" t="s">
        <v>37</v>
      </c>
      <c r="K8" s="380">
        <v>66</v>
      </c>
    </row>
    <row r="9" spans="1:11" s="361" customFormat="1" ht="12.75" customHeight="1">
      <c r="A9" s="358"/>
      <c r="B9" s="359">
        <v>26</v>
      </c>
      <c r="C9" s="118"/>
      <c r="D9" s="380">
        <v>3</v>
      </c>
      <c r="E9" s="358" t="s">
        <v>37</v>
      </c>
      <c r="F9" s="380">
        <v>3</v>
      </c>
      <c r="G9" s="381">
        <v>1251</v>
      </c>
      <c r="H9" s="380">
        <v>142</v>
      </c>
      <c r="I9" s="381">
        <v>1109</v>
      </c>
      <c r="J9" s="358" t="s">
        <v>37</v>
      </c>
      <c r="K9" s="380">
        <v>67</v>
      </c>
    </row>
    <row r="10" spans="1:11" s="361" customFormat="1" ht="12.75" customHeight="1">
      <c r="A10" s="359"/>
      <c r="B10" s="359">
        <v>27</v>
      </c>
      <c r="C10" s="114"/>
      <c r="D10" s="380">
        <v>3</v>
      </c>
      <c r="E10" s="358" t="s">
        <v>37</v>
      </c>
      <c r="F10" s="380">
        <v>3</v>
      </c>
      <c r="G10" s="381">
        <v>1255</v>
      </c>
      <c r="H10" s="380">
        <v>130</v>
      </c>
      <c r="I10" s="381">
        <v>1125</v>
      </c>
      <c r="J10" s="358" t="s">
        <v>37</v>
      </c>
      <c r="K10" s="380">
        <v>64</v>
      </c>
    </row>
    <row r="11" spans="1:11" s="361" customFormat="1" ht="12.75" customHeight="1">
      <c r="A11" s="359"/>
      <c r="B11" s="359">
        <v>28</v>
      </c>
      <c r="C11" s="114"/>
      <c r="D11" s="380">
        <v>3</v>
      </c>
      <c r="E11" s="358" t="s">
        <v>37</v>
      </c>
      <c r="F11" s="380">
        <v>3</v>
      </c>
      <c r="G11" s="381">
        <v>1309</v>
      </c>
      <c r="H11" s="380">
        <v>108</v>
      </c>
      <c r="I11" s="381">
        <v>1201</v>
      </c>
      <c r="J11" s="358" t="s">
        <v>37</v>
      </c>
      <c r="K11" s="380">
        <v>61</v>
      </c>
    </row>
    <row r="12" spans="1:11" s="55" customFormat="1" ht="12.75" customHeight="1">
      <c r="A12" s="364"/>
      <c r="B12" s="55">
        <v>29</v>
      </c>
      <c r="C12" s="365"/>
      <c r="D12" s="389">
        <v>3</v>
      </c>
      <c r="E12" s="390" t="s">
        <v>37</v>
      </c>
      <c r="F12" s="389">
        <v>3</v>
      </c>
      <c r="G12" s="54">
        <v>1243</v>
      </c>
      <c r="H12" s="54">
        <v>71</v>
      </c>
      <c r="I12" s="54">
        <v>1172</v>
      </c>
      <c r="J12" s="391" t="s">
        <v>37</v>
      </c>
      <c r="K12" s="55">
        <v>62</v>
      </c>
    </row>
    <row r="13" spans="1:11" s="75" customFormat="1" ht="6" customHeight="1" thickBot="1">
      <c r="A13" s="366"/>
      <c r="B13" s="366"/>
      <c r="C13" s="367"/>
      <c r="D13" s="384"/>
      <c r="E13" s="384"/>
      <c r="F13" s="384"/>
      <c r="G13" s="385"/>
      <c r="H13" s="384"/>
      <c r="I13" s="385"/>
      <c r="J13" s="384"/>
      <c r="K13" s="384"/>
    </row>
    <row r="14" spans="1:11" ht="6" customHeight="1"/>
    <row r="15" spans="1:11">
      <c r="A15" t="s">
        <v>723</v>
      </c>
    </row>
  </sheetData>
  <mergeCells count="4">
    <mergeCell ref="A5:C6"/>
    <mergeCell ref="D5:F5"/>
    <mergeCell ref="G5:I5"/>
    <mergeCell ref="J5:K5"/>
  </mergeCells>
  <phoneticPr fontId="2"/>
  <pageMargins left="0.59055118110236227" right="0.59055118110236227" top="0.59055118110236227" bottom="0.59055118110236227" header="0.51181102362204722" footer="0.511811023622047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12</vt:i4>
      </vt:variant>
    </vt:vector>
  </HeadingPairs>
  <TitlesOfParts>
    <vt:vector size="52" baseType="lpstr">
      <vt:lpstr>185</vt:lpstr>
      <vt:lpstr>186</vt:lpstr>
      <vt:lpstr>187</vt:lpstr>
      <vt:lpstr>188</vt:lpstr>
      <vt:lpstr>189</vt:lpstr>
      <vt:lpstr>190</vt:lpstr>
      <vt:lpstr>191</vt:lpstr>
      <vt:lpstr>192</vt:lpstr>
      <vt:lpstr>193</vt:lpstr>
      <vt:lpstr>194</vt:lpstr>
      <vt:lpstr>195</vt:lpstr>
      <vt:lpstr>196</vt:lpstr>
      <vt:lpstr>197</vt:lpstr>
      <vt:lpstr>198</vt:lpstr>
      <vt:lpstr>199-1</vt:lpstr>
      <vt:lpstr>199-2</vt:lpstr>
      <vt:lpstr>200</vt:lpstr>
      <vt:lpstr>201</vt:lpstr>
      <vt:lpstr>202</vt:lpstr>
      <vt:lpstr>203</vt:lpstr>
      <vt:lpstr>204</vt:lpstr>
      <vt:lpstr>205</vt:lpstr>
      <vt:lpstr>206</vt:lpstr>
      <vt:lpstr>207</vt:lpstr>
      <vt:lpstr>208</vt:lpstr>
      <vt:lpstr>209</vt:lpstr>
      <vt:lpstr>210</vt:lpstr>
      <vt:lpstr>211</vt:lpstr>
      <vt:lpstr>212</vt:lpstr>
      <vt:lpstr>213</vt:lpstr>
      <vt:lpstr>214</vt:lpstr>
      <vt:lpstr>215</vt:lpstr>
      <vt:lpstr>216</vt:lpstr>
      <vt:lpstr>217</vt:lpstr>
      <vt:lpstr>218</vt:lpstr>
      <vt:lpstr>219</vt:lpstr>
      <vt:lpstr>220</vt:lpstr>
      <vt:lpstr>221</vt:lpstr>
      <vt:lpstr>222</vt:lpstr>
      <vt:lpstr>223</vt:lpstr>
      <vt:lpstr>'185'!Print_Area</vt:lpstr>
      <vt:lpstr>'188'!Print_Area</vt:lpstr>
      <vt:lpstr>'190'!Print_Area</vt:lpstr>
      <vt:lpstr>'191'!Print_Area</vt:lpstr>
      <vt:lpstr>'193'!Print_Area</vt:lpstr>
      <vt:lpstr>'199-2'!Print_Area</vt:lpstr>
      <vt:lpstr>'206'!Print_Area</vt:lpstr>
      <vt:lpstr>'210'!Print_Area</vt:lpstr>
      <vt:lpstr>'211'!Print_Area</vt:lpstr>
      <vt:lpstr>'216'!Print_Area</vt:lpstr>
      <vt:lpstr>'221'!Print_Area</vt:lpstr>
      <vt:lpstr>'223'!Print_Area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統計課02</dc:creator>
  <cp:lastModifiedBy>米満　秀樹</cp:lastModifiedBy>
  <cp:lastPrinted>2016-10-08T07:43:49Z</cp:lastPrinted>
  <dcterms:created xsi:type="dcterms:W3CDTF">2003-11-18T07:09:24Z</dcterms:created>
  <dcterms:modified xsi:type="dcterms:W3CDTF">2018-04-20T04:37:27Z</dcterms:modified>
</cp:coreProperties>
</file>