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h5-v00n-hfls01\f25202000_都市局建築部住宅政策課\新フォルダ\06_住宅企画第1班\09_マンション管理\07長期修繕計画作成支援\00_要綱・要領\R8.4.1改訂（作業中）\決裁（3_その他）簡易起案等で起案してください\"/>
    </mc:Choice>
  </mc:AlternateContent>
  <xr:revisionPtr revIDLastSave="0" documentId="13_ncr:1_{0D9C9B35-0D2E-4D8C-AD81-1D3C246FBA8C}" xr6:coauthVersionLast="47" xr6:coauthVersionMax="47" xr10:uidLastSave="{00000000-0000-0000-0000-000000000000}"/>
  <bookViews>
    <workbookView xWindow="-110" yWindow="-110" windowWidth="19420" windowHeight="10300" xr2:uid="{4D32586D-79A0-4A74-92A4-41DEA76E2F53}"/>
  </bookViews>
  <sheets>
    <sheet name="【修繕積立金の平均額チェックシート】" sheetId="1" r:id="rId1"/>
  </sheets>
  <definedNames>
    <definedName name="_xlnm.Print_Area" localSheetId="0">【修繕積立金の平均額チェックシート】!$A$1:$B$21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B19" i="1"/>
  <c r="B26" i="1"/>
  <c r="B25" i="1"/>
  <c r="B32" i="1"/>
  <c r="B29" i="1"/>
  <c r="B24" i="1"/>
  <c r="B30" i="1" l="1"/>
  <c r="B33" i="1"/>
  <c r="B20" i="1"/>
</calcChain>
</file>

<file path=xl/sharedStrings.xml><?xml version="1.0" encoding="utf-8"?>
<sst xmlns="http://schemas.openxmlformats.org/spreadsheetml/2006/main" count="67" uniqueCount="53">
  <si>
    <t>階数</t>
    <rPh sb="0" eb="2">
      <t>カイスウ</t>
    </rPh>
    <phoneticPr fontId="2"/>
  </si>
  <si>
    <t>半角数字</t>
    <rPh sb="0" eb="4">
      <t>ハンカクスウジ</t>
    </rPh>
    <phoneticPr fontId="2"/>
  </si>
  <si>
    <t>マンションの建築延べ床面積</t>
    <rPh sb="6" eb="8">
      <t>ケンチク</t>
    </rPh>
    <rPh sb="8" eb="9">
      <t>ノ</t>
    </rPh>
    <rPh sb="10" eb="13">
      <t>ユカメンセキ</t>
    </rPh>
    <phoneticPr fontId="2"/>
  </si>
  <si>
    <t>機械式駐車場の有無</t>
    <rPh sb="0" eb="6">
      <t>キカイシキチュウシャジョウ</t>
    </rPh>
    <rPh sb="7" eb="9">
      <t>ウム</t>
    </rPh>
    <phoneticPr fontId="2"/>
  </si>
  <si>
    <t>ドロップダウン</t>
    <phoneticPr fontId="2"/>
  </si>
  <si>
    <t>　①１つ目の機械式駐車場の機種</t>
    <rPh sb="4" eb="5">
      <t>メ</t>
    </rPh>
    <rPh sb="6" eb="9">
      <t>キカイシキ</t>
    </rPh>
    <rPh sb="9" eb="12">
      <t>チュウシャジョウ</t>
    </rPh>
    <rPh sb="13" eb="15">
      <t>キシュ</t>
    </rPh>
    <phoneticPr fontId="2"/>
  </si>
  <si>
    <t>　②２つ目の機械式駐車場の機種</t>
    <rPh sb="4" eb="5">
      <t>メ</t>
    </rPh>
    <rPh sb="6" eb="9">
      <t>キカイシキ</t>
    </rPh>
    <rPh sb="9" eb="12">
      <t>チュウシャジョウ</t>
    </rPh>
    <rPh sb="13" eb="15">
      <t>キシュ</t>
    </rPh>
    <phoneticPr fontId="2"/>
  </si>
  <si>
    <t>最低水準額</t>
    <rPh sb="0" eb="5">
      <t>サイテイスイジュンガク</t>
    </rPh>
    <phoneticPr fontId="2"/>
  </si>
  <si>
    <t>判定</t>
    <rPh sb="0" eb="2">
      <t>ハンテイ</t>
    </rPh>
    <phoneticPr fontId="2"/>
  </si>
  <si>
    <t>計画期間（月）</t>
    <rPh sb="0" eb="4">
      <t>ケイカクキカン</t>
    </rPh>
    <rPh sb="5" eb="6">
      <t>ツキ</t>
    </rPh>
    <phoneticPr fontId="2"/>
  </si>
  <si>
    <t>機械式駐車場がある場合の加算額</t>
    <rPh sb="0" eb="3">
      <t>キカイシキ</t>
    </rPh>
    <rPh sb="3" eb="6">
      <t>チュウシャジョウ</t>
    </rPh>
    <rPh sb="9" eb="11">
      <t>バアイ</t>
    </rPh>
    <rPh sb="12" eb="15">
      <t>カサンガク</t>
    </rPh>
    <phoneticPr fontId="2"/>
  </si>
  <si>
    <t>機械式駐車場の 1 台あたり月額の修繕工事費</t>
    <phoneticPr fontId="2"/>
  </si>
  <si>
    <t>機械式駐車場の機種</t>
    <phoneticPr fontId="2"/>
  </si>
  <si>
    <t>機械式駐車場の修繕工事費
（１台当たり月額）</t>
    <phoneticPr fontId="2"/>
  </si>
  <si>
    <t>２段(ピット１段)昇降式</t>
    <phoneticPr fontId="2"/>
  </si>
  <si>
    <t>３段(ピット２段)昇降式</t>
    <phoneticPr fontId="2"/>
  </si>
  <si>
    <t>３段(ピット１段)昇降横行式</t>
    <phoneticPr fontId="2"/>
  </si>
  <si>
    <t>４段(ピット２段)昇降横行式</t>
    <phoneticPr fontId="2"/>
  </si>
  <si>
    <t>エレベーター方式（垂直循環方式）</t>
    <phoneticPr fontId="2"/>
  </si>
  <si>
    <t>その他</t>
    <phoneticPr fontId="2"/>
  </si>
  <si>
    <t>【マンションの修繕積立金に関するガイドラインに示された金額の目安における下限値】</t>
    <phoneticPr fontId="2"/>
  </si>
  <si>
    <t>●地上20階未満のマンション</t>
    <rPh sb="1" eb="3">
      <t>チジョウ</t>
    </rPh>
    <rPh sb="5" eb="6">
      <t>カイ</t>
    </rPh>
    <rPh sb="6" eb="8">
      <t>ミマン</t>
    </rPh>
    <phoneticPr fontId="2"/>
  </si>
  <si>
    <t>マンションの総床面積</t>
    <rPh sb="6" eb="7">
      <t>ソウ</t>
    </rPh>
    <rPh sb="7" eb="10">
      <t>ユカメンセキ</t>
    </rPh>
    <phoneticPr fontId="2"/>
  </si>
  <si>
    <t>円/㎡・月</t>
    <phoneticPr fontId="2"/>
  </si>
  <si>
    <t>～5,000㎡</t>
    <phoneticPr fontId="2"/>
  </si>
  <si>
    <t>5,000～10,000㎡</t>
    <phoneticPr fontId="2"/>
  </si>
  <si>
    <t>10,000～20,000㎡</t>
    <phoneticPr fontId="2"/>
  </si>
  <si>
    <t>20,000㎡～</t>
    <phoneticPr fontId="2"/>
  </si>
  <si>
    <t>●地上20階以上のマンション</t>
    <rPh sb="1" eb="3">
      <t>チジョウ</t>
    </rPh>
    <rPh sb="5" eb="6">
      <t>カイ</t>
    </rPh>
    <rPh sb="6" eb="8">
      <t>イジョウ</t>
    </rPh>
    <phoneticPr fontId="2"/>
  </si>
  <si>
    <t>面積に関わらず</t>
    <rPh sb="0" eb="2">
      <t>メンセキ</t>
    </rPh>
    <rPh sb="3" eb="4">
      <t>カカ</t>
    </rPh>
    <phoneticPr fontId="2"/>
  </si>
  <si>
    <r>
      <t>●地上</t>
    </r>
    <r>
      <rPr>
        <b/>
        <u/>
        <sz val="11"/>
        <color rgb="FFFF0000"/>
        <rFont val="ＭＳ 明朝"/>
        <family val="1"/>
        <charset val="128"/>
      </rPr>
      <t>20階未満</t>
    </r>
    <r>
      <rPr>
        <sz val="11"/>
        <color theme="1"/>
        <rFont val="ＭＳ 明朝"/>
        <family val="1"/>
        <charset val="128"/>
      </rPr>
      <t>のマンション</t>
    </r>
    <rPh sb="1" eb="3">
      <t>チジョウ</t>
    </rPh>
    <rPh sb="5" eb="6">
      <t>カイ</t>
    </rPh>
    <rPh sb="6" eb="8">
      <t>ミマン</t>
    </rPh>
    <phoneticPr fontId="2"/>
  </si>
  <si>
    <r>
      <t>（機械式駐車場が</t>
    </r>
    <r>
      <rPr>
        <b/>
        <u/>
        <sz val="11"/>
        <color rgb="FFFF0000"/>
        <rFont val="ＭＳ 明朝"/>
        <family val="1"/>
        <charset val="128"/>
      </rPr>
      <t>ない</t>
    </r>
    <r>
      <rPr>
        <sz val="11"/>
        <color theme="1"/>
        <rFont val="ＭＳ 明朝"/>
        <family val="1"/>
        <charset val="128"/>
      </rPr>
      <t>場合の下限値）</t>
    </r>
    <rPh sb="1" eb="4">
      <t>キカイシキ</t>
    </rPh>
    <rPh sb="4" eb="7">
      <t>チュウシャジョウ</t>
    </rPh>
    <rPh sb="10" eb="12">
      <t>バアイ</t>
    </rPh>
    <rPh sb="13" eb="16">
      <t>カゲンチ</t>
    </rPh>
    <phoneticPr fontId="2"/>
  </si>
  <si>
    <r>
      <t>（機械式駐車場が</t>
    </r>
    <r>
      <rPr>
        <b/>
        <u/>
        <sz val="11"/>
        <color rgb="FFFF0000"/>
        <rFont val="ＭＳ 明朝"/>
        <family val="1"/>
        <charset val="128"/>
      </rPr>
      <t>ある</t>
    </r>
    <r>
      <rPr>
        <sz val="11"/>
        <color theme="1"/>
        <rFont val="ＭＳ 明朝"/>
        <family val="1"/>
        <charset val="128"/>
      </rPr>
      <t>場合の下限値）</t>
    </r>
    <rPh sb="1" eb="4">
      <t>キカイシキ</t>
    </rPh>
    <rPh sb="4" eb="7">
      <t>チュウシャジョウ</t>
    </rPh>
    <rPh sb="10" eb="12">
      <t>バアイ</t>
    </rPh>
    <rPh sb="13" eb="16">
      <t>カゲンチ</t>
    </rPh>
    <phoneticPr fontId="2"/>
  </si>
  <si>
    <r>
      <t>●地上</t>
    </r>
    <r>
      <rPr>
        <b/>
        <u/>
        <sz val="11"/>
        <color rgb="FFFF0000"/>
        <rFont val="ＭＳ 明朝"/>
        <family val="1"/>
        <charset val="128"/>
      </rPr>
      <t>20階以上</t>
    </r>
    <r>
      <rPr>
        <sz val="11"/>
        <color theme="1"/>
        <rFont val="ＭＳ 明朝"/>
        <family val="1"/>
        <charset val="128"/>
      </rPr>
      <t>のマンション</t>
    </r>
    <rPh sb="1" eb="3">
      <t>チジョウ</t>
    </rPh>
    <rPh sb="5" eb="6">
      <t>カイ</t>
    </rPh>
    <rPh sb="6" eb="8">
      <t>イジョウ</t>
    </rPh>
    <phoneticPr fontId="2"/>
  </si>
  <si>
    <r>
      <t>（機械式駐車場が</t>
    </r>
    <r>
      <rPr>
        <b/>
        <u/>
        <sz val="11"/>
        <color rgb="FFFF0000"/>
        <rFont val="ＭＳ 明朝"/>
        <family val="1"/>
        <charset val="128"/>
      </rPr>
      <t>ない</t>
    </r>
    <r>
      <rPr>
        <sz val="11"/>
        <color theme="1"/>
        <rFont val="ＭＳ 明朝"/>
        <family val="1"/>
        <charset val="128"/>
      </rPr>
      <t>場合）</t>
    </r>
    <rPh sb="1" eb="4">
      <t>キカイシキ</t>
    </rPh>
    <rPh sb="4" eb="7">
      <t>チュウシャジョウ</t>
    </rPh>
    <rPh sb="10" eb="12">
      <t>バアイ</t>
    </rPh>
    <phoneticPr fontId="2"/>
  </si>
  <si>
    <r>
      <t>（機械式駐車場が</t>
    </r>
    <r>
      <rPr>
        <b/>
        <u/>
        <sz val="11"/>
        <color rgb="FFFF0000"/>
        <rFont val="ＭＳ 明朝"/>
        <family val="1"/>
        <charset val="128"/>
      </rPr>
      <t>ある</t>
    </r>
    <r>
      <rPr>
        <sz val="11"/>
        <color theme="1"/>
        <rFont val="ＭＳ 明朝"/>
        <family val="1"/>
        <charset val="128"/>
      </rPr>
      <t>場合）</t>
    </r>
    <rPh sb="1" eb="4">
      <t>キカイシキ</t>
    </rPh>
    <rPh sb="4" eb="7">
      <t>チュウシャジョウ</t>
    </rPh>
    <rPh sb="10" eb="12">
      <t>バアイ</t>
    </rPh>
    <phoneticPr fontId="2"/>
  </si>
  <si>
    <t>修繕積立金の平均額チェックシート</t>
    <phoneticPr fontId="2"/>
  </si>
  <si>
    <t>機械式駐車場の種類（１つ目がある場合）</t>
    <rPh sb="0" eb="3">
      <t>キカイシキ</t>
    </rPh>
    <rPh sb="3" eb="6">
      <t>チュウシャジョウ</t>
    </rPh>
    <rPh sb="7" eb="9">
      <t>シュルイ</t>
    </rPh>
    <rPh sb="12" eb="13">
      <t>メ</t>
    </rPh>
    <rPh sb="16" eb="18">
      <t>バアイ</t>
    </rPh>
    <phoneticPr fontId="2"/>
  </si>
  <si>
    <t>機械式駐車場の種類（２つ目がある場合）</t>
    <rPh sb="0" eb="3">
      <t>キカイシキ</t>
    </rPh>
    <rPh sb="3" eb="6">
      <t>チュウシャジョウ</t>
    </rPh>
    <rPh sb="12" eb="13">
      <t>メ</t>
    </rPh>
    <rPh sb="16" eb="18">
      <t>バアイ</t>
    </rPh>
    <phoneticPr fontId="2"/>
  </si>
  <si>
    <t>(A＋B＋C)÷計画期間（月）÷X</t>
    <rPh sb="8" eb="12">
      <t>ケイカクキカン</t>
    </rPh>
    <rPh sb="13" eb="14">
      <t>ツキ</t>
    </rPh>
    <phoneticPr fontId="2"/>
  </si>
  <si>
    <t>計画期間全体における月あたりの修繕積立金の平均額（Ｚ）</t>
    <rPh sb="0" eb="4">
      <t>ケイカクキカン</t>
    </rPh>
    <rPh sb="4" eb="6">
      <t>ゼンタイ</t>
    </rPh>
    <rPh sb="10" eb="11">
      <t>ツキ</t>
    </rPh>
    <rPh sb="15" eb="17">
      <t>シュウゼン</t>
    </rPh>
    <rPh sb="17" eb="20">
      <t>ツミタテキン</t>
    </rPh>
    <rPh sb="21" eb="24">
      <t>ヘイキンガク</t>
    </rPh>
    <phoneticPr fontId="2"/>
  </si>
  <si>
    <t>別紙　判定式の適合について</t>
    <rPh sb="0" eb="2">
      <t>ベッシ</t>
    </rPh>
    <rPh sb="3" eb="6">
      <t>ハンテイシキ</t>
    </rPh>
    <rPh sb="7" eb="9">
      <t>テキゴウ</t>
    </rPh>
    <phoneticPr fontId="2"/>
  </si>
  <si>
    <t>※算定根拠の書類を添付すること。</t>
    <rPh sb="1" eb="5">
      <t>サンテイコンキョ</t>
    </rPh>
    <rPh sb="6" eb="8">
      <t>ショルイ</t>
    </rPh>
    <rPh sb="9" eb="11">
      <t>テンプ</t>
    </rPh>
    <phoneticPr fontId="2"/>
  </si>
  <si>
    <t>　　１つ目の機械式駐車場の台数</t>
    <rPh sb="4" eb="5">
      <t>メ</t>
    </rPh>
    <rPh sb="6" eb="9">
      <t>キカイシキ</t>
    </rPh>
    <rPh sb="9" eb="12">
      <t>チュウシャジョウ</t>
    </rPh>
    <rPh sb="13" eb="15">
      <t>ダイスウ</t>
    </rPh>
    <phoneticPr fontId="2"/>
  </si>
  <si>
    <t>着色セルの該当箇所に記入</t>
    <rPh sb="0" eb="2">
      <t>チャクショク</t>
    </rPh>
    <phoneticPr fontId="2"/>
  </si>
  <si>
    <t>　　２つ目の機械式駐車場の台数</t>
    <rPh sb="4" eb="5">
      <t>メ</t>
    </rPh>
    <rPh sb="6" eb="9">
      <t>キカイシキ</t>
    </rPh>
    <rPh sb="9" eb="12">
      <t>チュウシャジョウ</t>
    </rPh>
    <rPh sb="13" eb="15">
      <t>ダイスウ</t>
    </rPh>
    <phoneticPr fontId="2"/>
  </si>
  <si>
    <t>長期修繕計画期間当初の修繕積立金の残高</t>
    <rPh sb="0" eb="2">
      <t>チョウキ</t>
    </rPh>
    <rPh sb="2" eb="4">
      <t>シュウゼン</t>
    </rPh>
    <rPh sb="4" eb="6">
      <t>ケイカク</t>
    </rPh>
    <rPh sb="6" eb="8">
      <t>キカン</t>
    </rPh>
    <rPh sb="8" eb="10">
      <t>トウショ</t>
    </rPh>
    <rPh sb="11" eb="13">
      <t>シュウゼン</t>
    </rPh>
    <rPh sb="13" eb="15">
      <t>ツミタテ</t>
    </rPh>
    <rPh sb="15" eb="16">
      <t>キン</t>
    </rPh>
    <rPh sb="17" eb="19">
      <t>ザンダカ</t>
    </rPh>
    <phoneticPr fontId="2"/>
  </si>
  <si>
    <t>長期修繕計画期間全体で集める修繕積立金の総額</t>
    <rPh sb="0" eb="4">
      <t>チョウキシュウゼン</t>
    </rPh>
    <phoneticPr fontId="2"/>
  </si>
  <si>
    <t>計画期間全体での専用使用料等からの繰入額の総額</t>
    <phoneticPr fontId="2"/>
  </si>
  <si>
    <t>マンションの総専有床面積</t>
    <phoneticPr fontId="2"/>
  </si>
  <si>
    <t>長期修繕計画の計画期間(年)</t>
    <rPh sb="0" eb="2">
      <t>チョウキ</t>
    </rPh>
    <rPh sb="2" eb="4">
      <t>シュウゼン</t>
    </rPh>
    <rPh sb="4" eb="6">
      <t>ケイカク</t>
    </rPh>
    <rPh sb="7" eb="9">
      <t>ケイカク</t>
    </rPh>
    <rPh sb="9" eb="11">
      <t>キカン</t>
    </rPh>
    <rPh sb="12" eb="13">
      <t>ネン</t>
    </rPh>
    <phoneticPr fontId="2"/>
  </si>
  <si>
    <r>
      <rPr>
        <b/>
        <sz val="11"/>
        <color theme="1"/>
        <rFont val="Segoe UI Symbol"/>
        <family val="1"/>
      </rPr>
      <t>👇</t>
    </r>
    <r>
      <rPr>
        <b/>
        <sz val="11"/>
        <color theme="1"/>
        <rFont val="ＭＳ 明朝"/>
        <family val="1"/>
        <charset val="128"/>
      </rPr>
      <t>着色セルにのみ入力してください</t>
    </r>
    <r>
      <rPr>
        <b/>
        <sz val="11"/>
        <color theme="1"/>
        <rFont val="Segoe UI Symbol"/>
        <family val="1"/>
      </rPr>
      <t>👇</t>
    </r>
    <rPh sb="9" eb="11">
      <t>ニュウリョク</t>
    </rPh>
    <phoneticPr fontId="2"/>
  </si>
  <si>
    <t>計画期間全体における月あたりの修繕積立金の平均額（Ｚ）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</si>
</sst>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階&quot;&quot;建&quot;"/>
    <numFmt numFmtId="177" formatCode="#,###.00&quot;㎡&quot;"/>
    <numFmt numFmtId="178" formatCode="0&quot;年&quot;"/>
    <numFmt numFmtId="179" formatCode="0&quot;か月&quot;"/>
    <numFmt numFmtId="180" formatCode="#,##0&quot;円/台・月&quot;"/>
    <numFmt numFmtId="181" formatCode="0&quot;台&quot;"/>
    <numFmt numFmtId="182" formatCode="#,###&quot;円&quot;"/>
    <numFmt numFmtId="183" formatCode="0.00&quot;円/㎡・月&quot;"/>
    <numFmt numFmtId="184" formatCode="0.00&quot;円&quot;"/>
    <numFmt numFmtId="185" formatCode="0&quot;円/㎡・月&quot;"/>
  </numFmts>
  <fonts count="24" x14ac:knownFonts="1">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1"/>
      <name val="BIZ UDゴシック"/>
      <family val="3"/>
      <charset val="128"/>
    </font>
    <font>
      <sz val="11"/>
      <color theme="1"/>
      <name val="BIZ UDゴシック"/>
      <family val="3"/>
      <charset val="128"/>
    </font>
    <font>
      <b/>
      <sz val="11"/>
      <color theme="1"/>
      <name val="ＭＳ 明朝"/>
      <family val="1"/>
      <charset val="128"/>
    </font>
    <font>
      <sz val="11"/>
      <color theme="1"/>
      <name val="ＭＳ 明朝"/>
      <family val="1"/>
      <charset val="128"/>
    </font>
    <font>
      <sz val="11"/>
      <name val="ＭＳ 明朝"/>
      <family val="1"/>
      <charset val="128"/>
    </font>
    <font>
      <b/>
      <u/>
      <sz val="11"/>
      <color rgb="FFFF0000"/>
      <name val="ＭＳ 明朝"/>
      <family val="1"/>
      <charset val="128"/>
    </font>
    <font>
      <u/>
      <sz val="11"/>
      <color rgb="FFFF0000"/>
      <name val="ＭＳ 明朝"/>
      <family val="1"/>
      <charset val="128"/>
    </font>
    <font>
      <u/>
      <sz val="11"/>
      <color theme="1"/>
      <name val="ＭＳ 明朝"/>
      <family val="1"/>
      <charset val="128"/>
    </font>
    <font>
      <sz val="11"/>
      <color rgb="FFFF0000"/>
      <name val="ＭＳ 明朝"/>
      <family val="1"/>
      <charset val="128"/>
    </font>
    <font>
      <sz val="12"/>
      <color rgb="FFFF0000"/>
      <name val="ＭＳ 明朝"/>
      <family val="1"/>
      <charset val="128"/>
    </font>
    <font>
      <b/>
      <u/>
      <sz val="11"/>
      <color theme="1"/>
      <name val="ＭＳ 明朝"/>
      <family val="1"/>
      <charset val="128"/>
    </font>
    <font>
      <sz val="9"/>
      <color theme="1"/>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10"/>
      <color rgb="FFFF0000"/>
      <name val="ＭＳ 明朝"/>
      <family val="1"/>
      <charset val="128"/>
    </font>
    <font>
      <sz val="11"/>
      <color theme="0"/>
      <name val="ＭＳ 明朝"/>
      <family val="1"/>
      <charset val="128"/>
    </font>
    <font>
      <b/>
      <sz val="11"/>
      <color theme="1"/>
      <name val="游ゴシック"/>
      <family val="3"/>
      <charset val="128"/>
      <scheme val="minor"/>
    </font>
    <font>
      <b/>
      <sz val="14"/>
      <color theme="1"/>
      <name val="游ゴシック"/>
      <family val="3"/>
      <charset val="128"/>
      <scheme val="minor"/>
    </font>
    <font>
      <b/>
      <sz val="11"/>
      <color theme="1"/>
      <name val="Segoe UI Symbol"/>
      <family val="1"/>
    </font>
    <font>
      <b/>
      <u/>
      <sz val="10"/>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theme="1"/>
      </left>
      <right/>
      <top style="thin">
        <color theme="1"/>
      </top>
      <bottom style="medium">
        <color rgb="FFFF0000"/>
      </bottom>
      <diagonal/>
    </border>
    <border>
      <left style="medium">
        <color rgb="FFFF0000"/>
      </left>
      <right style="medium">
        <color rgb="FFFF0000"/>
      </right>
      <top style="medium">
        <color rgb="FFFF0000"/>
      </top>
      <bottom style="medium">
        <color rgb="FFFF0000"/>
      </bottom>
      <diagonal/>
    </border>
    <border>
      <left/>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69">
    <xf numFmtId="0" fontId="0" fillId="0" borderId="0" xfId="0"/>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horizontal="center" vertical="center"/>
    </xf>
    <xf numFmtId="0" fontId="6" fillId="2" borderId="1" xfId="0" applyFont="1" applyFill="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184" fontId="6" fillId="3" borderId="1" xfId="0" applyNumberFormat="1" applyFont="1" applyFill="1" applyBorder="1" applyAlignment="1">
      <alignment horizontal="center" vertical="center"/>
    </xf>
    <xf numFmtId="0" fontId="13" fillId="0" borderId="12" xfId="0" applyFont="1" applyBorder="1" applyAlignment="1">
      <alignment vertical="center"/>
    </xf>
    <xf numFmtId="0" fontId="6" fillId="0" borderId="12" xfId="0" applyFont="1" applyBorder="1" applyAlignment="1">
      <alignment horizontal="center" vertical="center"/>
    </xf>
    <xf numFmtId="0" fontId="6" fillId="0" borderId="3" xfId="0" applyFont="1" applyBorder="1" applyAlignment="1">
      <alignment vertical="center"/>
    </xf>
    <xf numFmtId="0" fontId="6" fillId="2" borderId="1" xfId="0" applyFont="1" applyFill="1" applyBorder="1" applyAlignment="1">
      <alignment horizontal="center" vertical="center"/>
    </xf>
    <xf numFmtId="0" fontId="6" fillId="0" borderId="4" xfId="0" applyFont="1" applyBorder="1" applyAlignment="1">
      <alignment vertical="center"/>
    </xf>
    <xf numFmtId="185" fontId="10" fillId="0" borderId="4" xfId="0" applyNumberFormat="1" applyFont="1" applyBorder="1" applyAlignment="1">
      <alignment horizontal="center" vertical="center"/>
    </xf>
    <xf numFmtId="0" fontId="6" fillId="0" borderId="7" xfId="0" applyFont="1" applyBorder="1" applyAlignment="1">
      <alignment vertical="center"/>
    </xf>
    <xf numFmtId="185" fontId="10" fillId="0" borderId="7" xfId="0" applyNumberFormat="1" applyFont="1" applyBorder="1" applyAlignment="1">
      <alignment horizontal="center" vertical="center"/>
    </xf>
    <xf numFmtId="38" fontId="6" fillId="0" borderId="3" xfId="1" applyFont="1" applyFill="1" applyBorder="1" applyAlignment="1">
      <alignment vertical="center"/>
    </xf>
    <xf numFmtId="0" fontId="11" fillId="0" borderId="0" xfId="0" applyFont="1" applyAlignment="1">
      <alignment horizontal="right" vertical="center"/>
    </xf>
    <xf numFmtId="183" fontId="10" fillId="0" borderId="7" xfId="0" applyNumberFormat="1" applyFont="1" applyBorder="1" applyAlignment="1">
      <alignment horizontal="center" vertical="center"/>
    </xf>
    <xf numFmtId="38" fontId="11" fillId="0" borderId="0" xfId="1" applyFont="1" applyAlignment="1">
      <alignment horizontal="center" vertical="center"/>
    </xf>
    <xf numFmtId="0" fontId="14"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6" fillId="0" borderId="1" xfId="0" applyFont="1" applyBorder="1" applyAlignment="1">
      <alignment horizontal="center" vertical="center" shrinkToFit="1"/>
    </xf>
    <xf numFmtId="0" fontId="15" fillId="0" borderId="1" xfId="0" applyFont="1" applyBorder="1" applyAlignment="1">
      <alignment horizontal="center" vertical="center" wrapText="1" shrinkToFit="1"/>
    </xf>
    <xf numFmtId="180" fontId="6" fillId="4" borderId="1" xfId="0" applyNumberFormat="1" applyFont="1" applyFill="1" applyBorder="1" applyAlignment="1">
      <alignment horizontal="center" vertical="center"/>
    </xf>
    <xf numFmtId="0" fontId="16" fillId="0" borderId="1" xfId="0" applyFont="1" applyBorder="1" applyAlignment="1">
      <alignment horizontal="center" vertical="center" shrinkToFit="1"/>
    </xf>
    <xf numFmtId="0" fontId="6" fillId="0" borderId="0" xfId="0" applyFont="1" applyAlignment="1">
      <alignment horizontal="right" vertical="center"/>
    </xf>
    <xf numFmtId="0" fontId="6" fillId="0" borderId="0" xfId="0" applyFont="1" applyAlignment="1">
      <alignment horizontal="center" vertical="center"/>
    </xf>
    <xf numFmtId="0" fontId="17" fillId="0" borderId="0" xfId="0" applyFont="1" applyAlignment="1">
      <alignment vertical="center"/>
    </xf>
    <xf numFmtId="0" fontId="6" fillId="5" borderId="1" xfId="0" applyFont="1" applyFill="1" applyBorder="1" applyAlignment="1">
      <alignment horizontal="center" vertical="center" shrinkToFit="1"/>
    </xf>
    <xf numFmtId="0" fontId="6" fillId="0" borderId="0" xfId="0" applyFont="1" applyAlignment="1">
      <alignment horizontal="center" vertical="center" shrinkToFit="1"/>
    </xf>
    <xf numFmtId="0" fontId="6" fillId="0" borderId="0" xfId="0" applyFont="1"/>
    <xf numFmtId="0" fontId="6" fillId="0" borderId="0" xfId="0" applyFont="1" applyAlignment="1">
      <alignment horizontal="center"/>
    </xf>
    <xf numFmtId="0" fontId="18" fillId="0" borderId="0" xfId="0" applyFont="1" applyAlignment="1">
      <alignment horizontal="center" vertical="center"/>
    </xf>
    <xf numFmtId="179" fontId="18" fillId="0" borderId="3" xfId="0" applyNumberFormat="1" applyFont="1" applyBorder="1" applyAlignment="1">
      <alignment horizontal="center" vertical="center"/>
    </xf>
    <xf numFmtId="0" fontId="18" fillId="0" borderId="3" xfId="0" applyFont="1" applyBorder="1" applyAlignment="1">
      <alignment horizontal="center" vertical="center"/>
    </xf>
    <xf numFmtId="176" fontId="6" fillId="6" borderId="1" xfId="0" applyNumberFormat="1" applyFont="1" applyFill="1" applyBorder="1" applyAlignment="1" applyProtection="1">
      <alignment horizontal="center" vertical="center"/>
      <protection locked="0"/>
    </xf>
    <xf numFmtId="177" fontId="6" fillId="6" borderId="1" xfId="0" applyNumberFormat="1" applyFont="1" applyFill="1" applyBorder="1" applyAlignment="1" applyProtection="1">
      <alignment horizontal="center" vertical="center" shrinkToFit="1"/>
      <protection locked="0"/>
    </xf>
    <xf numFmtId="178" fontId="6" fillId="6" borderId="2" xfId="0" applyNumberFormat="1" applyFont="1" applyFill="1" applyBorder="1" applyAlignment="1" applyProtection="1">
      <alignment horizontal="center" vertical="center" shrinkToFit="1"/>
      <protection locked="0"/>
    </xf>
    <xf numFmtId="180" fontId="6" fillId="6" borderId="4" xfId="0" applyNumberFormat="1" applyFont="1" applyFill="1" applyBorder="1" applyAlignment="1" applyProtection="1">
      <alignment horizontal="center" vertical="center" shrinkToFit="1"/>
      <protection locked="0"/>
    </xf>
    <xf numFmtId="181" fontId="6" fillId="6" borderId="6" xfId="0" applyNumberFormat="1" applyFont="1" applyFill="1" applyBorder="1" applyAlignment="1" applyProtection="1">
      <alignment horizontal="center" vertical="center"/>
      <protection locked="0"/>
    </xf>
    <xf numFmtId="180" fontId="6" fillId="6" borderId="5" xfId="0" applyNumberFormat="1" applyFont="1" applyFill="1" applyBorder="1" applyAlignment="1" applyProtection="1">
      <alignment horizontal="center" vertical="center" shrinkToFit="1"/>
      <protection locked="0"/>
    </xf>
    <xf numFmtId="181" fontId="6" fillId="6" borderId="7" xfId="0" applyNumberFormat="1" applyFont="1" applyFill="1" applyBorder="1" applyAlignment="1" applyProtection="1">
      <alignment horizontal="center" vertical="center"/>
      <protection locked="0"/>
    </xf>
    <xf numFmtId="178" fontId="6" fillId="6" borderId="1" xfId="0" applyNumberFormat="1" applyFont="1" applyFill="1" applyBorder="1" applyAlignment="1" applyProtection="1">
      <alignment horizontal="center" vertical="center" shrinkToFit="1"/>
      <protection locked="0"/>
    </xf>
    <xf numFmtId="182" fontId="6" fillId="6" borderId="1" xfId="0" applyNumberFormat="1" applyFont="1" applyFill="1" applyBorder="1" applyAlignment="1" applyProtection="1">
      <alignment horizontal="center" vertical="center" shrinkToFit="1"/>
      <protection locked="0"/>
    </xf>
    <xf numFmtId="182" fontId="6" fillId="6" borderId="2" xfId="0" applyNumberFormat="1" applyFont="1" applyFill="1" applyBorder="1" applyAlignment="1" applyProtection="1">
      <alignment horizontal="center" vertical="center" shrinkToFit="1"/>
      <protection locked="0"/>
    </xf>
    <xf numFmtId="0" fontId="7" fillId="0" borderId="1" xfId="0" applyFont="1" applyBorder="1" applyAlignment="1">
      <alignment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7" xfId="0" applyFont="1" applyBorder="1" applyAlignment="1">
      <alignment vertical="center"/>
    </xf>
    <xf numFmtId="0" fontId="6" fillId="0" borderId="1" xfId="0" applyFont="1" applyBorder="1" applyAlignment="1">
      <alignment vertical="center" wrapText="1"/>
    </xf>
    <xf numFmtId="0" fontId="10" fillId="0" borderId="2" xfId="0" applyFont="1" applyBorder="1" applyAlignment="1">
      <alignment vertical="center"/>
    </xf>
    <xf numFmtId="0" fontId="11" fillId="0" borderId="10" xfId="0" applyFont="1" applyBorder="1" applyAlignment="1">
      <alignment vertical="center"/>
    </xf>
    <xf numFmtId="183" fontId="9" fillId="0" borderId="1" xfId="0" applyNumberFormat="1" applyFont="1" applyBorder="1" applyAlignment="1">
      <alignment horizontal="center" vertical="center"/>
    </xf>
    <xf numFmtId="183" fontId="12" fillId="0" borderId="11" xfId="0" applyNumberFormat="1"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centerContinuous" vertical="center" wrapText="1"/>
    </xf>
    <xf numFmtId="183" fontId="19" fillId="0" borderId="9" xfId="0" applyNumberFormat="1" applyFont="1" applyBorder="1" applyAlignment="1">
      <alignment horizontal="center" vertical="center"/>
    </xf>
    <xf numFmtId="0" fontId="20" fillId="0" borderId="0" xfId="0" applyFont="1" applyAlignment="1">
      <alignment vertical="center"/>
    </xf>
    <xf numFmtId="0" fontId="5" fillId="0" borderId="0" xfId="0" applyFont="1" applyAlignment="1">
      <alignment horizontal="center" vertical="center" wrapText="1"/>
    </xf>
    <xf numFmtId="0" fontId="17" fillId="0" borderId="12" xfId="0" applyFont="1" applyBorder="1" applyAlignment="1">
      <alignment vertical="center"/>
    </xf>
    <xf numFmtId="183" fontId="6" fillId="3" borderId="1" xfId="0" applyNumberFormat="1" applyFont="1" applyFill="1" applyBorder="1" applyAlignment="1">
      <alignment horizontal="center" vertical="center"/>
    </xf>
    <xf numFmtId="0" fontId="23" fillId="0" borderId="8" xfId="0" applyFont="1" applyBorder="1" applyAlignment="1">
      <alignment vertical="center" wrapText="1"/>
    </xf>
    <xf numFmtId="0" fontId="21" fillId="0" borderId="0" xfId="0" applyFont="1" applyAlignment="1">
      <alignment horizontal="center" vertical="center"/>
    </xf>
    <xf numFmtId="0" fontId="7" fillId="0" borderId="1" xfId="0" applyFont="1" applyBorder="1" applyAlignment="1">
      <alignment horizontal="left" vertical="center"/>
    </xf>
    <xf numFmtId="179" fontId="6" fillId="0" borderId="1" xfId="0" applyNumberFormat="1" applyFont="1" applyBorder="1" applyAlignment="1">
      <alignment horizontal="center" vertical="center"/>
    </xf>
  </cellXfs>
  <cellStyles count="2">
    <cellStyle name="桁区切り" xfId="1" builtinId="6"/>
    <cellStyle name="標準" xfId="0" builtinId="0"/>
  </cellStyles>
  <dxfs count="3">
    <dxf>
      <fill>
        <patternFill>
          <bgColor theme="5" tint="0.79998168889431442"/>
        </patternFill>
      </fill>
    </dxf>
    <dxf>
      <fill>
        <patternFill>
          <bgColor theme="5" tint="0.7999816888943144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31016-5A19-463A-BB0E-9EA2A0EBA72C}">
  <sheetPr>
    <pageSetUpPr fitToPage="1"/>
  </sheetPr>
  <dimension ref="A1:D54"/>
  <sheetViews>
    <sheetView tabSelected="1" view="pageBreakPreview" zoomScale="115" zoomScaleNormal="100" zoomScaleSheetLayoutView="115" workbookViewId="0">
      <selection activeCell="B9" sqref="B9"/>
    </sheetView>
  </sheetViews>
  <sheetFormatPr defaultColWidth="9" defaultRowHeight="19.5" customHeight="1" x14ac:dyDescent="0.55000000000000004"/>
  <cols>
    <col min="1" max="1" width="50" style="6" customWidth="1"/>
    <col min="2" max="2" width="43.83203125" style="29" customWidth="1"/>
    <col min="3" max="3" width="13.83203125" style="6" customWidth="1"/>
    <col min="4" max="4" width="13.08203125" style="2" customWidth="1"/>
    <col min="5" max="16384" width="9" style="2"/>
  </cols>
  <sheetData>
    <row r="1" spans="1:4" ht="19.5" customHeight="1" x14ac:dyDescent="0.55000000000000004">
      <c r="A1" s="61" t="s">
        <v>41</v>
      </c>
    </row>
    <row r="2" spans="1:4" ht="21.75" customHeight="1" x14ac:dyDescent="0.55000000000000004">
      <c r="A2" s="66" t="s">
        <v>36</v>
      </c>
      <c r="B2" s="66"/>
      <c r="C2" s="4"/>
      <c r="D2" s="1"/>
    </row>
    <row r="3" spans="1:4" ht="21.75" customHeight="1" x14ac:dyDescent="0.55000000000000004">
      <c r="A3" s="59" t="s">
        <v>42</v>
      </c>
      <c r="B3" s="59"/>
      <c r="C3" s="58"/>
      <c r="D3" s="3"/>
    </row>
    <row r="4" spans="1:4" ht="21.75" customHeight="1" x14ac:dyDescent="0.55000000000000004">
      <c r="A4" s="58"/>
      <c r="B4" s="62" t="s">
        <v>51</v>
      </c>
      <c r="C4" s="23" t="s">
        <v>44</v>
      </c>
      <c r="D4" s="3"/>
    </row>
    <row r="5" spans="1:4" ht="22" customHeight="1" x14ac:dyDescent="0.55000000000000004">
      <c r="A5" s="48" t="s">
        <v>0</v>
      </c>
      <c r="B5" s="38"/>
      <c r="C5" s="35" t="s">
        <v>1</v>
      </c>
      <c r="D5" s="1"/>
    </row>
    <row r="6" spans="1:4" ht="22" customHeight="1" x14ac:dyDescent="0.55000000000000004">
      <c r="A6" s="48" t="s">
        <v>49</v>
      </c>
      <c r="B6" s="39"/>
      <c r="C6" s="35" t="s">
        <v>1</v>
      </c>
    </row>
    <row r="7" spans="1:4" ht="22" customHeight="1" x14ac:dyDescent="0.55000000000000004">
      <c r="A7" s="48" t="s">
        <v>2</v>
      </c>
      <c r="B7" s="39"/>
      <c r="C7" s="35" t="s">
        <v>1</v>
      </c>
    </row>
    <row r="8" spans="1:4" ht="22" customHeight="1" x14ac:dyDescent="0.55000000000000004">
      <c r="A8" s="49" t="s">
        <v>3</v>
      </c>
      <c r="B8" s="40"/>
      <c r="C8" s="36" t="s">
        <v>4</v>
      </c>
    </row>
    <row r="9" spans="1:4" ht="22" customHeight="1" x14ac:dyDescent="0.55000000000000004">
      <c r="A9" s="50" t="s">
        <v>5</v>
      </c>
      <c r="B9" s="41"/>
      <c r="C9" s="37" t="s">
        <v>4</v>
      </c>
    </row>
    <row r="10" spans="1:4" ht="22" customHeight="1" x14ac:dyDescent="0.55000000000000004">
      <c r="A10" s="51" t="s">
        <v>43</v>
      </c>
      <c r="B10" s="42"/>
      <c r="C10" s="37" t="s">
        <v>1</v>
      </c>
    </row>
    <row r="11" spans="1:4" ht="22" customHeight="1" x14ac:dyDescent="0.55000000000000004">
      <c r="A11" s="51" t="s">
        <v>6</v>
      </c>
      <c r="B11" s="43"/>
      <c r="C11" s="37" t="s">
        <v>4</v>
      </c>
    </row>
    <row r="12" spans="1:4" ht="22" customHeight="1" x14ac:dyDescent="0.55000000000000004">
      <c r="A12" s="52" t="s">
        <v>45</v>
      </c>
      <c r="B12" s="44"/>
      <c r="C12" s="37" t="s">
        <v>1</v>
      </c>
    </row>
    <row r="13" spans="1:4" ht="22" customHeight="1" x14ac:dyDescent="0.55000000000000004">
      <c r="A13" s="49" t="s">
        <v>37</v>
      </c>
      <c r="B13" s="44"/>
      <c r="C13" s="37" t="s">
        <v>4</v>
      </c>
    </row>
    <row r="14" spans="1:4" ht="22" customHeight="1" x14ac:dyDescent="0.55000000000000004">
      <c r="A14" s="48" t="s">
        <v>38</v>
      </c>
      <c r="B14" s="44"/>
      <c r="C14" s="37" t="s">
        <v>4</v>
      </c>
    </row>
    <row r="15" spans="1:4" ht="27.75" customHeight="1" x14ac:dyDescent="0.55000000000000004">
      <c r="A15" s="7" t="s">
        <v>50</v>
      </c>
      <c r="B15" s="45"/>
      <c r="C15" s="37" t="s">
        <v>1</v>
      </c>
    </row>
    <row r="16" spans="1:4" ht="27.75" customHeight="1" x14ac:dyDescent="0.55000000000000004">
      <c r="A16" s="53" t="s">
        <v>46</v>
      </c>
      <c r="B16" s="46"/>
      <c r="C16" s="37" t="s">
        <v>1</v>
      </c>
    </row>
    <row r="17" spans="1:3" ht="35.25" customHeight="1" x14ac:dyDescent="0.55000000000000004">
      <c r="A17" s="53" t="s">
        <v>47</v>
      </c>
      <c r="B17" s="46"/>
      <c r="C17" s="37" t="s">
        <v>1</v>
      </c>
    </row>
    <row r="18" spans="1:3" ht="30" customHeight="1" x14ac:dyDescent="0.55000000000000004">
      <c r="A18" s="53" t="s">
        <v>48</v>
      </c>
      <c r="B18" s="47"/>
      <c r="C18" s="37" t="s">
        <v>1</v>
      </c>
    </row>
    <row r="19" spans="1:3" ht="30" customHeight="1" x14ac:dyDescent="0.55000000000000004">
      <c r="A19" s="65" t="s">
        <v>40</v>
      </c>
      <c r="B19" s="56" t="str">
        <f>IFERROR((B16+B17+B18)/(B15*12*B6),"")</f>
        <v/>
      </c>
      <c r="C19" s="6" t="s">
        <v>39</v>
      </c>
    </row>
    <row r="20" spans="1:3" ht="30" customHeight="1" thickBot="1" x14ac:dyDescent="0.6">
      <c r="A20" s="54" t="s">
        <v>7</v>
      </c>
      <c r="B20" s="60" t="str">
        <f>IF(AND(B5&lt;20,B8="なし"),B29,IF(AND(B5&lt;20,COUNTIF(B8,"*あり*")),B30,IF(AND(B5&gt;=20,B8="なし"),B32,B33)))</f>
        <v/>
      </c>
    </row>
    <row r="21" spans="1:3" ht="30" customHeight="1" thickBot="1" x14ac:dyDescent="0.6">
      <c r="A21" s="55" t="s">
        <v>8</v>
      </c>
      <c r="B21" s="57" t="str">
        <f>IF(B15="","",IF(B15&lt;30,"長期修繕計画期間の不足",IF(B15="","",IF(B20&lt;=B19,"不適合","適合"))))</f>
        <v/>
      </c>
    </row>
    <row r="24" spans="1:3" ht="19.5" customHeight="1" x14ac:dyDescent="0.55000000000000004">
      <c r="A24" s="67" t="s">
        <v>9</v>
      </c>
      <c r="B24" s="68">
        <f>B15*12</f>
        <v>0</v>
      </c>
    </row>
    <row r="25" spans="1:3" ht="19.5" customHeight="1" x14ac:dyDescent="0.55000000000000004">
      <c r="A25" s="7" t="s">
        <v>10</v>
      </c>
      <c r="B25" s="8" t="str">
        <f>IFERROR(IFERROR(VLOOKUP(B9,A37:B42,2,FALSE)*B10/B6+VLOOKUP(B11,A37:B42,2,FALSE)*B12/B6,VLOOKUP(B9,A37:B42,2,FALSE)*B10/B6),"")</f>
        <v/>
      </c>
      <c r="C25" s="11"/>
    </row>
    <row r="26" spans="1:3" ht="19.5" customHeight="1" x14ac:dyDescent="0.55000000000000004">
      <c r="A26" s="63" t="s">
        <v>52</v>
      </c>
      <c r="B26" s="64" t="str">
        <f>IFERROR((B16+B17+B18)/(B15*12*B6),"")</f>
        <v/>
      </c>
      <c r="C26" s="11"/>
    </row>
    <row r="27" spans="1:3" ht="19.5" customHeight="1" x14ac:dyDescent="0.55000000000000004">
      <c r="A27" s="9"/>
      <c r="B27" s="10"/>
      <c r="C27" s="11"/>
    </row>
    <row r="28" spans="1:3" ht="19.5" customHeight="1" x14ac:dyDescent="0.55000000000000004">
      <c r="A28" s="5" t="s">
        <v>30</v>
      </c>
      <c r="B28" s="12"/>
      <c r="C28" s="17"/>
    </row>
    <row r="29" spans="1:3" ht="19.5" customHeight="1" x14ac:dyDescent="0.55000000000000004">
      <c r="A29" s="13" t="s">
        <v>31</v>
      </c>
      <c r="B29" s="14">
        <f>IF(B7&gt;=20000,B50,IF(B7&gt;=10000,B49,IF(B7&gt;=5000,B48,IF(B7&lt;=5000,B47))))</f>
        <v>235</v>
      </c>
    </row>
    <row r="30" spans="1:3" ht="19.5" customHeight="1" x14ac:dyDescent="0.55000000000000004">
      <c r="A30" s="15" t="s">
        <v>32</v>
      </c>
      <c r="B30" s="16" t="str">
        <f>IFERROR(B29+B25,"")</f>
        <v/>
      </c>
      <c r="C30" s="18"/>
    </row>
    <row r="31" spans="1:3" ht="19.5" customHeight="1" x14ac:dyDescent="0.55000000000000004">
      <c r="A31" s="5" t="s">
        <v>33</v>
      </c>
      <c r="B31" s="12"/>
      <c r="C31" s="18"/>
    </row>
    <row r="32" spans="1:3" ht="19.5" customHeight="1" x14ac:dyDescent="0.55000000000000004">
      <c r="A32" s="13" t="s">
        <v>34</v>
      </c>
      <c r="B32" s="14">
        <f>B54</f>
        <v>240</v>
      </c>
    </row>
    <row r="33" spans="1:4" ht="19.5" customHeight="1" x14ac:dyDescent="0.55000000000000004">
      <c r="A33" s="15" t="s">
        <v>35</v>
      </c>
      <c r="B33" s="19" t="str">
        <f>IFERROR(B32+B25,"")</f>
        <v/>
      </c>
      <c r="C33" s="23"/>
    </row>
    <row r="34" spans="1:4" ht="19.5" customHeight="1" x14ac:dyDescent="0.55000000000000004">
      <c r="B34" s="20"/>
    </row>
    <row r="35" spans="1:4" ht="19.5" customHeight="1" x14ac:dyDescent="0.55000000000000004">
      <c r="A35" s="21" t="s">
        <v>11</v>
      </c>
      <c r="B35" s="22"/>
    </row>
    <row r="36" spans="1:4" ht="19.5" customHeight="1" x14ac:dyDescent="0.55000000000000004">
      <c r="A36" s="24" t="s">
        <v>12</v>
      </c>
      <c r="B36" s="25" t="s">
        <v>13</v>
      </c>
    </row>
    <row r="37" spans="1:4" ht="19.5" customHeight="1" x14ac:dyDescent="0.55000000000000004">
      <c r="A37" s="24" t="s">
        <v>14</v>
      </c>
      <c r="B37" s="26">
        <v>6450</v>
      </c>
    </row>
    <row r="38" spans="1:4" ht="19.5" customHeight="1" x14ac:dyDescent="0.55000000000000004">
      <c r="A38" s="24" t="s">
        <v>15</v>
      </c>
      <c r="B38" s="26">
        <v>5840</v>
      </c>
    </row>
    <row r="39" spans="1:4" ht="19.5" customHeight="1" x14ac:dyDescent="0.55000000000000004">
      <c r="A39" s="24" t="s">
        <v>16</v>
      </c>
      <c r="B39" s="26">
        <v>7210</v>
      </c>
    </row>
    <row r="40" spans="1:4" ht="19.5" customHeight="1" x14ac:dyDescent="0.55000000000000004">
      <c r="A40" s="24" t="s">
        <v>17</v>
      </c>
      <c r="B40" s="26">
        <v>6235</v>
      </c>
      <c r="C40" s="28"/>
    </row>
    <row r="41" spans="1:4" ht="19.5" customHeight="1" x14ac:dyDescent="0.55000000000000004">
      <c r="A41" s="24" t="s">
        <v>18</v>
      </c>
      <c r="B41" s="26">
        <v>4645</v>
      </c>
    </row>
    <row r="42" spans="1:4" ht="19.5" customHeight="1" x14ac:dyDescent="0.55000000000000004">
      <c r="A42" s="27" t="s">
        <v>19</v>
      </c>
      <c r="B42" s="26">
        <v>5235</v>
      </c>
      <c r="D42"/>
    </row>
    <row r="43" spans="1:4" ht="19.5" customHeight="1" x14ac:dyDescent="0.55000000000000004">
      <c r="A43" s="28"/>
    </row>
    <row r="44" spans="1:4" ht="19.5" customHeight="1" x14ac:dyDescent="0.55000000000000004">
      <c r="A44" s="30" t="s">
        <v>20</v>
      </c>
      <c r="C44" s="32"/>
    </row>
    <row r="45" spans="1:4" ht="19.5" customHeight="1" x14ac:dyDescent="0.55000000000000004">
      <c r="A45" s="6" t="s">
        <v>21</v>
      </c>
      <c r="C45" s="32"/>
    </row>
    <row r="46" spans="1:4" ht="19.5" customHeight="1" x14ac:dyDescent="0.55000000000000004">
      <c r="A46" s="31" t="s">
        <v>22</v>
      </c>
      <c r="B46" s="31" t="s">
        <v>23</v>
      </c>
      <c r="C46" s="32"/>
    </row>
    <row r="47" spans="1:4" ht="19.5" customHeight="1" x14ac:dyDescent="0.55000000000000004">
      <c r="A47" s="24" t="s">
        <v>24</v>
      </c>
      <c r="B47" s="24">
        <v>235</v>
      </c>
      <c r="C47" s="32"/>
    </row>
    <row r="48" spans="1:4" ht="19.5" customHeight="1" x14ac:dyDescent="0.55000000000000004">
      <c r="A48" s="24" t="s">
        <v>25</v>
      </c>
      <c r="B48" s="24">
        <v>170</v>
      </c>
      <c r="C48" s="32"/>
    </row>
    <row r="49" spans="1:3" ht="19.5" customHeight="1" x14ac:dyDescent="0.55000000000000004">
      <c r="A49" s="24" t="s">
        <v>26</v>
      </c>
      <c r="B49" s="24">
        <v>200</v>
      </c>
    </row>
    <row r="50" spans="1:3" ht="19.5" customHeight="1" x14ac:dyDescent="0.2">
      <c r="A50" s="24" t="s">
        <v>27</v>
      </c>
      <c r="B50" s="24">
        <v>190</v>
      </c>
      <c r="C50" s="33"/>
    </row>
    <row r="51" spans="1:3" ht="19.5" customHeight="1" x14ac:dyDescent="0.55000000000000004">
      <c r="C51" s="32"/>
    </row>
    <row r="52" spans="1:3" ht="19.5" customHeight="1" x14ac:dyDescent="0.2">
      <c r="A52" s="33" t="s">
        <v>28</v>
      </c>
      <c r="B52" s="34"/>
      <c r="C52" s="32"/>
    </row>
    <row r="53" spans="1:3" ht="19.5" customHeight="1" x14ac:dyDescent="0.55000000000000004">
      <c r="A53" s="31" t="s">
        <v>22</v>
      </c>
      <c r="B53" s="31" t="s">
        <v>23</v>
      </c>
    </row>
    <row r="54" spans="1:3" ht="19.5" customHeight="1" x14ac:dyDescent="0.55000000000000004">
      <c r="A54" s="24" t="s">
        <v>29</v>
      </c>
      <c r="B54" s="24">
        <v>240</v>
      </c>
    </row>
  </sheetData>
  <mergeCells count="1">
    <mergeCell ref="A2:B2"/>
  </mergeCells>
  <phoneticPr fontId="2"/>
  <conditionalFormatting sqref="B9:B10">
    <cfRule type="expression" dxfId="1" priority="1">
      <formula>$B$8="１種類あり"</formula>
    </cfRule>
  </conditionalFormatting>
  <conditionalFormatting sqref="B9:B14">
    <cfRule type="expression" dxfId="0" priority="2">
      <formula>$B$8="２種類あり"</formula>
    </cfRule>
  </conditionalFormatting>
  <dataValidations count="5">
    <dataValidation type="decimal" allowBlank="1" showInputMessage="1" showErrorMessage="1" sqref="B17:B18 B6:B7" xr:uid="{A5F163E9-371F-44AB-A523-91E321ECCAAF}">
      <formula1>0</formula1>
      <formula2>10000000000</formula2>
    </dataValidation>
    <dataValidation type="decimal" allowBlank="1" showInputMessage="1" showErrorMessage="1" error="半角数字で入力してください" sqref="B15" xr:uid="{CE69A6D6-2A42-45CD-B40F-B992D00953A3}">
      <formula1>0</formula1>
      <formula2>10000000000</formula2>
    </dataValidation>
    <dataValidation type="decimal" allowBlank="1" showInputMessage="1" showErrorMessage="1" error="半角数字で入力してください_x000a_" sqref="B16" xr:uid="{330D2D4E-C7F1-4721-B899-F163CBA2A544}">
      <formula1>0</formula1>
      <formula2>10000000000</formula2>
    </dataValidation>
    <dataValidation type="list" allowBlank="1" showInputMessage="1" showErrorMessage="1" sqref="B8" xr:uid="{77E71BA3-C396-411A-B801-964190657FA3}">
      <formula1>"なし,１種類あり,２種類あり"</formula1>
    </dataValidation>
    <dataValidation type="list" allowBlank="1" showInputMessage="1" showErrorMessage="1" sqref="B9 B13:B14 B11" xr:uid="{B6199805-E983-4692-8E32-B0D7B1DE5EE5}">
      <formula1>$A$37:$A$42</formula1>
    </dataValidation>
  </dataValidations>
  <pageMargins left="0.7" right="0.7" top="0.75" bottom="0.75" header="0.3" footer="0.3"/>
  <pageSetup paperSize="9" scale="84"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ontainsText" priority="3" operator="containsText" id="{A3B56E99-7CC2-47B2-9A72-1CF45839DCB9}">
            <xm:f>NOT(ISERROR(SEARCH(B8="１種類あり",B9)))</xm:f>
            <xm:f>B8="１種類あり"</xm:f>
            <x14:dxf>
              <fill>
                <patternFill>
                  <bgColor theme="5" tint="0.59996337778862885"/>
                </patternFill>
              </fill>
            </x14:dxf>
          </x14:cfRule>
          <xm:sqref>B9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【修繕積立金の平均額チェックシート】</vt:lpstr>
      <vt:lpstr>【修繕積立金の平均額チェックシート】!Print_Area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あずさ</dc:creator>
  <cp:lastModifiedBy>泉水　良友</cp:lastModifiedBy>
  <cp:lastPrinted>2026-05-01T04:42:24Z</cp:lastPrinted>
  <dcterms:created xsi:type="dcterms:W3CDTF">2026-02-02T06:51:24Z</dcterms:created>
  <dcterms:modified xsi:type="dcterms:W3CDTF">2026-05-08T05:58:25Z</dcterms:modified>
</cp:coreProperties>
</file>