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h5-v00n-hfls01\f25205000_都市局建築部建築指導課\09指導班\10_定期報告\15 オンライン化\7 作業フォルダ\01_提出様式作成\★HP掲載中データ\"/>
    </mc:Choice>
  </mc:AlternateContent>
  <xr:revisionPtr revIDLastSave="0" documentId="13_ncr:1_{4B470C2F-C0D7-4FE0-A5A5-8A559EDE1A1C}" xr6:coauthVersionLast="47" xr6:coauthVersionMax="47" xr10:uidLastSave="{00000000-0000-0000-0000-000000000000}"/>
  <workbookProtection workbookAlgorithmName="SHA-512" workbookHashValue="I+hx6e+8dqS0daek8hY3fYd9B+tX/d3N7VxWZMB7MJiDzcZgHbxNZ1xqN/Pa8EgLYXZBDLKbvXwXmvYuAKrySA==" workbookSaltValue="KYA19+3CoULAxJ3snHpt/Q==" workbookSpinCount="100000" lockStructure="1"/>
  <bookViews>
    <workbookView xWindow="-110" yWindow="-110" windowWidth="19420" windowHeight="10300" tabRatio="846" firstSheet="2" activeTab="2" xr2:uid="{00000000-000D-0000-FFFF-FFFF00000000}"/>
  </bookViews>
  <sheets>
    <sheet name="マスタ" sheetId="17" state="hidden" r:id="rId1"/>
    <sheet name="台帳コピペ" sheetId="25" state="hidden" r:id="rId2"/>
    <sheet name="第一面" sheetId="27" r:id="rId3"/>
    <sheet name="第二面" sheetId="28" r:id="rId4"/>
    <sheet name="第三面" sheetId="34" r:id="rId5"/>
    <sheet name="防火扉" sheetId="26" r:id="rId6"/>
    <sheet name="防火シャッター" sheetId="30" r:id="rId7"/>
    <sheet name="耐火クロススクリーン" sheetId="31" r:id="rId8"/>
    <sheet name="ドレンチャー" sheetId="32" r:id="rId9"/>
    <sheet name="概要書" sheetId="33" r:id="rId10"/>
    <sheet name="v080501" sheetId="35" r:id="rId11"/>
  </sheets>
  <externalReferences>
    <externalReference r:id="rId12"/>
    <externalReference r:id="rId13"/>
  </externalReferences>
  <definedNames>
    <definedName name="_xlnm.Print_Area" localSheetId="8">ドレンチャー!$A$1:$K$74</definedName>
    <definedName name="_xlnm.Print_Area" localSheetId="9">概要書!$A$1:$AM$119</definedName>
    <definedName name="_xlnm.Print_Area" localSheetId="7">耐火クロススクリーン!$A$1:$K$71</definedName>
    <definedName name="_xlnm.Print_Area" localSheetId="2">第一面!$A$1:$AM$46</definedName>
    <definedName name="_xlnm.Print_Area" localSheetId="4">第三面!$A$1:$AM$45</definedName>
    <definedName name="_xlnm.Print_Area" localSheetId="3">第二面!$A$1:$AR$70</definedName>
    <definedName name="_xlnm.Print_Area" localSheetId="6">防火シャッター!$A$1:$K$75</definedName>
    <definedName name="_xlnm.Print_Area" localSheetId="5">防火扉!$A$1:$K$66</definedName>
    <definedName name="ﾁｪｯｸﾎﾞｯｸｽ" localSheetId="10">[1]マスタ!$F$4:$F$5</definedName>
    <definedName name="ﾁｪｯｸﾎﾞｯｸｽ">マスタ!$F$4:$F$5</definedName>
    <definedName name="級">マスタ!$B$4:$B$6</definedName>
    <definedName name="指摘選択" localSheetId="10">[1]マスタ!$Q$4:$X$162</definedName>
    <definedName name="指摘選択">マスタ!$Q$4:$X$97</definedName>
    <definedName name="指摘選択排">[2]マスタ!$Q$4:$X$121</definedName>
    <definedName name="指摘選択非">[2]マスタ!$Q$122:$X$162</definedName>
    <definedName name="指摘番号" localSheetId="10">[1]マスタ!$Q$4:$Q$162</definedName>
    <definedName name="指摘番号">マスタ!$Q$4:$Q$98</definedName>
    <definedName name="指摘番号排">[2]マスタ!$Q$4:$Q$121</definedName>
    <definedName name="指摘番号非">[2]マスタ!$Q$122:$Q$162</definedName>
    <definedName name="年号">マスタ!$AV$5:$AV$7</definedName>
    <definedName name="年号2">マスタ!$AZ$5:$AZ$6</definedName>
    <definedName name="判定">[2]マスタ!$M$4:$M$6</definedName>
    <definedName name="判定１" localSheetId="10">[1]マスタ!$M$4:$M$5</definedName>
    <definedName name="判定１">マスタ!$M$4:$M$6</definedName>
    <definedName name="判定２" localSheetId="10">[1]マスタ!$M$6:$M$8</definedName>
    <definedName name="判定２">マスタ!$M$7:$M$8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11" i="27" l="1"/>
  <c r="AQ21" i="27"/>
  <c r="AX21" i="27"/>
  <c r="AW21" i="27"/>
  <c r="AV21" i="27"/>
  <c r="AU21" i="27"/>
  <c r="AT21" i="27"/>
  <c r="AS21" i="27"/>
  <c r="AR21" i="27"/>
  <c r="BG18" i="27"/>
  <c r="AG70" i="33"/>
  <c r="J7" i="33"/>
  <c r="Q73" i="32" l="1"/>
  <c r="Q71" i="32"/>
  <c r="Q69" i="32"/>
  <c r="Q67" i="32"/>
  <c r="Q65" i="32"/>
  <c r="Q63" i="32"/>
  <c r="Q61" i="32"/>
  <c r="Q59" i="32"/>
  <c r="Q57" i="32"/>
  <c r="Q55" i="32"/>
  <c r="Q53" i="32"/>
  <c r="Q51" i="32"/>
  <c r="Q49" i="32"/>
  <c r="Q47" i="32"/>
  <c r="Q45" i="32"/>
  <c r="Q70" i="31"/>
  <c r="Q68" i="31"/>
  <c r="Q66" i="31"/>
  <c r="Q64" i="31"/>
  <c r="Q62" i="31"/>
  <c r="Q60" i="31"/>
  <c r="Q58" i="31"/>
  <c r="Q56" i="31"/>
  <c r="Q54" i="31"/>
  <c r="Q52" i="31"/>
  <c r="Q50" i="31"/>
  <c r="Q48" i="31"/>
  <c r="Q46" i="31"/>
  <c r="Q44" i="31"/>
  <c r="Q42" i="31"/>
  <c r="Q74" i="30"/>
  <c r="Q72" i="30"/>
  <c r="Q70" i="30"/>
  <c r="Q68" i="30"/>
  <c r="Q66" i="30"/>
  <c r="Q64" i="30"/>
  <c r="Q62" i="30"/>
  <c r="Q60" i="30"/>
  <c r="Q58" i="30"/>
  <c r="Q56" i="30"/>
  <c r="Q54" i="30"/>
  <c r="Q52" i="30"/>
  <c r="Q50" i="30"/>
  <c r="Q48" i="30"/>
  <c r="Q46" i="30"/>
  <c r="Q39" i="26"/>
  <c r="Q41" i="26"/>
  <c r="Q43" i="26"/>
  <c r="Q45" i="26"/>
  <c r="Q47" i="26"/>
  <c r="Q49" i="26"/>
  <c r="Q51" i="26"/>
  <c r="Q53" i="26"/>
  <c r="Q55" i="26"/>
  <c r="Q57" i="26"/>
  <c r="Q59" i="26"/>
  <c r="Q61" i="26"/>
  <c r="Q63" i="26"/>
  <c r="Q65" i="26"/>
  <c r="Q37" i="26"/>
  <c r="AS30" i="27"/>
  <c r="AF44" i="27"/>
  <c r="AF42" i="27"/>
  <c r="X56" i="33" s="1"/>
  <c r="AF40" i="27"/>
  <c r="AG56" i="33" s="1"/>
  <c r="L41" i="27"/>
  <c r="I40" i="27"/>
  <c r="F40" i="27"/>
  <c r="D40" i="27"/>
  <c r="D43" i="27"/>
  <c r="D5" i="25"/>
  <c r="B5" i="25"/>
  <c r="R45" i="32" l="1"/>
  <c r="R42" i="31"/>
  <c r="O73" i="32"/>
  <c r="M73" i="32"/>
  <c r="O71" i="32"/>
  <c r="M71" i="32"/>
  <c r="O69" i="32"/>
  <c r="M69" i="32"/>
  <c r="O67" i="32"/>
  <c r="M67" i="32"/>
  <c r="O65" i="32"/>
  <c r="M65" i="32"/>
  <c r="O63" i="32"/>
  <c r="M63" i="32"/>
  <c r="O61" i="32"/>
  <c r="M61" i="32"/>
  <c r="O59" i="32"/>
  <c r="M59" i="32"/>
  <c r="O57" i="32"/>
  <c r="M57" i="32"/>
  <c r="O55" i="32"/>
  <c r="M55" i="32"/>
  <c r="O53" i="32"/>
  <c r="M53" i="32"/>
  <c r="O51" i="32"/>
  <c r="M51" i="32"/>
  <c r="O49" i="32"/>
  <c r="M49" i="32"/>
  <c r="O47" i="32"/>
  <c r="M47" i="32"/>
  <c r="O45" i="32"/>
  <c r="M45" i="32"/>
  <c r="O70" i="31"/>
  <c r="M70" i="31"/>
  <c r="O68" i="31"/>
  <c r="M68" i="31"/>
  <c r="O66" i="31"/>
  <c r="M66" i="31"/>
  <c r="O64" i="31"/>
  <c r="M64" i="31"/>
  <c r="O62" i="31"/>
  <c r="M62" i="31"/>
  <c r="O60" i="31"/>
  <c r="M60" i="31"/>
  <c r="O58" i="31"/>
  <c r="M58" i="31"/>
  <c r="O56" i="31"/>
  <c r="M56" i="31"/>
  <c r="O54" i="31"/>
  <c r="M54" i="31"/>
  <c r="O52" i="31"/>
  <c r="M52" i="31"/>
  <c r="O50" i="31"/>
  <c r="M50" i="31"/>
  <c r="O48" i="31"/>
  <c r="M48" i="31"/>
  <c r="O46" i="31"/>
  <c r="M46" i="31"/>
  <c r="O44" i="31"/>
  <c r="M44" i="31"/>
  <c r="O42" i="31"/>
  <c r="M42" i="31"/>
  <c r="N42" i="31" s="1"/>
  <c r="BF45" i="28"/>
  <c r="N45" i="32" l="1"/>
  <c r="P42" i="31"/>
  <c r="P45" i="32"/>
  <c r="BG16" i="27"/>
  <c r="BG15" i="27"/>
  <c r="BC7" i="27"/>
  <c r="AY1" i="27"/>
  <c r="BG13" i="27" s="1"/>
  <c r="AQ1" i="27"/>
  <c r="BG14" i="27" s="1"/>
  <c r="E5" i="25"/>
  <c r="C5" i="25"/>
  <c r="B112" i="33"/>
  <c r="AV68" i="28"/>
  <c r="AQ10" i="27" l="1"/>
  <c r="W36" i="33"/>
  <c r="Z36" i="33"/>
  <c r="AC36" i="33"/>
  <c r="AV37" i="28"/>
  <c r="AV17" i="28"/>
  <c r="BR17" i="28" s="1"/>
  <c r="BB17" i="28"/>
  <c r="AV12" i="28"/>
  <c r="AV43" i="28"/>
  <c r="AV5" i="28"/>
  <c r="AV56" i="28"/>
  <c r="BE5" i="25" s="1"/>
  <c r="AS32" i="27"/>
  <c r="AU8" i="34"/>
  <c r="K29" i="33" s="1"/>
  <c r="AV16" i="28"/>
  <c r="AH107" i="33"/>
  <c r="AH105" i="33"/>
  <c r="Z107" i="33"/>
  <c r="Z105" i="33"/>
  <c r="O109" i="33"/>
  <c r="J109" i="33"/>
  <c r="T107" i="33"/>
  <c r="J107" i="33"/>
  <c r="O105" i="33"/>
  <c r="J105" i="33"/>
  <c r="AF103" i="33"/>
  <c r="W103" i="33"/>
  <c r="X101" i="33"/>
  <c r="AB103" i="33"/>
  <c r="AB101" i="33"/>
  <c r="N103" i="33"/>
  <c r="N101" i="33"/>
  <c r="K98" i="33"/>
  <c r="K97" i="33"/>
  <c r="K96" i="33"/>
  <c r="AG95" i="33"/>
  <c r="Y95" i="33"/>
  <c r="M95" i="33"/>
  <c r="K94" i="33"/>
  <c r="K93" i="33"/>
  <c r="K92" i="33"/>
  <c r="AF91" i="33"/>
  <c r="AF90" i="33"/>
  <c r="Z90" i="33"/>
  <c r="J91" i="33"/>
  <c r="J90" i="33"/>
  <c r="L90" i="33"/>
  <c r="K88" i="33"/>
  <c r="K87" i="33" l="1"/>
  <c r="K86" i="33"/>
  <c r="AG85" i="33"/>
  <c r="Y85" i="33"/>
  <c r="M85" i="33"/>
  <c r="K84" i="33"/>
  <c r="K83" i="33"/>
  <c r="K82" i="33"/>
  <c r="AF81" i="33"/>
  <c r="AF80" i="33"/>
  <c r="Z80" i="33"/>
  <c r="J81" i="33"/>
  <c r="J80" i="33"/>
  <c r="L80" i="33"/>
  <c r="U76" i="33"/>
  <c r="Q76" i="33"/>
  <c r="AF75" i="33"/>
  <c r="N75" i="33"/>
  <c r="R74" i="33"/>
  <c r="R75" i="33"/>
  <c r="T71" i="33"/>
  <c r="N71" i="33"/>
  <c r="T69" i="33"/>
  <c r="N69" i="33"/>
  <c r="AC71" i="33"/>
  <c r="AC69" i="33"/>
  <c r="AG68" i="33"/>
  <c r="T70" i="33"/>
  <c r="T68" i="33"/>
  <c r="I65" i="33"/>
  <c r="I64" i="33"/>
  <c r="T63" i="33"/>
  <c r="K63" i="33"/>
  <c r="J15" i="33" l="1"/>
  <c r="J14" i="33"/>
  <c r="J13" i="33"/>
  <c r="J12" i="33"/>
  <c r="J10" i="33"/>
  <c r="J9" i="33"/>
  <c r="J8" i="33"/>
  <c r="AV10" i="28"/>
  <c r="AV59" i="28" l="1"/>
  <c r="BF5" i="25" s="1"/>
  <c r="BH5" i="25"/>
  <c r="BA30" i="27"/>
  <c r="F7" i="25" l="1"/>
  <c r="G7" i="25"/>
  <c r="H7" i="25"/>
  <c r="I7" i="25"/>
  <c r="J7" i="25"/>
  <c r="K7" i="25"/>
  <c r="L7" i="25"/>
  <c r="M7" i="25"/>
  <c r="N7" i="25"/>
  <c r="O7" i="25"/>
  <c r="P7" i="25"/>
  <c r="Q7" i="25"/>
  <c r="R7" i="25"/>
  <c r="S7" i="25"/>
  <c r="T7" i="25"/>
  <c r="U7" i="25"/>
  <c r="V7" i="25"/>
  <c r="W7" i="25"/>
  <c r="X7" i="25"/>
  <c r="Y7" i="25"/>
  <c r="Z7" i="25"/>
  <c r="AA7" i="25"/>
  <c r="AB7" i="25"/>
  <c r="AC7" i="25"/>
  <c r="AD7" i="25"/>
  <c r="AE7" i="25"/>
  <c r="AF7" i="25"/>
  <c r="AG7" i="25"/>
  <c r="AH7" i="25"/>
  <c r="AI7" i="25"/>
  <c r="AJ7" i="25"/>
  <c r="AK7" i="25"/>
  <c r="AL7" i="25"/>
  <c r="AM7" i="25"/>
  <c r="AN7" i="25"/>
  <c r="AO7" i="25"/>
  <c r="AP7" i="25"/>
  <c r="AQ7" i="25"/>
  <c r="AR7" i="25"/>
  <c r="AS7" i="25"/>
  <c r="AT7" i="25"/>
  <c r="AU7" i="25"/>
  <c r="AV7" i="25"/>
  <c r="AW7" i="25"/>
  <c r="AX7" i="25"/>
  <c r="AY7" i="25"/>
  <c r="AZ7" i="25"/>
  <c r="BA7" i="25"/>
  <c r="BB7" i="25"/>
  <c r="BC7" i="25"/>
  <c r="BD7" i="25"/>
  <c r="BE7" i="25"/>
  <c r="BF7" i="25"/>
  <c r="R46" i="30" l="1"/>
  <c r="O74" i="30"/>
  <c r="M74" i="30"/>
  <c r="O72" i="30"/>
  <c r="M72" i="30"/>
  <c r="O70" i="30"/>
  <c r="M70" i="30"/>
  <c r="O68" i="30"/>
  <c r="M68" i="30"/>
  <c r="O66" i="30"/>
  <c r="M66" i="30"/>
  <c r="O64" i="30"/>
  <c r="M64" i="30"/>
  <c r="O62" i="30"/>
  <c r="M62" i="30"/>
  <c r="O60" i="30"/>
  <c r="M60" i="30"/>
  <c r="O58" i="30"/>
  <c r="M58" i="30"/>
  <c r="O56" i="30"/>
  <c r="M56" i="30"/>
  <c r="O54" i="30"/>
  <c r="M54" i="30"/>
  <c r="O52" i="30"/>
  <c r="M52" i="30"/>
  <c r="O50" i="30"/>
  <c r="M50" i="30"/>
  <c r="O48" i="30"/>
  <c r="M48" i="30"/>
  <c r="O46" i="30"/>
  <c r="M46" i="30"/>
  <c r="M41" i="26"/>
  <c r="N46" i="30" l="1"/>
  <c r="P46" i="30"/>
  <c r="R37" i="26"/>
  <c r="K38" i="33" l="1"/>
  <c r="Q36" i="33"/>
  <c r="K36" i="33"/>
  <c r="O27" i="33"/>
  <c r="K27" i="33"/>
  <c r="O25" i="33"/>
  <c r="K25" i="33"/>
  <c r="AD22" i="33"/>
  <c r="V22" i="33"/>
  <c r="M22" i="33"/>
  <c r="J18" i="33"/>
  <c r="J19" i="33"/>
  <c r="J20" i="33"/>
  <c r="J17" i="33"/>
  <c r="O41" i="26" l="1"/>
  <c r="O43" i="26"/>
  <c r="O45" i="26"/>
  <c r="O47" i="26"/>
  <c r="O49" i="26"/>
  <c r="O51" i="26"/>
  <c r="O53" i="26"/>
  <c r="O55" i="26"/>
  <c r="O57" i="26"/>
  <c r="O59" i="26"/>
  <c r="O61" i="26"/>
  <c r="O63" i="26"/>
  <c r="O65" i="26"/>
  <c r="O39" i="26"/>
  <c r="O37" i="26"/>
  <c r="B73" i="32"/>
  <c r="B71" i="32"/>
  <c r="B69" i="32"/>
  <c r="B67" i="32"/>
  <c r="B65" i="32"/>
  <c r="B63" i="32"/>
  <c r="B61" i="32"/>
  <c r="B59" i="32"/>
  <c r="B57" i="32"/>
  <c r="B55" i="32"/>
  <c r="B53" i="32"/>
  <c r="B51" i="32"/>
  <c r="B49" i="32"/>
  <c r="B47" i="32"/>
  <c r="B45" i="32"/>
  <c r="B52" i="31"/>
  <c r="B54" i="31"/>
  <c r="B56" i="31"/>
  <c r="B58" i="31"/>
  <c r="B60" i="31"/>
  <c r="B62" i="31"/>
  <c r="B64" i="31"/>
  <c r="B66" i="31"/>
  <c r="B68" i="31"/>
  <c r="B70" i="31"/>
  <c r="B50" i="31"/>
  <c r="B48" i="31"/>
  <c r="B46" i="31"/>
  <c r="B44" i="31"/>
  <c r="B42" i="31"/>
  <c r="B74" i="30"/>
  <c r="B72" i="30"/>
  <c r="B70" i="30"/>
  <c r="B68" i="30"/>
  <c r="B66" i="30"/>
  <c r="B64" i="30"/>
  <c r="B62" i="30"/>
  <c r="B60" i="30"/>
  <c r="B58" i="30"/>
  <c r="B56" i="30"/>
  <c r="B54" i="30"/>
  <c r="B52" i="30"/>
  <c r="B50" i="30"/>
  <c r="B48" i="30"/>
  <c r="B46" i="30"/>
  <c r="P37" i="26" l="1"/>
  <c r="N70" i="26" s="1"/>
  <c r="BD5" i="25" s="1"/>
  <c r="M39" i="26"/>
  <c r="M43" i="26"/>
  <c r="M45" i="26"/>
  <c r="M47" i="26"/>
  <c r="M49" i="26"/>
  <c r="M51" i="26"/>
  <c r="M53" i="26"/>
  <c r="M55" i="26"/>
  <c r="M57" i="26"/>
  <c r="M59" i="26"/>
  <c r="M61" i="26"/>
  <c r="M63" i="26"/>
  <c r="M65" i="26"/>
  <c r="M37" i="26"/>
  <c r="B41" i="26"/>
  <c r="N37" i="26" l="1"/>
  <c r="M70" i="26" s="1"/>
  <c r="BC5" i="25" s="1"/>
  <c r="AJ5" i="25"/>
  <c r="AS31" i="27" l="1"/>
  <c r="BJ31" i="27" s="1"/>
  <c r="AS36" i="27"/>
  <c r="AS35" i="27"/>
  <c r="AS34" i="27"/>
  <c r="AS33" i="27"/>
  <c r="AV27" i="28"/>
  <c r="AV22" i="28"/>
  <c r="U5" i="25" l="1"/>
  <c r="Y5" i="25"/>
  <c r="BH30" i="27"/>
  <c r="BF49" i="28"/>
  <c r="AV49" i="28"/>
  <c r="BF47" i="28"/>
  <c r="AV47" i="28"/>
  <c r="BJ5" i="25"/>
  <c r="AV63" i="28"/>
  <c r="BB65" i="28"/>
  <c r="AV65" i="28"/>
  <c r="AV61" i="28"/>
  <c r="BG5" i="25" s="1"/>
  <c r="AV55" i="28"/>
  <c r="BB54" i="28"/>
  <c r="BJ54" i="28"/>
  <c r="AV54" i="28"/>
  <c r="AV18" i="28"/>
  <c r="AK5" i="25" s="1"/>
  <c r="BB13" i="28"/>
  <c r="AV13" i="28"/>
  <c r="BB11" i="28"/>
  <c r="AV11" i="28"/>
  <c r="AV7" i="28"/>
  <c r="AA5" i="25" s="1"/>
  <c r="AV6" i="28"/>
  <c r="Z5" i="25" s="1"/>
  <c r="AV23" i="28"/>
  <c r="BR22" i="28" s="1"/>
  <c r="AL5" i="25" s="1"/>
  <c r="AV40" i="28"/>
  <c r="AY5" i="25" s="1"/>
  <c r="AV39" i="28"/>
  <c r="AX5" i="25" s="1"/>
  <c r="AV38" i="28"/>
  <c r="AW5" i="25" s="1"/>
  <c r="AV36" i="28"/>
  <c r="AV5" i="25" s="1"/>
  <c r="AV35" i="28"/>
  <c r="AU5" i="25" s="1"/>
  <c r="AV34" i="28"/>
  <c r="AT5" i="25" s="1"/>
  <c r="AV30" i="28"/>
  <c r="AR5" i="25" s="1"/>
  <c r="AV29" i="28"/>
  <c r="AQ5" i="25" s="1"/>
  <c r="AV28" i="28"/>
  <c r="AP5" i="25" s="1"/>
  <c r="AV25" i="28"/>
  <c r="AN5" i="25" s="1"/>
  <c r="AV26" i="28"/>
  <c r="AO5" i="25" s="1"/>
  <c r="AV24" i="28"/>
  <c r="AM5" i="25" s="1"/>
  <c r="BJ23" i="28"/>
  <c r="AV33" i="28"/>
  <c r="AV32" i="28"/>
  <c r="AV51" i="28"/>
  <c r="BK47" i="28"/>
  <c r="BI47" i="28"/>
  <c r="BF43" i="28"/>
  <c r="AV45" i="28"/>
  <c r="AI5" i="25"/>
  <c r="BB12" i="28"/>
  <c r="AF5" i="25" s="1"/>
  <c r="AE5" i="25"/>
  <c r="AB5" i="25"/>
  <c r="BB10" i="28"/>
  <c r="AC5" i="25" s="1"/>
  <c r="BR32" i="28" l="1"/>
  <c r="AS5" i="25" s="1"/>
  <c r="BR13" i="28"/>
  <c r="AG5" i="25" s="1"/>
  <c r="BR11" i="28"/>
  <c r="AD5" i="25" s="1"/>
  <c r="BQ30" i="27"/>
  <c r="BB5" i="25" s="1"/>
  <c r="BR54" i="28"/>
  <c r="BR47" i="28"/>
  <c r="BA5" i="25" s="1"/>
  <c r="BR43" i="28"/>
  <c r="AZ5" i="25" s="1"/>
  <c r="BR63" i="28"/>
  <c r="BI5" i="25" s="1"/>
  <c r="T5" i="25" l="1"/>
  <c r="S5" i="25"/>
  <c r="R5" i="25"/>
  <c r="Q5" i="25"/>
  <c r="P5" i="25"/>
  <c r="J5" i="25"/>
  <c r="O5" i="25"/>
  <c r="L5" i="25"/>
  <c r="M5" i="25"/>
  <c r="N5" i="25"/>
  <c r="K5" i="25"/>
  <c r="I5" i="25"/>
  <c r="H5" i="25"/>
  <c r="G5" i="25"/>
  <c r="F5" i="25"/>
  <c r="B37" i="26" l="1"/>
  <c r="B65" i="26" l="1"/>
  <c r="B63" i="26"/>
  <c r="B61" i="26"/>
  <c r="B59" i="26"/>
  <c r="B57" i="26"/>
  <c r="B55" i="26"/>
  <c r="B53" i="26"/>
  <c r="B51" i="26"/>
  <c r="B49" i="26"/>
  <c r="B47" i="26"/>
  <c r="B45" i="26"/>
  <c r="B43" i="26"/>
  <c r="B39"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坂下　智幸</author>
  </authors>
  <commentList>
    <comment ref="BC5" authorId="0" shapeId="0" xr:uid="{153BE857-D8BA-4EEC-B3A3-8C7944102406}">
      <text>
        <r>
          <rPr>
            <sz val="9"/>
            <color indexed="81"/>
            <rFont val="MS P ゴシック"/>
            <family val="3"/>
            <charset val="128"/>
          </rPr>
          <t xml:space="preserve">空白ができないようにしたい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坂下　智幸</author>
  </authors>
  <commentList>
    <comment ref="AQ10" authorId="0" shapeId="0" xr:uid="{A4116914-F6BB-4F99-B186-93105697E618}">
      <text>
        <r>
          <rPr>
            <b/>
            <sz val="9"/>
            <color indexed="81"/>
            <rFont val="MS P ゴシック"/>
            <family val="3"/>
            <charset val="128"/>
          </rPr>
          <t>受理コメント
コピペ用</t>
        </r>
      </text>
    </comment>
    <comment ref="AQ21" authorId="0" shapeId="0" xr:uid="{47B74872-42B0-4EA7-BB72-21145ECB819A}">
      <text>
        <r>
          <rPr>
            <b/>
            <sz val="9"/>
            <color indexed="81"/>
            <rFont val="MS P ゴシック"/>
            <family val="3"/>
            <charset val="128"/>
          </rPr>
          <t>フォルダ名コピペ用
番号＋建物名称</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坂下　智幸</author>
  </authors>
  <commentList>
    <comment ref="T10" authorId="0" shapeId="0" xr:uid="{DF78FA42-4B3B-4BB7-A9C5-DCEE21FD1EBC}">
      <text>
        <r>
          <rPr>
            <b/>
            <sz val="9"/>
            <color indexed="81"/>
            <rFont val="MS P ゴシック"/>
            <family val="3"/>
            <charset val="128"/>
          </rPr>
          <t>日付を入力</t>
        </r>
      </text>
    </comment>
    <comment ref="T12" authorId="0" shapeId="0" xr:uid="{AEE54876-33DE-4112-8F48-F60187F33AD9}">
      <text>
        <r>
          <rPr>
            <b/>
            <sz val="9"/>
            <color indexed="81"/>
            <rFont val="MS P ゴシック"/>
            <family val="3"/>
            <charset val="128"/>
          </rPr>
          <t>日付を入力</t>
        </r>
      </text>
    </comment>
    <comment ref="R16" authorId="0" shapeId="0" xr:uid="{27D1BFBB-CF7E-454B-8245-031CAE50F8E7}">
      <text>
        <r>
          <rPr>
            <b/>
            <sz val="9"/>
            <color indexed="81"/>
            <rFont val="MS P ゴシック"/>
            <family val="3"/>
            <charset val="128"/>
          </rPr>
          <t>日付を入力</t>
        </r>
      </text>
    </comment>
    <comment ref="R17" authorId="0" shapeId="0" xr:uid="{E86F2F8B-76A9-4A53-977D-1A73B5D6E085}">
      <text>
        <r>
          <rPr>
            <b/>
            <sz val="9"/>
            <color indexed="81"/>
            <rFont val="MS P ゴシック"/>
            <family val="3"/>
            <charset val="128"/>
          </rPr>
          <t>日付を入力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坂下　智幸</author>
  </authors>
  <commentList>
    <comment ref="H36" authorId="0" shapeId="0" xr:uid="{7375AF80-D95D-47B4-A05D-B5C612825A97}">
      <text>
        <r>
          <rPr>
            <b/>
            <sz val="9"/>
            <color indexed="81"/>
            <rFont val="MS P ゴシック"/>
            <family val="3"/>
            <charset val="128"/>
          </rPr>
          <t>既存不適格の指摘の場合に☑してください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坂下　智幸</author>
  </authors>
  <commentList>
    <comment ref="H45" authorId="0" shapeId="0" xr:uid="{BACF08F0-F564-4E63-AC5F-EB7FD3B3A9BE}">
      <text>
        <r>
          <rPr>
            <b/>
            <sz val="9"/>
            <color indexed="81"/>
            <rFont val="MS P ゴシック"/>
            <family val="3"/>
            <charset val="128"/>
          </rPr>
          <t>既存不適格の指摘の場合に☑してください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坂下　智幸</author>
  </authors>
  <commentList>
    <comment ref="H41" authorId="0" shapeId="0" xr:uid="{44C22A71-DD74-4158-A90F-4E6AC70DA46A}">
      <text>
        <r>
          <rPr>
            <b/>
            <sz val="9"/>
            <color indexed="81"/>
            <rFont val="MS P ゴシック"/>
            <family val="3"/>
            <charset val="128"/>
          </rPr>
          <t>既存不適格の指摘の場合に☑してください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坂下　智幸</author>
  </authors>
  <commentList>
    <comment ref="H44" authorId="0" shapeId="0" xr:uid="{E6FBB648-5CD5-445F-AB9E-0772B642E1C6}">
      <text>
        <r>
          <rPr>
            <b/>
            <sz val="9"/>
            <color indexed="81"/>
            <rFont val="MS P ゴシック"/>
            <family val="3"/>
            <charset val="128"/>
          </rPr>
          <t>既存不適格の指摘の場合に☑してください</t>
        </r>
      </text>
    </comment>
  </commentList>
</comments>
</file>

<file path=xl/sharedStrings.xml><?xml version="1.0" encoding="utf-8"?>
<sst xmlns="http://schemas.openxmlformats.org/spreadsheetml/2006/main" count="1429" uniqueCount="533">
  <si>
    <t>年</t>
    <rPh sb="0" eb="1">
      <t>ネン</t>
    </rPh>
    <phoneticPr fontId="1"/>
  </si>
  <si>
    <t>第</t>
    <rPh sb="0" eb="1">
      <t>ダイ</t>
    </rPh>
    <phoneticPr fontId="1"/>
  </si>
  <si>
    <t>号</t>
    <rPh sb="0" eb="1">
      <t>ゴウ</t>
    </rPh>
    <phoneticPr fontId="1"/>
  </si>
  <si>
    <t>※受付欄</t>
    <rPh sb="1" eb="2">
      <t>ウ</t>
    </rPh>
    <rPh sb="2" eb="3">
      <t>ツ</t>
    </rPh>
    <rPh sb="3" eb="4">
      <t>ラン</t>
    </rPh>
    <phoneticPr fontId="1"/>
  </si>
  <si>
    <t>※特記欄</t>
    <rPh sb="1" eb="3">
      <t>トッキ</t>
    </rPh>
    <rPh sb="3" eb="4">
      <t>ラン</t>
    </rPh>
    <phoneticPr fontId="1"/>
  </si>
  <si>
    <t>月</t>
    <rPh sb="0" eb="1">
      <t>ガツ</t>
    </rPh>
    <phoneticPr fontId="1"/>
  </si>
  <si>
    <t>日</t>
    <rPh sb="0" eb="1">
      <t>ニチ</t>
    </rPh>
    <phoneticPr fontId="1"/>
  </si>
  <si>
    <t>□</t>
  </si>
  <si>
    <t>実施</t>
    <rPh sb="0" eb="2">
      <t>ジッシ</t>
    </rPh>
    <phoneticPr fontId="1"/>
  </si>
  <si>
    <t>）</t>
    <phoneticPr fontId="1"/>
  </si>
  <si>
    <t>(2)</t>
  </si>
  <si>
    <t>(3)</t>
  </si>
  <si>
    <t>(4)</t>
  </si>
  <si>
    <t>(5)</t>
  </si>
  <si>
    <t>(6)</t>
  </si>
  <si>
    <t>(7)</t>
  </si>
  <si>
    <t>(8)</t>
  </si>
  <si>
    <t>(9)</t>
  </si>
  <si>
    <t>(10)</t>
  </si>
  <si>
    <t>(11)</t>
  </si>
  <si>
    <t>(12)</t>
  </si>
  <si>
    <t>(13)</t>
  </si>
  <si>
    <t>(14)</t>
  </si>
  <si>
    <t>(15)</t>
  </si>
  <si>
    <t>(16)</t>
  </si>
  <si>
    <t>(17)</t>
  </si>
  <si>
    <t>既存
不適格</t>
    <rPh sb="0" eb="2">
      <t>キゾン</t>
    </rPh>
    <rPh sb="3" eb="6">
      <t>フテキカク</t>
    </rPh>
    <phoneticPr fontId="1"/>
  </si>
  <si>
    <t>(18)</t>
  </si>
  <si>
    <t>(19)</t>
  </si>
  <si>
    <t>(20)</t>
  </si>
  <si>
    <t>(21)</t>
  </si>
  <si>
    <t>(22)</t>
  </si>
  <si>
    <t>(23)</t>
  </si>
  <si>
    <t>(24)</t>
  </si>
  <si>
    <t>(25)</t>
  </si>
  <si>
    <t>(26)</t>
  </si>
  <si>
    <t>(27)</t>
  </si>
  <si>
    <t>ケース</t>
  </si>
  <si>
    <t>耐火クロススクリーン</t>
    <rPh sb="0" eb="2">
      <t>タイカ</t>
    </rPh>
    <phoneticPr fontId="6"/>
  </si>
  <si>
    <t>防火シャッター</t>
    <rPh sb="0" eb="2">
      <t>ボウカ</t>
    </rPh>
    <phoneticPr fontId="6"/>
  </si>
  <si>
    <t>チェックボックス</t>
    <phoneticPr fontId="1"/>
  </si>
  <si>
    <t>□</t>
    <phoneticPr fontId="1"/>
  </si>
  <si>
    <t>☑</t>
    <phoneticPr fontId="1"/>
  </si>
  <si>
    <t>建築士</t>
    <rPh sb="0" eb="3">
      <t>ケンチクシ</t>
    </rPh>
    <phoneticPr fontId="1"/>
  </si>
  <si>
    <t>指摘番号</t>
    <rPh sb="0" eb="2">
      <t>シテキ</t>
    </rPh>
    <rPh sb="2" eb="4">
      <t>バンゴウ</t>
    </rPh>
    <phoneticPr fontId="1"/>
  </si>
  <si>
    <t>指摘項目</t>
    <rPh sb="0" eb="2">
      <t>シテキ</t>
    </rPh>
    <rPh sb="2" eb="4">
      <t>コウモク</t>
    </rPh>
    <phoneticPr fontId="1"/>
  </si>
  <si>
    <t>第一面</t>
    <rPh sb="0" eb="1">
      <t>ダイ</t>
    </rPh>
    <rPh sb="1" eb="3">
      <t>イチメン</t>
    </rPh>
    <phoneticPr fontId="1"/>
  </si>
  <si>
    <t>全般</t>
    <rPh sb="0" eb="2">
      <t>ゼンパン</t>
    </rPh>
    <phoneticPr fontId="1"/>
  </si>
  <si>
    <t>判定</t>
    <rPh sb="0" eb="2">
      <t>ハンテイ</t>
    </rPh>
    <phoneticPr fontId="1"/>
  </si>
  <si>
    <t>○</t>
    <phoneticPr fontId="1"/>
  </si>
  <si>
    <t>－</t>
    <phoneticPr fontId="1"/>
  </si>
  <si>
    <t>検査結果</t>
    <rPh sb="0" eb="2">
      <t>ケンサ</t>
    </rPh>
    <rPh sb="2" eb="4">
      <t>ケッカ</t>
    </rPh>
    <phoneticPr fontId="1"/>
  </si>
  <si>
    <t>令和</t>
    <rPh sb="0" eb="2">
      <t>レイワ</t>
    </rPh>
    <phoneticPr fontId="1"/>
  </si>
  <si>
    <t>年号</t>
    <rPh sb="0" eb="2">
      <t>ネンゴウ</t>
    </rPh>
    <phoneticPr fontId="1"/>
  </si>
  <si>
    <t>共通</t>
    <rPh sb="0" eb="2">
      <t>キョウツウ</t>
    </rPh>
    <phoneticPr fontId="1"/>
  </si>
  <si>
    <t>昭和</t>
    <rPh sb="0" eb="2">
      <t>ショウワ</t>
    </rPh>
    <phoneticPr fontId="1"/>
  </si>
  <si>
    <t>平成</t>
    <rPh sb="0" eb="2">
      <t>ヘイセイ</t>
    </rPh>
    <phoneticPr fontId="1"/>
  </si>
  <si>
    <t>令和</t>
    <rPh sb="0" eb="2">
      <t>レイワ</t>
    </rPh>
    <phoneticPr fontId="1"/>
  </si>
  <si>
    <t>年号2</t>
    <rPh sb="0" eb="2">
      <t>ネンゴウ</t>
    </rPh>
    <phoneticPr fontId="1"/>
  </si>
  <si>
    <t>（平成</t>
    <rPh sb="1" eb="3">
      <t>ヘイセイ</t>
    </rPh>
    <phoneticPr fontId="1"/>
  </si>
  <si>
    <t>（令和</t>
    <rPh sb="1" eb="3">
      <t>レイワ</t>
    </rPh>
    <phoneticPr fontId="1"/>
  </si>
  <si>
    <t>所有者</t>
    <rPh sb="0" eb="3">
      <t>ショユウシャ</t>
    </rPh>
    <phoneticPr fontId="6"/>
  </si>
  <si>
    <t>報告対象建築物</t>
    <rPh sb="0" eb="2">
      <t>ホウコク</t>
    </rPh>
    <rPh sb="2" eb="4">
      <t>タイショウ</t>
    </rPh>
    <rPh sb="4" eb="7">
      <t>ケンチクブツ</t>
    </rPh>
    <phoneticPr fontId="6"/>
  </si>
  <si>
    <t>指摘の概要</t>
    <rPh sb="0" eb="2">
      <t>シテキ</t>
    </rPh>
    <rPh sb="3" eb="5">
      <t>ガイヨウ</t>
    </rPh>
    <phoneticPr fontId="6"/>
  </si>
  <si>
    <t>不具合等</t>
    <rPh sb="0" eb="3">
      <t>フグアイ</t>
    </rPh>
    <rPh sb="3" eb="4">
      <t>トウ</t>
    </rPh>
    <phoneticPr fontId="6"/>
  </si>
  <si>
    <t>備考</t>
    <rPh sb="0" eb="2">
      <t>ビコウ</t>
    </rPh>
    <phoneticPr fontId="6"/>
  </si>
  <si>
    <t>氏名</t>
    <rPh sb="0" eb="2">
      <t>シメイ</t>
    </rPh>
    <phoneticPr fontId="6"/>
  </si>
  <si>
    <t>郵便番号</t>
    <rPh sb="0" eb="4">
      <t>ユウビンバンゴウ</t>
    </rPh>
    <phoneticPr fontId="6"/>
  </si>
  <si>
    <t>対象外のみ入力</t>
    <rPh sb="0" eb="3">
      <t>タイショウガイ</t>
    </rPh>
    <rPh sb="5" eb="7">
      <t>ニュウリョク</t>
    </rPh>
    <phoneticPr fontId="6"/>
  </si>
  <si>
    <t>受付番号</t>
    <rPh sb="0" eb="2">
      <t>ウケツケ</t>
    </rPh>
    <rPh sb="2" eb="4">
      <t>バンゴウ</t>
    </rPh>
    <phoneticPr fontId="6"/>
  </si>
  <si>
    <t>報告日</t>
    <phoneticPr fontId="6"/>
  </si>
  <si>
    <t>氏名のフリガナ</t>
    <phoneticPr fontId="6"/>
  </si>
  <si>
    <t>電話番号</t>
    <rPh sb="0" eb="2">
      <t>ホンズ</t>
    </rPh>
    <phoneticPr fontId="6"/>
  </si>
  <si>
    <t>電話番号</t>
    <rPh sb="0" eb="2">
      <t>デンワ</t>
    </rPh>
    <rPh sb="2" eb="4">
      <t>バンゴウ</t>
    </rPh>
    <phoneticPr fontId="6"/>
  </si>
  <si>
    <t>資格等</t>
    <rPh sb="0" eb="2">
      <t>シカク</t>
    </rPh>
    <rPh sb="2" eb="3">
      <t>トウ</t>
    </rPh>
    <phoneticPr fontId="6"/>
  </si>
  <si>
    <t>氏名のフリガナ</t>
    <rPh sb="0" eb="2">
      <t>シメイ</t>
    </rPh>
    <phoneticPr fontId="6"/>
  </si>
  <si>
    <t>勤務先</t>
    <rPh sb="0" eb="3">
      <t>キンムサキ</t>
    </rPh>
    <phoneticPr fontId="6"/>
  </si>
  <si>
    <t>所在地</t>
    <rPh sb="0" eb="3">
      <t>ショザイチ</t>
    </rPh>
    <phoneticPr fontId="6"/>
  </si>
  <si>
    <t>所在地（報告書記載）</t>
    <rPh sb="0" eb="3">
      <t>ショザイチ</t>
    </rPh>
    <rPh sb="4" eb="7">
      <t>ホウコクショ</t>
    </rPh>
    <rPh sb="7" eb="9">
      <t>キサイ</t>
    </rPh>
    <phoneticPr fontId="6"/>
  </si>
  <si>
    <t>名称のフリガナ</t>
    <rPh sb="0" eb="2">
      <t>メイショウ</t>
    </rPh>
    <phoneticPr fontId="6"/>
  </si>
  <si>
    <t>名称</t>
    <rPh sb="0" eb="2">
      <t>メイショウ</t>
    </rPh>
    <phoneticPr fontId="6"/>
  </si>
  <si>
    <t>改善予定の有無</t>
    <rPh sb="0" eb="2">
      <t>カイゼン</t>
    </rPh>
    <rPh sb="2" eb="4">
      <t>ヨテイ</t>
    </rPh>
    <rPh sb="5" eb="7">
      <t>ウム</t>
    </rPh>
    <phoneticPr fontId="6"/>
  </si>
  <si>
    <t>確認済証</t>
    <rPh sb="0" eb="2">
      <t>カクニン</t>
    </rPh>
    <rPh sb="2" eb="3">
      <t>ズ</t>
    </rPh>
    <rPh sb="3" eb="4">
      <t>アカシ</t>
    </rPh>
    <phoneticPr fontId="6"/>
  </si>
  <si>
    <t>検査済証</t>
    <rPh sb="0" eb="2">
      <t>ケンサ</t>
    </rPh>
    <rPh sb="2" eb="3">
      <t>ズ</t>
    </rPh>
    <rPh sb="3" eb="4">
      <t>アカシ</t>
    </rPh>
    <phoneticPr fontId="6"/>
  </si>
  <si>
    <t>改善の状況</t>
    <rPh sb="0" eb="2">
      <t>カイゼン</t>
    </rPh>
    <rPh sb="3" eb="5">
      <t>ジョウキョウ</t>
    </rPh>
    <phoneticPr fontId="6"/>
  </si>
  <si>
    <t>既存不適格</t>
    <rPh sb="0" eb="2">
      <t>キソン</t>
    </rPh>
    <rPh sb="2" eb="5">
      <t>フテキカク</t>
    </rPh>
    <phoneticPr fontId="6"/>
  </si>
  <si>
    <t>改善通知</t>
    <rPh sb="0" eb="2">
      <t>カイゼン</t>
    </rPh>
    <rPh sb="2" eb="4">
      <t>ツウチ</t>
    </rPh>
    <phoneticPr fontId="6"/>
  </si>
  <si>
    <t>概要・備考</t>
    <rPh sb="0" eb="2">
      <t>ガイヨウ</t>
    </rPh>
    <rPh sb="3" eb="5">
      <t>ビコウ</t>
    </rPh>
    <phoneticPr fontId="6"/>
  </si>
  <si>
    <t>交付年月日</t>
    <rPh sb="0" eb="2">
      <t>コウフ</t>
    </rPh>
    <rPh sb="2" eb="5">
      <t>ネンガッピ</t>
    </rPh>
    <phoneticPr fontId="6"/>
  </si>
  <si>
    <t>交付番号</t>
    <rPh sb="0" eb="2">
      <t>コウフ</t>
    </rPh>
    <rPh sb="2" eb="4">
      <t>バンゴウ</t>
    </rPh>
    <phoneticPr fontId="6"/>
  </si>
  <si>
    <t>交付者</t>
    <phoneticPr fontId="6"/>
  </si>
  <si>
    <t>交付者</t>
    <rPh sb="0" eb="2">
      <t>コウフ</t>
    </rPh>
    <rPh sb="2" eb="3">
      <t>シャ</t>
    </rPh>
    <phoneticPr fontId="6"/>
  </si>
  <si>
    <t>　</t>
    <phoneticPr fontId="6"/>
  </si>
  <si>
    <t>管理者</t>
    <rPh sb="0" eb="3">
      <t>カンリシャ</t>
    </rPh>
    <phoneticPr fontId="6"/>
  </si>
  <si>
    <t>建築物の概要</t>
    <rPh sb="0" eb="3">
      <t>ケンチクブツ</t>
    </rPh>
    <rPh sb="4" eb="6">
      <t>ガイヨウ</t>
    </rPh>
    <phoneticPr fontId="6"/>
  </si>
  <si>
    <t>確認済証交付年月日等</t>
    <rPh sb="0" eb="2">
      <t>カクニン</t>
    </rPh>
    <rPh sb="2" eb="3">
      <t>ズ</t>
    </rPh>
    <rPh sb="3" eb="4">
      <t>アカシ</t>
    </rPh>
    <rPh sb="4" eb="6">
      <t>コウフ</t>
    </rPh>
    <rPh sb="6" eb="9">
      <t>ネンガッピ</t>
    </rPh>
    <rPh sb="9" eb="10">
      <t>トウ</t>
    </rPh>
    <phoneticPr fontId="6"/>
  </si>
  <si>
    <t>検査日等</t>
    <rPh sb="0" eb="4">
      <t>ケンサビトウ</t>
    </rPh>
    <phoneticPr fontId="6"/>
  </si>
  <si>
    <t>防火設備</t>
    <phoneticPr fontId="6"/>
  </si>
  <si>
    <t>受付日</t>
    <rPh sb="0" eb="2">
      <t>ウケツケ</t>
    </rPh>
    <phoneticPr fontId="6"/>
  </si>
  <si>
    <t>住所</t>
    <rPh sb="0" eb="2">
      <t>ジュウショ</t>
    </rPh>
    <phoneticPr fontId="6"/>
  </si>
  <si>
    <t>用途</t>
    <rPh sb="0" eb="2">
      <t>ヨウト</t>
    </rPh>
    <phoneticPr fontId="6"/>
  </si>
  <si>
    <t>指摘の内容</t>
    <rPh sb="0" eb="2">
      <t>シテキ</t>
    </rPh>
    <rPh sb="3" eb="5">
      <t>ナイヨウ</t>
    </rPh>
    <phoneticPr fontId="6"/>
  </si>
  <si>
    <t>　（既存不適格）</t>
    <rPh sb="1" eb="3">
      <t>ボウカ</t>
    </rPh>
    <phoneticPr fontId="6"/>
  </si>
  <si>
    <t>改善予定の有無</t>
    <rPh sb="0" eb="2">
      <t>カイゼン</t>
    </rPh>
    <rPh sb="2" eb="4">
      <t>ヨテイ</t>
    </rPh>
    <rPh sb="5" eb="6">
      <t>アリ</t>
    </rPh>
    <rPh sb="6" eb="7">
      <t>ム</t>
    </rPh>
    <phoneticPr fontId="6"/>
  </si>
  <si>
    <t>その他特記事項</t>
    <rPh sb="2" eb="3">
      <t>タ</t>
    </rPh>
    <rPh sb="3" eb="5">
      <t>トッキ</t>
    </rPh>
    <rPh sb="5" eb="7">
      <t>ジコウ</t>
    </rPh>
    <phoneticPr fontId="6"/>
  </si>
  <si>
    <t>階数</t>
    <phoneticPr fontId="6"/>
  </si>
  <si>
    <t>建築面積</t>
    <rPh sb="0" eb="2">
      <t>ケンチク</t>
    </rPh>
    <rPh sb="2" eb="4">
      <t>メンセキ</t>
    </rPh>
    <phoneticPr fontId="6"/>
  </si>
  <si>
    <t>延べ面積</t>
    <rPh sb="0" eb="1">
      <t>ノ</t>
    </rPh>
    <rPh sb="2" eb="4">
      <t>メンセキ</t>
    </rPh>
    <phoneticPr fontId="6"/>
  </si>
  <si>
    <t>今回の検査（実施）</t>
    <rPh sb="0" eb="2">
      <t>コンカイ</t>
    </rPh>
    <rPh sb="3" eb="5">
      <t>ケンサ</t>
    </rPh>
    <rPh sb="6" eb="8">
      <t>ジッシ</t>
    </rPh>
    <phoneticPr fontId="6"/>
  </si>
  <si>
    <t>前回の検査（報告）</t>
    <rPh sb="0" eb="2">
      <t>ゼンカイ</t>
    </rPh>
    <rPh sb="3" eb="5">
      <t>ケンサ</t>
    </rPh>
    <rPh sb="6" eb="8">
      <t>ホウコク</t>
    </rPh>
    <phoneticPr fontId="6"/>
  </si>
  <si>
    <t>書類の写し（前回）</t>
    <rPh sb="0" eb="2">
      <t>ショルイ</t>
    </rPh>
    <rPh sb="3" eb="4">
      <t>ウツ</t>
    </rPh>
    <rPh sb="6" eb="8">
      <t>ゼンカイ</t>
    </rPh>
    <phoneticPr fontId="6"/>
  </si>
  <si>
    <t>代表となる検査者</t>
    <rPh sb="0" eb="2">
      <t>ダイヒョウ</t>
    </rPh>
    <rPh sb="5" eb="8">
      <t>ケンサシャ</t>
    </rPh>
    <phoneticPr fontId="6"/>
  </si>
  <si>
    <t>その他の検査者</t>
    <rPh sb="2" eb="3">
      <t>タ</t>
    </rPh>
    <rPh sb="4" eb="7">
      <t>ケンサシャ</t>
    </rPh>
    <phoneticPr fontId="6"/>
  </si>
  <si>
    <t>概要</t>
    <rPh sb="0" eb="2">
      <t>ガイヨウ</t>
    </rPh>
    <phoneticPr fontId="6"/>
  </si>
  <si>
    <t>検査の状況</t>
    <rPh sb="0" eb="2">
      <t>ケンサ</t>
    </rPh>
    <rPh sb="3" eb="5">
      <t>ジョウキョウ</t>
    </rPh>
    <phoneticPr fontId="6"/>
  </si>
  <si>
    <t>改善報告</t>
    <rPh sb="0" eb="2">
      <t>カイゼン</t>
    </rPh>
    <rPh sb="2" eb="4">
      <t>ホウコク</t>
    </rPh>
    <phoneticPr fontId="6"/>
  </si>
  <si>
    <t>等の適用
避難安全検証法</t>
    <rPh sb="0" eb="1">
      <t>トウ</t>
    </rPh>
    <rPh sb="5" eb="7">
      <t>ヒナン</t>
    </rPh>
    <rPh sb="7" eb="9">
      <t>アンゼン</t>
    </rPh>
    <rPh sb="9" eb="12">
      <t>ケンショウホウ</t>
    </rPh>
    <phoneticPr fontId="6"/>
  </si>
  <si>
    <t>防火設備</t>
    <rPh sb="0" eb="2">
      <t>ボウカ</t>
    </rPh>
    <rPh sb="2" eb="4">
      <t>セツビ</t>
    </rPh>
    <phoneticPr fontId="6"/>
  </si>
  <si>
    <t>不具合</t>
    <rPh sb="0" eb="3">
      <t>フグアイ</t>
    </rPh>
    <phoneticPr fontId="6"/>
  </si>
  <si>
    <t>不具合記録</t>
    <rPh sb="0" eb="3">
      <t>フグアイ</t>
    </rPh>
    <rPh sb="3" eb="5">
      <t>キロク</t>
    </rPh>
    <phoneticPr fontId="6"/>
  </si>
  <si>
    <t>不具合の概要</t>
    <rPh sb="0" eb="3">
      <t>フグアイ</t>
    </rPh>
    <rPh sb="4" eb="6">
      <t>ガイヨウ</t>
    </rPh>
    <phoneticPr fontId="6"/>
  </si>
  <si>
    <r>
      <t>別記第一号</t>
    </r>
    <r>
      <rPr>
        <sz val="8"/>
        <rFont val="ＭＳ 明朝"/>
        <family val="1"/>
        <charset val="128"/>
      </rPr>
      <t>（A４)　</t>
    </r>
    <rPh sb="0" eb="2">
      <t>ベッキ</t>
    </rPh>
    <rPh sb="2" eb="3">
      <t>ダイ</t>
    </rPh>
    <rPh sb="3" eb="5">
      <t>イチゴウ</t>
    </rPh>
    <phoneticPr fontId="6"/>
  </si>
  <si>
    <t>検査結果表</t>
    <rPh sb="0" eb="2">
      <t>ケンサ</t>
    </rPh>
    <rPh sb="2" eb="5">
      <t>ケッカヒョウ</t>
    </rPh>
    <phoneticPr fontId="6"/>
  </si>
  <si>
    <t>（防火扉）</t>
    <rPh sb="1" eb="4">
      <t>ボウカトビラ</t>
    </rPh>
    <phoneticPr fontId="6"/>
  </si>
  <si>
    <t>当該検査に関与した検査者</t>
    <rPh sb="0" eb="2">
      <t>トウガイ</t>
    </rPh>
    <rPh sb="2" eb="4">
      <t>ケンサ</t>
    </rPh>
    <rPh sb="5" eb="7">
      <t>カンヨ</t>
    </rPh>
    <rPh sb="9" eb="12">
      <t>ケンサシャ</t>
    </rPh>
    <phoneticPr fontId="6"/>
  </si>
  <si>
    <t>　　氏　名</t>
    <rPh sb="2" eb="3">
      <t>シ</t>
    </rPh>
    <rPh sb="4" eb="5">
      <t>メイ</t>
    </rPh>
    <phoneticPr fontId="6"/>
  </si>
  <si>
    <t>検査者番号</t>
    <rPh sb="0" eb="2">
      <t>ケンサ</t>
    </rPh>
    <rPh sb="2" eb="3">
      <t>シャ</t>
    </rPh>
    <rPh sb="3" eb="5">
      <t>バンゴウ</t>
    </rPh>
    <phoneticPr fontId="6"/>
  </si>
  <si>
    <t>その他の検査者</t>
    <rPh sb="2" eb="3">
      <t>タ</t>
    </rPh>
    <rPh sb="4" eb="6">
      <t>ケンサ</t>
    </rPh>
    <rPh sb="6" eb="7">
      <t>シャ</t>
    </rPh>
    <phoneticPr fontId="6"/>
  </si>
  <si>
    <t>番号</t>
    <rPh sb="0" eb="2">
      <t>バンゴウ</t>
    </rPh>
    <phoneticPr fontId="6"/>
  </si>
  <si>
    <t>検　査　項　目　</t>
    <rPh sb="0" eb="1">
      <t>ケン</t>
    </rPh>
    <rPh sb="2" eb="3">
      <t>サ</t>
    </rPh>
    <phoneticPr fontId="6"/>
  </si>
  <si>
    <t>検査事項</t>
    <rPh sb="0" eb="2">
      <t>ケンサ</t>
    </rPh>
    <rPh sb="2" eb="4">
      <t>ジコウ</t>
    </rPh>
    <phoneticPr fontId="6"/>
  </si>
  <si>
    <t>検査結果</t>
    <rPh sb="0" eb="2">
      <t>ケンサ</t>
    </rPh>
    <rPh sb="2" eb="4">
      <t>ケッカ</t>
    </rPh>
    <phoneticPr fontId="6"/>
  </si>
  <si>
    <t>担当
検査者
番号</t>
    <rPh sb="0" eb="2">
      <t>タントウ</t>
    </rPh>
    <rPh sb="3" eb="6">
      <t>ケンサシャ</t>
    </rPh>
    <rPh sb="7" eb="9">
      <t>バンゴウ</t>
    </rPh>
    <phoneticPr fontId="6"/>
  </si>
  <si>
    <t>指摘
なし</t>
    <phoneticPr fontId="6"/>
  </si>
  <si>
    <t>要是正</t>
    <rPh sb="0" eb="1">
      <t>ヨウ</t>
    </rPh>
    <rPh sb="1" eb="3">
      <t>ゼセイ</t>
    </rPh>
    <phoneticPr fontId="6"/>
  </si>
  <si>
    <t>既　存
不適格</t>
    <phoneticPr fontId="6"/>
  </si>
  <si>
    <t>(1)</t>
    <phoneticPr fontId="6"/>
  </si>
  <si>
    <t>防火扉</t>
    <rPh sb="0" eb="3">
      <t>ボウカトビラ</t>
    </rPh>
    <phoneticPr fontId="6"/>
  </si>
  <si>
    <t>扉、枠及び金物の劣化及び損傷の状況</t>
    <rPh sb="3" eb="4">
      <t>オヨ</t>
    </rPh>
    <rPh sb="10" eb="11">
      <t>オヨ</t>
    </rPh>
    <phoneticPr fontId="5"/>
  </si>
  <si>
    <t>作動の状況</t>
    <rPh sb="0" eb="2">
      <t>サドウ</t>
    </rPh>
    <rPh sb="3" eb="5">
      <t>ジョウキョウ</t>
    </rPh>
    <phoneticPr fontId="5"/>
  </si>
  <si>
    <t>連動機構</t>
    <phoneticPr fontId="6"/>
  </si>
  <si>
    <t>煙感知器、熱煙複合式感知器及び熱感知器</t>
    <rPh sb="13" eb="14">
      <t>オヨ</t>
    </rPh>
    <phoneticPr fontId="5"/>
  </si>
  <si>
    <t>感知の状況</t>
    <rPh sb="0" eb="2">
      <t>カンチ</t>
    </rPh>
    <phoneticPr fontId="5"/>
  </si>
  <si>
    <t>温度ヒューズ装置</t>
    <rPh sb="6" eb="8">
      <t>ソウチ</t>
    </rPh>
    <phoneticPr fontId="5"/>
  </si>
  <si>
    <t>設置の状況</t>
    <rPh sb="0" eb="2">
      <t>セッチ</t>
    </rPh>
    <rPh sb="3" eb="5">
      <t>ジョウキョウ</t>
    </rPh>
    <phoneticPr fontId="5"/>
  </si>
  <si>
    <t>連動制御器</t>
  </si>
  <si>
    <t>スイッチ類及び表示灯の状況</t>
    <rPh sb="4" eb="5">
      <t>ルイ</t>
    </rPh>
    <rPh sb="5" eb="6">
      <t>オヨ</t>
    </rPh>
    <rPh sb="7" eb="10">
      <t>ヒョウジトウ</t>
    </rPh>
    <rPh sb="11" eb="13">
      <t>ジョウキョウ</t>
    </rPh>
    <phoneticPr fontId="5"/>
  </si>
  <si>
    <t>連動機構用予備電源</t>
    <rPh sb="0" eb="2">
      <t>レンドウ</t>
    </rPh>
    <rPh sb="2" eb="4">
      <t>キコウ</t>
    </rPh>
    <rPh sb="4" eb="5">
      <t>ヨウ</t>
    </rPh>
    <phoneticPr fontId="5"/>
  </si>
  <si>
    <t>劣化及び損傷の状況</t>
    <rPh sb="0" eb="2">
      <t>レッカ</t>
    </rPh>
    <rPh sb="2" eb="3">
      <t>オヨ</t>
    </rPh>
    <rPh sb="4" eb="6">
      <t>ソンショウ</t>
    </rPh>
    <rPh sb="7" eb="9">
      <t>ジョウキョウ</t>
    </rPh>
    <phoneticPr fontId="5"/>
  </si>
  <si>
    <t>容量の状況</t>
    <rPh sb="0" eb="2">
      <t>ヨウリョウ</t>
    </rPh>
    <rPh sb="3" eb="5">
      <t>ジョウキョウ</t>
    </rPh>
    <phoneticPr fontId="5"/>
  </si>
  <si>
    <t>自動閉鎖装置</t>
  </si>
  <si>
    <t>再ロック防止機構の作動の状況</t>
    <rPh sb="9" eb="11">
      <t>サドウ</t>
    </rPh>
    <rPh sb="12" eb="14">
      <t>ジョウキョウ</t>
    </rPh>
    <phoneticPr fontId="5"/>
  </si>
  <si>
    <t>総合的な作動の状況</t>
    <phoneticPr fontId="6"/>
  </si>
  <si>
    <t>上記以外の検査項目</t>
    <rPh sb="5" eb="7">
      <t>ケンサ</t>
    </rPh>
    <phoneticPr fontId="6"/>
  </si>
  <si>
    <t>特記事項</t>
    <rPh sb="0" eb="1">
      <t>トク</t>
    </rPh>
    <rPh sb="1" eb="3">
      <t>キジ</t>
    </rPh>
    <rPh sb="3" eb="4">
      <t>コウ</t>
    </rPh>
    <phoneticPr fontId="6"/>
  </si>
  <si>
    <t>検査項目</t>
    <rPh sb="0" eb="2">
      <t>ケンサ</t>
    </rPh>
    <rPh sb="2" eb="4">
      <t>コウモク</t>
    </rPh>
    <phoneticPr fontId="6"/>
  </si>
  <si>
    <t>指摘の具体的内容等</t>
    <rPh sb="0" eb="2">
      <t>シテキ</t>
    </rPh>
    <rPh sb="8" eb="9">
      <t>トウ</t>
    </rPh>
    <phoneticPr fontId="6"/>
  </si>
  <si>
    <t>改善の具体的内容等</t>
    <phoneticPr fontId="6"/>
  </si>
  <si>
    <t>改善（予定）年月</t>
    <rPh sb="0" eb="2">
      <t>カイゼン</t>
    </rPh>
    <rPh sb="3" eb="5">
      <t>ヨテイ</t>
    </rPh>
    <rPh sb="6" eb="8">
      <t>ネンゲツ</t>
    </rPh>
    <phoneticPr fontId="6"/>
  </si>
  <si>
    <t>年</t>
    <rPh sb="0" eb="1">
      <t>ネン</t>
    </rPh>
    <phoneticPr fontId="6"/>
  </si>
  <si>
    <t>（注意）</t>
    <rPh sb="1" eb="3">
      <t>チュウイ</t>
    </rPh>
    <phoneticPr fontId="6"/>
  </si>
  <si>
    <t>①</t>
    <phoneticPr fontId="6"/>
  </si>
  <si>
    <t>②</t>
    <phoneticPr fontId="6"/>
  </si>
  <si>
    <t>③</t>
    <phoneticPr fontId="6"/>
  </si>
  <si>
    <t>④</t>
    <phoneticPr fontId="6"/>
  </si>
  <si>
    <t>⑤</t>
    <phoneticPr fontId="6"/>
  </si>
  <si>
    <t>⑥</t>
    <phoneticPr fontId="6"/>
  </si>
  <si>
    <t>⑦</t>
    <phoneticPr fontId="6"/>
  </si>
  <si>
    <t>⑧</t>
    <phoneticPr fontId="6"/>
  </si>
  <si>
    <t>⑨</t>
    <phoneticPr fontId="6"/>
  </si>
  <si>
    <t>⑩</t>
    <phoneticPr fontId="6"/>
  </si>
  <si>
    <t>⑪</t>
    <phoneticPr fontId="6"/>
  </si>
  <si>
    <t>⑫</t>
    <phoneticPr fontId="6"/>
  </si>
  <si>
    <t>⑬</t>
    <phoneticPr fontId="6"/>
  </si>
  <si>
    <t>第三十六号の八様式（第六条関係）（Ａ４）</t>
    <rPh sb="6" eb="7">
      <t>ハチ</t>
    </rPh>
    <rPh sb="11" eb="12">
      <t>ロク</t>
    </rPh>
    <phoneticPr fontId="6"/>
  </si>
  <si>
    <t>定期検査報告書</t>
    <rPh sb="2" eb="4">
      <t>ケンサ</t>
    </rPh>
    <phoneticPr fontId="6"/>
  </si>
  <si>
    <t>（防火設備）</t>
    <rPh sb="1" eb="3">
      <t>ボウカ</t>
    </rPh>
    <rPh sb="3" eb="5">
      <t>セツビ</t>
    </rPh>
    <phoneticPr fontId="6"/>
  </si>
  <si>
    <t>（第一面）</t>
    <phoneticPr fontId="6"/>
  </si>
  <si>
    <t>　建築基準法第12条第３項の規定により、定期検査の結果を報告します。この報告書に記載の事項は事実に相違ありません。</t>
    <rPh sb="22" eb="24">
      <t>ケンサ</t>
    </rPh>
    <phoneticPr fontId="6"/>
  </si>
  <si>
    <t>令和</t>
    <rPh sb="0" eb="2">
      <t>レイワ</t>
    </rPh>
    <phoneticPr fontId="6"/>
  </si>
  <si>
    <t>月</t>
    <rPh sb="0" eb="1">
      <t>ツキ</t>
    </rPh>
    <phoneticPr fontId="6"/>
  </si>
  <si>
    <t>日</t>
    <rPh sb="0" eb="1">
      <t>ニチ</t>
    </rPh>
    <phoneticPr fontId="6"/>
  </si>
  <si>
    <t>検査者氏名</t>
    <rPh sb="0" eb="2">
      <t>ケンサ</t>
    </rPh>
    <phoneticPr fontId="6"/>
  </si>
  <si>
    <t>【1.所有者】</t>
    <phoneticPr fontId="6"/>
  </si>
  <si>
    <t>【イ．氏名のフリガナ】</t>
    <phoneticPr fontId="6"/>
  </si>
  <si>
    <t>【ロ．氏名】</t>
    <phoneticPr fontId="6"/>
  </si>
  <si>
    <t>【ハ．郵便番号】</t>
    <phoneticPr fontId="6"/>
  </si>
  <si>
    <t>【ニ．住所】</t>
    <phoneticPr fontId="6"/>
  </si>
  <si>
    <t>【ホ．電話番号】</t>
    <phoneticPr fontId="6"/>
  </si>
  <si>
    <t>【2.管理者】</t>
    <phoneticPr fontId="6"/>
  </si>
  <si>
    <t>【3.報告対象建築物】</t>
    <phoneticPr fontId="6"/>
  </si>
  <si>
    <t>【イ．所在地】</t>
    <phoneticPr fontId="6"/>
  </si>
  <si>
    <t>【ロ．名称のフリガナ】</t>
    <phoneticPr fontId="6"/>
  </si>
  <si>
    <t>【ハ．名称】　　　</t>
    <phoneticPr fontId="6"/>
  </si>
  <si>
    <t>【ニ．用途】</t>
    <phoneticPr fontId="6"/>
  </si>
  <si>
    <t>【4.検査による指摘の概要】</t>
    <rPh sb="3" eb="5">
      <t>ケンサ</t>
    </rPh>
    <phoneticPr fontId="6"/>
  </si>
  <si>
    <t>要是正の指摘あり</t>
    <phoneticPr fontId="6"/>
  </si>
  <si>
    <t>(</t>
    <phoneticPr fontId="6"/>
  </si>
  <si>
    <t>指摘なし</t>
  </si>
  <si>
    <t>（第二面）</t>
    <phoneticPr fontId="6"/>
  </si>
  <si>
    <t>防火設備の状況等</t>
    <rPh sb="0" eb="2">
      <t>ボウカ</t>
    </rPh>
    <rPh sb="2" eb="4">
      <t>セツビ</t>
    </rPh>
    <rPh sb="5" eb="7">
      <t>ジョウキョウ</t>
    </rPh>
    <rPh sb="7" eb="8">
      <t>トウ</t>
    </rPh>
    <phoneticPr fontId="6"/>
  </si>
  <si>
    <t>【1.建築物の概要】</t>
    <rPh sb="3" eb="6">
      <t>ケンチクブツ</t>
    </rPh>
    <rPh sb="7" eb="9">
      <t>ガイヨウ</t>
    </rPh>
    <phoneticPr fontId="6"/>
  </si>
  <si>
    <t>【イ．階数】</t>
    <rPh sb="3" eb="5">
      <t>カイスウ</t>
    </rPh>
    <phoneticPr fontId="6"/>
  </si>
  <si>
    <t>地上</t>
    <rPh sb="0" eb="2">
      <t>チジョウ</t>
    </rPh>
    <phoneticPr fontId="6"/>
  </si>
  <si>
    <t>階</t>
    <rPh sb="0" eb="1">
      <t>カイ</t>
    </rPh>
    <phoneticPr fontId="6"/>
  </si>
  <si>
    <t>地下</t>
    <rPh sb="0" eb="2">
      <t>チカ</t>
    </rPh>
    <phoneticPr fontId="6"/>
  </si>
  <si>
    <t>【ロ.建築面積】                　</t>
    <rPh sb="3" eb="5">
      <t>ケンチク</t>
    </rPh>
    <rPh sb="5" eb="7">
      <t>メンセキ</t>
    </rPh>
    <phoneticPr fontId="6"/>
  </si>
  <si>
    <t>㎡</t>
  </si>
  <si>
    <t>【ハ．延べ面積】</t>
    <rPh sb="3" eb="4">
      <t>ノ</t>
    </rPh>
    <rPh sb="5" eb="7">
      <t>メンセキ</t>
    </rPh>
    <phoneticPr fontId="6"/>
  </si>
  <si>
    <t>【2.確認済証交付年月日等】</t>
    <rPh sb="3" eb="5">
      <t>カクニン</t>
    </rPh>
    <rPh sb="5" eb="6">
      <t>ズ</t>
    </rPh>
    <rPh sb="6" eb="7">
      <t>アカシ</t>
    </rPh>
    <rPh sb="7" eb="9">
      <t>コウフ</t>
    </rPh>
    <rPh sb="9" eb="12">
      <t>ネンガッピ</t>
    </rPh>
    <rPh sb="12" eb="13">
      <t>ナド</t>
    </rPh>
    <phoneticPr fontId="6"/>
  </si>
  <si>
    <t>【イ．確認済証交付年月日】</t>
    <phoneticPr fontId="6"/>
  </si>
  <si>
    <t>号</t>
  </si>
  <si>
    <t>【ロ．確認済証交付者】</t>
    <rPh sb="7" eb="9">
      <t>コウフ</t>
    </rPh>
    <rPh sb="9" eb="10">
      <t>シャ</t>
    </rPh>
    <phoneticPr fontId="6"/>
  </si>
  <si>
    <t>指定確認検査機関（</t>
    <phoneticPr fontId="6"/>
  </si>
  <si>
    <t>)</t>
    <phoneticPr fontId="6"/>
  </si>
  <si>
    <t>【ハ．検査済証交付年月日】</t>
    <rPh sb="7" eb="9">
      <t>コウフ</t>
    </rPh>
    <phoneticPr fontId="6"/>
  </si>
  <si>
    <t>【ニ．検査済証交付者】</t>
    <rPh sb="3" eb="5">
      <t>ケンサ</t>
    </rPh>
    <rPh sb="5" eb="6">
      <t>スミ</t>
    </rPh>
    <rPh sb="7" eb="9">
      <t>コウフ</t>
    </rPh>
    <rPh sb="9" eb="10">
      <t>シャ</t>
    </rPh>
    <phoneticPr fontId="6"/>
  </si>
  <si>
    <t>【3.検査日等】</t>
    <rPh sb="3" eb="6">
      <t>ケンサビ</t>
    </rPh>
    <rPh sb="6" eb="7">
      <t>ナド</t>
    </rPh>
    <phoneticPr fontId="6"/>
  </si>
  <si>
    <t>【イ．今回の検査】</t>
    <rPh sb="6" eb="8">
      <t>ケンサ</t>
    </rPh>
    <phoneticPr fontId="6"/>
  </si>
  <si>
    <t>月</t>
    <rPh sb="0" eb="1">
      <t>ガツ</t>
    </rPh>
    <phoneticPr fontId="6"/>
  </si>
  <si>
    <t>【ロ．前回の検査】</t>
    <rPh sb="6" eb="8">
      <t>ケンサ</t>
    </rPh>
    <phoneticPr fontId="6"/>
  </si>
  <si>
    <t>実施</t>
    <phoneticPr fontId="6"/>
  </si>
  <si>
    <t>（</t>
    <phoneticPr fontId="6"/>
  </si>
  <si>
    <t>未実施　</t>
  </si>
  <si>
    <t>【ハ．前回の検査に関する書類の写し】</t>
    <rPh sb="3" eb="5">
      <t>ゼンカイ</t>
    </rPh>
    <rPh sb="6" eb="8">
      <t>ケンサ</t>
    </rPh>
    <rPh sb="9" eb="10">
      <t>カン</t>
    </rPh>
    <rPh sb="12" eb="14">
      <t>ショルイ</t>
    </rPh>
    <rPh sb="15" eb="16">
      <t>ウツ</t>
    </rPh>
    <phoneticPr fontId="6"/>
  </si>
  <si>
    <t>有</t>
    <phoneticPr fontId="6"/>
  </si>
  <si>
    <t>無</t>
  </si>
  <si>
    <t>【4.防火設備の検査者】</t>
    <rPh sb="3" eb="5">
      <t>ボウカ</t>
    </rPh>
    <rPh sb="5" eb="7">
      <t>セツビ</t>
    </rPh>
    <rPh sb="8" eb="11">
      <t>ケンサシャ</t>
    </rPh>
    <phoneticPr fontId="6"/>
  </si>
  <si>
    <t>（代表となる検査者）</t>
    <rPh sb="6" eb="8">
      <t>ケンサ</t>
    </rPh>
    <phoneticPr fontId="6"/>
  </si>
  <si>
    <t>【イ．資格】</t>
    <phoneticPr fontId="6"/>
  </si>
  <si>
    <t>第</t>
  </si>
  <si>
    <t>号</t>
    <rPh sb="0" eb="1">
      <t>ゴウ</t>
    </rPh>
    <phoneticPr fontId="6"/>
  </si>
  <si>
    <t>防火設備検査員</t>
    <rPh sb="0" eb="2">
      <t>ボウカ</t>
    </rPh>
    <phoneticPr fontId="6"/>
  </si>
  <si>
    <t>【ロ．氏名のフリガナ】</t>
    <phoneticPr fontId="6"/>
  </si>
  <si>
    <t>【ハ．氏名】</t>
    <phoneticPr fontId="6"/>
  </si>
  <si>
    <t>【ニ．勤務先】</t>
    <phoneticPr fontId="6"/>
  </si>
  <si>
    <t>【ホ．郵便番号】</t>
    <phoneticPr fontId="6"/>
  </si>
  <si>
    <t>【ヘ．所在地】</t>
    <rPh sb="3" eb="6">
      <t>ショザイチ</t>
    </rPh>
    <phoneticPr fontId="6"/>
  </si>
  <si>
    <t>【ト．電話番号】</t>
    <phoneticPr fontId="6"/>
  </si>
  <si>
    <t>（その他の検査者）</t>
    <rPh sb="5" eb="7">
      <t>ケンサ</t>
    </rPh>
    <phoneticPr fontId="6"/>
  </si>
  <si>
    <t>防火設備検査員</t>
    <rPh sb="0" eb="2">
      <t>ボウカ</t>
    </rPh>
    <rPh sb="2" eb="4">
      <t>セツビ</t>
    </rPh>
    <rPh sb="4" eb="7">
      <t>ケンサイン</t>
    </rPh>
    <phoneticPr fontId="6"/>
  </si>
  <si>
    <t>第</t>
    <rPh sb="0" eb="1">
      <t>ダイ</t>
    </rPh>
    <phoneticPr fontId="6"/>
  </si>
  <si>
    <t>【5.防火設備の概要】</t>
    <rPh sb="3" eb="5">
      <t>ボウカ</t>
    </rPh>
    <rPh sb="5" eb="7">
      <t>セツビ</t>
    </rPh>
    <rPh sb="8" eb="10">
      <t>ガイヨウ</t>
    </rPh>
    <phoneticPr fontId="6"/>
  </si>
  <si>
    <t>【イ．避難安全検証法等の適用】</t>
    <rPh sb="3" eb="5">
      <t>ヒナン</t>
    </rPh>
    <rPh sb="5" eb="7">
      <t>アンゼン</t>
    </rPh>
    <rPh sb="7" eb="10">
      <t>ケンショウホウ</t>
    </rPh>
    <rPh sb="10" eb="11">
      <t>トウ</t>
    </rPh>
    <rPh sb="12" eb="14">
      <t>テキヨウ</t>
    </rPh>
    <phoneticPr fontId="6"/>
  </si>
  <si>
    <t>全館避難安全検証法</t>
    <rPh sb="0" eb="2">
      <t>ゼンカン</t>
    </rPh>
    <rPh sb="2" eb="4">
      <t>ヒナン</t>
    </rPh>
    <rPh sb="4" eb="6">
      <t>アンゼン</t>
    </rPh>
    <rPh sb="6" eb="9">
      <t>ケンショウホウ</t>
    </rPh>
    <phoneticPr fontId="6"/>
  </si>
  <si>
    <t>その他（</t>
    <rPh sb="2" eb="3">
      <t>ホカ</t>
    </rPh>
    <phoneticPr fontId="6"/>
  </si>
  <si>
    <t>）</t>
    <phoneticPr fontId="6"/>
  </si>
  <si>
    <t>【ロ．防火設備】</t>
    <rPh sb="3" eb="5">
      <t>ボウカ</t>
    </rPh>
    <rPh sb="5" eb="7">
      <t>セツビ</t>
    </rPh>
    <phoneticPr fontId="6"/>
  </si>
  <si>
    <t>防火扉</t>
    <rPh sb="0" eb="2">
      <t>ボウカ</t>
    </rPh>
    <rPh sb="2" eb="3">
      <t>トビラ</t>
    </rPh>
    <phoneticPr fontId="6"/>
  </si>
  <si>
    <t>枚</t>
    <rPh sb="0" eb="1">
      <t>マイ</t>
    </rPh>
    <phoneticPr fontId="6"/>
  </si>
  <si>
    <t>ドレンチャー</t>
    <phoneticPr fontId="6"/>
  </si>
  <si>
    <t>台</t>
    <rPh sb="0" eb="1">
      <t>ダイ</t>
    </rPh>
    <phoneticPr fontId="6"/>
  </si>
  <si>
    <t>その他</t>
    <rPh sb="2" eb="3">
      <t>タ</t>
    </rPh>
    <phoneticPr fontId="6"/>
  </si>
  <si>
    <t>【6.防火設備の検査の状況】</t>
    <rPh sb="3" eb="5">
      <t>ボウカ</t>
    </rPh>
    <rPh sb="5" eb="7">
      <t>セツビ</t>
    </rPh>
    <rPh sb="8" eb="10">
      <t>ケンサ</t>
    </rPh>
    <rPh sb="11" eb="13">
      <t>ジョウキョウ</t>
    </rPh>
    <phoneticPr fontId="6"/>
  </si>
  <si>
    <t>【イ．指摘の内容】</t>
    <rPh sb="3" eb="5">
      <t>シテキ</t>
    </rPh>
    <rPh sb="6" eb="8">
      <t>ナイヨウ</t>
    </rPh>
    <phoneticPr fontId="6"/>
  </si>
  <si>
    <t>要是正の指摘あり</t>
    <rPh sb="0" eb="1">
      <t>ヨウ</t>
    </rPh>
    <rPh sb="1" eb="3">
      <t>ゼセイ</t>
    </rPh>
    <rPh sb="4" eb="6">
      <t>シテキ</t>
    </rPh>
    <phoneticPr fontId="6"/>
  </si>
  <si>
    <t>指摘なし</t>
    <rPh sb="0" eb="2">
      <t>シテキ</t>
    </rPh>
    <phoneticPr fontId="6"/>
  </si>
  <si>
    <t>【ロ．指摘の概要】</t>
    <rPh sb="3" eb="5">
      <t>シテキ</t>
    </rPh>
    <rPh sb="6" eb="8">
      <t>ガイヨウ</t>
    </rPh>
    <phoneticPr fontId="6"/>
  </si>
  <si>
    <t>【ハ．改善予定の有無】</t>
    <rPh sb="3" eb="5">
      <t>カイゼン</t>
    </rPh>
    <rPh sb="5" eb="7">
      <t>ヨテイ</t>
    </rPh>
    <rPh sb="8" eb="10">
      <t>ウム</t>
    </rPh>
    <phoneticPr fontId="6"/>
  </si>
  <si>
    <t>に改善予定）</t>
    <rPh sb="1" eb="3">
      <t>カイゼン</t>
    </rPh>
    <rPh sb="3" eb="5">
      <t>ヨテイ</t>
    </rPh>
    <phoneticPr fontId="6"/>
  </si>
  <si>
    <t>無</t>
    <rPh sb="0" eb="1">
      <t>ナ</t>
    </rPh>
    <phoneticPr fontId="6"/>
  </si>
  <si>
    <t>【7.防火設備の不具合の発生状況】</t>
    <rPh sb="3" eb="5">
      <t>ボウカ</t>
    </rPh>
    <rPh sb="5" eb="7">
      <t>セツビ</t>
    </rPh>
    <rPh sb="8" eb="11">
      <t>フグアイ</t>
    </rPh>
    <rPh sb="12" eb="14">
      <t>ハッセイ</t>
    </rPh>
    <rPh sb="14" eb="16">
      <t>ジョウキョウ</t>
    </rPh>
    <phoneticPr fontId="6"/>
  </si>
  <si>
    <t>【イ．不具合】</t>
    <rPh sb="3" eb="6">
      <t>フグアイ</t>
    </rPh>
    <phoneticPr fontId="6"/>
  </si>
  <si>
    <t>有</t>
    <rPh sb="0" eb="1">
      <t>ア</t>
    </rPh>
    <phoneticPr fontId="6"/>
  </si>
  <si>
    <t>【ロ．不具合記録】</t>
    <rPh sb="3" eb="6">
      <t>フグアイ</t>
    </rPh>
    <rPh sb="6" eb="8">
      <t>キロク</t>
    </rPh>
    <phoneticPr fontId="6"/>
  </si>
  <si>
    <t>【ハ．改善の状況】</t>
    <rPh sb="3" eb="5">
      <t>カイゼン</t>
    </rPh>
    <rPh sb="6" eb="8">
      <t>ジョウキョウ</t>
    </rPh>
    <phoneticPr fontId="6"/>
  </si>
  <si>
    <t>実施済</t>
    <rPh sb="0" eb="2">
      <t>ジッシ</t>
    </rPh>
    <rPh sb="2" eb="3">
      <t>ズ</t>
    </rPh>
    <phoneticPr fontId="6"/>
  </si>
  <si>
    <t>改善予定</t>
    <rPh sb="0" eb="2">
      <t>カイゼン</t>
    </rPh>
    <rPh sb="2" eb="4">
      <t>ヨテイ</t>
    </rPh>
    <phoneticPr fontId="6"/>
  </si>
  <si>
    <t>予定なし</t>
    <rPh sb="0" eb="2">
      <t>ヨテイ</t>
    </rPh>
    <phoneticPr fontId="6"/>
  </si>
  <si>
    <t>【8.備考】</t>
    <rPh sb="3" eb="5">
      <t>ビコウ</t>
    </rPh>
    <phoneticPr fontId="6"/>
  </si>
  <si>
    <t>報告者氏名</t>
  </si>
  <si>
    <t>報告）</t>
    <phoneticPr fontId="1"/>
  </si>
  <si>
    <t>）</t>
  </si>
  <si>
    <t>建築士</t>
  </si>
  <si>
    <t>登録</t>
  </si>
  <si>
    <t>区画避難安全検証法</t>
    <rPh sb="0" eb="2">
      <t>クカク</t>
    </rPh>
    <rPh sb="2" eb="4">
      <t>ヒナン</t>
    </rPh>
    <rPh sb="4" eb="6">
      <t>アンゼン</t>
    </rPh>
    <rPh sb="6" eb="9">
      <t>ケンショウホウ</t>
    </rPh>
    <phoneticPr fontId="6"/>
  </si>
  <si>
    <t>（</t>
  </si>
  <si>
    <t>階避難安全検証法</t>
    <rPh sb="0" eb="1">
      <t>カイ</t>
    </rPh>
    <rPh sb="1" eb="3">
      <t>ヒナン</t>
    </rPh>
    <rPh sb="3" eb="5">
      <t>アンゼン</t>
    </rPh>
    <rPh sb="5" eb="8">
      <t>ケンショウホウ</t>
    </rPh>
    <phoneticPr fontId="6"/>
  </si>
  <si>
    <t>既存不適格</t>
    <rPh sb="0" eb="2">
      <t>キゾン</t>
    </rPh>
    <rPh sb="2" eb="5">
      <t>フテキカク</t>
    </rPh>
    <phoneticPr fontId="6"/>
  </si>
  <si>
    <t>既存不適格</t>
    <phoneticPr fontId="6"/>
  </si>
  <si>
    <t>建築士事務所</t>
  </si>
  <si>
    <t>知事登録第</t>
  </si>
  <si>
    <t>一</t>
    <rPh sb="0" eb="1">
      <t>イチ</t>
    </rPh>
    <phoneticPr fontId="1"/>
  </si>
  <si>
    <t>二</t>
    <rPh sb="0" eb="1">
      <t>ニ</t>
    </rPh>
    <phoneticPr fontId="1"/>
  </si>
  <si>
    <t>防火扉(1)</t>
    <phoneticPr fontId="1"/>
  </si>
  <si>
    <t>防火扉(2)</t>
    <phoneticPr fontId="1"/>
  </si>
  <si>
    <t>防火扉(3)</t>
    <phoneticPr fontId="1"/>
  </si>
  <si>
    <t>防火扉(4)</t>
    <phoneticPr fontId="1"/>
  </si>
  <si>
    <t>防火扉(5)</t>
    <phoneticPr fontId="1"/>
  </si>
  <si>
    <r>
      <t>別記第二号</t>
    </r>
    <r>
      <rPr>
        <sz val="8"/>
        <rFont val="ＭＳ 明朝"/>
        <family val="1"/>
        <charset val="128"/>
      </rPr>
      <t>（A４)　</t>
    </r>
    <rPh sb="0" eb="2">
      <t>ベッキ</t>
    </rPh>
    <rPh sb="2" eb="3">
      <t>ダイ</t>
    </rPh>
    <rPh sb="3" eb="4">
      <t>ニ</t>
    </rPh>
    <rPh sb="4" eb="5">
      <t>ゴウ</t>
    </rPh>
    <phoneticPr fontId="6"/>
  </si>
  <si>
    <t>（防火シャッター）</t>
    <rPh sb="1" eb="3">
      <t>ボウカ</t>
    </rPh>
    <phoneticPr fontId="6"/>
  </si>
  <si>
    <t>防火シャッター</t>
    <rPh sb="0" eb="2">
      <t>ボウカ</t>
    </rPh>
    <phoneticPr fontId="5"/>
  </si>
  <si>
    <t>設置場所の周囲状況</t>
    <phoneticPr fontId="6"/>
  </si>
  <si>
    <t>駆動装置</t>
    <phoneticPr fontId="6"/>
  </si>
  <si>
    <t>(3)</t>
    <phoneticPr fontId="6"/>
  </si>
  <si>
    <t xml:space="preserve">カーテン部 </t>
    <rPh sb="4" eb="5">
      <t>ブ</t>
    </rPh>
    <phoneticPr fontId="5"/>
  </si>
  <si>
    <t>吊り元の劣化及び損傷並びに固定の状況</t>
    <rPh sb="8" eb="10">
      <t>ソンショウ</t>
    </rPh>
    <rPh sb="10" eb="11">
      <t>ナラ</t>
    </rPh>
    <phoneticPr fontId="5"/>
  </si>
  <si>
    <t>まぐさ及びガイドレール</t>
    <rPh sb="3" eb="4">
      <t>オヨ</t>
    </rPh>
    <phoneticPr fontId="5"/>
  </si>
  <si>
    <t>危害防止用連動中継器の配線の状況</t>
    <rPh sb="0" eb="2">
      <t>キガイ</t>
    </rPh>
    <rPh sb="2" eb="4">
      <t>ボウシ</t>
    </rPh>
    <rPh sb="4" eb="5">
      <t>ヨウ</t>
    </rPh>
    <rPh sb="5" eb="7">
      <t>レンドウ</t>
    </rPh>
    <rPh sb="7" eb="10">
      <t>チュウケイキ</t>
    </rPh>
    <phoneticPr fontId="5"/>
  </si>
  <si>
    <t>危害防止装置用予備電源の劣化及び損傷の状況</t>
    <rPh sb="12" eb="14">
      <t>レッカ</t>
    </rPh>
    <rPh sb="14" eb="15">
      <t>オヨ</t>
    </rPh>
    <rPh sb="16" eb="18">
      <t>ソンショウ</t>
    </rPh>
    <rPh sb="19" eb="21">
      <t>ジョウキョウ</t>
    </rPh>
    <phoneticPr fontId="5"/>
  </si>
  <si>
    <t>危害防止装置用予備電源の容量の状況</t>
    <rPh sb="15" eb="17">
      <t>ジョウキョウ</t>
    </rPh>
    <phoneticPr fontId="5"/>
  </si>
  <si>
    <t>連動機構</t>
  </si>
  <si>
    <t>煙感知器、熱煙複合式感知器及び熱感知器</t>
    <phoneticPr fontId="6"/>
  </si>
  <si>
    <t>設置位置</t>
  </si>
  <si>
    <t>連動制御器</t>
    <phoneticPr fontId="6"/>
  </si>
  <si>
    <t>自動閉鎖装置</t>
    <phoneticPr fontId="6"/>
  </si>
  <si>
    <t>手動閉鎖装置</t>
    <phoneticPr fontId="6"/>
  </si>
  <si>
    <t>⑭</t>
    <phoneticPr fontId="6"/>
  </si>
  <si>
    <r>
      <t>別記第三号</t>
    </r>
    <r>
      <rPr>
        <sz val="8"/>
        <rFont val="ＭＳ 明朝"/>
        <family val="1"/>
        <charset val="128"/>
      </rPr>
      <t>（A４)　</t>
    </r>
    <rPh sb="0" eb="2">
      <t>ベッキ</t>
    </rPh>
    <rPh sb="2" eb="3">
      <t>ダイ</t>
    </rPh>
    <rPh sb="3" eb="4">
      <t>3</t>
    </rPh>
    <rPh sb="4" eb="5">
      <t>ゴウ</t>
    </rPh>
    <phoneticPr fontId="6"/>
  </si>
  <si>
    <t>（耐火クロススクリーン）</t>
    <rPh sb="1" eb="3">
      <t>タイカ</t>
    </rPh>
    <phoneticPr fontId="6"/>
  </si>
  <si>
    <t>耐火クロススクリーン</t>
    <rPh sb="0" eb="2">
      <t>タイカ</t>
    </rPh>
    <phoneticPr fontId="5"/>
  </si>
  <si>
    <t>ローラチェーンの劣化及び損傷の状況</t>
    <rPh sb="8" eb="10">
      <t>レッカ</t>
    </rPh>
    <rPh sb="10" eb="11">
      <t>オヨ</t>
    </rPh>
    <rPh sb="12" eb="14">
      <t>ソンショウ</t>
    </rPh>
    <phoneticPr fontId="5"/>
  </si>
  <si>
    <t>カーテン部</t>
    <phoneticPr fontId="6"/>
  </si>
  <si>
    <t>耐火クロス及び座板の劣化及び損傷の状況</t>
    <rPh sb="5" eb="6">
      <t>オヨ</t>
    </rPh>
    <rPh sb="10" eb="12">
      <t>レッカ</t>
    </rPh>
    <rPh sb="12" eb="13">
      <t>オヨ</t>
    </rPh>
    <rPh sb="14" eb="16">
      <t>ソンショウ</t>
    </rPh>
    <rPh sb="17" eb="19">
      <t>ジョウキョウ</t>
    </rPh>
    <phoneticPr fontId="5"/>
  </si>
  <si>
    <t>耐火クロススクリーンの閉鎖の状況</t>
    <rPh sb="0" eb="2">
      <t>タイカ</t>
    </rPh>
    <phoneticPr fontId="5"/>
  </si>
  <si>
    <r>
      <t>別記第四号</t>
    </r>
    <r>
      <rPr>
        <sz val="8"/>
        <rFont val="ＭＳ 明朝"/>
        <family val="1"/>
        <charset val="128"/>
      </rPr>
      <t>（A４)　</t>
    </r>
    <rPh sb="0" eb="2">
      <t>ベッキ</t>
    </rPh>
    <rPh sb="2" eb="3">
      <t>ダイ</t>
    </rPh>
    <rPh sb="3" eb="4">
      <t>4</t>
    </rPh>
    <rPh sb="4" eb="5">
      <t>ゴウ</t>
    </rPh>
    <phoneticPr fontId="6"/>
  </si>
  <si>
    <t>（ドレンチャーその他の水幕を形成する防火設備）</t>
    <rPh sb="9" eb="10">
      <t>タ</t>
    </rPh>
    <rPh sb="11" eb="12">
      <t>ミズ</t>
    </rPh>
    <rPh sb="12" eb="13">
      <t>マク</t>
    </rPh>
    <rPh sb="14" eb="16">
      <t>ケイセイ</t>
    </rPh>
    <rPh sb="18" eb="20">
      <t>ボウカ</t>
    </rPh>
    <rPh sb="20" eb="22">
      <t>セツビ</t>
    </rPh>
    <phoneticPr fontId="6"/>
  </si>
  <si>
    <t>ドレンチャー等</t>
    <rPh sb="6" eb="7">
      <t>トウ</t>
    </rPh>
    <phoneticPr fontId="5"/>
  </si>
  <si>
    <t xml:space="preserve">散水ヘッド </t>
    <phoneticPr fontId="6"/>
  </si>
  <si>
    <t>開閉弁</t>
  </si>
  <si>
    <t>排水設備</t>
  </si>
  <si>
    <t>水源</t>
    <phoneticPr fontId="6"/>
  </si>
  <si>
    <t>加圧送水装置</t>
    <phoneticPr fontId="6"/>
  </si>
  <si>
    <t>自動作動装置</t>
    <phoneticPr fontId="6"/>
  </si>
  <si>
    <t>手動作動装置</t>
    <phoneticPr fontId="6"/>
  </si>
  <si>
    <t>防火扉(6)</t>
  </si>
  <si>
    <t>防火扉(7)</t>
  </si>
  <si>
    <t>防火扉(8)</t>
  </si>
  <si>
    <t>防火扉(9)</t>
  </si>
  <si>
    <t>防火扉(10)</t>
  </si>
  <si>
    <t>防火扉(11)</t>
  </si>
  <si>
    <t>防火扉(12)</t>
  </si>
  <si>
    <t>防火扉(13)</t>
  </si>
  <si>
    <t>防火扉(14)</t>
  </si>
  <si>
    <t>防火扉(15)</t>
  </si>
  <si>
    <t>防火扉(16)</t>
  </si>
  <si>
    <t>防火扉(17)</t>
  </si>
  <si>
    <t>第三十六号の九様式（第六条、第六条の三、第十一条の三関係）（Ａ４）</t>
    <rPh sb="6" eb="7">
      <t>９</t>
    </rPh>
    <rPh sb="11" eb="12">
      <t>ロク</t>
    </rPh>
    <rPh sb="14" eb="15">
      <t>ダイ</t>
    </rPh>
    <rPh sb="15" eb="16">
      <t>６</t>
    </rPh>
    <rPh sb="16" eb="17">
      <t>ジョウ</t>
    </rPh>
    <rPh sb="18" eb="19">
      <t>３</t>
    </rPh>
    <rPh sb="20" eb="21">
      <t>ダイ</t>
    </rPh>
    <rPh sb="21" eb="23">
      <t>１１</t>
    </rPh>
    <rPh sb="23" eb="24">
      <t>ジョウ</t>
    </rPh>
    <rPh sb="25" eb="26">
      <t>サン</t>
    </rPh>
    <phoneticPr fontId="6"/>
  </si>
  <si>
    <t>定期検査報告概要書</t>
    <rPh sb="2" eb="4">
      <t>ケンサ</t>
    </rPh>
    <rPh sb="6" eb="7">
      <t>ガイ</t>
    </rPh>
    <rPh sb="7" eb="8">
      <t>ヨウ</t>
    </rPh>
    <phoneticPr fontId="6"/>
  </si>
  <si>
    <t>既存不適格）</t>
    <phoneticPr fontId="6"/>
  </si>
  <si>
    <t>【5.不具合の発生状況】</t>
    <rPh sb="3" eb="6">
      <t>フグアイ</t>
    </rPh>
    <rPh sb="7" eb="9">
      <t>ハッセイ</t>
    </rPh>
    <rPh sb="9" eb="11">
      <t>ジョウキョウ</t>
    </rPh>
    <phoneticPr fontId="6"/>
  </si>
  <si>
    <t>【イ.不具合】</t>
    <rPh sb="3" eb="6">
      <t>フグアイ</t>
    </rPh>
    <phoneticPr fontId="6"/>
  </si>
  <si>
    <t>【ロ.不具合記録】</t>
    <rPh sb="3" eb="6">
      <t>フグアイ</t>
    </rPh>
    <rPh sb="6" eb="8">
      <t>キロク</t>
    </rPh>
    <phoneticPr fontId="6"/>
  </si>
  <si>
    <t>【ハ.不具合の概要】</t>
    <rPh sb="3" eb="6">
      <t>フグアイ</t>
    </rPh>
    <rPh sb="7" eb="9">
      <t>ガイヨウ</t>
    </rPh>
    <phoneticPr fontId="6"/>
  </si>
  <si>
    <t>【ニ.改善の状況】</t>
    <rPh sb="3" eb="5">
      <t>カイゼン</t>
    </rPh>
    <rPh sb="6" eb="8">
      <t>ジョウキョウ</t>
    </rPh>
    <phoneticPr fontId="6"/>
  </si>
  <si>
    <t>【イ．資格等】</t>
    <phoneticPr fontId="6"/>
  </si>
  <si>
    <t>）建築士</t>
    <rPh sb="1" eb="3">
      <t>ケンチク</t>
    </rPh>
    <rPh sb="3" eb="4">
      <t>シ</t>
    </rPh>
    <phoneticPr fontId="6"/>
  </si>
  <si>
    <t>）登録</t>
    <phoneticPr fontId="6"/>
  </si>
  <si>
    <t>）建築士事務所</t>
    <phoneticPr fontId="6"/>
  </si>
  <si>
    <t>）知事登録第</t>
    <rPh sb="1" eb="3">
      <t>チジ</t>
    </rPh>
    <rPh sb="3" eb="5">
      <t>トウロク</t>
    </rPh>
    <rPh sb="5" eb="6">
      <t>ダイ</t>
    </rPh>
    <phoneticPr fontId="6"/>
  </si>
  <si>
    <t>区画避難安全検証法（</t>
    <rPh sb="0" eb="2">
      <t>クカク</t>
    </rPh>
    <rPh sb="2" eb="4">
      <t>ヒナン</t>
    </rPh>
    <rPh sb="4" eb="6">
      <t>アンゼン</t>
    </rPh>
    <rPh sb="6" eb="9">
      <t>ケンショウホウ</t>
    </rPh>
    <phoneticPr fontId="6"/>
  </si>
  <si>
    <t>階）</t>
    <rPh sb="0" eb="1">
      <t>カイ</t>
    </rPh>
    <phoneticPr fontId="6"/>
  </si>
  <si>
    <t>階避難安全検証法（</t>
    <rPh sb="0" eb="1">
      <t>カイ</t>
    </rPh>
    <rPh sb="1" eb="3">
      <t>ヒナン</t>
    </rPh>
    <rPh sb="3" eb="5">
      <t>アンゼン</t>
    </rPh>
    <rPh sb="5" eb="7">
      <t>ケンショウ</t>
    </rPh>
    <rPh sb="7" eb="8">
      <t>ホウ</t>
    </rPh>
    <phoneticPr fontId="6"/>
  </si>
  <si>
    <t>その他（</t>
    <rPh sb="2" eb="3">
      <t>タ</t>
    </rPh>
    <phoneticPr fontId="6"/>
  </si>
  <si>
    <t>枚）</t>
    <rPh sb="0" eb="1">
      <t>マイ</t>
    </rPh>
    <phoneticPr fontId="6"/>
  </si>
  <si>
    <t>【6.備考】</t>
    <rPh sb="3" eb="5">
      <t>ビコウ</t>
    </rPh>
    <phoneticPr fontId="6"/>
  </si>
  <si>
    <t>　この様式には、第三十六号の八様式に記入した内容と同一の内容を記入してください。</t>
    <rPh sb="3" eb="5">
      <t>ヨウシキ</t>
    </rPh>
    <rPh sb="8" eb="9">
      <t>ダイ</t>
    </rPh>
    <rPh sb="9" eb="11">
      <t>サンジュウ</t>
    </rPh>
    <rPh sb="11" eb="12">
      <t>ロク</t>
    </rPh>
    <rPh sb="12" eb="13">
      <t>ゴウ</t>
    </rPh>
    <rPh sb="14" eb="15">
      <t>ハチ</t>
    </rPh>
    <rPh sb="15" eb="17">
      <t>ヨウシキ</t>
    </rPh>
    <rPh sb="18" eb="20">
      <t>キニュウ</t>
    </rPh>
    <rPh sb="22" eb="24">
      <t>ナイヨウ</t>
    </rPh>
    <rPh sb="25" eb="27">
      <t>ドウイツ</t>
    </rPh>
    <rPh sb="28" eb="30">
      <t>ナイヨウ</t>
    </rPh>
    <rPh sb="31" eb="33">
      <t>キニュウ</t>
    </rPh>
    <phoneticPr fontId="6"/>
  </si>
  <si>
    <t>第二面は、同様式第二面において指摘があつた防火設備についてのみ作成し、第一面に添えてください。</t>
    <rPh sb="0" eb="1">
      <t>ダイ</t>
    </rPh>
    <rPh sb="1" eb="3">
      <t>ニメン</t>
    </rPh>
    <rPh sb="5" eb="6">
      <t>ドウ</t>
    </rPh>
    <rPh sb="6" eb="8">
      <t>ヨウシキ</t>
    </rPh>
    <rPh sb="8" eb="9">
      <t>ダイ</t>
    </rPh>
    <rPh sb="9" eb="11">
      <t>ニメン</t>
    </rPh>
    <rPh sb="15" eb="17">
      <t>シテキ</t>
    </rPh>
    <rPh sb="21" eb="23">
      <t>ボウカ</t>
    </rPh>
    <rPh sb="23" eb="25">
      <t>セツビ</t>
    </rPh>
    <rPh sb="31" eb="33">
      <t>サクセイ</t>
    </rPh>
    <rPh sb="35" eb="36">
      <t>ダイ</t>
    </rPh>
    <rPh sb="36" eb="38">
      <t>イチメン</t>
    </rPh>
    <rPh sb="39" eb="40">
      <t>ソ</t>
    </rPh>
    <phoneticPr fontId="6"/>
  </si>
  <si>
    <t>要是正の指摘</t>
    <rPh sb="0" eb="3">
      <t>ヨウゼセイ</t>
    </rPh>
    <rPh sb="4" eb="6">
      <t>シテキ</t>
    </rPh>
    <phoneticPr fontId="1"/>
  </si>
  <si>
    <t>既存不適格の指摘</t>
    <rPh sb="0" eb="5">
      <t>キゾンフテキカク</t>
    </rPh>
    <rPh sb="6" eb="8">
      <t>シテキ</t>
    </rPh>
    <phoneticPr fontId="1"/>
  </si>
  <si>
    <t>改善予定</t>
    <rPh sb="0" eb="4">
      <t>カイゼンヨテイ</t>
    </rPh>
    <phoneticPr fontId="1"/>
  </si>
  <si>
    <t>防火ｼｬｯﾀｰ(1)</t>
    <phoneticPr fontId="1"/>
  </si>
  <si>
    <t>防火ｼｬｯﾀｰ(2)</t>
  </si>
  <si>
    <t>防火ｼｬｯﾀｰ(3)</t>
  </si>
  <si>
    <t>防火ｼｬｯﾀｰ(4)</t>
  </si>
  <si>
    <t>防火ｼｬｯﾀｰ(5)</t>
  </si>
  <si>
    <t>防火ｼｬｯﾀｰ(6)</t>
  </si>
  <si>
    <t>防火ｼｬｯﾀｰ(7)</t>
  </si>
  <si>
    <t>防火ｼｬｯﾀｰ(8)</t>
  </si>
  <si>
    <t>防火ｼｬｯﾀｰ(9)</t>
  </si>
  <si>
    <t>防火ｼｬｯﾀｰ(10)</t>
  </si>
  <si>
    <t>防火ｼｬｯﾀｰ(11)</t>
  </si>
  <si>
    <t>防火ｼｬｯﾀｰ(12)</t>
  </si>
  <si>
    <t>防火ｼｬｯﾀｰ(13)</t>
  </si>
  <si>
    <t>防火ｼｬｯﾀｰ(14)</t>
  </si>
  <si>
    <t>防火ｼｬｯﾀｰ(15)</t>
  </si>
  <si>
    <t>防火ｼｬｯﾀｰ(16)</t>
  </si>
  <si>
    <t>防火ｼｬｯﾀｰ(17)</t>
  </si>
  <si>
    <t>防火ｼｬｯﾀｰ(18)</t>
  </si>
  <si>
    <t>防火ｼｬｯﾀｰ(19)</t>
  </si>
  <si>
    <t>防火ｼｬｯﾀｰ(20)</t>
  </si>
  <si>
    <t>防火ｼｬｯﾀｰ(21)</t>
  </si>
  <si>
    <t>防火ｼｬｯﾀｰ(22)</t>
  </si>
  <si>
    <t>防火ｼｬｯﾀｰ(23)</t>
  </si>
  <si>
    <t>防火ｼｬｯﾀｰ(24)</t>
  </si>
  <si>
    <t>防火ｼｬｯﾀｰ(25)</t>
  </si>
  <si>
    <t>防火ｼｬｯﾀｰ(26)</t>
  </si>
  <si>
    <t>防火ｼｬｯﾀｰ(27)</t>
  </si>
  <si>
    <t/>
  </si>
  <si>
    <t>（第三面）</t>
    <rPh sb="2" eb="3">
      <t>サン</t>
    </rPh>
    <phoneticPr fontId="6"/>
  </si>
  <si>
    <t>防火設備に係る不具合の状況</t>
    <rPh sb="0" eb="2">
      <t>ボウカ</t>
    </rPh>
    <rPh sb="2" eb="4">
      <t>セツビ</t>
    </rPh>
    <phoneticPr fontId="6"/>
  </si>
  <si>
    <t>不具合を把握した
年月</t>
    <phoneticPr fontId="6"/>
  </si>
  <si>
    <t>考えられる原因</t>
    <phoneticPr fontId="6"/>
  </si>
  <si>
    <t>改善(予定)年月</t>
    <phoneticPr fontId="6"/>
  </si>
  <si>
    <t>改善措置の概要等</t>
    <phoneticPr fontId="6"/>
  </si>
  <si>
    <t xml:space="preserve">
</t>
    <phoneticPr fontId="6"/>
  </si>
  <si>
    <t>閉鎖の障害となる物品の放置の状況</t>
  </si>
  <si>
    <t>扉の取付けの状況</t>
  </si>
  <si>
    <t>常閉防火扉</t>
    <rPh sb="0" eb="1">
      <t>ツネ</t>
    </rPh>
    <rPh sb="1" eb="2">
      <t>シ</t>
    </rPh>
    <rPh sb="2" eb="4">
      <t>ボウカ</t>
    </rPh>
    <rPh sb="4" eb="5">
      <t>トビラ</t>
    </rPh>
    <phoneticPr fontId="6"/>
  </si>
  <si>
    <t>固定の状況</t>
    <rPh sb="0" eb="2">
      <t>コテイ</t>
    </rPh>
    <rPh sb="3" eb="5">
      <t>ジョウキョウ</t>
    </rPh>
    <phoneticPr fontId="5"/>
  </si>
  <si>
    <t>人の通行の用に供する部分に設ける防火扉</t>
    <rPh sb="0" eb="1">
      <t>ヒト</t>
    </rPh>
    <rPh sb="2" eb="4">
      <t>ツウコウ</t>
    </rPh>
    <rPh sb="5" eb="6">
      <t>ヨウ</t>
    </rPh>
    <rPh sb="7" eb="8">
      <t>キョウ</t>
    </rPh>
    <rPh sb="10" eb="12">
      <t>ブブン</t>
    </rPh>
    <rPh sb="13" eb="14">
      <t>モウ</t>
    </rPh>
    <rPh sb="16" eb="19">
      <t>ボウカトビラ</t>
    </rPh>
    <phoneticPr fontId="6"/>
  </si>
  <si>
    <t>作動の状況</t>
    <rPh sb="0" eb="2">
      <t>サドウ</t>
    </rPh>
    <rPh sb="3" eb="5">
      <t>ジョウキョウ</t>
    </rPh>
    <phoneticPr fontId="1"/>
  </si>
  <si>
    <t>感知の状況</t>
    <rPh sb="0" eb="2">
      <t>カンチ</t>
    </rPh>
    <phoneticPr fontId="1"/>
  </si>
  <si>
    <t>設置の状況</t>
    <rPh sb="0" eb="2">
      <t>セッチ</t>
    </rPh>
    <rPh sb="3" eb="5">
      <t>ジョウキョウ</t>
    </rPh>
    <phoneticPr fontId="1"/>
  </si>
  <si>
    <t>スイッチ類及び表示灯の状況</t>
    <rPh sb="4" eb="5">
      <t>ルイ</t>
    </rPh>
    <rPh sb="5" eb="6">
      <t>オヨ</t>
    </rPh>
    <rPh sb="7" eb="10">
      <t>ヒョウジトウ</t>
    </rPh>
    <rPh sb="11" eb="13">
      <t>ジョウキョウ</t>
    </rPh>
    <phoneticPr fontId="1"/>
  </si>
  <si>
    <t>結線接続の状況</t>
  </si>
  <si>
    <t>接地の状況</t>
  </si>
  <si>
    <t>予備電源への切り替えの状況</t>
  </si>
  <si>
    <t>劣化及び損傷の状況</t>
    <rPh sb="0" eb="2">
      <t>レッカ</t>
    </rPh>
    <rPh sb="2" eb="3">
      <t>オヨ</t>
    </rPh>
    <rPh sb="4" eb="6">
      <t>ソンショウ</t>
    </rPh>
    <rPh sb="7" eb="9">
      <t>ジョウキョウ</t>
    </rPh>
    <phoneticPr fontId="1"/>
  </si>
  <si>
    <t>容量の状況</t>
    <rPh sb="0" eb="2">
      <t>ヨウリョウ</t>
    </rPh>
    <rPh sb="3" eb="5">
      <t>ジョウキョウ</t>
    </rPh>
    <phoneticPr fontId="1"/>
  </si>
  <si>
    <t>総合的な作動の状況</t>
  </si>
  <si>
    <t>防火扉（常閉防火扉を除く。）の閉鎖の状況</t>
    <rPh sb="4" eb="5">
      <t>ツネ</t>
    </rPh>
    <rPh sb="5" eb="6">
      <t>シ</t>
    </rPh>
    <rPh sb="6" eb="9">
      <t>ボウカトビラ</t>
    </rPh>
    <rPh sb="10" eb="11">
      <t>ノゾ</t>
    </rPh>
    <phoneticPr fontId="6"/>
  </si>
  <si>
    <t>防火区画の形成の状況</t>
  </si>
  <si>
    <t>閉鎖の障害となる物品の放置並びに照明器具及び懸垂物等の状況</t>
    <rPh sb="13" eb="14">
      <t>ナラ</t>
    </rPh>
    <rPh sb="16" eb="20">
      <t>ショウメイキグ</t>
    </rPh>
    <rPh sb="20" eb="22">
      <t>オヨ</t>
    </rPh>
    <rPh sb="22" eb="25">
      <t>ケンスイブツ</t>
    </rPh>
    <rPh sb="25" eb="26">
      <t>トウ</t>
    </rPh>
    <phoneticPr fontId="3"/>
  </si>
  <si>
    <t>閉鎖の障害となる物品の放置並びに照明器具及び懸垂物等の状況</t>
    <rPh sb="13" eb="14">
      <t>ナラ</t>
    </rPh>
    <rPh sb="16" eb="20">
      <t>ショウメイキグ</t>
    </rPh>
    <rPh sb="20" eb="22">
      <t>オヨ</t>
    </rPh>
    <rPh sb="22" eb="25">
      <t>ケンスイブツ</t>
    </rPh>
    <rPh sb="25" eb="26">
      <t>トウ</t>
    </rPh>
    <phoneticPr fontId="6"/>
  </si>
  <si>
    <t>軸受け部のブラケット、巻取りシャフト及び開閉機の取付けの状況※</t>
    <rPh sb="0" eb="2">
      <t>ジクウ</t>
    </rPh>
    <rPh sb="3" eb="4">
      <t>ブ</t>
    </rPh>
    <rPh sb="18" eb="19">
      <t>オヨ</t>
    </rPh>
    <phoneticPr fontId="1"/>
  </si>
  <si>
    <t>軸受け部のブラケット、ベアリング及びスプロケット又はロープ車の劣化及び損傷の状況※</t>
    <rPh sb="0" eb="2">
      <t>ジクウ</t>
    </rPh>
    <rPh sb="3" eb="4">
      <t>ブ</t>
    </rPh>
    <rPh sb="24" eb="25">
      <t>マタ</t>
    </rPh>
    <rPh sb="29" eb="30">
      <t>クルマ</t>
    </rPh>
    <rPh sb="33" eb="34">
      <t>オヨ</t>
    </rPh>
    <rPh sb="35" eb="37">
      <t>ソンショウ</t>
    </rPh>
    <phoneticPr fontId="1"/>
  </si>
  <si>
    <t>ローラチェーン又はワイヤーロープの劣化及び損傷の状況</t>
    <rPh sb="7" eb="8">
      <t>マタ</t>
    </rPh>
    <rPh sb="17" eb="19">
      <t>レッカ</t>
    </rPh>
    <rPh sb="19" eb="20">
      <t>オヨ</t>
    </rPh>
    <rPh sb="21" eb="23">
      <t>ソンショウ</t>
    </rPh>
    <phoneticPr fontId="1"/>
  </si>
  <si>
    <t>スラット及び座板の劣化等の状況</t>
    <rPh sb="4" eb="5">
      <t>オヨ</t>
    </rPh>
    <rPh sb="9" eb="11">
      <t>レッカ</t>
    </rPh>
    <rPh sb="11" eb="12">
      <t>トウ</t>
    </rPh>
    <phoneticPr fontId="1"/>
  </si>
  <si>
    <t>吊り元の劣化及び損傷並びに固定の状況</t>
    <rPh sb="8" eb="10">
      <t>ソンショウ</t>
    </rPh>
    <rPh sb="10" eb="11">
      <t>ナラ</t>
    </rPh>
    <phoneticPr fontId="1"/>
  </si>
  <si>
    <t>劣化及び損傷の状況</t>
    <rPh sb="0" eb="2">
      <t>レッカ</t>
    </rPh>
    <rPh sb="2" eb="3">
      <t>オヨ</t>
    </rPh>
    <rPh sb="4" eb="6">
      <t>ソンショウ</t>
    </rPh>
    <phoneticPr fontId="1"/>
  </si>
  <si>
    <t>危害防止用連動中継器の配線の状況</t>
    <rPh sb="0" eb="2">
      <t>キガイ</t>
    </rPh>
    <rPh sb="2" eb="4">
      <t>ボウシ</t>
    </rPh>
    <rPh sb="4" eb="5">
      <t>ヨウ</t>
    </rPh>
    <rPh sb="5" eb="7">
      <t>レンドウ</t>
    </rPh>
    <rPh sb="7" eb="10">
      <t>チュウケイキ</t>
    </rPh>
    <phoneticPr fontId="1"/>
  </si>
  <si>
    <t>危害防止装置用予備電源の劣化及び損傷の状況</t>
    <rPh sb="12" eb="14">
      <t>レッカ</t>
    </rPh>
    <rPh sb="14" eb="15">
      <t>オヨ</t>
    </rPh>
    <rPh sb="16" eb="18">
      <t>ソンショウ</t>
    </rPh>
    <rPh sb="19" eb="21">
      <t>ジョウキョウ</t>
    </rPh>
    <phoneticPr fontId="1"/>
  </si>
  <si>
    <t>危害防止装置用予備電源の容量の状況</t>
    <rPh sb="15" eb="17">
      <t>ジョウキョウ</t>
    </rPh>
    <phoneticPr fontId="1"/>
  </si>
  <si>
    <t>座板感知部の劣化及び損傷並びに作動の状況</t>
  </si>
  <si>
    <t>防火シャッターの閉鎖の状況</t>
  </si>
  <si>
    <t>スプロケットの設置の状況※</t>
  </si>
  <si>
    <t>危害防止装置
（人の通行の用に供する部分に設ける防火シャッターに係るものに限る。）</t>
    <phoneticPr fontId="6"/>
  </si>
  <si>
    <t>作動の障害となる物品の放置並びに照明器具及び懸垂物等の状況</t>
    <rPh sb="0" eb="2">
      <t>サドウ</t>
    </rPh>
    <rPh sb="13" eb="14">
      <t>ナラ</t>
    </rPh>
    <rPh sb="16" eb="20">
      <t>ショウメイキグ</t>
    </rPh>
    <rPh sb="20" eb="22">
      <t>オヨ</t>
    </rPh>
    <rPh sb="22" eb="25">
      <t>ケンスイブツ</t>
    </rPh>
    <rPh sb="25" eb="26">
      <t>トウ</t>
    </rPh>
    <phoneticPr fontId="3"/>
  </si>
  <si>
    <t>散水ヘッドの設置の状況</t>
    <rPh sb="6" eb="8">
      <t>セッチ</t>
    </rPh>
    <phoneticPr fontId="1"/>
  </si>
  <si>
    <t>開閉弁の状況</t>
  </si>
  <si>
    <t>排水の状況</t>
  </si>
  <si>
    <t>貯水槽の劣化及び損傷、水質並びに水量の状況</t>
    <rPh sb="4" eb="6">
      <t>レッカ</t>
    </rPh>
    <rPh sb="6" eb="7">
      <t>オヨ</t>
    </rPh>
    <rPh sb="8" eb="10">
      <t>ソンショウ</t>
    </rPh>
    <rPh sb="11" eb="13">
      <t>スイシツ</t>
    </rPh>
    <rPh sb="13" eb="14">
      <t>ナラ</t>
    </rPh>
    <rPh sb="16" eb="18">
      <t>スイリョウ</t>
    </rPh>
    <rPh sb="19" eb="21">
      <t>ジョウキョウ</t>
    </rPh>
    <phoneticPr fontId="1"/>
  </si>
  <si>
    <t>給水装置の状況</t>
  </si>
  <si>
    <t>ポンプ制御盤のスイッチ類及び表示灯の状況</t>
    <rPh sb="3" eb="6">
      <t>セイギョバン</t>
    </rPh>
    <phoneticPr fontId="1"/>
  </si>
  <si>
    <t>ポンプ及び電動機の状況</t>
  </si>
  <si>
    <t>加圧送水装置用予備電源への切り替えの状況</t>
    <rPh sb="0" eb="2">
      <t>カアツ</t>
    </rPh>
    <rPh sb="2" eb="4">
      <t>ソウスイ</t>
    </rPh>
    <rPh sb="4" eb="7">
      <t>ソウチヨウ</t>
    </rPh>
    <rPh sb="7" eb="9">
      <t>ヨビ</t>
    </rPh>
    <phoneticPr fontId="1"/>
  </si>
  <si>
    <t>加圧送水装置用予備電源の劣化及び損傷の状況</t>
    <rPh sb="0" eb="2">
      <t>カアツ</t>
    </rPh>
    <rPh sb="2" eb="4">
      <t>ソウスイ</t>
    </rPh>
    <rPh sb="4" eb="7">
      <t>ソウチヨウ</t>
    </rPh>
    <rPh sb="7" eb="9">
      <t>ヨビ</t>
    </rPh>
    <rPh sb="12" eb="14">
      <t>レッカ</t>
    </rPh>
    <rPh sb="14" eb="15">
      <t>オヨ</t>
    </rPh>
    <rPh sb="16" eb="18">
      <t>ソンショウ</t>
    </rPh>
    <rPh sb="19" eb="21">
      <t>ジョウキョウ</t>
    </rPh>
    <phoneticPr fontId="1"/>
  </si>
  <si>
    <t>加圧送水装置用予備電源の容量の状況</t>
    <rPh sb="15" eb="17">
      <t>ジョウキョウ</t>
    </rPh>
    <phoneticPr fontId="1"/>
  </si>
  <si>
    <t>圧力計、呼水槽、起動用圧力スイッチ等の付属装置の状況</t>
    <rPh sb="19" eb="21">
      <t>フゾク</t>
    </rPh>
    <rPh sb="21" eb="23">
      <t>ソウチ</t>
    </rPh>
    <phoneticPr fontId="1"/>
  </si>
  <si>
    <t>ドレンチャー等の作動の状況</t>
    <rPh sb="6" eb="7">
      <t>トウ</t>
    </rPh>
    <rPh sb="8" eb="10">
      <t>サドウ</t>
    </rPh>
    <phoneticPr fontId="1"/>
  </si>
  <si>
    <t>防火扉(18)</t>
  </si>
  <si>
    <t>特定行政庁　千葉市長　様</t>
    <rPh sb="0" eb="5">
      <t>トクテイギョウセイチョウ</t>
    </rPh>
    <rPh sb="6" eb="8">
      <t>チバ</t>
    </rPh>
    <phoneticPr fontId="6"/>
  </si>
  <si>
    <t>　この書類は、建築物ごとに作成してください。</t>
    <rPh sb="7" eb="10">
      <t>ケンチクブツ</t>
    </rPh>
    <phoneticPr fontId="3"/>
  </si>
  <si>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3"/>
  </si>
  <si>
    <t>　「当該検査に関与した検査者」欄は、建築基準法施行規則別記第36の８様式第二面４欄に記入した検査者について記入し、「検査者番号」欄に検査者を特定できる番号、記号等を記入してください。当該防火設備の検査を行った検査者が１人の場合は、その他の検査者欄は記入不要です。</t>
    <rPh sb="2" eb="4">
      <t>トウガイ</t>
    </rPh>
    <rPh sb="7" eb="9">
      <t>カンヨ</t>
    </rPh>
    <rPh sb="15" eb="16">
      <t>ラン</t>
    </rPh>
    <rPh sb="18" eb="20">
      <t>ケンチク</t>
    </rPh>
    <rPh sb="20" eb="23">
      <t>キジュンホウ</t>
    </rPh>
    <rPh sb="23" eb="25">
      <t>セコウ</t>
    </rPh>
    <rPh sb="25" eb="27">
      <t>キソク</t>
    </rPh>
    <rPh sb="27" eb="29">
      <t>ベッキ</t>
    </rPh>
    <rPh sb="29" eb="30">
      <t>ダイ</t>
    </rPh>
    <rPh sb="34" eb="36">
      <t>ヨウシキ</t>
    </rPh>
    <rPh sb="36" eb="37">
      <t>ダイ</t>
    </rPh>
    <rPh sb="37" eb="38">
      <t>ニ</t>
    </rPh>
    <rPh sb="38" eb="39">
      <t>メン</t>
    </rPh>
    <rPh sb="40" eb="41">
      <t>ラン</t>
    </rPh>
    <rPh sb="42" eb="44">
      <t>キニュウ</t>
    </rPh>
    <rPh sb="53" eb="55">
      <t>キニュウ</t>
    </rPh>
    <rPh sb="64" eb="65">
      <t>ラン</t>
    </rPh>
    <rPh sb="66" eb="68">
      <t>ケンサ</t>
    </rPh>
    <rPh sb="93" eb="95">
      <t>ボウカ</t>
    </rPh>
    <rPh sb="95" eb="97">
      <t>セツビ</t>
    </rPh>
    <rPh sb="124" eb="126">
      <t>キニュウ</t>
    </rPh>
    <rPh sb="126" eb="128">
      <t>フヨウ</t>
    </rPh>
    <phoneticPr fontId="3"/>
  </si>
  <si>
    <t>　該当しない検査項目がある場合は、その「検査結果」欄及び「担当検査者番号」欄に「－」を記入してください。</t>
  </si>
  <si>
    <t>　「検査結果」欄は、別表（い）欄に掲げる各検査項目ごとに記入してください。</t>
    <rPh sb="2" eb="4">
      <t>ケンサ</t>
    </rPh>
    <rPh sb="21" eb="23">
      <t>ケンサ</t>
    </rPh>
    <phoneticPr fontId="3"/>
  </si>
  <si>
    <t>　「検査結果」欄のうち「要是正」欄は、別表（い）欄に掲げる検査項目について同表（ろ）欄に掲げる検査事項のいずれかが同表（に）欄に掲げる判定基準に該当する場合に○印を記入してください。</t>
    <rPh sb="37" eb="39">
      <t>ドウヒョウ</t>
    </rPh>
    <rPh sb="42" eb="43">
      <t>ラン</t>
    </rPh>
    <rPh sb="44" eb="45">
      <t>カカ</t>
    </rPh>
    <rPh sb="47" eb="49">
      <t>ケンサ</t>
    </rPh>
    <rPh sb="49" eb="51">
      <t>ジコウ</t>
    </rPh>
    <rPh sb="57" eb="59">
      <t>ドウヒョウ</t>
    </rPh>
    <phoneticPr fontId="3"/>
  </si>
  <si>
    <t>　「検査結果」欄のうち「指摘なし」欄は、⑥に該当しない場合に○印を記入してください。</t>
  </si>
  <si>
    <t>　「既存不適格」欄は、「要是正」欄に○印を記入した場合で、建築基準法第３条第２項の規定の適用を受けているものであることが確認されたときは、○印を記入してください。</t>
  </si>
  <si>
    <t>　「担当検査者番号」欄は、「検査に関与した検査者」欄で記入した番号、記号等を記入してください。ただし、当該防火設備の検査を行った検査者が１人の場合は、記入不要です。</t>
    <rPh sb="17" eb="19">
      <t>カンヨ</t>
    </rPh>
    <rPh sb="25" eb="26">
      <t>ラン</t>
    </rPh>
    <rPh sb="27" eb="29">
      <t>キニュウ</t>
    </rPh>
    <rPh sb="34" eb="36">
      <t>キゴウ</t>
    </rPh>
    <rPh sb="36" eb="37">
      <t>トウ</t>
    </rPh>
    <rPh sb="53" eb="55">
      <t>ボウカ</t>
    </rPh>
    <rPh sb="55" eb="57">
      <t>セツビ</t>
    </rPh>
    <rPh sb="61" eb="62">
      <t>オコナ</t>
    </rPh>
    <rPh sb="69" eb="70">
      <t>ニン</t>
    </rPh>
    <rPh sb="77" eb="79">
      <t>フヨウ</t>
    </rPh>
    <phoneticPr fontId="3"/>
  </si>
  <si>
    <t>　「上記以外の検査項目」欄は、第２第２項の規定により特定行政庁が検査項目等を付加している場合に、当該検査項目等を追加し、⑤から⑨までに準じて検査結果等を記入してください。また、第２第３項に規定する認定検査項目等が定められている場合に、当該認定検査項目等を追加し、⑤から⑨までに準じて検査結果等を記入してください。</t>
  </si>
  <si>
    <t>　「特記事項」は、検査の結果、要是正の指摘があった場合のほか、指摘がない場合にあっても特記すべき事項がある場合に、該当する検査項目の番号、検査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93" eb="94">
      <t>マタ</t>
    </rPh>
    <rPh sb="118" eb="120">
      <t>カイゼン</t>
    </rPh>
    <rPh sb="120" eb="121">
      <t>ズ</t>
    </rPh>
    <rPh sb="123" eb="125">
      <t>バアイ</t>
    </rPh>
    <rPh sb="125" eb="127">
      <t>オ</t>
    </rPh>
    <rPh sb="153" eb="154">
      <t>トウ</t>
    </rPh>
    <rPh sb="166" eb="168">
      <t>カイゼン</t>
    </rPh>
    <rPh sb="170" eb="172">
      <t>バアイ</t>
    </rPh>
    <rPh sb="183" eb="184">
      <t>ラン</t>
    </rPh>
    <rPh sb="185" eb="187">
      <t>トウガイ</t>
    </rPh>
    <rPh sb="187" eb="189">
      <t>ネンゲツ</t>
    </rPh>
    <rPh sb="190" eb="192">
      <t>キニュウ</t>
    </rPh>
    <rPh sb="233" eb="234">
      <t>カ</t>
    </rPh>
    <phoneticPr fontId="3"/>
  </si>
  <si>
    <t>　各階平面図を別添１の様式に従い添付し、防火扉の設置されている箇所及び指摘(特記すべき事項を含む）のあった箇所を明記してください。なお、別添１の様式は別記第二号、別記第三号又は別記第四号の各々の別添１の様式に記載すべき事項を合わせて記載することとして構いません。</t>
    <rPh sb="1" eb="3">
      <t>カクカイ</t>
    </rPh>
    <rPh sb="3" eb="6">
      <t>ヘイメンズ</t>
    </rPh>
    <rPh sb="7" eb="9">
      <t>ベッテン</t>
    </rPh>
    <rPh sb="11" eb="13">
      <t>ヨウシキ</t>
    </rPh>
    <rPh sb="14" eb="15">
      <t>シタガ</t>
    </rPh>
    <rPh sb="16" eb="18">
      <t>テンプ</t>
    </rPh>
    <rPh sb="20" eb="23">
      <t>ボウカトビラ</t>
    </rPh>
    <rPh sb="24" eb="26">
      <t>セッチ</t>
    </rPh>
    <rPh sb="31" eb="33">
      <t>カショ</t>
    </rPh>
    <rPh sb="33" eb="34">
      <t>オヨ</t>
    </rPh>
    <rPh sb="35" eb="37">
      <t>シテキ</t>
    </rPh>
    <rPh sb="38" eb="40">
      <t>トッキ</t>
    </rPh>
    <rPh sb="43" eb="45">
      <t>ジコウ</t>
    </rPh>
    <rPh sb="46" eb="47">
      <t>フク</t>
    </rPh>
    <rPh sb="53" eb="55">
      <t>カショ</t>
    </rPh>
    <rPh sb="56" eb="58">
      <t>メイキ</t>
    </rPh>
    <rPh sb="68" eb="70">
      <t>ベッテン</t>
    </rPh>
    <rPh sb="72" eb="74">
      <t>ヨウシキ</t>
    </rPh>
    <rPh sb="75" eb="77">
      <t>ベッキ</t>
    </rPh>
    <rPh sb="77" eb="78">
      <t>ダイ</t>
    </rPh>
    <rPh sb="78" eb="80">
      <t>ニゴウ</t>
    </rPh>
    <rPh sb="81" eb="83">
      <t>ベッキ</t>
    </rPh>
    <rPh sb="83" eb="84">
      <t>ダイ</t>
    </rPh>
    <rPh sb="84" eb="86">
      <t>サンゴウ</t>
    </rPh>
    <rPh sb="86" eb="87">
      <t>マタ</t>
    </rPh>
    <rPh sb="88" eb="90">
      <t>ベッキ</t>
    </rPh>
    <rPh sb="90" eb="91">
      <t>ダイ</t>
    </rPh>
    <rPh sb="91" eb="92">
      <t>ヨン</t>
    </rPh>
    <rPh sb="92" eb="93">
      <t>ゴウ</t>
    </rPh>
    <rPh sb="94" eb="96">
      <t>オノオノ</t>
    </rPh>
    <rPh sb="97" eb="99">
      <t>ベッテン</t>
    </rPh>
    <rPh sb="101" eb="103">
      <t>ヨウシキ</t>
    </rPh>
    <rPh sb="104" eb="106">
      <t>キサイ</t>
    </rPh>
    <rPh sb="109" eb="111">
      <t>ジコウ</t>
    </rPh>
    <rPh sb="112" eb="113">
      <t>ア</t>
    </rPh>
    <rPh sb="116" eb="118">
      <t>キサイ</t>
    </rPh>
    <rPh sb="125" eb="126">
      <t>カマ</t>
    </rPh>
    <phoneticPr fontId="3"/>
  </si>
  <si>
    <t>　要是正とされた検査項目（既存不適格の場合を除く。）については、要是正とされた部分を撮影した写真を別添２の様式に従い添付するとともに、撮影した写真の位置を別添１の様式に明記してください。</t>
    <rPh sb="1" eb="2">
      <t>ヨウ</t>
    </rPh>
    <rPh sb="2" eb="4">
      <t>ゼセイ</t>
    </rPh>
    <rPh sb="10" eb="12">
      <t>コウモク</t>
    </rPh>
    <rPh sb="13" eb="15">
      <t>キソン</t>
    </rPh>
    <rPh sb="15" eb="18">
      <t>フテキカク</t>
    </rPh>
    <rPh sb="19" eb="21">
      <t>バアイ</t>
    </rPh>
    <rPh sb="22" eb="23">
      <t>ノゾ</t>
    </rPh>
    <rPh sb="32" eb="33">
      <t>ヨウ</t>
    </rPh>
    <rPh sb="33" eb="35">
      <t>ゼセイ</t>
    </rPh>
    <rPh sb="39" eb="41">
      <t>ブブン</t>
    </rPh>
    <rPh sb="42" eb="44">
      <t>サツエイ</t>
    </rPh>
    <rPh sb="46" eb="48">
      <t>シャシン</t>
    </rPh>
    <rPh sb="49" eb="51">
      <t>ベッテン</t>
    </rPh>
    <rPh sb="53" eb="55">
      <t>ヨウシキ</t>
    </rPh>
    <rPh sb="56" eb="57">
      <t>シタガ</t>
    </rPh>
    <rPh sb="58" eb="60">
      <t>テンプ</t>
    </rPh>
    <rPh sb="77" eb="79">
      <t>ベッテン</t>
    </rPh>
    <rPh sb="81" eb="83">
      <t>ヨウシキ</t>
    </rPh>
    <phoneticPr fontId="3"/>
  </si>
  <si>
    <t>　該当しない検査項目がある場合は、その「検査結果」欄及び「担当検査者番号」欄に「－」を記入してください。</t>
    <rPh sb="20" eb="22">
      <t>ケンサ</t>
    </rPh>
    <rPh sb="22" eb="24">
      <t>ケッカ</t>
    </rPh>
    <rPh sb="25" eb="26">
      <t>ラン</t>
    </rPh>
    <rPh sb="26" eb="28">
      <t>オヨ</t>
    </rPh>
    <rPh sb="29" eb="31">
      <t>タントウ</t>
    </rPh>
    <rPh sb="31" eb="34">
      <t>ケンサシャ</t>
    </rPh>
    <rPh sb="34" eb="36">
      <t>バンゴウ</t>
    </rPh>
    <rPh sb="37" eb="38">
      <t>ラン</t>
    </rPh>
    <rPh sb="43" eb="45">
      <t>キニュウ</t>
    </rPh>
    <phoneticPr fontId="3"/>
  </si>
  <si>
    <t>　「担当検査者番号」欄は、「検査に関与した検査者」欄で記入した番号、記号等を記入してください。ただし、当該防火設備の検査を行った検査者が１人の場合は、記入しなくても構いません。</t>
    <rPh sb="17" eb="19">
      <t>カンヨ</t>
    </rPh>
    <rPh sb="25" eb="26">
      <t>ラン</t>
    </rPh>
    <rPh sb="27" eb="29">
      <t>キニュウ</t>
    </rPh>
    <rPh sb="34" eb="36">
      <t>キゴウ</t>
    </rPh>
    <rPh sb="36" eb="37">
      <t>トウ</t>
    </rPh>
    <rPh sb="53" eb="55">
      <t>ボウカ</t>
    </rPh>
    <rPh sb="55" eb="57">
      <t>セツビ</t>
    </rPh>
    <rPh sb="61" eb="62">
      <t>オコナ</t>
    </rPh>
    <rPh sb="69" eb="70">
      <t>ニン</t>
    </rPh>
    <phoneticPr fontId="3"/>
  </si>
  <si>
    <t>　※欄は、日常的に開閉するものについてのみ記入してください。</t>
    <rPh sb="2" eb="3">
      <t>ラン</t>
    </rPh>
    <rPh sb="5" eb="8">
      <t>ニチジョウテキ</t>
    </rPh>
    <rPh sb="9" eb="11">
      <t>カイヘイ</t>
    </rPh>
    <rPh sb="21" eb="23">
      <t>キニュウ</t>
    </rPh>
    <phoneticPr fontId="3"/>
  </si>
  <si>
    <t>　各階平面図を別添１の様式に従い添付し、防火シャッターの設置されている箇所及び指摘(特記すべき事項を含む）のあった箇所を明記してください。なお、別添１の様式は別記第一号、別記第三号又は別記第四号の各々の別添１の様式に記載すべき事項を合わせて記載することとして構いません。</t>
    <rPh sb="1" eb="3">
      <t>カクカイ</t>
    </rPh>
    <rPh sb="3" eb="6">
      <t>ヘイメンズ</t>
    </rPh>
    <rPh sb="7" eb="9">
      <t>ベッテン</t>
    </rPh>
    <rPh sb="11" eb="13">
      <t>ヨウシキ</t>
    </rPh>
    <rPh sb="14" eb="15">
      <t>シタガ</t>
    </rPh>
    <rPh sb="16" eb="18">
      <t>テンプ</t>
    </rPh>
    <rPh sb="28" eb="30">
      <t>セッチ</t>
    </rPh>
    <rPh sb="35" eb="37">
      <t>カショ</t>
    </rPh>
    <rPh sb="37" eb="38">
      <t>オヨ</t>
    </rPh>
    <rPh sb="39" eb="41">
      <t>シテキ</t>
    </rPh>
    <rPh sb="42" eb="44">
      <t>トッキ</t>
    </rPh>
    <rPh sb="47" eb="49">
      <t>ジコウ</t>
    </rPh>
    <rPh sb="50" eb="51">
      <t>フク</t>
    </rPh>
    <rPh sb="57" eb="59">
      <t>カショ</t>
    </rPh>
    <rPh sb="60" eb="62">
      <t>メイキ</t>
    </rPh>
    <rPh sb="72" eb="74">
      <t>ベッテン</t>
    </rPh>
    <rPh sb="76" eb="78">
      <t>ヨウシキ</t>
    </rPh>
    <rPh sb="79" eb="81">
      <t>ベッキ</t>
    </rPh>
    <rPh sb="81" eb="82">
      <t>ダイ</t>
    </rPh>
    <rPh sb="85" eb="87">
      <t>ベッキ</t>
    </rPh>
    <rPh sb="87" eb="88">
      <t>ダイ</t>
    </rPh>
    <rPh sb="88" eb="90">
      <t>サンゴウ</t>
    </rPh>
    <rPh sb="90" eb="91">
      <t>マタ</t>
    </rPh>
    <rPh sb="92" eb="94">
      <t>ベッキ</t>
    </rPh>
    <rPh sb="94" eb="95">
      <t>ダイ</t>
    </rPh>
    <rPh sb="95" eb="96">
      <t>ヨン</t>
    </rPh>
    <rPh sb="96" eb="97">
      <t>ゴウ</t>
    </rPh>
    <rPh sb="98" eb="100">
      <t>オノオノ</t>
    </rPh>
    <rPh sb="101" eb="103">
      <t>ベッテン</t>
    </rPh>
    <rPh sb="105" eb="107">
      <t>ヨウシキ</t>
    </rPh>
    <rPh sb="108" eb="110">
      <t>キサイ</t>
    </rPh>
    <rPh sb="113" eb="115">
      <t>ジコウ</t>
    </rPh>
    <rPh sb="116" eb="117">
      <t>ア</t>
    </rPh>
    <rPh sb="120" eb="122">
      <t>キサイ</t>
    </rPh>
    <rPh sb="129" eb="130">
      <t>カマ</t>
    </rPh>
    <phoneticPr fontId="3"/>
  </si>
  <si>
    <t>　「当該検査に関与した検査者」欄は、建築基準法施行規則別記第36の８様式第二面４欄に記入した検査者について記入し、「検査者番号」欄に検査者を特定できる番号、記号等を記入してください。当該防火設備の検査を行った検査者が１人の場合は記入不要です。</t>
    <rPh sb="2" eb="4">
      <t>トウガイ</t>
    </rPh>
    <rPh sb="7" eb="9">
      <t>カンヨ</t>
    </rPh>
    <rPh sb="15" eb="16">
      <t>ラン</t>
    </rPh>
    <rPh sb="18" eb="20">
      <t>ケンチク</t>
    </rPh>
    <rPh sb="20" eb="23">
      <t>キジュンホウ</t>
    </rPh>
    <rPh sb="23" eb="25">
      <t>セコウ</t>
    </rPh>
    <rPh sb="25" eb="27">
      <t>キソク</t>
    </rPh>
    <rPh sb="27" eb="29">
      <t>ベッキ</t>
    </rPh>
    <rPh sb="29" eb="30">
      <t>ダイ</t>
    </rPh>
    <rPh sb="34" eb="36">
      <t>ヨウシキ</t>
    </rPh>
    <rPh sb="36" eb="37">
      <t>ダイ</t>
    </rPh>
    <rPh sb="37" eb="38">
      <t>ニ</t>
    </rPh>
    <rPh sb="38" eb="39">
      <t>メン</t>
    </rPh>
    <rPh sb="40" eb="41">
      <t>ラン</t>
    </rPh>
    <rPh sb="42" eb="44">
      <t>キニュウ</t>
    </rPh>
    <rPh sb="53" eb="55">
      <t>キニュウ</t>
    </rPh>
    <rPh sb="64" eb="65">
      <t>ラン</t>
    </rPh>
    <rPh sb="66" eb="68">
      <t>ケンサ</t>
    </rPh>
    <rPh sb="93" eb="95">
      <t>ボウカ</t>
    </rPh>
    <rPh sb="95" eb="97">
      <t>セツビ</t>
    </rPh>
    <rPh sb="114" eb="118">
      <t>キニュウフヨウ</t>
    </rPh>
    <phoneticPr fontId="3"/>
  </si>
  <si>
    <t>　各階平面図を別添１の様式に従い添付し、耐火クロススクリーンの設置されている箇所及び指摘(特記すべき事項を含む）のあった箇所を明記してください。なお、別添１の様式は別記第一号、別記第二号又は別記第四号の各々の別添１の様式に記載すべき事項を合わせて記載することとして構いません。</t>
    <rPh sb="1" eb="3">
      <t>カクカイ</t>
    </rPh>
    <rPh sb="3" eb="6">
      <t>ヘイメンズ</t>
    </rPh>
    <rPh sb="7" eb="9">
      <t>ベッテン</t>
    </rPh>
    <rPh sb="11" eb="13">
      <t>ヨウシキ</t>
    </rPh>
    <rPh sb="14" eb="15">
      <t>シタガ</t>
    </rPh>
    <rPh sb="16" eb="18">
      <t>テンプ</t>
    </rPh>
    <rPh sb="20" eb="22">
      <t>タイカ</t>
    </rPh>
    <rPh sb="31" eb="33">
      <t>セッチ</t>
    </rPh>
    <rPh sb="38" eb="40">
      <t>カショ</t>
    </rPh>
    <rPh sb="40" eb="41">
      <t>オヨ</t>
    </rPh>
    <rPh sb="42" eb="44">
      <t>シテキ</t>
    </rPh>
    <rPh sb="45" eb="47">
      <t>トッキ</t>
    </rPh>
    <rPh sb="50" eb="52">
      <t>ジコウ</t>
    </rPh>
    <rPh sb="53" eb="54">
      <t>フク</t>
    </rPh>
    <rPh sb="60" eb="62">
      <t>カショ</t>
    </rPh>
    <rPh sb="63" eb="65">
      <t>メイキ</t>
    </rPh>
    <rPh sb="75" eb="77">
      <t>ベッテン</t>
    </rPh>
    <rPh sb="79" eb="81">
      <t>ヨウシキ</t>
    </rPh>
    <rPh sb="82" eb="84">
      <t>ベッキ</t>
    </rPh>
    <rPh sb="84" eb="85">
      <t>ダイ</t>
    </rPh>
    <rPh sb="88" eb="90">
      <t>ベッキ</t>
    </rPh>
    <rPh sb="90" eb="91">
      <t>ダイ</t>
    </rPh>
    <rPh sb="93" eb="94">
      <t>マタ</t>
    </rPh>
    <rPh sb="95" eb="97">
      <t>ベッキ</t>
    </rPh>
    <rPh sb="97" eb="98">
      <t>ダイ</t>
    </rPh>
    <rPh sb="98" eb="99">
      <t>ヨン</t>
    </rPh>
    <rPh sb="99" eb="100">
      <t>ゴウ</t>
    </rPh>
    <rPh sb="101" eb="103">
      <t>オノオノ</t>
    </rPh>
    <rPh sb="104" eb="106">
      <t>ベッテン</t>
    </rPh>
    <rPh sb="108" eb="110">
      <t>ヨウシキ</t>
    </rPh>
    <rPh sb="111" eb="113">
      <t>キサイ</t>
    </rPh>
    <rPh sb="116" eb="118">
      <t>ジコウ</t>
    </rPh>
    <rPh sb="119" eb="120">
      <t>ア</t>
    </rPh>
    <rPh sb="123" eb="125">
      <t>キサイ</t>
    </rPh>
    <rPh sb="132" eb="133">
      <t>カマ</t>
    </rPh>
    <phoneticPr fontId="3"/>
  </si>
  <si>
    <t>　「当該検査に関与した検査者」欄は、建築基準法施行規則別記第36の８様式第二面４欄に記入した検査者について記入し、「検査者番号」欄に検査者を特定できる番号、記号等を記入してください。当該防火設備の検査を行った検査者が１人の場合は、その他の検査者欄は記入不要です。</t>
    <rPh sb="2" eb="4">
      <t>トウガイ</t>
    </rPh>
    <rPh sb="7" eb="9">
      <t>カンヨ</t>
    </rPh>
    <rPh sb="15" eb="16">
      <t>ラン</t>
    </rPh>
    <rPh sb="18" eb="20">
      <t>ケンチク</t>
    </rPh>
    <rPh sb="20" eb="23">
      <t>キジュンホウ</t>
    </rPh>
    <rPh sb="23" eb="25">
      <t>セコウ</t>
    </rPh>
    <rPh sb="25" eb="27">
      <t>キソク</t>
    </rPh>
    <rPh sb="27" eb="29">
      <t>ベッキ</t>
    </rPh>
    <rPh sb="29" eb="30">
      <t>ダイ</t>
    </rPh>
    <rPh sb="34" eb="36">
      <t>ヨウシキ</t>
    </rPh>
    <rPh sb="36" eb="37">
      <t>ダイ</t>
    </rPh>
    <rPh sb="37" eb="38">
      <t>ニ</t>
    </rPh>
    <rPh sb="38" eb="39">
      <t>メン</t>
    </rPh>
    <rPh sb="40" eb="41">
      <t>ラン</t>
    </rPh>
    <rPh sb="42" eb="44">
      <t>キニュウ</t>
    </rPh>
    <rPh sb="53" eb="55">
      <t>キニュウ</t>
    </rPh>
    <rPh sb="64" eb="65">
      <t>ラン</t>
    </rPh>
    <rPh sb="66" eb="68">
      <t>ケンサ</t>
    </rPh>
    <rPh sb="93" eb="95">
      <t>ボウカ</t>
    </rPh>
    <rPh sb="95" eb="97">
      <t>セツビ</t>
    </rPh>
    <rPh sb="124" eb="128">
      <t>キニュウフヨウ</t>
    </rPh>
    <phoneticPr fontId="3"/>
  </si>
  <si>
    <t>　各階平面図を別添１の様式に従い添付し、ドレンチャーその他の水幕を形成する防火設備の設置されている箇所及び指摘(特記すべき事項を含む）のあった箇所を明記してください。なお、別添１の様式は別記第一号、別記第二号又は別記第三号の各々の別添１の様式に記載すべき事項を合わせて記載することとして構いません。</t>
    <rPh sb="1" eb="3">
      <t>カクカイ</t>
    </rPh>
    <rPh sb="3" eb="6">
      <t>ヘイメンズ</t>
    </rPh>
    <rPh sb="7" eb="9">
      <t>ベッテン</t>
    </rPh>
    <rPh sb="11" eb="13">
      <t>ヨウシキ</t>
    </rPh>
    <rPh sb="14" eb="15">
      <t>シタガ</t>
    </rPh>
    <rPh sb="16" eb="18">
      <t>テンプ</t>
    </rPh>
    <rPh sb="42" eb="44">
      <t>セッチ</t>
    </rPh>
    <rPh sb="49" eb="51">
      <t>カショ</t>
    </rPh>
    <rPh sb="51" eb="52">
      <t>オヨ</t>
    </rPh>
    <rPh sb="53" eb="55">
      <t>シテキ</t>
    </rPh>
    <rPh sb="56" eb="58">
      <t>トッキ</t>
    </rPh>
    <rPh sb="61" eb="63">
      <t>ジコウ</t>
    </rPh>
    <rPh sb="64" eb="65">
      <t>フク</t>
    </rPh>
    <rPh sb="71" eb="73">
      <t>カショ</t>
    </rPh>
    <rPh sb="74" eb="76">
      <t>メイキ</t>
    </rPh>
    <rPh sb="86" eb="88">
      <t>ベッテン</t>
    </rPh>
    <rPh sb="90" eb="92">
      <t>ヨウシキ</t>
    </rPh>
    <rPh sb="93" eb="95">
      <t>ベッキ</t>
    </rPh>
    <rPh sb="95" eb="96">
      <t>ダイ</t>
    </rPh>
    <rPh sb="99" eb="101">
      <t>ベッキ</t>
    </rPh>
    <rPh sb="101" eb="102">
      <t>ダイ</t>
    </rPh>
    <rPh sb="104" eb="105">
      <t>マタ</t>
    </rPh>
    <rPh sb="106" eb="108">
      <t>ベッキ</t>
    </rPh>
    <rPh sb="108" eb="109">
      <t>ダイ</t>
    </rPh>
    <rPh sb="109" eb="110">
      <t>3</t>
    </rPh>
    <rPh sb="110" eb="111">
      <t>ゴウ</t>
    </rPh>
    <rPh sb="112" eb="114">
      <t>オノオノ</t>
    </rPh>
    <rPh sb="115" eb="117">
      <t>ベッテン</t>
    </rPh>
    <rPh sb="119" eb="121">
      <t>ヨウシキ</t>
    </rPh>
    <rPh sb="122" eb="124">
      <t>キサイ</t>
    </rPh>
    <rPh sb="127" eb="129">
      <t>ジコウ</t>
    </rPh>
    <rPh sb="130" eb="131">
      <t>ア</t>
    </rPh>
    <rPh sb="134" eb="136">
      <t>キサイ</t>
    </rPh>
    <rPh sb="143" eb="144">
      <t>カマ</t>
    </rPh>
    <phoneticPr fontId="3"/>
  </si>
  <si>
    <t>※受付担当者が入力</t>
    <rPh sb="1" eb="3">
      <t>ウケツケ</t>
    </rPh>
    <rPh sb="3" eb="6">
      <t>タントウシャ</t>
    </rPh>
    <rPh sb="7" eb="9">
      <t>ニュウリョク</t>
    </rPh>
    <phoneticPr fontId="1"/>
  </si>
  <si>
    <t>受付日</t>
    <rPh sb="0" eb="3">
      <t>ウケツケビ</t>
    </rPh>
    <phoneticPr fontId="1"/>
  </si>
  <si>
    <t>受付番号</t>
    <rPh sb="0" eb="2">
      <t>ウケツケ</t>
    </rPh>
    <rPh sb="2" eb="4">
      <t>バンゴウ</t>
    </rPh>
    <phoneticPr fontId="1"/>
  </si>
  <si>
    <t>年　　　</t>
    <rPh sb="0" eb="1">
      <t>ネン</t>
    </rPh>
    <phoneticPr fontId="1"/>
  </si>
  <si>
    <t>-</t>
    <phoneticPr fontId="1"/>
  </si>
  <si>
    <t>要是正の指摘</t>
    <rPh sb="0" eb="1">
      <t>ヨウ</t>
    </rPh>
    <rPh sb="1" eb="3">
      <t>ゼセイ</t>
    </rPh>
    <rPh sb="4" eb="6">
      <t>シテキ</t>
    </rPh>
    <phoneticPr fontId="1"/>
  </si>
  <si>
    <t>係員氏名</t>
    <rPh sb="0" eb="4">
      <t>カカリインシメイ</t>
    </rPh>
    <phoneticPr fontId="1"/>
  </si>
  <si>
    <t>電子申請</t>
    <rPh sb="0" eb="2">
      <t>デンシ</t>
    </rPh>
    <rPh sb="2" eb="4">
      <t>シンセイ</t>
    </rPh>
    <phoneticPr fontId="6"/>
  </si>
  <si>
    <t>　</t>
    <phoneticPr fontId="1"/>
  </si>
  <si>
    <t xml:space="preserve">   </t>
    <phoneticPr fontId="1"/>
  </si>
  <si>
    <t>（注意）
１．各面共通関係
①　※印のある欄は記入しないでください。
②　数字は算用数字を、単位はメートル法を用いてください。
③　記入欄が不足する場合は、枠を拡大、行を追加して記入するか、別紙に必要な事項を記入し添えてください。
２．第一面関係
①　検査者が２人以上のときは、代表となる検査者を検査者氏名欄に記入してください。
②　１欄及び２欄は、所有者又は管理者が法人のときは、「ロ」はそれぞれ法人の名称及び代表者氏名を、「ニ」はそれぞれ法人の所在地を記入してください。
③　第二面の６欄の「イ」において「要是正の指摘あり」のチェックボックスに「レ」マークを入れた場合においては、４欄の「イ」の「要是正の指摘あり」のチェックボックスに「レ」マークを入れてください。また、第二面の６欄の「イ」において、「既存不適格」のチェックボックスに「レ」マークを入れたときは、併せて４欄の「イ」の「既存不適格」のチェックボックスに「レ」マークを入れてください。</t>
    <phoneticPr fontId="1"/>
  </si>
  <si>
    <t>３．第二面関係
①　この書類は、建築物ごとに、防火設備の概要及び当該防火設備の構造方法に係る検査結果について作成してください。
②　２欄の「イ」及び「ロ」は、検査対象の防火設備を有する建築物に関する直前の確認について、「ハ」及び「ニ」は、検査対象の防火設備を有する建築物に関する直前の完了検査について、それぞれ記入してください。
③　２欄の「ロ」及び「ニ」は、該当するチェックボックスに「レ」マークを入れ、「指定確認検査機関」の場合には、併せてその名称を記入してください。
④　３欄の「イ」は、検査が終了した年月日を記入し、「ロ」は、検査対象の防火設備に関する直前の報告について記入して下さい。
⑤　３欄の「ロ」は、報告の対象となっていない場合には「未実施」のチェックボックスに「レ」マークを入れてください。
⑥　３欄の「ハ」は、前回の定期検査の結果を記録した書類の写しの保存の有無について記入してください。
⑦　４欄は、代表となる検査者並びに検査に係る防火設備に係る全ての検査者について記入してください。当該防火設備の検査を行った検査者が１人の場合は、その他の検査者欄は削除して構いません。
⑧　４欄の「イ」は、検査者の有する資格について記入してください。検査者が防火設備検査員である場合は、防火設備検査員資格者証の交付番号を「防火設備検査員」の番号欄に記入してください。
⑨　４欄の「ニ」は、検査者が法人に勤務している場合は、検査者の勤務先について記入し、勤務先が建築士事務所のときは、事務所登録番号を併せて記入してください。
⑩　４欄の「ホ」から「ト」までは、検査者が法人に勤務している場合は、検査者の勤務先について記入し、検査者が法人に勤務していない場合は検査者の住所について記入してください。
⑪　５欄の「イ」は、建築基準法施行令第128条の７第３項に規定する区画避難安全検証法により区画避難安全性能が検証された建築物のときは「区画避難安全検証法」のチェックボックスに、同令第129条第３項に規定する階避難安全検証法により階避難安全性能が検証された建築物のときは「階避難安全検証法」のチェックボックスに、同令第129条の２第４項に規定する全館避難安全検証法により全館避難安全性能が検証された建築物のときは「全館避難安全検証法」のチェックボックスに、それぞれ「レ」マークを入れ、「区画避難安全検証法」の場合は区画避難安全性能を検証した階を、「階避難安全検証法」の場合は階避難安全性能を検証した階を、併せて記入してください。建築基準法第38条（同法第66条、第67条の２及び第88条第１項において準用する場合を含む。）の規定による特殊構造方法等認定、同法第68条の25第１項の規定による構造方法等の認定又は建築基準法の一部を改正する法律（平成10年法律第100号）による改正前の建築基準法第38条の規定による認定を受けている建築物のうち、当該適用について特に報告が必要なものについては「その他」のチェックボックスに「レ」マークを入れ、その概要を記入してください。
⑫　５欄の「ロ」は、検査対象の防火設備について、チェックボックスに「レ」マークを入れてください。また、防火扉、防火シャッター、耐火クロススクリーンについては、個々の扉又はカーテン部ごとにその枚数を計上し、その合計を記入してください。ドレンチャーについては、散水ヘッドの合計の個数を記入してください。「その他」の場合は具体的な内容と台数を記入してください。
⑬　６欄の「イ」は、検査結果において、是正が必要と認められるときは「要是正の指摘あり」のチェックボックスに「レ」マークを入れ、当該指摘された箇所の全てに建築基準法第３条第２項の規定の適用を受けているものであることが確認されたときは併せて「既存不適格」のチェックボックスに「レ」マークを入れてください。
⑭　６欄の「イ」の「要是正の指摘あり」のチェックボックスに「レ」マークを入れたとき（「既存不適格」のチェックボックスに「レ」を入れたときを除く。）は、「ロ」に指摘の概要を記入してください。指摘の概要を記入する場合にあっては、当該防火設備が設置されている区画の概要を明記してください。
⑮　６欄の「イ」の「要是正の指摘あり」のチェックボックスに「レ」マークを入れ（「既存不適格」のチェックボックスに「レ」を入れたときを除く。）、当該指摘を受けた項目について改善予定があるときは「ハ」の「有」のチェックボックスに「レ」マークを入れ、併せて改善予定年月を記入してください。改善予定がないときは「ハ」の「無」のチェックボックスに「レ」マークを入れてください。
⑯　前回検査時以降に把握した火災時の防火設備不作動等機器の故障、異常動作、損傷、腐食その他の劣化に起因するもの（以下「不具合」という。）について第三面の「不具合の概要」欄に記入したときは、７欄の「イ」の「有」のチェックボックスに「レ」マークを入れ、当該不具合について記録が有るときは７欄の「ロ」の「有」のチェックボックスに「レ」マークを入れ、記録が無いときは７欄の「ロ」の「無」のチェックボックスに「レ」マークを入れてください。また、第三面に記入された不具合のうち当該不具合を受けた改善を既に実施しているものがあり、かつ、改善を行う予定があるものがない場合には７欄の「ハ」の「実施済」のチェックボックスに「レ」マークを入れ、第三面に記入された不具合のうち改善を行う予定があるものがある場合には７欄の「改善予定」のチェックボックスに「レ」マークを入れ、併せて改善予定年月を記入し、改善の予定がない場合には７欄の「予定なし」のチェックボックスに「レ」マークを入れてください。
⑰　各欄に掲げられている項目以外で特に報告すべき事項は、８欄又は別紙に記載して添えてください。</t>
    <phoneticPr fontId="1"/>
  </si>
  <si>
    <t>４．第三面関係
①　第三面は、前回検査時以降に把握した防火設備に係る不具合のうち第二面の６欄において指摘されるもの以外のものについて、把握できる範囲において記入してください。前回検査時以降不具合を把握していない場合は、第三面を省略することができます。
②　「不具合を把握した年月」欄は、当該不具合を把握した年月を記入してください。
③　「不具合の概要」欄は、当該不具合の箇所を特定した上で、当該不具合の具体的内容を記入してください。不具合の概要を記入する場合にあっては、当該防火設備が設置されている区画の概要を明記してください。
④　「考えられる原因」欄は、当該不具合が生じた原因として主として考えられるものを記入してください。ただし、当該不具合が生じた原因が不明な場合は「不明」と記入してください。
⑤　「改善（予定）年月」欄は、既に改善を実施している場合には実施年月を、改善を行う予定がある場合には改善予定年月を記入し、改善を行う予定がない場合には「－」を記入してください。
⑥　「改善措置の概要等」欄は、既に改善を実施している場合又は改善を行う予定がある場合に、具体的措置の概要を記入してください。改善を行う予定がない場合には、その理由を記入してください。</t>
    <phoneticPr fontId="1"/>
  </si>
  <si>
    <t>建築主事等</t>
    <rPh sb="4" eb="5">
      <t>トウ</t>
    </rPh>
    <phoneticPr fontId="6"/>
  </si>
  <si>
    <t>不具合の概要</t>
    <phoneticPr fontId="6"/>
  </si>
  <si>
    <t>危害防止装置
（人の通行の用に供す
る部分に設ける防火
シャッターに係るもの
に限る。）</t>
    <phoneticPr fontId="6"/>
  </si>
  <si>
    <t>月</t>
    <rPh sb="0" eb="1">
      <t>ゲツ</t>
    </rPh>
    <phoneticPr fontId="1"/>
  </si>
  <si>
    <t>耐火ｸﾛｽｽｸﾘｰﾝ(1)</t>
    <phoneticPr fontId="1"/>
  </si>
  <si>
    <t>耐火ｸﾛｽｽｸﾘｰﾝ(2)</t>
    <phoneticPr fontId="1"/>
  </si>
  <si>
    <t>耐火ｸﾛｽｽｸﾘｰﾝ(3)</t>
    <phoneticPr fontId="1"/>
  </si>
  <si>
    <t>耐火ｸﾛｽｽｸﾘｰﾝ(4)</t>
    <phoneticPr fontId="1"/>
  </si>
  <si>
    <t>耐火ｸﾛｽｽｸﾘｰﾝ(5)</t>
    <phoneticPr fontId="1"/>
  </si>
  <si>
    <t>耐火ｸﾛｽｽｸﾘｰﾝ(6)</t>
    <phoneticPr fontId="1"/>
  </si>
  <si>
    <t>耐火ｸﾛｽｽｸﾘｰﾝ(7)</t>
    <phoneticPr fontId="1"/>
  </si>
  <si>
    <t>耐火ｸﾛｽｽｸﾘｰﾝ(8)</t>
    <phoneticPr fontId="1"/>
  </si>
  <si>
    <t>耐火ｸﾛｽｽｸﾘｰﾝ(9)</t>
    <phoneticPr fontId="1"/>
  </si>
  <si>
    <t>耐火ｸﾛｽｽｸﾘｰﾝ(10)</t>
    <phoneticPr fontId="1"/>
  </si>
  <si>
    <t>耐火ｸﾛｽｽｸﾘｰﾝ(11)</t>
    <phoneticPr fontId="1"/>
  </si>
  <si>
    <t>耐火ｸﾛｽｽｸﾘｰﾝ(12)</t>
    <phoneticPr fontId="1"/>
  </si>
  <si>
    <t>耐火ｸﾛｽｽｸﾘｰﾝ(13)</t>
    <phoneticPr fontId="1"/>
  </si>
  <si>
    <t>耐火ｸﾛｽｽｸﾘｰﾝ(14)</t>
    <phoneticPr fontId="1"/>
  </si>
  <si>
    <t>耐火ｸﾛｽｽｸﾘｰﾝ(15)</t>
    <phoneticPr fontId="1"/>
  </si>
  <si>
    <t>耐火ｸﾛｽｽｸﾘｰﾝ(16)</t>
    <phoneticPr fontId="1"/>
  </si>
  <si>
    <t>耐火ｸﾛｽｽｸﾘｰﾝ(17)</t>
    <phoneticPr fontId="1"/>
  </si>
  <si>
    <t>耐火ｸﾛｽｽｸﾘｰﾝ(18)</t>
    <phoneticPr fontId="1"/>
  </si>
  <si>
    <t>耐火ｸﾛｽｽｸﾘｰﾝ(19)</t>
    <phoneticPr fontId="1"/>
  </si>
  <si>
    <t>耐火ｸﾛｽｽｸﾘｰﾝ(20)</t>
    <phoneticPr fontId="1"/>
  </si>
  <si>
    <t>耐火ｸﾛｽｽｸﾘｰﾝ(21)</t>
    <phoneticPr fontId="1"/>
  </si>
  <si>
    <t>耐火ｸﾛｽｽｸﾘｰﾝ(22)</t>
    <phoneticPr fontId="1"/>
  </si>
  <si>
    <t>耐火ｸﾛｽｽｸﾘｰﾝ(23)</t>
    <phoneticPr fontId="1"/>
  </si>
  <si>
    <t>ﾄﾞﾚﾝﾁｬｰ等(1)</t>
    <phoneticPr fontId="1"/>
  </si>
  <si>
    <t>ﾄﾞﾚﾝﾁｬｰ等(2)</t>
    <phoneticPr fontId="1"/>
  </si>
  <si>
    <t>ﾄﾞﾚﾝﾁｬｰ等(3)</t>
    <phoneticPr fontId="1"/>
  </si>
  <si>
    <t>ﾄﾞﾚﾝﾁｬｰ等(4)</t>
    <phoneticPr fontId="1"/>
  </si>
  <si>
    <t>ﾄﾞﾚﾝﾁｬｰ等(5)</t>
    <phoneticPr fontId="1"/>
  </si>
  <si>
    <t>ﾄﾞﾚﾝﾁｬｰ等(6)</t>
    <phoneticPr fontId="1"/>
  </si>
  <si>
    <t>ﾄﾞﾚﾝﾁｬｰ等(7)</t>
    <phoneticPr fontId="1"/>
  </si>
  <si>
    <t>ﾄﾞﾚﾝﾁｬｰ等(8)</t>
    <phoneticPr fontId="1"/>
  </si>
  <si>
    <t>ﾄﾞﾚﾝﾁｬｰ等(9)</t>
    <phoneticPr fontId="1"/>
  </si>
  <si>
    <t>ﾄﾞﾚﾝﾁｬｰ等(10)</t>
    <phoneticPr fontId="1"/>
  </si>
  <si>
    <t>ﾄﾞﾚﾝﾁｬｰ等(11)</t>
    <phoneticPr fontId="1"/>
  </si>
  <si>
    <t>ﾄﾞﾚﾝﾁｬｰ等(12)</t>
    <phoneticPr fontId="1"/>
  </si>
  <si>
    <t>ﾄﾞﾚﾝﾁｬｰ等(13)</t>
    <phoneticPr fontId="1"/>
  </si>
  <si>
    <t>ﾄﾞﾚﾝﾁｬｰ等(14)</t>
    <phoneticPr fontId="1"/>
  </si>
  <si>
    <t>ﾄﾞﾚﾝﾁｬｰ等(15)</t>
    <phoneticPr fontId="1"/>
  </si>
  <si>
    <t>ﾄﾞﾚﾝﾁｬｰ等(16)</t>
    <phoneticPr fontId="1"/>
  </si>
  <si>
    <t>ﾄﾞﾚﾝﾁｬｰ等(17)</t>
    <phoneticPr fontId="1"/>
  </si>
  <si>
    <t>ﾄﾞﾚﾝﾁｬｰ等(18)</t>
    <phoneticPr fontId="1"/>
  </si>
  <si>
    <t>ﾄﾞﾚﾝﾁｬｰ等(19)</t>
    <phoneticPr fontId="1"/>
  </si>
  <si>
    <t>ﾄﾞﾚﾝﾁｬｰ等(20)</t>
    <phoneticPr fontId="1"/>
  </si>
  <si>
    <t>ﾄﾞﾚﾝﾁｬｰ等(21)</t>
    <phoneticPr fontId="1"/>
  </si>
  <si>
    <t>ﾄﾞﾚﾝﾁｬｰ等(22)</t>
    <phoneticPr fontId="1"/>
  </si>
  <si>
    <t>ﾄﾞﾚﾝﾁｬｰ等(23)</t>
    <phoneticPr fontId="1"/>
  </si>
  <si>
    <t>ﾄﾞﾚﾝﾁｬｰ等(24)</t>
    <phoneticPr fontId="1"/>
  </si>
  <si>
    <t>ﾄﾞﾚﾝﾁｬｰ等(25)</t>
    <phoneticPr fontId="1"/>
  </si>
  <si>
    <t>ﾄﾞﾚﾝﾁｬｰ等(26)</t>
    <phoneticPr fontId="1"/>
  </si>
  <si>
    <t>　</t>
  </si>
  <si>
    <t>-------------------------------------------------------------</t>
    <phoneticPr fontId="1"/>
  </si>
  <si>
    <t>R8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</si>
</sst>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
    <numFmt numFmtId="177" formatCode="[$-FC11]General;gGeneral;"/>
    <numFmt numFmtId="178" formatCode="#,##0.00_ ;[Red]\-#,##0.00\ "/>
    <numFmt numFmtId="179" formatCode="General;General;"/>
    <numFmt numFmtId="180" formatCode="#,##0_ ;[Red]\-#,##0\ "/>
    <numFmt numFmtId="181" formatCode="[$-411]ggge&quot;年&quot;m&quot;月&quot;d&quot;日&quot;;@"/>
  </numFmts>
  <fonts count="37">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0"/>
      <color theme="1"/>
      <name val="ＭＳ ゴシック"/>
      <family val="3"/>
      <charset val="128"/>
    </font>
    <font>
      <sz val="11"/>
      <color theme="1"/>
      <name val="ＭＳ Ｐゴシック"/>
      <family val="3"/>
      <charset val="128"/>
      <scheme val="minor"/>
    </font>
    <font>
      <sz val="11"/>
      <name val="ＭＳ Ｐゴシック"/>
      <family val="3"/>
      <charset val="128"/>
    </font>
    <font>
      <sz val="6"/>
      <name val="ＭＳ Ｐゴシック"/>
      <family val="3"/>
      <charset val="128"/>
    </font>
    <font>
      <sz val="8"/>
      <name val="ＭＳ 明朝"/>
      <family val="1"/>
      <charset val="128"/>
    </font>
    <font>
      <sz val="9"/>
      <color theme="1"/>
      <name val="ＭＳ ゴシック"/>
      <family val="3"/>
      <charset val="128"/>
    </font>
    <font>
      <sz val="12"/>
      <color theme="1"/>
      <name val="ＭＳ 明朝"/>
      <family val="1"/>
      <charset val="128"/>
    </font>
    <font>
      <sz val="10"/>
      <name val="ＭＳ ゴシック"/>
      <family val="3"/>
      <charset val="128"/>
    </font>
    <font>
      <sz val="10"/>
      <color indexed="8"/>
      <name val="ＭＳ ゴシック"/>
      <family val="3"/>
      <charset val="128"/>
    </font>
    <font>
      <sz val="10"/>
      <name val="ＭＳ 明朝"/>
      <family val="1"/>
      <charset val="128"/>
    </font>
    <font>
      <sz val="8"/>
      <name val="ＭＳ Ｐゴシック"/>
      <family val="3"/>
      <charset val="128"/>
    </font>
    <font>
      <sz val="11"/>
      <color indexed="8"/>
      <name val="ＭＳ Ｐゴシック"/>
      <family val="3"/>
      <charset val="128"/>
    </font>
    <font>
      <sz val="8"/>
      <color rgb="FFFF0000"/>
      <name val="ＭＳ Ｐゴシック"/>
      <family val="3"/>
      <charset val="128"/>
    </font>
    <font>
      <b/>
      <sz val="8"/>
      <name val="ＭＳ Ｐゴシック"/>
      <family val="3"/>
      <charset val="128"/>
    </font>
    <font>
      <sz val="8"/>
      <name val="ＭＳ ゴシック"/>
      <family val="3"/>
      <charset val="128"/>
    </font>
    <font>
      <sz val="11"/>
      <name val="ＭＳ ゴシック"/>
      <family val="3"/>
      <charset val="128"/>
    </font>
    <font>
      <b/>
      <sz val="8"/>
      <name val="ＭＳ 明朝"/>
      <family val="1"/>
      <charset val="128"/>
    </font>
    <font>
      <b/>
      <sz val="8"/>
      <name val="ＭＳ ゴシック"/>
      <family val="3"/>
      <charset val="128"/>
    </font>
    <font>
      <sz val="11"/>
      <color theme="1"/>
      <name val="ＭＳ Ｐゴシック"/>
      <family val="2"/>
      <charset val="128"/>
      <scheme val="minor"/>
    </font>
    <font>
      <sz val="11"/>
      <name val="ＭＳ Ｐ明朝"/>
      <family val="1"/>
      <charset val="128"/>
    </font>
    <font>
      <b/>
      <sz val="11"/>
      <name val="ＭＳ Ｐゴシック"/>
      <family val="3"/>
      <charset val="128"/>
    </font>
    <font>
      <sz val="11"/>
      <name val="ＭＳ 明朝"/>
      <family val="1"/>
      <charset val="128"/>
    </font>
    <font>
      <sz val="11"/>
      <color indexed="8"/>
      <name val="ＭＳ Ｐ明朝"/>
      <family val="1"/>
      <charset val="128"/>
    </font>
    <font>
      <sz val="11"/>
      <color theme="1"/>
      <name val="ＭＳ Ｐ明朝"/>
      <family val="1"/>
      <charset val="128"/>
    </font>
    <font>
      <b/>
      <sz val="11"/>
      <name val="ＭＳ Ｐ明朝"/>
      <family val="1"/>
      <charset val="128"/>
    </font>
    <font>
      <sz val="8"/>
      <color theme="1"/>
      <name val="ＭＳ Ｐゴシック"/>
      <family val="2"/>
      <charset val="128"/>
      <scheme val="minor"/>
    </font>
    <font>
      <b/>
      <sz val="9"/>
      <color indexed="81"/>
      <name val="MS P ゴシック"/>
      <family val="3"/>
      <charset val="128"/>
    </font>
    <font>
      <sz val="8"/>
      <color rgb="FFFF0000"/>
      <name val="ＭＳ 明朝"/>
      <family val="1"/>
      <charset val="128"/>
    </font>
    <font>
      <sz val="9"/>
      <color indexed="81"/>
      <name val="MS P ゴシック"/>
      <family val="3"/>
      <charset val="128"/>
    </font>
    <font>
      <b/>
      <sz val="12"/>
      <color rgb="FFFF0000"/>
      <name val="ＭＳ 明朝"/>
      <family val="1"/>
      <charset val="128"/>
    </font>
    <font>
      <b/>
      <sz val="11"/>
      <color theme="1"/>
      <name val="ＭＳ ゴシック"/>
      <family val="3"/>
      <charset val="128"/>
    </font>
    <font>
      <b/>
      <sz val="11"/>
      <color theme="1"/>
      <name val="ＭＳ Ｐゴシック"/>
      <family val="3"/>
      <charset val="128"/>
      <scheme val="minor"/>
    </font>
    <font>
      <sz val="8"/>
      <color theme="1"/>
      <name val="ＭＳ Ｐゴシック"/>
      <family val="3"/>
      <charset val="128"/>
      <scheme val="minor"/>
    </font>
    <font>
      <b/>
      <sz val="11"/>
      <name val="ＭＳ ゴシック"/>
      <family val="3"/>
      <charset val="128"/>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D88B"/>
        <bgColor indexed="64"/>
      </patternFill>
    </fill>
    <fill>
      <patternFill patternType="solid">
        <fgColor rgb="FFD58987"/>
        <bgColor indexed="64"/>
      </patternFill>
    </fill>
    <fill>
      <patternFill patternType="solid">
        <fgColor rgb="FFFFCC66"/>
        <bgColor indexed="64"/>
      </patternFill>
    </fill>
    <fill>
      <patternFill patternType="solid">
        <fgColor rgb="FFFFFF4B"/>
        <bgColor indexed="64"/>
      </patternFill>
    </fill>
    <fill>
      <patternFill patternType="solid">
        <fgColor rgb="FFCC66FF"/>
        <bgColor indexed="64"/>
      </patternFill>
    </fill>
    <fill>
      <patternFill patternType="solid">
        <fgColor rgb="FFFF85FF"/>
        <bgColor indexed="64"/>
      </patternFill>
    </fill>
    <fill>
      <patternFill patternType="solid">
        <fgColor rgb="FFFF9900"/>
        <bgColor indexed="64"/>
      </patternFill>
    </fill>
    <fill>
      <patternFill patternType="solid">
        <fgColor rgb="FFB7DEE8"/>
        <bgColor indexed="64"/>
      </patternFill>
    </fill>
  </fills>
  <borders count="7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thin">
        <color indexed="64"/>
      </top>
      <bottom/>
      <diagonal/>
    </border>
    <border>
      <left style="hair">
        <color indexed="64"/>
      </left>
      <right style="thin">
        <color auto="1"/>
      </right>
      <top style="thin">
        <color indexed="64"/>
      </top>
      <bottom/>
      <diagonal/>
    </border>
    <border>
      <left style="thin">
        <color indexed="64"/>
      </left>
      <right style="hair">
        <color indexed="64"/>
      </right>
      <top/>
      <bottom style="thin">
        <color auto="1"/>
      </bottom>
      <diagonal/>
    </border>
    <border>
      <left style="hair">
        <color auto="1"/>
      </left>
      <right style="thin">
        <color indexed="64"/>
      </right>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double">
        <color auto="1"/>
      </top>
      <bottom/>
      <diagonal/>
    </border>
    <border>
      <left/>
      <right/>
      <top/>
      <bottom style="double">
        <color auto="1"/>
      </bottom>
      <diagonal/>
    </border>
    <border>
      <left style="double">
        <color theme="1"/>
      </left>
      <right/>
      <top style="double">
        <color theme="1"/>
      </top>
      <bottom/>
      <diagonal/>
    </border>
    <border>
      <left/>
      <right/>
      <top style="double">
        <color theme="1"/>
      </top>
      <bottom/>
      <diagonal/>
    </border>
    <border>
      <left/>
      <right style="double">
        <color theme="1"/>
      </right>
      <top style="double">
        <color theme="1"/>
      </top>
      <bottom/>
      <diagonal/>
    </border>
    <border>
      <left style="double">
        <color theme="1"/>
      </left>
      <right/>
      <top/>
      <bottom/>
      <diagonal/>
    </border>
    <border>
      <left/>
      <right style="double">
        <color theme="1"/>
      </right>
      <top/>
      <bottom/>
      <diagonal/>
    </border>
    <border>
      <left style="double">
        <color theme="1"/>
      </left>
      <right/>
      <top/>
      <bottom style="double">
        <color auto="1"/>
      </bottom>
      <diagonal/>
    </border>
    <border>
      <left/>
      <right style="double">
        <color theme="1"/>
      </right>
      <top/>
      <bottom style="double">
        <color auto="1"/>
      </bottom>
      <diagonal/>
    </border>
    <border>
      <left style="double">
        <color theme="1"/>
      </left>
      <right/>
      <top style="double">
        <color auto="1"/>
      </top>
      <bottom/>
      <diagonal/>
    </border>
    <border>
      <left/>
      <right style="double">
        <color theme="1"/>
      </right>
      <top style="double">
        <color auto="1"/>
      </top>
      <bottom/>
      <diagonal/>
    </border>
    <border>
      <left style="double">
        <color theme="1"/>
      </left>
      <right/>
      <top/>
      <bottom style="double">
        <color theme="1"/>
      </bottom>
      <diagonal/>
    </border>
    <border>
      <left/>
      <right/>
      <top/>
      <bottom style="double">
        <color theme="1"/>
      </bottom>
      <diagonal/>
    </border>
    <border>
      <left/>
      <right style="double">
        <color theme="1"/>
      </right>
      <top/>
      <bottom style="double">
        <color theme="1"/>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10">
    <xf numFmtId="0" fontId="0" fillId="0" borderId="0">
      <alignment vertical="center"/>
    </xf>
    <xf numFmtId="0" fontId="4" fillId="0" borderId="0">
      <alignment vertical="center"/>
    </xf>
    <xf numFmtId="0" fontId="5" fillId="0" borderId="0"/>
    <xf numFmtId="0" fontId="5" fillId="0" borderId="0">
      <alignment vertical="center"/>
    </xf>
    <xf numFmtId="0" fontId="5" fillId="0" borderId="0"/>
    <xf numFmtId="0" fontId="5" fillId="0" borderId="0">
      <alignment vertical="center"/>
    </xf>
    <xf numFmtId="0" fontId="4" fillId="0" borderId="0">
      <alignment vertical="center"/>
    </xf>
    <xf numFmtId="0" fontId="14" fillId="0" borderId="0"/>
    <xf numFmtId="0" fontId="5" fillId="0" borderId="0">
      <alignment vertical="center"/>
    </xf>
    <xf numFmtId="38" fontId="21" fillId="0" borderId="0" applyFont="0" applyFill="0" applyBorder="0" applyAlignment="0" applyProtection="0">
      <alignment vertical="center"/>
    </xf>
  </cellStyleXfs>
  <cellXfs count="590">
    <xf numFmtId="0" fontId="0" fillId="0" borderId="0" xfId="0">
      <alignment vertical="center"/>
    </xf>
    <xf numFmtId="0" fontId="3" fillId="2" borderId="0" xfId="0" applyFont="1" applyFill="1">
      <alignment vertical="center"/>
    </xf>
    <xf numFmtId="0" fontId="3" fillId="2" borderId="0" xfId="0" applyFont="1" applyFill="1" applyAlignment="1">
      <alignment horizontal="center" vertical="center"/>
    </xf>
    <xf numFmtId="49" fontId="3" fillId="2" borderId="0" xfId="0" applyNumberFormat="1" applyFont="1" applyFill="1">
      <alignment vertical="center"/>
    </xf>
    <xf numFmtId="0" fontId="10" fillId="2" borderId="0" xfId="3" applyFont="1" applyFill="1">
      <alignment vertical="center"/>
    </xf>
    <xf numFmtId="0" fontId="11" fillId="2" borderId="0" xfId="1" applyFont="1" applyFill="1">
      <alignment vertical="center"/>
    </xf>
    <xf numFmtId="0" fontId="3" fillId="2" borderId="0" xfId="1" applyFont="1" applyFill="1">
      <alignment vertical="center"/>
    </xf>
    <xf numFmtId="0" fontId="3" fillId="2" borderId="0" xfId="6" applyFont="1" applyFill="1">
      <alignment vertical="center"/>
    </xf>
    <xf numFmtId="0" fontId="11" fillId="2" borderId="0" xfId="6" applyFont="1" applyFill="1">
      <alignment vertical="center"/>
    </xf>
    <xf numFmtId="0" fontId="3" fillId="2" borderId="0" xfId="0" applyFont="1" applyFill="1" applyAlignment="1">
      <alignment vertical="center" wrapText="1"/>
    </xf>
    <xf numFmtId="0" fontId="10" fillId="2" borderId="0" xfId="3" applyFont="1" applyFill="1" applyAlignment="1">
      <alignment vertical="center" wrapText="1"/>
    </xf>
    <xf numFmtId="0" fontId="11" fillId="2" borderId="0" xfId="1" applyFont="1" applyFill="1" applyAlignment="1">
      <alignment vertical="center" wrapText="1"/>
    </xf>
    <xf numFmtId="0" fontId="3" fillId="2" borderId="0" xfId="1" applyFont="1" applyFill="1" applyAlignment="1">
      <alignment vertical="center" wrapText="1"/>
    </xf>
    <xf numFmtId="0" fontId="3" fillId="2" borderId="0" xfId="6" applyFont="1" applyFill="1" applyAlignment="1">
      <alignment vertical="center" wrapText="1"/>
    </xf>
    <xf numFmtId="0" fontId="11" fillId="2" borderId="0" xfId="6" applyFont="1" applyFill="1" applyAlignment="1">
      <alignment vertical="center" wrapText="1"/>
    </xf>
    <xf numFmtId="176" fontId="13" fillId="9" borderId="39" xfId="7" applyNumberFormat="1" applyFont="1" applyFill="1" applyBorder="1" applyAlignment="1">
      <alignment horizontal="center" vertical="center"/>
    </xf>
    <xf numFmtId="176" fontId="13" fillId="9" borderId="40" xfId="7" applyNumberFormat="1" applyFont="1" applyFill="1" applyBorder="1" applyAlignment="1">
      <alignment vertical="center" textRotation="255"/>
    </xf>
    <xf numFmtId="176" fontId="13" fillId="0" borderId="12" xfId="7" applyNumberFormat="1" applyFont="1" applyBorder="1" applyAlignment="1">
      <alignment vertical="top" textRotation="255"/>
    </xf>
    <xf numFmtId="0" fontId="13" fillId="0" borderId="12" xfId="7" applyFont="1" applyBorder="1" applyAlignment="1">
      <alignment vertical="top" textRotation="255"/>
    </xf>
    <xf numFmtId="176" fontId="13" fillId="9" borderId="41" xfId="7" applyNumberFormat="1" applyFont="1" applyFill="1" applyBorder="1" applyAlignment="1">
      <alignment vertical="center" textRotation="255"/>
    </xf>
    <xf numFmtId="0" fontId="13" fillId="11" borderId="2" xfId="0" applyFont="1" applyFill="1" applyBorder="1" applyAlignment="1">
      <alignment horizontal="center"/>
    </xf>
    <xf numFmtId="176" fontId="16" fillId="11" borderId="2" xfId="0" applyNumberFormat="1" applyFont="1" applyFill="1" applyBorder="1" applyAlignment="1">
      <alignment horizontal="left"/>
    </xf>
    <xf numFmtId="0" fontId="13" fillId="11" borderId="2" xfId="0" applyFont="1" applyFill="1" applyBorder="1" applyAlignment="1">
      <alignment horizontal="left"/>
    </xf>
    <xf numFmtId="0" fontId="13" fillId="11" borderId="10" xfId="0" applyFont="1" applyFill="1" applyBorder="1" applyAlignment="1">
      <alignment horizontal="left"/>
    </xf>
    <xf numFmtId="176" fontId="13" fillId="11" borderId="10" xfId="0" applyNumberFormat="1" applyFont="1" applyFill="1" applyBorder="1" applyAlignment="1">
      <alignment horizontal="left"/>
    </xf>
    <xf numFmtId="176" fontId="13" fillId="11" borderId="2" xfId="0" applyNumberFormat="1" applyFont="1" applyFill="1" applyBorder="1" applyAlignment="1">
      <alignment horizontal="left"/>
    </xf>
    <xf numFmtId="0" fontId="13" fillId="11" borderId="3" xfId="0" applyFont="1" applyFill="1" applyBorder="1" applyAlignment="1">
      <alignment horizontal="left"/>
    </xf>
    <xf numFmtId="0" fontId="13" fillId="11" borderId="6" xfId="0" applyFont="1" applyFill="1" applyBorder="1" applyAlignment="1">
      <alignment horizontal="left"/>
    </xf>
    <xf numFmtId="0" fontId="13" fillId="11" borderId="7" xfId="0" applyFont="1" applyFill="1" applyBorder="1" applyAlignment="1">
      <alignment horizontal="left"/>
    </xf>
    <xf numFmtId="0" fontId="13" fillId="11" borderId="8" xfId="0" applyFont="1" applyFill="1" applyBorder="1" applyAlignment="1">
      <alignment horizontal="left"/>
    </xf>
    <xf numFmtId="176" fontId="13" fillId="4" borderId="12" xfId="7" applyNumberFormat="1" applyFont="1" applyFill="1" applyBorder="1" applyAlignment="1">
      <alignment vertical="top" textRotation="255"/>
    </xf>
    <xf numFmtId="0" fontId="13" fillId="4" borderId="12" xfId="7" applyFont="1" applyFill="1" applyBorder="1" applyAlignment="1">
      <alignment vertical="top" textRotation="255"/>
    </xf>
    <xf numFmtId="176" fontId="13" fillId="0" borderId="12" xfId="7" applyNumberFormat="1" applyFont="1" applyBorder="1" applyAlignment="1">
      <alignment vertical="top" textRotation="255" wrapText="1"/>
    </xf>
    <xf numFmtId="0" fontId="13" fillId="0" borderId="41" xfId="0" applyFont="1" applyBorder="1" applyAlignment="1">
      <alignment vertical="top" textRotation="255" wrapText="1"/>
    </xf>
    <xf numFmtId="0" fontId="13" fillId="0" borderId="41" xfId="0" applyFont="1" applyBorder="1" applyAlignment="1">
      <alignment vertical="top" textRotation="255"/>
    </xf>
    <xf numFmtId="176" fontId="13" fillId="0" borderId="12" xfId="7" applyNumberFormat="1" applyFont="1" applyBorder="1" applyAlignment="1">
      <alignment horizontal="center" vertical="top" textRotation="255"/>
    </xf>
    <xf numFmtId="176" fontId="13" fillId="0" borderId="41" xfId="7" applyNumberFormat="1" applyFont="1" applyBorder="1" applyAlignment="1">
      <alignment horizontal="center" vertical="top" textRotation="255"/>
    </xf>
    <xf numFmtId="0" fontId="3" fillId="3" borderId="0" xfId="0" applyFont="1" applyFill="1" applyProtection="1">
      <alignment vertical="center"/>
      <protection locked="0"/>
    </xf>
    <xf numFmtId="0" fontId="28" fillId="0" borderId="0" xfId="0" applyFont="1" applyAlignment="1">
      <alignment horizontal="left" vertical="top" wrapText="1"/>
    </xf>
    <xf numFmtId="49" fontId="28" fillId="0" borderId="0" xfId="0" applyNumberFormat="1" applyFont="1" applyAlignment="1">
      <alignment horizontal="left" vertical="top" wrapText="1"/>
    </xf>
    <xf numFmtId="176" fontId="28" fillId="0" borderId="0" xfId="0" applyNumberFormat="1" applyFont="1" applyAlignment="1">
      <alignment horizontal="left" vertical="top" wrapText="1"/>
    </xf>
    <xf numFmtId="0" fontId="28" fillId="0" borderId="0" xfId="0" applyFont="1" applyAlignment="1">
      <alignment horizontal="left" vertical="top"/>
    </xf>
    <xf numFmtId="0" fontId="28" fillId="0" borderId="0" xfId="0" applyFont="1">
      <alignment vertical="center"/>
    </xf>
    <xf numFmtId="14" fontId="28" fillId="0" borderId="0" xfId="0" applyNumberFormat="1" applyFont="1">
      <alignment vertical="center"/>
    </xf>
    <xf numFmtId="0" fontId="35" fillId="0" borderId="0" xfId="0" applyFont="1">
      <alignment vertical="center"/>
    </xf>
    <xf numFmtId="176" fontId="28" fillId="0" borderId="0" xfId="0" applyNumberFormat="1" applyFont="1" applyAlignment="1">
      <alignment horizontal="left" vertical="top"/>
    </xf>
    <xf numFmtId="0" fontId="22" fillId="0" borderId="0" xfId="0" applyFont="1">
      <alignment vertical="center"/>
    </xf>
    <xf numFmtId="0" fontId="22" fillId="0" borderId="0" xfId="0" applyFont="1" applyAlignment="1">
      <alignment horizontal="right" vertical="center"/>
    </xf>
    <xf numFmtId="0" fontId="23" fillId="0" borderId="0" xfId="0" applyFont="1" applyAlignment="1">
      <alignment horizontal="center" vertical="center"/>
    </xf>
    <xf numFmtId="0" fontId="22" fillId="0" borderId="0" xfId="0" applyFont="1" applyAlignment="1">
      <alignment horizontal="center" vertical="center"/>
    </xf>
    <xf numFmtId="0" fontId="24" fillId="0" borderId="7" xfId="0" applyFont="1" applyBorder="1" applyAlignment="1">
      <alignment horizontal="left" vertical="center"/>
    </xf>
    <xf numFmtId="0" fontId="24" fillId="0" borderId="7" xfId="0" applyFont="1" applyBorder="1" applyAlignment="1">
      <alignment horizontal="center" vertical="center"/>
    </xf>
    <xf numFmtId="0" fontId="0" fillId="0" borderId="7" xfId="0" applyBorder="1" applyAlignment="1">
      <alignment horizontal="center" vertical="center"/>
    </xf>
    <xf numFmtId="0" fontId="24" fillId="0" borderId="0" xfId="0" applyFont="1">
      <alignment vertical="center"/>
    </xf>
    <xf numFmtId="0" fontId="24" fillId="0" borderId="0" xfId="0" applyFont="1" applyAlignment="1">
      <alignment horizontal="right" vertical="center"/>
    </xf>
    <xf numFmtId="0" fontId="22" fillId="0" borderId="2" xfId="0" applyFont="1" applyBorder="1">
      <alignment vertical="center"/>
    </xf>
    <xf numFmtId="0" fontId="24" fillId="0" borderId="2" xfId="0" applyFont="1" applyBorder="1">
      <alignment vertical="center"/>
    </xf>
    <xf numFmtId="0" fontId="0" fillId="0" borderId="2" xfId="0" applyBorder="1">
      <alignment vertical="center"/>
    </xf>
    <xf numFmtId="0" fontId="23" fillId="0" borderId="0" xfId="0" applyFont="1">
      <alignment vertical="center"/>
    </xf>
    <xf numFmtId="0" fontId="23" fillId="0" borderId="0" xfId="0" applyFont="1" applyAlignment="1">
      <alignment vertical="top" wrapText="1"/>
    </xf>
    <xf numFmtId="0" fontId="22" fillId="0" borderId="0" xfId="0" applyFont="1" applyAlignment="1">
      <alignment vertical="top" wrapText="1"/>
    </xf>
    <xf numFmtId="0" fontId="24" fillId="0" borderId="0" xfId="0" applyFont="1" applyAlignment="1">
      <alignment horizontal="center" vertical="center" shrinkToFit="1"/>
    </xf>
    <xf numFmtId="0" fontId="0" fillId="0" borderId="0" xfId="0" applyAlignment="1">
      <alignment horizontal="center" vertical="center" shrinkToFit="1"/>
    </xf>
    <xf numFmtId="0" fontId="24" fillId="0" borderId="0" xfId="0" applyFont="1" applyAlignment="1">
      <alignment horizontal="center" vertical="center"/>
    </xf>
    <xf numFmtId="0" fontId="22" fillId="0" borderId="7" xfId="0" applyFont="1" applyBorder="1">
      <alignment vertical="center"/>
    </xf>
    <xf numFmtId="0" fontId="25" fillId="0" borderId="2" xfId="0" applyFont="1" applyBorder="1">
      <alignment vertical="center"/>
    </xf>
    <xf numFmtId="179" fontId="22" fillId="0" borderId="0" xfId="0" applyNumberFormat="1" applyFont="1">
      <alignment vertical="center"/>
    </xf>
    <xf numFmtId="179" fontId="26" fillId="0" borderId="0" xfId="0" applyNumberFormat="1" applyFont="1">
      <alignment vertical="center"/>
    </xf>
    <xf numFmtId="177" fontId="23" fillId="0" borderId="0" xfId="0" applyNumberFormat="1" applyFont="1" applyAlignment="1">
      <alignment horizontal="center" vertical="center"/>
    </xf>
    <xf numFmtId="177" fontId="27" fillId="0" borderId="0" xfId="0" applyNumberFormat="1" applyFont="1" applyAlignment="1">
      <alignment horizontal="center" vertical="center"/>
    </xf>
    <xf numFmtId="177" fontId="27" fillId="0" borderId="7" xfId="0" applyNumberFormat="1" applyFont="1" applyBorder="1" applyAlignment="1">
      <alignment horizontal="center" vertical="center"/>
    </xf>
    <xf numFmtId="0" fontId="25" fillId="0" borderId="0" xfId="0" applyFont="1">
      <alignment vertical="center"/>
    </xf>
    <xf numFmtId="0" fontId="22" fillId="0" borderId="0" xfId="0" applyFont="1" applyAlignment="1">
      <alignment horizontal="left" vertical="center"/>
    </xf>
    <xf numFmtId="179" fontId="23" fillId="0" borderId="0" xfId="0" applyNumberFormat="1" applyFont="1">
      <alignment vertical="center"/>
    </xf>
    <xf numFmtId="179" fontId="22" fillId="0" borderId="7" xfId="0" applyNumberFormat="1" applyFont="1" applyBorder="1">
      <alignment vertical="center"/>
    </xf>
    <xf numFmtId="179" fontId="23" fillId="0" borderId="0" xfId="0" applyNumberFormat="1" applyFont="1" applyAlignment="1">
      <alignment horizontal="center" vertical="center"/>
    </xf>
    <xf numFmtId="0" fontId="22" fillId="0" borderId="0" xfId="0" applyFont="1" applyAlignment="1">
      <alignment horizontal="left" vertical="center" shrinkToFit="1"/>
    </xf>
    <xf numFmtId="0" fontId="0" fillId="0" borderId="12" xfId="0" applyBorder="1">
      <alignment vertical="center"/>
    </xf>
    <xf numFmtId="176" fontId="0" fillId="0" borderId="0" xfId="0" applyNumberFormat="1">
      <alignment vertical="center"/>
    </xf>
    <xf numFmtId="0" fontId="22" fillId="0" borderId="0" xfId="0" applyFont="1" applyAlignment="1">
      <alignment horizontal="center" shrinkToFit="1"/>
    </xf>
    <xf numFmtId="0" fontId="22" fillId="0" borderId="0" xfId="0" applyFont="1" applyAlignment="1">
      <alignment horizontal="left" shrinkToFit="1"/>
    </xf>
    <xf numFmtId="0" fontId="22" fillId="0" borderId="7" xfId="0" applyFont="1" applyBorder="1" applyAlignment="1">
      <alignment horizontal="right" vertical="center"/>
    </xf>
    <xf numFmtId="0" fontId="0" fillId="0" borderId="56" xfId="0" applyBorder="1">
      <alignment vertical="center"/>
    </xf>
    <xf numFmtId="0" fontId="22" fillId="0" borderId="10" xfId="0" applyFont="1" applyBorder="1">
      <alignment vertical="center"/>
    </xf>
    <xf numFmtId="0" fontId="22" fillId="0" borderId="10"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0" fillId="0" borderId="10" xfId="0" applyBorder="1">
      <alignment vertical="center"/>
    </xf>
    <xf numFmtId="0" fontId="2" fillId="0" borderId="11" xfId="0" applyFont="1" applyBorder="1" applyAlignment="1">
      <alignment horizontal="lef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9" fillId="0" borderId="4" xfId="0" applyFont="1" applyBorder="1" applyAlignment="1">
      <alignment horizontal="left" vertical="center"/>
    </xf>
    <xf numFmtId="0" fontId="9" fillId="0" borderId="0" xfId="0" applyFont="1" applyAlignment="1">
      <alignment horizontal="right" vertical="center"/>
    </xf>
    <xf numFmtId="0" fontId="9" fillId="0" borderId="0" xfId="0" applyFont="1">
      <alignment vertical="center"/>
    </xf>
    <xf numFmtId="0" fontId="9" fillId="0" borderId="5" xfId="0" applyFont="1" applyBorder="1" applyAlignment="1">
      <alignment horizontal="right"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9" fillId="0" borderId="6" xfId="0" applyFont="1" applyBorder="1" applyAlignment="1">
      <alignment horizontal="right" vertical="center"/>
    </xf>
    <xf numFmtId="0" fontId="9" fillId="0" borderId="7" xfId="0" applyFont="1" applyBorder="1" applyAlignment="1">
      <alignment horizontal="right" vertical="center"/>
    </xf>
    <xf numFmtId="0" fontId="9" fillId="0" borderId="7" xfId="0" applyFont="1" applyBorder="1">
      <alignment vertical="center"/>
    </xf>
    <xf numFmtId="0" fontId="9" fillId="0" borderId="8" xfId="0" applyFont="1" applyBorder="1" applyAlignment="1">
      <alignment horizontal="right" vertical="center"/>
    </xf>
    <xf numFmtId="0" fontId="9" fillId="0" borderId="1" xfId="0" applyFont="1" applyBorder="1" applyAlignment="1">
      <alignment horizontal="right" vertical="center"/>
    </xf>
    <xf numFmtId="0" fontId="9" fillId="0" borderId="2" xfId="0" applyFont="1" applyBorder="1" applyAlignment="1">
      <alignment horizontal="right" vertical="center"/>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0" fillId="0" borderId="7" xfId="0" applyBorder="1">
      <alignment vertical="center"/>
    </xf>
    <xf numFmtId="0" fontId="2" fillId="0" borderId="8"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178" fontId="0" fillId="0" borderId="0" xfId="0" applyNumberFormat="1">
      <alignment vertical="center"/>
    </xf>
    <xf numFmtId="0" fontId="0" fillId="0" borderId="54" xfId="0" applyBorder="1">
      <alignment vertical="center"/>
    </xf>
    <xf numFmtId="0" fontId="0" fillId="0" borderId="0" xfId="0" applyAlignment="1">
      <alignment vertical="center" wrapText="1"/>
    </xf>
    <xf numFmtId="0" fontId="24" fillId="0" borderId="0" xfId="0" applyFont="1" applyAlignment="1">
      <alignment horizontal="left" vertical="center"/>
    </xf>
    <xf numFmtId="0" fontId="22" fillId="0" borderId="0" xfId="0" applyFont="1" applyAlignment="1">
      <alignment vertical="top"/>
    </xf>
    <xf numFmtId="0" fontId="22" fillId="0" borderId="7" xfId="0" applyFont="1" applyBorder="1" applyAlignment="1">
      <alignment vertical="top" wrapText="1"/>
    </xf>
    <xf numFmtId="0" fontId="22" fillId="0" borderId="7" xfId="0" applyFont="1" applyBorder="1" applyAlignment="1">
      <alignment horizontal="right" vertical="top" wrapText="1"/>
    </xf>
    <xf numFmtId="0" fontId="17" fillId="0" borderId="0" xfId="3" applyFont="1">
      <alignment vertical="center"/>
    </xf>
    <xf numFmtId="0" fontId="7" fillId="0" borderId="0" xfId="3" applyFont="1">
      <alignment vertical="center"/>
    </xf>
    <xf numFmtId="0" fontId="12" fillId="0" borderId="0" xfId="3" applyFont="1">
      <alignment vertical="center"/>
    </xf>
    <xf numFmtId="0" fontId="7" fillId="0" borderId="50" xfId="3" applyFont="1" applyBorder="1">
      <alignment vertical="center"/>
    </xf>
    <xf numFmtId="0" fontId="7" fillId="0" borderId="12" xfId="3" applyFont="1" applyBorder="1">
      <alignment vertical="center"/>
    </xf>
    <xf numFmtId="0" fontId="7" fillId="0" borderId="25" xfId="3" applyFont="1" applyBorder="1">
      <alignment vertical="center"/>
    </xf>
    <xf numFmtId="0" fontId="7" fillId="0" borderId="0" xfId="3" applyFont="1" applyAlignment="1">
      <alignment horizontal="center" vertical="center" wrapText="1"/>
    </xf>
    <xf numFmtId="0" fontId="17" fillId="0" borderId="4" xfId="3" applyFont="1" applyBorder="1" applyAlignment="1">
      <alignment horizontal="center" vertical="center" wrapText="1"/>
    </xf>
    <xf numFmtId="0" fontId="17" fillId="0" borderId="5" xfId="3" applyFont="1" applyBorder="1" applyAlignment="1">
      <alignment horizontal="center" vertical="center" wrapText="1"/>
    </xf>
    <xf numFmtId="0" fontId="17" fillId="0" borderId="42" xfId="3" applyFont="1" applyBorder="1" applyAlignment="1">
      <alignment horizontal="center" vertical="center" wrapText="1"/>
    </xf>
    <xf numFmtId="0" fontId="17" fillId="0" borderId="52" xfId="3" applyFont="1" applyBorder="1" applyAlignment="1">
      <alignment horizontal="center" vertical="center" wrapText="1"/>
    </xf>
    <xf numFmtId="0" fontId="7" fillId="0" borderId="0" xfId="8" applyFont="1" applyAlignment="1">
      <alignment vertical="center" wrapText="1"/>
    </xf>
    <xf numFmtId="0" fontId="7" fillId="0" borderId="38" xfId="3" quotePrefix="1" applyFont="1" applyBorder="1" applyAlignment="1">
      <alignment horizontal="center" vertical="top"/>
    </xf>
    <xf numFmtId="0" fontId="7" fillId="0" borderId="15" xfId="0" applyFont="1" applyBorder="1" applyAlignment="1">
      <alignment vertical="center" wrapText="1"/>
    </xf>
    <xf numFmtId="0" fontId="7" fillId="0" borderId="37" xfId="0" applyFont="1" applyBorder="1" applyAlignment="1">
      <alignment vertical="center" wrapText="1"/>
    </xf>
    <xf numFmtId="0" fontId="7" fillId="0" borderId="12" xfId="0" applyFont="1" applyBorder="1" applyAlignment="1">
      <alignment vertical="center" wrapText="1"/>
    </xf>
    <xf numFmtId="0" fontId="7" fillId="0" borderId="12" xfId="0" applyFont="1" applyBorder="1" applyAlignment="1">
      <alignment vertical="top" wrapText="1"/>
    </xf>
    <xf numFmtId="0" fontId="7" fillId="0" borderId="12" xfId="0" applyFont="1" applyBorder="1">
      <alignment vertical="center"/>
    </xf>
    <xf numFmtId="0" fontId="7" fillId="0" borderId="29" xfId="0" applyFont="1" applyBorder="1">
      <alignment vertical="center"/>
    </xf>
    <xf numFmtId="0" fontId="7" fillId="0" borderId="17" xfId="3" applyFont="1" applyBorder="1">
      <alignment vertical="center"/>
    </xf>
    <xf numFmtId="0" fontId="7" fillId="0" borderId="18" xfId="3" applyFont="1" applyBorder="1">
      <alignment vertical="center"/>
    </xf>
    <xf numFmtId="0" fontId="7" fillId="0" borderId="38" xfId="3" applyFont="1" applyBorder="1" applyAlignment="1">
      <alignment horizontal="center" vertical="center"/>
    </xf>
    <xf numFmtId="0" fontId="7" fillId="0" borderId="12" xfId="3" applyFont="1" applyBorder="1" applyAlignment="1">
      <alignment horizontal="center" vertical="center" wrapText="1"/>
    </xf>
    <xf numFmtId="0" fontId="13" fillId="0" borderId="10" xfId="3" applyFont="1" applyBorder="1" applyAlignment="1">
      <alignment horizontal="center" vertical="center" wrapText="1"/>
    </xf>
    <xf numFmtId="0" fontId="7" fillId="0" borderId="0" xfId="8" applyFont="1">
      <alignment vertical="center"/>
    </xf>
    <xf numFmtId="0" fontId="7" fillId="0" borderId="0" xfId="3" applyFont="1" applyAlignment="1">
      <alignment horizontal="right" vertical="top"/>
    </xf>
    <xf numFmtId="0" fontId="19" fillId="13" borderId="9" xfId="3" applyFont="1" applyFill="1" applyBorder="1" applyAlignment="1" applyProtection="1">
      <protection locked="0"/>
    </xf>
    <xf numFmtId="0" fontId="19" fillId="13" borderId="10" xfId="3" applyFont="1" applyFill="1" applyBorder="1" applyAlignment="1" applyProtection="1">
      <protection locked="0"/>
    </xf>
    <xf numFmtId="0" fontId="19" fillId="13" borderId="22" xfId="3" applyFont="1" applyFill="1" applyBorder="1" applyAlignment="1" applyProtection="1">
      <protection locked="0"/>
    </xf>
    <xf numFmtId="0" fontId="7" fillId="0" borderId="38" xfId="3" quotePrefix="1" applyFont="1" applyBorder="1" applyAlignment="1" applyProtection="1">
      <alignment horizontal="center" vertical="top"/>
      <protection locked="0"/>
    </xf>
    <xf numFmtId="0" fontId="7" fillId="0" borderId="53" xfId="3" quotePrefix="1" applyFont="1" applyBorder="1" applyAlignment="1" applyProtection="1">
      <alignment horizontal="center" vertical="top"/>
      <protection locked="0"/>
    </xf>
    <xf numFmtId="0" fontId="17" fillId="0" borderId="0" xfId="8" applyFont="1">
      <alignment vertical="center"/>
    </xf>
    <xf numFmtId="0" fontId="12" fillId="0" borderId="0" xfId="8" applyFont="1">
      <alignment vertical="center"/>
    </xf>
    <xf numFmtId="0" fontId="7" fillId="0" borderId="50" xfId="8" applyFont="1" applyBorder="1">
      <alignment vertical="center"/>
    </xf>
    <xf numFmtId="0" fontId="7" fillId="0" borderId="12" xfId="8" applyFont="1" applyBorder="1">
      <alignment vertical="center"/>
    </xf>
    <xf numFmtId="0" fontId="7" fillId="0" borderId="25" xfId="8" applyFont="1" applyBorder="1">
      <alignment vertical="center"/>
    </xf>
    <xf numFmtId="0" fontId="7" fillId="0" borderId="0" xfId="8" applyFont="1" applyAlignment="1">
      <alignment horizontal="center" vertical="center" wrapText="1"/>
    </xf>
    <xf numFmtId="0" fontId="17" fillId="0" borderId="4" xfId="8" applyFont="1" applyBorder="1" applyAlignment="1">
      <alignment horizontal="center" vertical="center" wrapText="1"/>
    </xf>
    <xf numFmtId="0" fontId="17" fillId="0" borderId="5" xfId="8" applyFont="1" applyBorder="1" applyAlignment="1">
      <alignment horizontal="center" vertical="center" wrapText="1"/>
    </xf>
    <xf numFmtId="0" fontId="17" fillId="0" borderId="42" xfId="8" applyFont="1" applyBorder="1" applyAlignment="1">
      <alignment horizontal="center" vertical="center" wrapText="1"/>
    </xf>
    <xf numFmtId="0" fontId="17" fillId="0" borderId="52" xfId="8" applyFont="1" applyBorder="1" applyAlignment="1">
      <alignment horizontal="center" vertical="center" wrapText="1"/>
    </xf>
    <xf numFmtId="0" fontId="7" fillId="0" borderId="38" xfId="8" quotePrefix="1" applyFont="1" applyBorder="1" applyAlignment="1">
      <alignment horizontal="center" vertical="top"/>
    </xf>
    <xf numFmtId="0" fontId="7" fillId="0" borderId="37" xfId="8" applyFont="1" applyBorder="1" applyAlignment="1">
      <alignment vertical="center" wrapText="1"/>
    </xf>
    <xf numFmtId="0" fontId="7" fillId="0" borderId="12" xfId="8" applyFont="1" applyBorder="1" applyAlignment="1">
      <alignment vertical="center" wrapText="1"/>
    </xf>
    <xf numFmtId="0" fontId="7" fillId="0" borderId="12" xfId="8" applyFont="1" applyBorder="1" applyAlignment="1">
      <alignment vertical="top" wrapText="1"/>
    </xf>
    <xf numFmtId="0" fontId="7" fillId="0" borderId="12" xfId="8" applyFont="1" applyBorder="1" applyAlignment="1">
      <alignment horizontal="left" vertical="center" wrapText="1"/>
    </xf>
    <xf numFmtId="0" fontId="7" fillId="0" borderId="5" xfId="8" applyFont="1" applyBorder="1" applyAlignment="1">
      <alignment vertical="center" wrapText="1"/>
    </xf>
    <xf numFmtId="0" fontId="7" fillId="0" borderId="29" xfId="8" applyFont="1" applyBorder="1" applyAlignment="1">
      <alignment vertical="center" wrapText="1"/>
    </xf>
    <xf numFmtId="0" fontId="7" fillId="0" borderId="17" xfId="8" applyFont="1" applyBorder="1">
      <alignment vertical="center"/>
    </xf>
    <xf numFmtId="0" fontId="7" fillId="0" borderId="18" xfId="8" applyFont="1" applyBorder="1">
      <alignment vertical="center"/>
    </xf>
    <xf numFmtId="0" fontId="7" fillId="0" borderId="38" xfId="8" applyFont="1" applyBorder="1" applyAlignment="1">
      <alignment horizontal="center" vertical="center"/>
    </xf>
    <xf numFmtId="0" fontId="7" fillId="0" borderId="12" xfId="8" applyFont="1" applyBorder="1" applyAlignment="1">
      <alignment horizontal="center" vertical="center" wrapText="1"/>
    </xf>
    <xf numFmtId="0" fontId="7" fillId="0" borderId="0" xfId="8" applyFont="1" applyAlignment="1">
      <alignment horizontal="right" vertical="top"/>
    </xf>
    <xf numFmtId="0" fontId="30" fillId="0" borderId="0" xfId="8" applyFont="1">
      <alignment vertical="center"/>
    </xf>
    <xf numFmtId="0" fontId="19" fillId="3" borderId="12" xfId="3" applyFont="1" applyFill="1" applyBorder="1" applyAlignment="1" applyProtection="1">
      <alignment horizontal="center" vertical="center"/>
      <protection locked="0"/>
    </xf>
    <xf numFmtId="0" fontId="19" fillId="3" borderId="12" xfId="3" applyFont="1" applyFill="1" applyBorder="1" applyAlignment="1" applyProtection="1">
      <alignment horizontal="center"/>
      <protection locked="0"/>
    </xf>
    <xf numFmtId="0" fontId="19" fillId="3" borderId="12" xfId="8" applyFont="1" applyFill="1" applyBorder="1" applyAlignment="1" applyProtection="1">
      <alignment horizontal="center" vertical="center"/>
      <protection locked="0"/>
    </xf>
    <xf numFmtId="0" fontId="19" fillId="13" borderId="9" xfId="8" applyFont="1" applyFill="1" applyBorder="1" applyAlignment="1" applyProtection="1">
      <protection locked="0"/>
    </xf>
    <xf numFmtId="0" fontId="19" fillId="13" borderId="1" xfId="8" applyFont="1" applyFill="1" applyBorder="1" applyAlignment="1" applyProtection="1">
      <protection locked="0"/>
    </xf>
    <xf numFmtId="0" fontId="19" fillId="13" borderId="6" xfId="8" applyFont="1" applyFill="1" applyBorder="1" applyAlignment="1" applyProtection="1">
      <protection locked="0"/>
    </xf>
    <xf numFmtId="0" fontId="7" fillId="0" borderId="38" xfId="8" quotePrefix="1" applyFont="1" applyBorder="1" applyAlignment="1" applyProtection="1">
      <alignment horizontal="center" vertical="top"/>
      <protection locked="0"/>
    </xf>
    <xf numFmtId="0" fontId="7" fillId="0" borderId="53" xfId="8" quotePrefix="1" applyFont="1" applyBorder="1" applyAlignment="1" applyProtection="1">
      <alignment horizontal="center" vertical="top"/>
      <protection locked="0"/>
    </xf>
    <xf numFmtId="0" fontId="22" fillId="13" borderId="0" xfId="0" applyFont="1" applyFill="1" applyAlignment="1">
      <alignment horizontal="left" vertical="center" shrinkToFit="1"/>
    </xf>
    <xf numFmtId="49" fontId="22" fillId="13" borderId="0" xfId="0" applyNumberFormat="1" applyFont="1" applyFill="1" applyAlignment="1">
      <alignment horizontal="left" vertical="center" shrinkToFit="1"/>
    </xf>
    <xf numFmtId="0" fontId="35" fillId="0" borderId="0" xfId="0" applyFont="1" applyAlignment="1">
      <alignment horizontal="left" vertical="center"/>
    </xf>
    <xf numFmtId="0" fontId="35" fillId="0" borderId="0" xfId="0" applyFont="1" applyAlignment="1">
      <alignment horizontal="left" vertical="top" wrapText="1"/>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0" borderId="60" xfId="0" applyBorder="1">
      <alignment vertical="center"/>
    </xf>
    <xf numFmtId="0" fontId="0" fillId="0" borderId="61" xfId="0" applyBorder="1">
      <alignment vertical="center"/>
    </xf>
    <xf numFmtId="176" fontId="0" fillId="0" borderId="60" xfId="0" applyNumberFormat="1" applyBorder="1">
      <alignment vertical="center"/>
    </xf>
    <xf numFmtId="0" fontId="0" fillId="0" borderId="62" xfId="0" applyBorder="1">
      <alignment vertical="center"/>
    </xf>
    <xf numFmtId="0" fontId="0" fillId="0" borderId="63" xfId="0" applyBorder="1">
      <alignment vertical="center"/>
    </xf>
    <xf numFmtId="0" fontId="0" fillId="0" borderId="0" xfId="0" quotePrefix="1">
      <alignment vertical="center"/>
    </xf>
    <xf numFmtId="0" fontId="35" fillId="0" borderId="61" xfId="0" applyFont="1" applyBorder="1" applyAlignment="1">
      <alignment horizontal="left" vertical="top" wrapText="1"/>
    </xf>
    <xf numFmtId="0" fontId="35" fillId="0" borderId="67" xfId="0" applyFont="1" applyBorder="1" applyAlignment="1">
      <alignment horizontal="left" vertical="top" wrapText="1"/>
    </xf>
    <xf numFmtId="0" fontId="35" fillId="0" borderId="68" xfId="0" applyFont="1" applyBorder="1" applyAlignment="1">
      <alignment horizontal="left" vertical="top" wrapText="1"/>
    </xf>
    <xf numFmtId="0" fontId="7" fillId="0" borderId="11" xfId="0" applyFont="1" applyBorder="1">
      <alignment vertical="center"/>
    </xf>
    <xf numFmtId="0" fontId="8" fillId="3" borderId="12" xfId="0" applyFont="1" applyFill="1" applyBorder="1" applyAlignment="1" applyProtection="1">
      <alignment horizontal="center" vertical="center"/>
      <protection locked="0"/>
    </xf>
    <xf numFmtId="0" fontId="7" fillId="13" borderId="12" xfId="3" applyFont="1" applyFill="1" applyBorder="1" applyAlignment="1" applyProtection="1">
      <alignment vertical="center" wrapText="1"/>
      <protection locked="0"/>
    </xf>
    <xf numFmtId="0" fontId="7" fillId="0" borderId="12" xfId="3" applyFont="1" applyBorder="1" applyAlignment="1">
      <alignment vertical="center" wrapText="1"/>
    </xf>
    <xf numFmtId="0" fontId="7" fillId="0" borderId="70" xfId="3" applyFont="1" applyBorder="1" applyAlignment="1">
      <alignment vertical="center" wrapText="1"/>
    </xf>
    <xf numFmtId="0" fontId="7" fillId="0" borderId="69" xfId="3" applyFont="1" applyBorder="1" applyAlignment="1">
      <alignment vertical="center" wrapText="1"/>
    </xf>
    <xf numFmtId="0" fontId="0" fillId="0" borderId="56" xfId="0" quotePrefix="1" applyBorder="1">
      <alignment vertical="center"/>
    </xf>
    <xf numFmtId="0" fontId="18" fillId="0" borderId="0" xfId="0" applyFont="1">
      <alignment vertical="center"/>
    </xf>
    <xf numFmtId="181" fontId="36" fillId="0" borderId="0" xfId="0" applyNumberFormat="1" applyFont="1">
      <alignment vertical="center"/>
    </xf>
    <xf numFmtId="0" fontId="36" fillId="0" borderId="0" xfId="0" applyFont="1">
      <alignment vertical="center"/>
    </xf>
    <xf numFmtId="176" fontId="16" fillId="11" borderId="6" xfId="7" applyNumberFormat="1" applyFont="1" applyFill="1" applyBorder="1" applyAlignment="1">
      <alignment horizontal="center" vertical="center"/>
    </xf>
    <xf numFmtId="176" fontId="16" fillId="11" borderId="7" xfId="7" applyNumberFormat="1" applyFont="1" applyFill="1" applyBorder="1" applyAlignment="1">
      <alignment horizontal="center" vertical="center"/>
    </xf>
    <xf numFmtId="176" fontId="16" fillId="11" borderId="8" xfId="7" applyNumberFormat="1" applyFont="1" applyFill="1" applyBorder="1" applyAlignment="1">
      <alignment horizontal="center" vertical="center"/>
    </xf>
    <xf numFmtId="176" fontId="15" fillId="11" borderId="39" xfId="7" applyNumberFormat="1" applyFont="1" applyFill="1" applyBorder="1" applyAlignment="1">
      <alignment horizontal="center" vertical="top" textRotation="255" wrapText="1"/>
    </xf>
    <xf numFmtId="176" fontId="15" fillId="11" borderId="41" xfId="7" applyNumberFormat="1" applyFont="1" applyFill="1" applyBorder="1" applyAlignment="1">
      <alignment horizontal="center" vertical="top" textRotation="255"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10" borderId="9" xfId="0" applyFont="1" applyFill="1" applyBorder="1" applyAlignment="1">
      <alignment horizontal="center" vertical="center"/>
    </xf>
    <xf numFmtId="0" fontId="13" fillId="10" borderId="10" xfId="0" applyFont="1" applyFill="1" applyBorder="1" applyAlignment="1">
      <alignment horizontal="center" vertical="center"/>
    </xf>
    <xf numFmtId="0" fontId="13" fillId="10" borderId="11" xfId="0" applyFont="1" applyFill="1" applyBorder="1" applyAlignment="1">
      <alignment horizontal="center" vertical="center"/>
    </xf>
    <xf numFmtId="176" fontId="13" fillId="11" borderId="40" xfId="7" applyNumberFormat="1" applyFont="1" applyFill="1" applyBorder="1" applyAlignment="1">
      <alignment horizontal="center" vertical="top" textRotation="255" wrapText="1"/>
    </xf>
    <xf numFmtId="176" fontId="13" fillId="11" borderId="41" xfId="0" applyNumberFormat="1" applyFont="1" applyFill="1" applyBorder="1" applyAlignment="1">
      <alignment horizontal="center" vertical="top" textRotation="255"/>
    </xf>
    <xf numFmtId="0" fontId="13" fillId="11" borderId="40" xfId="7" applyFont="1" applyFill="1" applyBorder="1" applyAlignment="1">
      <alignment horizontal="center" vertical="top" textRotation="255"/>
    </xf>
    <xf numFmtId="0" fontId="13" fillId="11" borderId="41" xfId="0" applyFont="1" applyFill="1" applyBorder="1" applyAlignment="1">
      <alignment horizontal="center" vertical="top" textRotation="255"/>
    </xf>
    <xf numFmtId="0" fontId="13" fillId="10" borderId="39" xfId="7" applyFont="1" applyFill="1" applyBorder="1" applyAlignment="1">
      <alignment horizontal="center" vertical="top" textRotation="255"/>
    </xf>
    <xf numFmtId="0" fontId="13" fillId="10" borderId="41" xfId="0" applyFont="1" applyFill="1" applyBorder="1" applyAlignment="1">
      <alignment horizontal="center" vertical="top" textRotation="255"/>
    </xf>
    <xf numFmtId="0" fontId="13" fillId="6" borderId="9" xfId="7" applyFont="1" applyFill="1" applyBorder="1" applyAlignment="1">
      <alignment horizontal="center" vertical="center"/>
    </xf>
    <xf numFmtId="0" fontId="13" fillId="6" borderId="10" xfId="7" applyFont="1" applyFill="1" applyBorder="1" applyAlignment="1">
      <alignment horizontal="center" vertical="center"/>
    </xf>
    <xf numFmtId="0" fontId="13" fillId="6" borderId="11" xfId="7" applyFont="1" applyFill="1" applyBorder="1" applyAlignment="1">
      <alignment horizontal="center" vertical="center"/>
    </xf>
    <xf numFmtId="0" fontId="13" fillId="5" borderId="9" xfId="7" applyFont="1" applyFill="1" applyBorder="1" applyAlignment="1">
      <alignment horizontal="center" vertical="center"/>
    </xf>
    <xf numFmtId="0" fontId="13" fillId="5" borderId="10" xfId="7" applyFont="1" applyFill="1" applyBorder="1" applyAlignment="1">
      <alignment horizontal="center" vertical="center"/>
    </xf>
    <xf numFmtId="0" fontId="13" fillId="5" borderId="11" xfId="7" applyFont="1" applyFill="1" applyBorder="1" applyAlignment="1">
      <alignment horizontal="center" vertical="center"/>
    </xf>
    <xf numFmtId="0" fontId="13" fillId="7" borderId="9" xfId="0" applyFont="1" applyFill="1" applyBorder="1" applyAlignment="1">
      <alignment horizontal="center" vertical="center"/>
    </xf>
    <xf numFmtId="0" fontId="13" fillId="7" borderId="10" xfId="0" applyFont="1" applyFill="1" applyBorder="1" applyAlignment="1">
      <alignment horizontal="center" vertical="center"/>
    </xf>
    <xf numFmtId="0" fontId="13" fillId="7" borderId="11" xfId="0" applyFont="1" applyFill="1" applyBorder="1" applyAlignment="1">
      <alignment horizontal="center" vertical="center"/>
    </xf>
    <xf numFmtId="0" fontId="13" fillId="5" borderId="39" xfId="7" applyFont="1" applyFill="1" applyBorder="1" applyAlignment="1">
      <alignment horizontal="center" vertical="top" textRotation="255"/>
    </xf>
    <xf numFmtId="0" fontId="13" fillId="5" borderId="41" xfId="7" applyFont="1" applyFill="1" applyBorder="1" applyAlignment="1">
      <alignment horizontal="center" vertical="top" textRotation="255"/>
    </xf>
    <xf numFmtId="0" fontId="13" fillId="5" borderId="41" xfId="0" applyFont="1" applyFill="1" applyBorder="1" applyAlignment="1">
      <alignment horizontal="center" vertical="top" textRotation="255"/>
    </xf>
    <xf numFmtId="0" fontId="13" fillId="6" borderId="39" xfId="7" applyFont="1" applyFill="1" applyBorder="1" applyAlignment="1">
      <alignment horizontal="center" vertical="top" textRotation="255"/>
    </xf>
    <xf numFmtId="0" fontId="13" fillId="6" borderId="41" xfId="0" applyFont="1" applyFill="1" applyBorder="1" applyAlignment="1">
      <alignment horizontal="center" vertical="top" textRotation="255"/>
    </xf>
    <xf numFmtId="0" fontId="13" fillId="6" borderId="41" xfId="7" applyFont="1" applyFill="1" applyBorder="1" applyAlignment="1">
      <alignment horizontal="center" vertical="top" textRotation="255"/>
    </xf>
    <xf numFmtId="176" fontId="13" fillId="8" borderId="12" xfId="0" applyNumberFormat="1" applyFont="1" applyFill="1" applyBorder="1" applyAlignment="1">
      <alignment horizontal="center" vertical="center"/>
    </xf>
    <xf numFmtId="0" fontId="13" fillId="8" borderId="12" xfId="0" applyFont="1" applyFill="1" applyBorder="1" applyAlignment="1">
      <alignment horizontal="center" vertical="center"/>
    </xf>
    <xf numFmtId="0" fontId="13" fillId="12" borderId="9" xfId="0" applyFont="1" applyFill="1" applyBorder="1" applyAlignment="1">
      <alignment horizontal="center" vertical="center"/>
    </xf>
    <xf numFmtId="0" fontId="13" fillId="12" borderId="10" xfId="0" applyFont="1" applyFill="1" applyBorder="1" applyAlignment="1">
      <alignment horizontal="center" vertical="center"/>
    </xf>
    <xf numFmtId="0" fontId="13" fillId="12" borderId="11" xfId="0" applyFont="1" applyFill="1" applyBorder="1" applyAlignment="1">
      <alignment horizontal="center" vertical="center"/>
    </xf>
    <xf numFmtId="176" fontId="13" fillId="4" borderId="9" xfId="7" applyNumberFormat="1" applyFont="1" applyFill="1" applyBorder="1" applyAlignment="1">
      <alignment horizontal="center" vertical="center"/>
    </xf>
    <xf numFmtId="176" fontId="13" fillId="4" borderId="10" xfId="7" applyNumberFormat="1" applyFont="1" applyFill="1" applyBorder="1" applyAlignment="1">
      <alignment horizontal="center" vertical="center"/>
    </xf>
    <xf numFmtId="176" fontId="13" fillId="4" borderId="11" xfId="7" applyNumberFormat="1" applyFont="1" applyFill="1" applyBorder="1" applyAlignment="1">
      <alignment horizontal="center" vertical="center"/>
    </xf>
    <xf numFmtId="0" fontId="13" fillId="0" borderId="12" xfId="0" applyFont="1" applyBorder="1" applyAlignment="1">
      <alignment horizontal="center" vertical="center" wrapText="1"/>
    </xf>
    <xf numFmtId="0" fontId="13" fillId="0" borderId="12" xfId="0" applyFont="1" applyBorder="1" applyAlignment="1">
      <alignment horizontal="center" vertical="center"/>
    </xf>
    <xf numFmtId="0" fontId="13" fillId="0" borderId="9" xfId="7" applyFont="1" applyBorder="1" applyAlignment="1">
      <alignment horizontal="center" vertical="center"/>
    </xf>
    <xf numFmtId="0" fontId="13" fillId="0" borderId="11" xfId="7" applyFont="1" applyBorder="1" applyAlignment="1">
      <alignment horizontal="center" vertical="center"/>
    </xf>
    <xf numFmtId="176" fontId="13" fillId="8" borderId="39" xfId="7" applyNumberFormat="1" applyFont="1" applyFill="1" applyBorder="1" applyAlignment="1">
      <alignment horizontal="center" vertical="top" textRotation="255"/>
    </xf>
    <xf numFmtId="176" fontId="13" fillId="8" borderId="41" xfId="7" applyNumberFormat="1" applyFont="1" applyFill="1" applyBorder="1" applyAlignment="1">
      <alignment horizontal="center" vertical="top" textRotation="255"/>
    </xf>
    <xf numFmtId="176" fontId="13" fillId="4" borderId="9" xfId="0" applyNumberFormat="1" applyFont="1" applyFill="1" applyBorder="1" applyAlignment="1">
      <alignment horizontal="center" vertical="center"/>
    </xf>
    <xf numFmtId="176" fontId="13" fillId="4" borderId="10" xfId="0" applyNumberFormat="1" applyFont="1" applyFill="1" applyBorder="1" applyAlignment="1">
      <alignment horizontal="center" vertical="center"/>
    </xf>
    <xf numFmtId="176" fontId="13" fillId="4" borderId="11" xfId="0" applyNumberFormat="1" applyFont="1" applyFill="1" applyBorder="1" applyAlignment="1">
      <alignment horizontal="center" vertical="center"/>
    </xf>
    <xf numFmtId="0" fontId="13" fillId="11" borderId="12" xfId="7" applyFont="1" applyFill="1" applyBorder="1" applyAlignment="1">
      <alignment horizontal="center" vertical="top" textRotation="255"/>
    </xf>
    <xf numFmtId="0" fontId="13" fillId="0" borderId="9" xfId="0" applyFont="1" applyBorder="1" applyAlignment="1">
      <alignment horizontal="center" vertical="center"/>
    </xf>
    <xf numFmtId="0" fontId="13" fillId="7" borderId="39" xfId="7" applyFont="1" applyFill="1" applyBorder="1" applyAlignment="1">
      <alignment horizontal="center" vertical="top" textRotation="255"/>
    </xf>
    <xf numFmtId="0" fontId="13" fillId="7" borderId="41" xfId="0" applyFont="1" applyFill="1" applyBorder="1" applyAlignment="1">
      <alignment horizontal="center" vertical="top" textRotation="255"/>
    </xf>
    <xf numFmtId="0" fontId="13" fillId="0" borderId="39" xfId="7" applyFont="1" applyBorder="1" applyAlignment="1">
      <alignment horizontal="center" vertical="top" textRotation="255"/>
    </xf>
    <xf numFmtId="0" fontId="13" fillId="0" borderId="41" xfId="0" applyFont="1" applyBorder="1" applyAlignment="1">
      <alignment horizontal="center" vertical="top" textRotation="255"/>
    </xf>
    <xf numFmtId="0" fontId="13" fillId="0" borderId="46" xfId="7" applyFont="1" applyBorder="1" applyAlignment="1">
      <alignment horizontal="center" vertical="top" textRotation="255"/>
    </xf>
    <xf numFmtId="0" fontId="13" fillId="0" borderId="48" xfId="0" applyFont="1" applyBorder="1" applyAlignment="1">
      <alignment horizontal="center" vertical="top" textRotation="255"/>
    </xf>
    <xf numFmtId="0" fontId="13" fillId="0" borderId="47" xfId="0" applyFont="1" applyBorder="1" applyAlignment="1">
      <alignment horizontal="center" vertical="top" textRotation="255"/>
    </xf>
    <xf numFmtId="0" fontId="13" fillId="0" borderId="49" xfId="0" applyFont="1" applyBorder="1" applyAlignment="1">
      <alignment horizontal="center" vertical="top" textRotation="255"/>
    </xf>
    <xf numFmtId="176" fontId="0" fillId="0" borderId="9" xfId="0" applyNumberFormat="1" applyBorder="1">
      <alignment vertical="center"/>
    </xf>
    <xf numFmtId="176" fontId="0" fillId="0" borderId="10" xfId="0" applyNumberFormat="1" applyBorder="1">
      <alignment vertical="center"/>
    </xf>
    <xf numFmtId="176" fontId="0" fillId="0" borderId="11" xfId="0" applyNumberFormat="1" applyBorder="1">
      <alignment vertical="center"/>
    </xf>
    <xf numFmtId="181" fontId="0" fillId="0" borderId="2" xfId="0" applyNumberFormat="1" applyBorder="1">
      <alignment vertical="center"/>
    </xf>
    <xf numFmtId="0" fontId="35" fillId="0" borderId="64" xfId="0" applyFont="1" applyBorder="1" applyAlignment="1">
      <alignment horizontal="left" vertical="top" wrapText="1"/>
    </xf>
    <xf numFmtId="0" fontId="35" fillId="0" borderId="55" xfId="0" applyFont="1" applyBorder="1" applyAlignment="1">
      <alignment horizontal="left" vertical="top" wrapText="1"/>
    </xf>
    <xf numFmtId="0" fontId="35" fillId="0" borderId="65" xfId="0" applyFont="1" applyBorder="1" applyAlignment="1">
      <alignment horizontal="left" vertical="top" wrapText="1"/>
    </xf>
    <xf numFmtId="0" fontId="35" fillId="0" borderId="60" xfId="0" applyFont="1" applyBorder="1" applyAlignment="1">
      <alignment horizontal="left" vertical="top" wrapText="1"/>
    </xf>
    <xf numFmtId="0" fontId="35" fillId="0" borderId="0" xfId="0" applyFont="1" applyAlignment="1">
      <alignment horizontal="left" vertical="top" wrapText="1"/>
    </xf>
    <xf numFmtId="0" fontId="35" fillId="0" borderId="61" xfId="0" applyFont="1" applyBorder="1" applyAlignment="1">
      <alignment horizontal="left" vertical="top" wrapText="1"/>
    </xf>
    <xf numFmtId="0" fontId="35" fillId="0" borderId="66" xfId="0" applyFont="1" applyBorder="1" applyAlignment="1">
      <alignment horizontal="left" vertical="top" wrapText="1"/>
    </xf>
    <xf numFmtId="0" fontId="35" fillId="0" borderId="67" xfId="0" applyFont="1" applyBorder="1" applyAlignment="1">
      <alignment horizontal="left" vertical="top" wrapText="1"/>
    </xf>
    <xf numFmtId="0" fontId="35" fillId="0" borderId="68" xfId="0" applyFont="1" applyBorder="1" applyAlignment="1">
      <alignment horizontal="left" vertical="top" wrapText="1"/>
    </xf>
    <xf numFmtId="0" fontId="0" fillId="0" borderId="0" xfId="0" applyAlignment="1">
      <alignment horizontal="left" vertical="top" wrapText="1"/>
    </xf>
    <xf numFmtId="0" fontId="0" fillId="0" borderId="0" xfId="0" applyAlignment="1">
      <alignment vertical="center" textRotation="255"/>
    </xf>
    <xf numFmtId="0" fontId="0" fillId="0" borderId="0" xfId="0">
      <alignment vertical="center"/>
    </xf>
    <xf numFmtId="0" fontId="22" fillId="13" borderId="0" xfId="0" applyFont="1" applyFill="1" applyProtection="1">
      <alignment vertical="center"/>
      <protection locked="0"/>
    </xf>
    <xf numFmtId="0" fontId="22" fillId="13" borderId="0" xfId="0" applyFont="1" applyFill="1" applyAlignment="1" applyProtection="1">
      <alignment horizontal="left" vertical="center" shrinkToFit="1"/>
      <protection locked="0"/>
    </xf>
    <xf numFmtId="0" fontId="9" fillId="0" borderId="0" xfId="0" applyFont="1" applyAlignment="1">
      <alignment horizontal="right" vertical="center"/>
    </xf>
    <xf numFmtId="0" fontId="0" fillId="0" borderId="0" xfId="0" applyAlignment="1">
      <alignment vertical="top" wrapText="1"/>
    </xf>
    <xf numFmtId="0" fontId="23"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vertical="top" wrapText="1"/>
    </xf>
    <xf numFmtId="0" fontId="22" fillId="0" borderId="0" xfId="0" applyFont="1">
      <alignment vertical="center"/>
    </xf>
    <xf numFmtId="0" fontId="22" fillId="13" borderId="0" xfId="0" applyFont="1" applyFill="1" applyAlignment="1" applyProtection="1">
      <alignment horizontal="right" vertical="center"/>
      <protection locked="0"/>
    </xf>
    <xf numFmtId="49" fontId="22" fillId="13" borderId="7" xfId="0" applyNumberFormat="1" applyFont="1" applyFill="1" applyBorder="1" applyAlignment="1" applyProtection="1">
      <alignment horizontal="left" vertical="center" shrinkToFit="1"/>
      <protection locked="0"/>
    </xf>
    <xf numFmtId="0" fontId="22" fillId="13" borderId="0" xfId="0" applyFont="1" applyFill="1" applyAlignment="1" applyProtection="1">
      <alignment horizontal="left" shrinkToFit="1"/>
      <protection locked="0"/>
    </xf>
    <xf numFmtId="0" fontId="22" fillId="13" borderId="7" xfId="0" applyFont="1" applyFill="1" applyBorder="1" applyAlignment="1" applyProtection="1">
      <alignment horizontal="left" shrinkToFit="1"/>
      <protection locked="0"/>
    </xf>
    <xf numFmtId="0" fontId="22" fillId="0" borderId="10" xfId="0" applyFont="1" applyBorder="1">
      <alignment vertical="center"/>
    </xf>
    <xf numFmtId="0" fontId="22" fillId="13" borderId="10" xfId="0" applyFont="1" applyFill="1" applyBorder="1" applyAlignment="1" applyProtection="1">
      <alignment horizontal="left" shrinkToFit="1"/>
      <protection locked="0"/>
    </xf>
    <xf numFmtId="0" fontId="9" fillId="0" borderId="0" xfId="0" applyFont="1" applyAlignment="1">
      <alignment horizontal="center" vertical="center"/>
    </xf>
    <xf numFmtId="0" fontId="32" fillId="0" borderId="4" xfId="0" applyFont="1" applyBorder="1" applyAlignment="1">
      <alignment horizontal="center" vertical="center" wrapText="1"/>
    </xf>
    <xf numFmtId="0" fontId="32" fillId="0" borderId="0" xfId="0" applyFont="1" applyAlignment="1">
      <alignment horizontal="center" vertical="center" wrapText="1"/>
    </xf>
    <xf numFmtId="0" fontId="32" fillId="0" borderId="5" xfId="0" applyFont="1" applyBorder="1" applyAlignment="1">
      <alignment horizontal="center" vertical="center" wrapText="1"/>
    </xf>
    <xf numFmtId="176" fontId="33" fillId="0" borderId="9" xfId="0" applyNumberFormat="1" applyFont="1" applyBorder="1" applyAlignment="1">
      <alignment horizontal="center" vertical="center"/>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33" fillId="0" borderId="9" xfId="0" applyFont="1" applyBorder="1" applyAlignment="1">
      <alignment horizontal="center" vertical="center"/>
    </xf>
    <xf numFmtId="0" fontId="34" fillId="0" borderId="9" xfId="0" applyFont="1" applyBorder="1" applyAlignment="1">
      <alignment horizontal="center" vertical="center" wrapText="1"/>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9" xfId="0" applyFont="1" applyBorder="1" applyAlignment="1">
      <alignment horizontal="center" vertical="center"/>
    </xf>
    <xf numFmtId="0" fontId="22" fillId="13" borderId="0" xfId="0" applyFont="1" applyFill="1" applyAlignment="1" applyProtection="1">
      <alignment horizontal="right" vertical="center" shrinkToFit="1"/>
      <protection locked="0"/>
    </xf>
    <xf numFmtId="180" fontId="22" fillId="13" borderId="0" xfId="9" applyNumberFormat="1" applyFont="1" applyFill="1" applyBorder="1" applyAlignment="1" applyProtection="1">
      <alignment horizontal="right" vertical="center" shrinkToFit="1"/>
      <protection locked="0"/>
    </xf>
    <xf numFmtId="176" fontId="22" fillId="13" borderId="0" xfId="0" applyNumberFormat="1" applyFont="1" applyFill="1" applyAlignment="1" applyProtection="1">
      <alignment horizontal="center" vertical="center"/>
      <protection locked="0"/>
    </xf>
    <xf numFmtId="0" fontId="22" fillId="13" borderId="0" xfId="0" applyFont="1" applyFill="1" applyAlignment="1" applyProtection="1">
      <alignment horizontal="center" vertical="center" shrinkToFit="1"/>
      <protection locked="0"/>
    </xf>
    <xf numFmtId="49" fontId="22" fillId="13" borderId="0" xfId="0" applyNumberFormat="1" applyFont="1" applyFill="1" applyAlignment="1" applyProtection="1">
      <alignment horizontal="center" vertical="center" shrinkToFit="1"/>
      <protection locked="0"/>
    </xf>
    <xf numFmtId="176" fontId="2" fillId="13" borderId="0" xfId="0" applyNumberFormat="1" applyFont="1" applyFill="1" applyAlignment="1" applyProtection="1">
      <alignment horizontal="center" vertical="center"/>
      <protection locked="0"/>
    </xf>
    <xf numFmtId="57" fontId="2" fillId="13" borderId="0" xfId="0" applyNumberFormat="1" applyFont="1" applyFill="1" applyAlignment="1" applyProtection="1">
      <alignment horizontal="center" vertical="center"/>
      <protection locked="0"/>
    </xf>
    <xf numFmtId="0" fontId="2" fillId="13" borderId="0" xfId="0" applyFont="1" applyFill="1" applyAlignment="1" applyProtection="1">
      <alignment horizontal="center" vertical="center"/>
      <protection locked="0"/>
    </xf>
    <xf numFmtId="0" fontId="22" fillId="13" borderId="0" xfId="0" applyFont="1" applyFill="1" applyAlignment="1" applyProtection="1">
      <alignment horizontal="left" vertical="center"/>
      <protection locked="0"/>
    </xf>
    <xf numFmtId="0" fontId="22" fillId="3" borderId="0" xfId="0" applyFont="1" applyFill="1" applyAlignment="1" applyProtection="1">
      <alignment horizontal="center" vertical="center"/>
      <protection locked="0"/>
    </xf>
    <xf numFmtId="0" fontId="22" fillId="13" borderId="0" xfId="0" applyFont="1" applyFill="1" applyAlignment="1" applyProtection="1">
      <alignment horizontal="center" vertical="center"/>
      <protection locked="0"/>
    </xf>
    <xf numFmtId="49" fontId="22" fillId="13" borderId="0" xfId="0" applyNumberFormat="1" applyFont="1" applyFill="1" applyAlignment="1" applyProtection="1">
      <alignment horizontal="right" vertical="center"/>
      <protection locked="0"/>
    </xf>
    <xf numFmtId="49" fontId="22" fillId="13" borderId="0" xfId="0" applyNumberFormat="1" applyFont="1" applyFill="1" applyAlignment="1" applyProtection="1">
      <alignment horizontal="left" vertical="center"/>
      <protection locked="0"/>
    </xf>
    <xf numFmtId="0" fontId="22" fillId="0" borderId="0" xfId="0" applyFont="1" applyAlignment="1">
      <alignment horizontal="right" vertical="center"/>
    </xf>
    <xf numFmtId="0" fontId="22" fillId="13" borderId="0" xfId="0" applyFont="1" applyFill="1" applyAlignment="1" applyProtection="1">
      <alignment horizontal="left" vertical="top" wrapText="1"/>
      <protection locked="0"/>
    </xf>
    <xf numFmtId="0" fontId="22" fillId="13" borderId="0" xfId="0" applyFont="1" applyFill="1" applyAlignment="1" applyProtection="1">
      <alignment horizontal="left" vertical="top"/>
      <protection locked="0"/>
    </xf>
    <xf numFmtId="0" fontId="8" fillId="0" borderId="0" xfId="0" applyFont="1" applyAlignment="1">
      <alignment vertical="top" wrapText="1"/>
    </xf>
    <xf numFmtId="0" fontId="22" fillId="13" borderId="1" xfId="0" applyFont="1" applyFill="1" applyBorder="1" applyAlignment="1" applyProtection="1">
      <alignment horizontal="center" vertical="center" wrapText="1"/>
      <protection locked="0"/>
    </xf>
    <xf numFmtId="0" fontId="22" fillId="13" borderId="2" xfId="0" applyFont="1" applyFill="1" applyBorder="1" applyAlignment="1" applyProtection="1">
      <alignment horizontal="center" vertical="center" wrapText="1"/>
      <protection locked="0"/>
    </xf>
    <xf numFmtId="0" fontId="22" fillId="13" borderId="3" xfId="0" applyFont="1" applyFill="1" applyBorder="1" applyAlignment="1" applyProtection="1">
      <alignment horizontal="center" vertical="center" wrapText="1"/>
      <protection locked="0"/>
    </xf>
    <xf numFmtId="0" fontId="22" fillId="13" borderId="4" xfId="0" applyFont="1" applyFill="1" applyBorder="1" applyAlignment="1" applyProtection="1">
      <alignment horizontal="center" vertical="center" wrapText="1"/>
      <protection locked="0"/>
    </xf>
    <xf numFmtId="0" fontId="22" fillId="13" borderId="0" xfId="0" applyFont="1" applyFill="1" applyAlignment="1" applyProtection="1">
      <alignment horizontal="center" vertical="center" wrapText="1"/>
      <protection locked="0"/>
    </xf>
    <xf numFmtId="0" fontId="22" fillId="13" borderId="5" xfId="0" applyFont="1" applyFill="1" applyBorder="1" applyAlignment="1" applyProtection="1">
      <alignment horizontal="center" vertical="center" wrapText="1"/>
      <protection locked="0"/>
    </xf>
    <xf numFmtId="0" fontId="22" fillId="13" borderId="6" xfId="0" applyFont="1" applyFill="1" applyBorder="1" applyAlignment="1" applyProtection="1">
      <alignment horizontal="center" vertical="center" wrapText="1"/>
      <protection locked="0"/>
    </xf>
    <xf numFmtId="0" fontId="22" fillId="13" borderId="7" xfId="0" applyFont="1" applyFill="1" applyBorder="1" applyAlignment="1" applyProtection="1">
      <alignment horizontal="center" vertical="center" wrapText="1"/>
      <protection locked="0"/>
    </xf>
    <xf numFmtId="0" fontId="22" fillId="13" borderId="8"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left" vertical="center" wrapText="1"/>
      <protection locked="0"/>
    </xf>
    <xf numFmtId="0" fontId="22" fillId="13" borderId="2" xfId="0" applyFont="1" applyFill="1" applyBorder="1" applyAlignment="1" applyProtection="1">
      <alignment horizontal="left" vertical="center" wrapText="1"/>
      <protection locked="0"/>
    </xf>
    <xf numFmtId="0" fontId="22" fillId="13" borderId="3" xfId="0" applyFont="1" applyFill="1" applyBorder="1" applyAlignment="1" applyProtection="1">
      <alignment horizontal="left" vertical="center" wrapText="1"/>
      <protection locked="0"/>
    </xf>
    <xf numFmtId="0" fontId="22" fillId="13" borderId="4" xfId="0" applyFont="1" applyFill="1" applyBorder="1" applyAlignment="1" applyProtection="1">
      <alignment horizontal="left" vertical="center" wrapText="1"/>
      <protection locked="0"/>
    </xf>
    <xf numFmtId="0" fontId="22" fillId="13" borderId="0" xfId="0" applyFont="1" applyFill="1" applyAlignment="1" applyProtection="1">
      <alignment horizontal="left" vertical="center" wrapText="1"/>
      <protection locked="0"/>
    </xf>
    <xf numFmtId="0" fontId="22" fillId="13" borderId="5" xfId="0" applyFont="1" applyFill="1" applyBorder="1" applyAlignment="1" applyProtection="1">
      <alignment horizontal="left" vertical="center" wrapText="1"/>
      <protection locked="0"/>
    </xf>
    <xf numFmtId="0" fontId="22" fillId="13" borderId="6" xfId="0" applyFont="1" applyFill="1" applyBorder="1" applyAlignment="1" applyProtection="1">
      <alignment horizontal="left" vertical="center" wrapText="1"/>
      <protection locked="0"/>
    </xf>
    <xf numFmtId="0" fontId="22" fillId="13" borderId="7" xfId="0" applyFont="1" applyFill="1" applyBorder="1" applyAlignment="1" applyProtection="1">
      <alignment horizontal="left" vertical="center" wrapText="1"/>
      <protection locked="0"/>
    </xf>
    <xf numFmtId="0" fontId="22" fillId="13" borderId="8" xfId="0" applyFont="1" applyFill="1" applyBorder="1" applyAlignment="1" applyProtection="1">
      <alignment horizontal="left" vertical="center" wrapText="1"/>
      <protection locked="0"/>
    </xf>
    <xf numFmtId="0" fontId="22" fillId="13" borderId="1" xfId="0" applyFont="1" applyFill="1" applyBorder="1" applyAlignment="1" applyProtection="1">
      <alignment horizontal="left" vertical="top" wrapText="1"/>
      <protection locked="0"/>
    </xf>
    <xf numFmtId="0" fontId="22" fillId="13" borderId="2" xfId="0" applyFont="1" applyFill="1" applyBorder="1" applyAlignment="1" applyProtection="1">
      <alignment horizontal="left" vertical="top" wrapText="1"/>
      <protection locked="0"/>
    </xf>
    <xf numFmtId="0" fontId="22" fillId="13" borderId="3" xfId="0" applyFont="1" applyFill="1" applyBorder="1" applyAlignment="1" applyProtection="1">
      <alignment horizontal="left" vertical="top" wrapText="1"/>
      <protection locked="0"/>
    </xf>
    <xf numFmtId="0" fontId="22" fillId="13" borderId="4" xfId="0" applyFont="1" applyFill="1" applyBorder="1" applyAlignment="1" applyProtection="1">
      <alignment horizontal="left" vertical="top" wrapText="1"/>
      <protection locked="0"/>
    </xf>
    <xf numFmtId="0" fontId="22" fillId="13" borderId="5" xfId="0" applyFont="1" applyFill="1" applyBorder="1" applyAlignment="1" applyProtection="1">
      <alignment horizontal="left" vertical="top" wrapText="1"/>
      <protection locked="0"/>
    </xf>
    <xf numFmtId="0" fontId="22" fillId="13" borderId="6" xfId="0" applyFont="1" applyFill="1" applyBorder="1" applyAlignment="1" applyProtection="1">
      <alignment horizontal="left" vertical="top" wrapText="1"/>
      <protection locked="0"/>
    </xf>
    <xf numFmtId="0" fontId="22" fillId="13" borderId="7" xfId="0" applyFont="1" applyFill="1" applyBorder="1" applyAlignment="1" applyProtection="1">
      <alignment horizontal="left" vertical="top" wrapText="1"/>
      <protection locked="0"/>
    </xf>
    <xf numFmtId="0" fontId="22" fillId="13" borderId="8" xfId="0" applyFont="1" applyFill="1" applyBorder="1" applyAlignment="1" applyProtection="1">
      <alignment horizontal="left" vertical="top" wrapText="1"/>
      <protection locked="0"/>
    </xf>
    <xf numFmtId="0" fontId="22" fillId="13" borderId="12" xfId="0" applyFont="1" applyFill="1" applyBorder="1" applyAlignment="1" applyProtection="1">
      <alignment horizontal="center" vertical="center" wrapText="1"/>
      <protection locked="0"/>
    </xf>
    <xf numFmtId="0" fontId="22" fillId="13" borderId="12" xfId="0" applyFont="1" applyFill="1" applyBorder="1" applyAlignment="1" applyProtection="1">
      <alignment horizontal="left" vertical="center" wrapText="1"/>
      <protection locked="0"/>
    </xf>
    <xf numFmtId="0" fontId="22" fillId="13" borderId="12" xfId="0" applyFont="1" applyFill="1" applyBorder="1" applyAlignment="1" applyProtection="1">
      <alignment horizontal="left" vertical="top" wrapText="1"/>
      <protection locked="0"/>
    </xf>
    <xf numFmtId="0" fontId="22" fillId="0" borderId="12" xfId="0" applyFont="1" applyBorder="1" applyAlignment="1">
      <alignment horizontal="center" vertical="center" wrapText="1"/>
    </xf>
    <xf numFmtId="0" fontId="7" fillId="0" borderId="0" xfId="3" applyFont="1" applyAlignment="1">
      <alignment vertical="top" wrapText="1"/>
    </xf>
    <xf numFmtId="0" fontId="7" fillId="13" borderId="1" xfId="3" applyFont="1" applyFill="1" applyBorder="1" applyAlignment="1" applyProtection="1">
      <alignment horizontal="center" vertical="center" wrapText="1"/>
      <protection locked="0"/>
    </xf>
    <xf numFmtId="0" fontId="7" fillId="13" borderId="2" xfId="3" applyFont="1" applyFill="1" applyBorder="1" applyAlignment="1" applyProtection="1">
      <alignment horizontal="center" vertical="center" wrapText="1"/>
      <protection locked="0"/>
    </xf>
    <xf numFmtId="0" fontId="7" fillId="13" borderId="3" xfId="3" applyFont="1" applyFill="1" applyBorder="1" applyAlignment="1" applyProtection="1">
      <alignment horizontal="center" vertical="center" wrapText="1"/>
      <protection locked="0"/>
    </xf>
    <xf numFmtId="0" fontId="7" fillId="13" borderId="6" xfId="3" applyFont="1" applyFill="1" applyBorder="1" applyAlignment="1" applyProtection="1">
      <alignment horizontal="center" vertical="center" wrapText="1"/>
      <protection locked="0"/>
    </xf>
    <xf numFmtId="0" fontId="7" fillId="13" borderId="7" xfId="3" applyFont="1" applyFill="1" applyBorder="1" applyAlignment="1" applyProtection="1">
      <alignment horizontal="center" vertical="center" wrapText="1"/>
      <protection locked="0"/>
    </xf>
    <xf numFmtId="0" fontId="7" fillId="13" borderId="8" xfId="3" applyFont="1" applyFill="1" applyBorder="1" applyAlignment="1" applyProtection="1">
      <alignment horizontal="center" vertical="center" wrapText="1"/>
      <protection locked="0"/>
    </xf>
    <xf numFmtId="0" fontId="8" fillId="0" borderId="0" xfId="0" applyFont="1" applyAlignment="1">
      <alignment horizontal="left" vertical="center"/>
    </xf>
    <xf numFmtId="0" fontId="24" fillId="3" borderId="39" xfId="3" applyFont="1" applyFill="1" applyBorder="1" applyAlignment="1" applyProtection="1">
      <alignment horizontal="center" vertical="center" wrapText="1"/>
      <protection locked="0"/>
    </xf>
    <xf numFmtId="0" fontId="24" fillId="3" borderId="41" xfId="3" applyFont="1" applyFill="1" applyBorder="1" applyAlignment="1" applyProtection="1">
      <alignment horizontal="center" vertical="center" wrapText="1"/>
      <protection locked="0"/>
    </xf>
    <xf numFmtId="0" fontId="7" fillId="13" borderId="9" xfId="3" applyFont="1" applyFill="1" applyBorder="1" applyAlignment="1" applyProtection="1">
      <alignment vertical="center" wrapText="1"/>
      <protection locked="0"/>
    </xf>
    <xf numFmtId="0" fontId="7" fillId="13" borderId="11" xfId="3" applyFont="1" applyFill="1" applyBorder="1" applyAlignment="1" applyProtection="1">
      <alignment vertical="center" wrapText="1"/>
      <protection locked="0"/>
    </xf>
    <xf numFmtId="0" fontId="7" fillId="0" borderId="0" xfId="8" applyFont="1">
      <alignment vertical="center"/>
    </xf>
    <xf numFmtId="0" fontId="7" fillId="0" borderId="0" xfId="8" applyFont="1" applyAlignment="1">
      <alignment vertical="top" wrapText="1"/>
    </xf>
    <xf numFmtId="0" fontId="7" fillId="13" borderId="27" xfId="3" applyFont="1" applyFill="1" applyBorder="1" applyAlignment="1" applyProtection="1">
      <alignment vertical="center" wrapText="1"/>
      <protection locked="0"/>
    </xf>
    <xf numFmtId="0" fontId="7" fillId="13" borderId="29" xfId="3" applyFont="1" applyFill="1" applyBorder="1" applyAlignment="1" applyProtection="1">
      <alignment vertical="center" wrapText="1"/>
      <protection locked="0"/>
    </xf>
    <xf numFmtId="0" fontId="8" fillId="3" borderId="39" xfId="0" applyFont="1" applyFill="1" applyBorder="1" applyAlignment="1" applyProtection="1">
      <alignment horizontal="center" vertical="center" wrapText="1"/>
      <protection locked="0"/>
    </xf>
    <xf numFmtId="0" fontId="8" fillId="3" borderId="41" xfId="0" applyFont="1" applyFill="1" applyBorder="1" applyAlignment="1" applyProtection="1">
      <alignment horizontal="center" vertical="center" wrapText="1"/>
      <protection locked="0"/>
    </xf>
    <xf numFmtId="0" fontId="8" fillId="2" borderId="2" xfId="0" applyFont="1" applyFill="1" applyBorder="1" applyAlignment="1">
      <alignment vertical="center" wrapText="1"/>
    </xf>
    <xf numFmtId="0" fontId="8" fillId="2" borderId="7" xfId="0" applyFont="1" applyFill="1" applyBorder="1" applyAlignment="1">
      <alignment vertical="center" wrapText="1"/>
    </xf>
    <xf numFmtId="0" fontId="17" fillId="13" borderId="39" xfId="8" applyFont="1" applyFill="1" applyBorder="1" applyAlignment="1" applyProtection="1">
      <alignment horizontal="left" vertical="center" wrapText="1"/>
      <protection locked="0"/>
    </xf>
    <xf numFmtId="0" fontId="17" fillId="13" borderId="41" xfId="8" applyFont="1" applyFill="1" applyBorder="1" applyAlignment="1" applyProtection="1">
      <alignment horizontal="left" vertical="center" wrapText="1"/>
      <protection locked="0"/>
    </xf>
    <xf numFmtId="0" fontId="7" fillId="13" borderId="39" xfId="8" applyFont="1" applyFill="1" applyBorder="1" applyAlignment="1" applyProtection="1">
      <alignment horizontal="left" vertical="top" wrapText="1"/>
      <protection locked="0"/>
    </xf>
    <xf numFmtId="0" fontId="7" fillId="13" borderId="40" xfId="8" applyFont="1" applyFill="1" applyBorder="1" applyAlignment="1" applyProtection="1">
      <alignment horizontal="left" vertical="top" wrapText="1"/>
      <protection locked="0"/>
    </xf>
    <xf numFmtId="0" fontId="7" fillId="13" borderId="4" xfId="3" applyFont="1" applyFill="1" applyBorder="1" applyAlignment="1" applyProtection="1">
      <alignment horizontal="center" vertical="center" wrapText="1"/>
      <protection locked="0"/>
    </xf>
    <xf numFmtId="0" fontId="7" fillId="13" borderId="0" xfId="3" applyFont="1" applyFill="1" applyAlignment="1" applyProtection="1">
      <alignment horizontal="center" vertical="center" wrapText="1"/>
      <protection locked="0"/>
    </xf>
    <xf numFmtId="0" fontId="7" fillId="13" borderId="5" xfId="3" applyFont="1" applyFill="1" applyBorder="1" applyAlignment="1" applyProtection="1">
      <alignment horizontal="center" vertical="center" wrapText="1"/>
      <protection locked="0"/>
    </xf>
    <xf numFmtId="0" fontId="7" fillId="13" borderId="41" xfId="8" applyFont="1" applyFill="1" applyBorder="1" applyAlignment="1" applyProtection="1">
      <alignment horizontal="left" vertical="top" wrapText="1"/>
      <protection locked="0"/>
    </xf>
    <xf numFmtId="0" fontId="5" fillId="0" borderId="0" xfId="3" applyAlignment="1">
      <alignment vertical="top" wrapText="1"/>
    </xf>
    <xf numFmtId="0" fontId="7" fillId="13" borderId="9" xfId="3" applyFont="1" applyFill="1" applyBorder="1" applyAlignment="1" applyProtection="1">
      <alignment horizontal="center" vertical="center" textRotation="255"/>
      <protection locked="0"/>
    </xf>
    <xf numFmtId="0" fontId="7" fillId="13" borderId="10" xfId="3" applyFont="1" applyFill="1" applyBorder="1" applyAlignment="1" applyProtection="1">
      <alignment horizontal="center" vertical="center" textRotation="255"/>
      <protection locked="0"/>
    </xf>
    <xf numFmtId="0" fontId="7" fillId="13" borderId="11" xfId="3" applyFont="1" applyFill="1" applyBorder="1" applyAlignment="1" applyProtection="1">
      <alignment horizontal="center" vertical="center" textRotation="255"/>
      <protection locked="0"/>
    </xf>
    <xf numFmtId="0" fontId="7" fillId="13" borderId="27" xfId="3" applyFont="1" applyFill="1" applyBorder="1" applyAlignment="1" applyProtection="1">
      <alignment horizontal="center" vertical="center" textRotation="255"/>
      <protection locked="0"/>
    </xf>
    <xf numFmtId="0" fontId="7" fillId="13" borderId="28" xfId="3" applyFont="1" applyFill="1" applyBorder="1" applyAlignment="1" applyProtection="1">
      <alignment horizontal="center" vertical="center" textRotation="255"/>
      <protection locked="0"/>
    </xf>
    <xf numFmtId="0" fontId="7" fillId="13" borderId="29" xfId="3" applyFont="1" applyFill="1" applyBorder="1" applyAlignment="1" applyProtection="1">
      <alignment horizontal="center" vertical="center" textRotation="255"/>
      <protection locked="0"/>
    </xf>
    <xf numFmtId="0" fontId="17" fillId="0" borderId="31" xfId="3" applyFont="1" applyBorder="1">
      <alignment vertical="center"/>
    </xf>
    <xf numFmtId="0" fontId="17" fillId="0" borderId="17" xfId="3" applyFont="1" applyBorder="1">
      <alignment vertical="center"/>
    </xf>
    <xf numFmtId="0" fontId="7" fillId="0" borderId="9" xfId="3" applyFont="1" applyBorder="1" applyAlignment="1">
      <alignment horizontal="center" vertical="center" wrapText="1"/>
    </xf>
    <xf numFmtId="0" fontId="5" fillId="0" borderId="11" xfId="3" applyBorder="1" applyAlignment="1">
      <alignment horizontal="center" vertical="center" wrapText="1"/>
    </xf>
    <xf numFmtId="0" fontId="13" fillId="0" borderId="10" xfId="3" applyFont="1" applyBorder="1" applyAlignment="1">
      <alignment horizontal="center" vertical="center" wrapText="1"/>
    </xf>
    <xf numFmtId="0" fontId="13" fillId="0" borderId="11"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22" xfId="3" applyFont="1" applyBorder="1" applyAlignment="1">
      <alignment horizontal="center"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33" xfId="0" applyFont="1" applyBorder="1" applyAlignment="1">
      <alignment horizontal="left" vertical="center" wrapText="1"/>
    </xf>
    <xf numFmtId="0" fontId="7" fillId="0" borderId="26" xfId="0" applyFont="1" applyBorder="1" applyAlignment="1">
      <alignment horizontal="left" vertical="center" wrapText="1"/>
    </xf>
    <xf numFmtId="0" fontId="20" fillId="0" borderId="31" xfId="3" quotePrefix="1" applyFont="1" applyBorder="1" applyAlignment="1">
      <alignment horizontal="left" vertical="top"/>
    </xf>
    <xf numFmtId="0" fontId="20" fillId="0" borderId="17" xfId="3" quotePrefix="1" applyFont="1" applyBorder="1" applyAlignment="1">
      <alignment horizontal="left" vertical="top"/>
    </xf>
    <xf numFmtId="0" fontId="20" fillId="0" borderId="14" xfId="3" quotePrefix="1" applyFont="1" applyBorder="1" applyAlignment="1">
      <alignment horizontal="left" vertical="top"/>
    </xf>
    <xf numFmtId="0" fontId="20" fillId="0" borderId="32" xfId="3" quotePrefix="1" applyFont="1" applyBorder="1" applyAlignment="1">
      <alignment horizontal="left" vertical="top"/>
    </xf>
    <xf numFmtId="0" fontId="19" fillId="13" borderId="9" xfId="3" applyFont="1" applyFill="1" applyBorder="1" applyAlignment="1" applyProtection="1">
      <protection locked="0"/>
    </xf>
    <xf numFmtId="0" fontId="19" fillId="13" borderId="10" xfId="3" applyFont="1" applyFill="1" applyBorder="1" applyAlignment="1" applyProtection="1">
      <protection locked="0"/>
    </xf>
    <xf numFmtId="0" fontId="19" fillId="13" borderId="22" xfId="3" applyFont="1" applyFill="1" applyBorder="1" applyAlignment="1" applyProtection="1">
      <protection locked="0"/>
    </xf>
    <xf numFmtId="0" fontId="19" fillId="13" borderId="27" xfId="3" applyFont="1" applyFill="1" applyBorder="1" applyAlignment="1" applyProtection="1">
      <protection locked="0"/>
    </xf>
    <xf numFmtId="0" fontId="19" fillId="13" borderId="28" xfId="3" applyFont="1" applyFill="1" applyBorder="1" applyAlignment="1" applyProtection="1">
      <protection locked="0"/>
    </xf>
    <xf numFmtId="0" fontId="19" fillId="13" borderId="30" xfId="3" applyFont="1" applyFill="1" applyBorder="1" applyAlignment="1" applyProtection="1">
      <protection locked="0"/>
    </xf>
    <xf numFmtId="0" fontId="7" fillId="0" borderId="39" xfId="0" applyFont="1" applyBorder="1" applyAlignment="1">
      <alignment horizontal="left" vertical="center" wrapText="1"/>
    </xf>
    <xf numFmtId="0" fontId="7" fillId="0" borderId="41" xfId="0" applyFont="1" applyBorder="1" applyAlignment="1">
      <alignment horizontal="left" vertical="center" wrapText="1"/>
    </xf>
    <xf numFmtId="0" fontId="7" fillId="0" borderId="40" xfId="0" applyFont="1" applyBorder="1" applyAlignment="1">
      <alignment horizontal="left" vertical="center" wrapText="1"/>
    </xf>
    <xf numFmtId="0" fontId="7" fillId="0" borderId="36"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10" fillId="0" borderId="0" xfId="3" applyFont="1" applyAlignment="1">
      <alignment horizontal="center" vertical="center" wrapText="1"/>
    </xf>
    <xf numFmtId="0" fontId="18" fillId="0" borderId="0" xfId="3" applyFont="1" applyAlignment="1">
      <alignment horizontal="center" vertical="center" wrapText="1"/>
    </xf>
    <xf numFmtId="0" fontId="17" fillId="0" borderId="0" xfId="3" applyFont="1" applyAlignment="1">
      <alignment horizontal="center" vertical="center" wrapText="1"/>
    </xf>
    <xf numFmtId="0" fontId="17" fillId="0" borderId="13" xfId="3" applyFont="1" applyBorder="1" applyAlignment="1">
      <alignment vertical="center" wrapText="1"/>
    </xf>
    <xf numFmtId="0" fontId="18" fillId="0" borderId="15" xfId="3" applyFont="1" applyBorder="1" applyAlignment="1">
      <alignment vertical="center" wrapText="1"/>
    </xf>
    <xf numFmtId="0" fontId="18" fillId="0" borderId="19" xfId="3" applyFont="1" applyBorder="1" applyAlignment="1">
      <alignment vertical="center" wrapText="1"/>
    </xf>
    <xf numFmtId="0" fontId="18" fillId="0" borderId="5" xfId="3" applyFont="1" applyBorder="1" applyAlignment="1">
      <alignment vertical="center" wrapText="1"/>
    </xf>
    <xf numFmtId="0" fontId="18" fillId="0" borderId="24" xfId="3" applyFont="1" applyBorder="1" applyAlignment="1">
      <alignment vertical="center" wrapText="1"/>
    </xf>
    <xf numFmtId="0" fontId="18" fillId="0" borderId="26" xfId="3" applyFont="1" applyBorder="1" applyAlignment="1">
      <alignment vertical="center" wrapText="1"/>
    </xf>
    <xf numFmtId="0" fontId="17" fillId="0" borderId="16" xfId="3" applyFont="1" applyBorder="1" applyAlignment="1">
      <alignment horizontal="left" vertical="center" wrapText="1"/>
    </xf>
    <xf numFmtId="0" fontId="18" fillId="0" borderId="17" xfId="3" applyFont="1" applyBorder="1" applyAlignment="1">
      <alignment horizontal="left" vertical="center" wrapText="1"/>
    </xf>
    <xf numFmtId="0" fontId="18" fillId="0" borderId="35" xfId="3" applyFont="1" applyBorder="1" applyAlignment="1">
      <alignment horizontal="left" vertical="center" wrapText="1"/>
    </xf>
    <xf numFmtId="0" fontId="17" fillId="0" borderId="16" xfId="3" applyFont="1" applyBorder="1" applyAlignment="1">
      <alignment horizontal="center" vertical="center" wrapText="1"/>
    </xf>
    <xf numFmtId="0" fontId="17" fillId="0" borderId="17" xfId="3" applyFont="1" applyBorder="1" applyAlignment="1">
      <alignment horizontal="center" vertical="center" wrapText="1"/>
    </xf>
    <xf numFmtId="0" fontId="18" fillId="0" borderId="18" xfId="3" applyFont="1" applyBorder="1" applyAlignment="1">
      <alignment horizontal="center" vertical="center" wrapText="1"/>
    </xf>
    <xf numFmtId="0" fontId="5" fillId="13" borderId="10" xfId="3" applyFill="1" applyBorder="1" applyAlignment="1" applyProtection="1">
      <alignment vertical="center" wrapText="1"/>
      <protection locked="0"/>
    </xf>
    <xf numFmtId="0" fontId="5" fillId="13" borderId="11" xfId="3" applyFill="1" applyBorder="1" applyAlignment="1" applyProtection="1">
      <alignment vertical="center" wrapText="1"/>
      <protection locked="0"/>
    </xf>
    <xf numFmtId="0" fontId="7" fillId="13" borderId="10" xfId="3" applyFont="1" applyFill="1" applyBorder="1" applyAlignment="1" applyProtection="1">
      <alignment vertical="center" wrapText="1"/>
      <protection locked="0"/>
    </xf>
    <xf numFmtId="0" fontId="5" fillId="13" borderId="22" xfId="3" applyFill="1" applyBorder="1" applyAlignment="1" applyProtection="1">
      <alignment vertical="center" wrapText="1"/>
      <protection locked="0"/>
    </xf>
    <xf numFmtId="0" fontId="7" fillId="0" borderId="39" xfId="3" applyFont="1" applyBorder="1" applyAlignment="1">
      <alignment vertical="center" wrapText="1"/>
    </xf>
    <xf numFmtId="0" fontId="5" fillId="0" borderId="42" xfId="3" applyBorder="1" applyAlignment="1">
      <alignment vertical="center" wrapText="1"/>
    </xf>
    <xf numFmtId="0" fontId="5" fillId="13" borderId="28" xfId="3" applyFill="1" applyBorder="1" applyAlignment="1" applyProtection="1">
      <alignment vertical="center" wrapText="1"/>
      <protection locked="0"/>
    </xf>
    <xf numFmtId="0" fontId="5" fillId="13" borderId="29" xfId="3" applyFill="1" applyBorder="1" applyAlignment="1" applyProtection="1">
      <alignment vertical="center" wrapText="1"/>
      <protection locked="0"/>
    </xf>
    <xf numFmtId="0" fontId="7" fillId="13" borderId="28" xfId="3" applyFont="1" applyFill="1" applyBorder="1" applyAlignment="1" applyProtection="1">
      <alignment vertical="center" wrapText="1"/>
      <protection locked="0"/>
    </xf>
    <xf numFmtId="0" fontId="5" fillId="13" borderId="30" xfId="3" applyFill="1" applyBorder="1" applyAlignment="1" applyProtection="1">
      <alignment vertical="center" wrapText="1"/>
      <protection locked="0"/>
    </xf>
    <xf numFmtId="0" fontId="17" fillId="0" borderId="51" xfId="3" applyFont="1" applyBorder="1" applyAlignment="1">
      <alignment horizontal="center" vertical="center" wrapText="1"/>
    </xf>
    <xf numFmtId="0" fontId="17" fillId="0" borderId="43" xfId="3" applyFont="1" applyBorder="1" applyAlignment="1">
      <alignment horizontal="center" vertical="center" wrapText="1"/>
    </xf>
    <xf numFmtId="0" fontId="5" fillId="0" borderId="44" xfId="3" applyBorder="1" applyAlignment="1">
      <alignment horizontal="center" vertical="center" wrapText="1"/>
    </xf>
    <xf numFmtId="0" fontId="17" fillId="0" borderId="36" xfId="3" applyFont="1" applyBorder="1" applyAlignment="1">
      <alignment horizontal="center" vertical="center" wrapText="1"/>
    </xf>
    <xf numFmtId="0" fontId="17" fillId="0" borderId="14" xfId="3" applyFont="1" applyBorder="1" applyAlignment="1">
      <alignment horizontal="center" vertical="center" wrapText="1"/>
    </xf>
    <xf numFmtId="0" fontId="17" fillId="0" borderId="4" xfId="3" applyFont="1" applyBorder="1" applyAlignment="1">
      <alignment horizontal="center" vertical="center" wrapText="1"/>
    </xf>
    <xf numFmtId="0" fontId="17" fillId="0" borderId="33" xfId="3" applyFont="1" applyBorder="1" applyAlignment="1">
      <alignment horizontal="center" vertical="center" wrapText="1"/>
    </xf>
    <xf numFmtId="0" fontId="17" fillId="0" borderId="25" xfId="3" applyFont="1" applyBorder="1" applyAlignment="1">
      <alignment horizontal="center" vertical="center" wrapText="1"/>
    </xf>
    <xf numFmtId="0" fontId="17" fillId="0" borderId="45" xfId="3" applyFont="1" applyBorder="1" applyAlignment="1">
      <alignment horizontal="center" vertical="center" wrapText="1"/>
    </xf>
    <xf numFmtId="0" fontId="17" fillId="0" borderId="40" xfId="3" applyFont="1" applyBorder="1" applyAlignment="1">
      <alignment horizontal="center" vertical="center" wrapText="1"/>
    </xf>
    <xf numFmtId="0" fontId="17" fillId="0" borderId="42" xfId="3" applyFont="1" applyBorder="1" applyAlignment="1">
      <alignment horizontal="center" vertical="center" wrapText="1"/>
    </xf>
    <xf numFmtId="0" fontId="5" fillId="0" borderId="35" xfId="3" applyBorder="1" applyAlignment="1">
      <alignment horizontal="center" vertical="center" wrapText="1"/>
    </xf>
    <xf numFmtId="0" fontId="5" fillId="0" borderId="42" xfId="3" applyBorder="1" applyAlignment="1">
      <alignment horizontal="center" vertical="center" wrapText="1"/>
    </xf>
    <xf numFmtId="0" fontId="17" fillId="0" borderId="32" xfId="3" applyFont="1" applyBorder="1" applyAlignment="1">
      <alignment horizontal="center" vertical="center" wrapText="1"/>
    </xf>
    <xf numFmtId="0" fontId="17" fillId="0" borderId="20" xfId="3" applyFont="1" applyBorder="1" applyAlignment="1">
      <alignment horizontal="center" vertical="center" wrapText="1"/>
    </xf>
    <xf numFmtId="0" fontId="17" fillId="0" borderId="34" xfId="3" applyFont="1" applyBorder="1" applyAlignment="1">
      <alignment horizontal="center" vertical="center" wrapText="1"/>
    </xf>
    <xf numFmtId="0" fontId="19" fillId="13" borderId="16" xfId="3" applyFont="1" applyFill="1" applyBorder="1" applyAlignment="1" applyProtection="1">
      <protection locked="0"/>
    </xf>
    <xf numFmtId="0" fontId="19" fillId="13" borderId="17" xfId="3" applyFont="1" applyFill="1" applyBorder="1" applyAlignment="1" applyProtection="1">
      <protection locked="0"/>
    </xf>
    <xf numFmtId="0" fontId="19" fillId="13" borderId="18" xfId="3" applyFont="1" applyFill="1" applyBorder="1" applyAlignment="1" applyProtection="1">
      <protection locked="0"/>
    </xf>
    <xf numFmtId="0" fontId="7" fillId="13" borderId="27" xfId="8" applyFont="1" applyFill="1" applyBorder="1" applyAlignment="1" applyProtection="1">
      <alignment vertical="center" wrapText="1"/>
      <protection locked="0"/>
    </xf>
    <xf numFmtId="0" fontId="5" fillId="13" borderId="28" xfId="8" applyFill="1" applyBorder="1" applyAlignment="1" applyProtection="1">
      <alignment vertical="center" wrapText="1"/>
      <protection locked="0"/>
    </xf>
    <xf numFmtId="0" fontId="5" fillId="13" borderId="29" xfId="8" applyFill="1" applyBorder="1" applyAlignment="1" applyProtection="1">
      <alignment vertical="center" wrapText="1"/>
      <protection locked="0"/>
    </xf>
    <xf numFmtId="0" fontId="7" fillId="13" borderId="28" xfId="8" applyFont="1" applyFill="1" applyBorder="1" applyAlignment="1" applyProtection="1">
      <alignment vertical="center" wrapText="1"/>
      <protection locked="0"/>
    </xf>
    <xf numFmtId="0" fontId="5" fillId="13" borderId="30" xfId="8" applyFill="1" applyBorder="1" applyAlignment="1" applyProtection="1">
      <alignment vertical="center" wrapText="1"/>
      <protection locked="0"/>
    </xf>
    <xf numFmtId="0" fontId="17" fillId="0" borderId="51" xfId="8" applyFont="1" applyBorder="1" applyAlignment="1">
      <alignment horizontal="center" vertical="center" wrapText="1"/>
    </xf>
    <xf numFmtId="0" fontId="17" fillId="0" borderId="43" xfId="8" applyFont="1" applyBorder="1" applyAlignment="1">
      <alignment horizontal="center" vertical="center" wrapText="1"/>
    </xf>
    <xf numFmtId="0" fontId="5" fillId="0" borderId="44" xfId="8" applyBorder="1" applyAlignment="1">
      <alignment horizontal="center" vertical="center" wrapText="1"/>
    </xf>
    <xf numFmtId="0" fontId="17" fillId="0" borderId="36" xfId="8" applyFont="1" applyBorder="1" applyAlignment="1">
      <alignment horizontal="center" vertical="center" wrapText="1"/>
    </xf>
    <xf numFmtId="0" fontId="17" fillId="0" borderId="14" xfId="8" applyFont="1" applyBorder="1" applyAlignment="1">
      <alignment horizontal="center" vertical="center" wrapText="1"/>
    </xf>
    <xf numFmtId="0" fontId="17" fillId="0" borderId="4" xfId="8" applyFont="1" applyBorder="1" applyAlignment="1">
      <alignment horizontal="center" vertical="center" wrapText="1"/>
    </xf>
    <xf numFmtId="0" fontId="17" fillId="0" borderId="0" xfId="8" applyFont="1" applyAlignment="1">
      <alignment horizontal="center" vertical="center" wrapText="1"/>
    </xf>
    <xf numFmtId="0" fontId="17" fillId="0" borderId="33" xfId="8" applyFont="1" applyBorder="1" applyAlignment="1">
      <alignment horizontal="center" vertical="center" wrapText="1"/>
    </xf>
    <xf numFmtId="0" fontId="17" fillId="0" borderId="25" xfId="8" applyFont="1" applyBorder="1" applyAlignment="1">
      <alignment horizontal="center" vertical="center" wrapText="1"/>
    </xf>
    <xf numFmtId="0" fontId="17" fillId="0" borderId="45" xfId="8" applyFont="1" applyBorder="1" applyAlignment="1">
      <alignment horizontal="center" vertical="center" wrapText="1"/>
    </xf>
    <xf numFmtId="0" fontId="17" fillId="0" borderId="40" xfId="8" applyFont="1" applyBorder="1" applyAlignment="1">
      <alignment horizontal="center" vertical="center" wrapText="1"/>
    </xf>
    <xf numFmtId="0" fontId="17" fillId="0" borderId="42" xfId="8" applyFont="1" applyBorder="1" applyAlignment="1">
      <alignment horizontal="center" vertical="center" wrapText="1"/>
    </xf>
    <xf numFmtId="0" fontId="17" fillId="0" borderId="16" xfId="8" applyFont="1" applyBorder="1" applyAlignment="1">
      <alignment horizontal="center" vertical="center" wrapText="1"/>
    </xf>
    <xf numFmtId="0" fontId="17" fillId="0" borderId="17" xfId="8" applyFont="1" applyBorder="1" applyAlignment="1">
      <alignment horizontal="center" vertical="center" wrapText="1"/>
    </xf>
    <xf numFmtId="0" fontId="5" fillId="0" borderId="35" xfId="8" applyBorder="1" applyAlignment="1">
      <alignment horizontal="center" vertical="center" wrapText="1"/>
    </xf>
    <xf numFmtId="0" fontId="5" fillId="0" borderId="42" xfId="8" applyBorder="1" applyAlignment="1">
      <alignment horizontal="center" vertical="center" wrapText="1"/>
    </xf>
    <xf numFmtId="0" fontId="17" fillId="0" borderId="32" xfId="8" applyFont="1" applyBorder="1" applyAlignment="1">
      <alignment horizontal="center" vertical="center" wrapText="1"/>
    </xf>
    <xf numFmtId="0" fontId="17" fillId="0" borderId="20" xfId="8" applyFont="1" applyBorder="1" applyAlignment="1">
      <alignment horizontal="center" vertical="center" wrapText="1"/>
    </xf>
    <xf numFmtId="0" fontId="17" fillId="0" borderId="34" xfId="8" applyFont="1" applyBorder="1" applyAlignment="1">
      <alignment horizontal="center" vertical="center" wrapText="1"/>
    </xf>
    <xf numFmtId="0" fontId="10" fillId="0" borderId="0" xfId="8" applyFont="1" applyAlignment="1">
      <alignment horizontal="center" vertical="center" wrapText="1"/>
    </xf>
    <xf numFmtId="0" fontId="18" fillId="0" borderId="0" xfId="8" applyFont="1" applyAlignment="1">
      <alignment horizontal="center" vertical="center" wrapText="1"/>
    </xf>
    <xf numFmtId="0" fontId="17" fillId="0" borderId="13" xfId="8" applyFont="1" applyBorder="1" applyAlignment="1">
      <alignment vertical="center" wrapText="1"/>
    </xf>
    <xf numFmtId="0" fontId="18" fillId="0" borderId="15" xfId="8" applyFont="1" applyBorder="1" applyAlignment="1">
      <alignment vertical="center" wrapText="1"/>
    </xf>
    <xf numFmtId="0" fontId="18" fillId="0" borderId="19" xfId="8" applyFont="1" applyBorder="1" applyAlignment="1">
      <alignment vertical="center" wrapText="1"/>
    </xf>
    <xf numFmtId="0" fontId="18" fillId="0" borderId="5" xfId="8" applyFont="1" applyBorder="1" applyAlignment="1">
      <alignment vertical="center" wrapText="1"/>
    </xf>
    <xf numFmtId="0" fontId="18" fillId="0" borderId="24" xfId="8" applyFont="1" applyBorder="1" applyAlignment="1">
      <alignment vertical="center" wrapText="1"/>
    </xf>
    <xf numFmtId="0" fontId="18" fillId="0" borderId="26" xfId="8" applyFont="1" applyBorder="1" applyAlignment="1">
      <alignment vertical="center" wrapText="1"/>
    </xf>
    <xf numFmtId="0" fontId="18" fillId="0" borderId="17" xfId="8" applyFont="1" applyBorder="1" applyAlignment="1">
      <alignment horizontal="center" vertical="center" wrapText="1"/>
    </xf>
    <xf numFmtId="0" fontId="18" fillId="0" borderId="35" xfId="8" applyFont="1" applyBorder="1" applyAlignment="1">
      <alignment horizontal="center" vertical="center" wrapText="1"/>
    </xf>
    <xf numFmtId="0" fontId="18" fillId="0" borderId="18" xfId="8" applyFont="1" applyBorder="1" applyAlignment="1">
      <alignment horizontal="center" vertical="center" wrapText="1"/>
    </xf>
    <xf numFmtId="0" fontId="7" fillId="13" borderId="9" xfId="8" applyFont="1" applyFill="1" applyBorder="1" applyAlignment="1" applyProtection="1">
      <alignment vertical="center" wrapText="1"/>
      <protection locked="0"/>
    </xf>
    <xf numFmtId="0" fontId="5" fillId="13" borderId="10" xfId="8" applyFill="1" applyBorder="1" applyAlignment="1" applyProtection="1">
      <alignment vertical="center" wrapText="1"/>
      <protection locked="0"/>
    </xf>
    <xf numFmtId="0" fontId="5" fillId="13" borderId="11" xfId="8" applyFill="1" applyBorder="1" applyAlignment="1" applyProtection="1">
      <alignment vertical="center" wrapText="1"/>
      <protection locked="0"/>
    </xf>
    <xf numFmtId="0" fontId="7" fillId="13" borderId="10" xfId="8" applyFont="1" applyFill="1" applyBorder="1" applyAlignment="1" applyProtection="1">
      <alignment vertical="center" wrapText="1"/>
      <protection locked="0"/>
    </xf>
    <xf numFmtId="0" fontId="5" fillId="13" borderId="22" xfId="8" applyFill="1" applyBorder="1" applyAlignment="1" applyProtection="1">
      <alignment vertical="center" wrapText="1"/>
      <protection locked="0"/>
    </xf>
    <xf numFmtId="0" fontId="7" fillId="0" borderId="39" xfId="8" applyFont="1" applyBorder="1" applyAlignment="1">
      <alignment vertical="center" wrapText="1"/>
    </xf>
    <xf numFmtId="0" fontId="5" fillId="0" borderId="42" xfId="8" applyBorder="1" applyAlignment="1">
      <alignment vertical="center" wrapText="1"/>
    </xf>
    <xf numFmtId="0" fontId="7" fillId="0" borderId="12" xfId="8" applyFont="1" applyBorder="1" applyAlignment="1">
      <alignment horizontal="left" vertical="center" wrapText="1"/>
    </xf>
    <xf numFmtId="0" fontId="7" fillId="0" borderId="4" xfId="8" applyFont="1" applyBorder="1" applyAlignment="1">
      <alignment horizontal="left" vertical="center" wrapText="1"/>
    </xf>
    <xf numFmtId="0" fontId="7" fillId="0" borderId="5" xfId="8" applyFont="1" applyBorder="1" applyAlignment="1">
      <alignment horizontal="left" vertical="center" wrapText="1"/>
    </xf>
    <xf numFmtId="0" fontId="7" fillId="0" borderId="33" xfId="8" applyFont="1" applyBorder="1" applyAlignment="1">
      <alignment horizontal="left" vertical="center" wrapText="1"/>
    </xf>
    <xf numFmtId="0" fontId="7" fillId="0" borderId="26" xfId="8" applyFont="1" applyBorder="1" applyAlignment="1">
      <alignment horizontal="left" vertical="center" wrapText="1"/>
    </xf>
    <xf numFmtId="0" fontId="19" fillId="13" borderId="27" xfId="8" applyFont="1" applyFill="1" applyBorder="1" applyAlignment="1" applyProtection="1">
      <protection locked="0"/>
    </xf>
    <xf numFmtId="0" fontId="19" fillId="13" borderId="28" xfId="8" applyFont="1" applyFill="1" applyBorder="1" applyAlignment="1" applyProtection="1">
      <protection locked="0"/>
    </xf>
    <xf numFmtId="0" fontId="19" fillId="13" borderId="30" xfId="8" applyFont="1" applyFill="1" applyBorder="1" applyAlignment="1" applyProtection="1">
      <protection locked="0"/>
    </xf>
    <xf numFmtId="0" fontId="7" fillId="0" borderId="39" xfId="8" applyFont="1" applyBorder="1" applyAlignment="1">
      <alignment horizontal="left" vertical="center" wrapText="1"/>
    </xf>
    <xf numFmtId="0" fontId="7" fillId="0" borderId="40" xfId="8" applyFont="1" applyBorder="1" applyAlignment="1">
      <alignment horizontal="left" vertical="center" wrapText="1"/>
    </xf>
    <xf numFmtId="0" fontId="7" fillId="0" borderId="41" xfId="8" applyFont="1" applyBorder="1" applyAlignment="1">
      <alignment horizontal="left" vertical="center" wrapText="1"/>
    </xf>
    <xf numFmtId="0" fontId="19" fillId="13" borderId="9" xfId="8" applyFont="1" applyFill="1" applyBorder="1" applyAlignment="1" applyProtection="1">
      <protection locked="0"/>
    </xf>
    <xf numFmtId="0" fontId="19" fillId="13" borderId="10" xfId="8" applyFont="1" applyFill="1" applyBorder="1" applyAlignment="1" applyProtection="1">
      <protection locked="0"/>
    </xf>
    <xf numFmtId="0" fontId="19" fillId="13" borderId="22" xfId="8" applyFont="1" applyFill="1" applyBorder="1" applyAlignment="1" applyProtection="1">
      <protection locked="0"/>
    </xf>
    <xf numFmtId="0" fontId="7" fillId="0" borderId="45" xfId="8" applyFont="1" applyBorder="1" applyAlignment="1">
      <alignment horizontal="left" vertical="center" wrapText="1"/>
    </xf>
    <xf numFmtId="0" fontId="19" fillId="13" borderId="16" xfId="8" applyFont="1" applyFill="1" applyBorder="1" applyAlignment="1" applyProtection="1">
      <protection locked="0"/>
    </xf>
    <xf numFmtId="0" fontId="19" fillId="13" borderId="17" xfId="8" applyFont="1" applyFill="1" applyBorder="1" applyAlignment="1" applyProtection="1">
      <protection locked="0"/>
    </xf>
    <xf numFmtId="0" fontId="19" fillId="13" borderId="18" xfId="8" applyFont="1" applyFill="1" applyBorder="1" applyAlignment="1" applyProtection="1">
      <protection locked="0"/>
    </xf>
    <xf numFmtId="0" fontId="17" fillId="0" borderId="31" xfId="8" applyFont="1" applyBorder="1">
      <alignment vertical="center"/>
    </xf>
    <xf numFmtId="0" fontId="17" fillId="0" borderId="17" xfId="8" applyFont="1" applyBorder="1">
      <alignment vertical="center"/>
    </xf>
    <xf numFmtId="0" fontId="7" fillId="0" borderId="9" xfId="8" applyFont="1" applyBorder="1" applyAlignment="1">
      <alignment horizontal="center" vertical="center" wrapText="1"/>
    </xf>
    <xf numFmtId="0" fontId="5" fillId="0" borderId="11" xfId="8" applyBorder="1" applyAlignment="1">
      <alignment horizontal="center" vertical="center" wrapText="1"/>
    </xf>
    <xf numFmtId="0" fontId="13" fillId="0" borderId="10" xfId="8" applyFont="1" applyBorder="1" applyAlignment="1">
      <alignment horizontal="center" vertical="center" wrapText="1"/>
    </xf>
    <xf numFmtId="0" fontId="13" fillId="0" borderId="11" xfId="8" applyFont="1" applyBorder="1" applyAlignment="1">
      <alignment horizontal="center" vertical="center" wrapText="1"/>
    </xf>
    <xf numFmtId="0" fontId="7" fillId="0" borderId="10" xfId="8" applyFont="1" applyBorder="1" applyAlignment="1">
      <alignment horizontal="center" vertical="center" wrapText="1"/>
    </xf>
    <xf numFmtId="0" fontId="7" fillId="0" borderId="22" xfId="8" applyFont="1" applyBorder="1" applyAlignment="1">
      <alignment horizontal="center" vertical="center" wrapText="1"/>
    </xf>
    <xf numFmtId="0" fontId="20" fillId="0" borderId="31" xfId="8" quotePrefix="1" applyFont="1" applyBorder="1" applyAlignment="1">
      <alignment horizontal="left" vertical="top"/>
    </xf>
    <xf numFmtId="0" fontId="20" fillId="0" borderId="17" xfId="8" quotePrefix="1" applyFont="1" applyBorder="1" applyAlignment="1">
      <alignment horizontal="left" vertical="top"/>
    </xf>
    <xf numFmtId="0" fontId="20" fillId="0" borderId="18" xfId="8" quotePrefix="1" applyFont="1" applyBorder="1" applyAlignment="1">
      <alignment horizontal="left" vertical="top"/>
    </xf>
    <xf numFmtId="0" fontId="7" fillId="13" borderId="9" xfId="8" applyFont="1" applyFill="1" applyBorder="1" applyAlignment="1" applyProtection="1">
      <alignment horizontal="center" vertical="center" textRotation="255"/>
      <protection locked="0"/>
    </xf>
    <xf numFmtId="0" fontId="7" fillId="13" borderId="10" xfId="8" applyFont="1" applyFill="1" applyBorder="1" applyAlignment="1" applyProtection="1">
      <alignment horizontal="center" vertical="center" textRotation="255"/>
      <protection locked="0"/>
    </xf>
    <xf numFmtId="0" fontId="7" fillId="13" borderId="11" xfId="8" applyFont="1" applyFill="1" applyBorder="1" applyAlignment="1" applyProtection="1">
      <alignment horizontal="center" vertical="center" textRotation="255"/>
      <protection locked="0"/>
    </xf>
    <xf numFmtId="0" fontId="5" fillId="0" borderId="0" xfId="8" applyAlignment="1">
      <alignment vertical="top" wrapText="1"/>
    </xf>
    <xf numFmtId="0" fontId="17" fillId="13" borderId="39" xfId="8" applyFont="1" applyFill="1" applyBorder="1" applyAlignment="1" applyProtection="1">
      <alignment horizontal="center" vertical="center" wrapText="1"/>
      <protection locked="0"/>
    </xf>
    <xf numFmtId="0" fontId="17" fillId="13" borderId="41" xfId="8" applyFont="1" applyFill="1" applyBorder="1" applyAlignment="1" applyProtection="1">
      <alignment horizontal="center" vertical="center" wrapText="1"/>
      <protection locked="0"/>
    </xf>
    <xf numFmtId="0" fontId="19" fillId="13" borderId="1" xfId="8" applyFont="1" applyFill="1" applyBorder="1" applyAlignment="1" applyProtection="1">
      <alignment horizontal="center"/>
      <protection locked="0"/>
    </xf>
    <xf numFmtId="0" fontId="19" fillId="13" borderId="2" xfId="8" applyFont="1" applyFill="1" applyBorder="1" applyAlignment="1" applyProtection="1">
      <alignment horizontal="center"/>
      <protection locked="0"/>
    </xf>
    <xf numFmtId="0" fontId="19" fillId="13" borderId="23" xfId="8" applyFont="1" applyFill="1" applyBorder="1" applyAlignment="1" applyProtection="1">
      <alignment horizontal="center"/>
      <protection locked="0"/>
    </xf>
    <xf numFmtId="0" fontId="19" fillId="13" borderId="9" xfId="8" applyFont="1" applyFill="1" applyBorder="1" applyAlignment="1" applyProtection="1">
      <alignment horizontal="center"/>
      <protection locked="0"/>
    </xf>
    <xf numFmtId="0" fontId="19" fillId="13" borderId="10" xfId="8" applyFont="1" applyFill="1" applyBorder="1" applyAlignment="1" applyProtection="1">
      <alignment horizontal="center"/>
      <protection locked="0"/>
    </xf>
    <xf numFmtId="0" fontId="19" fillId="13" borderId="22" xfId="8" applyFont="1" applyFill="1" applyBorder="1" applyAlignment="1" applyProtection="1">
      <alignment horizontal="center"/>
      <protection locked="0"/>
    </xf>
    <xf numFmtId="0" fontId="7" fillId="13" borderId="27" xfId="8" applyFont="1" applyFill="1" applyBorder="1" applyAlignment="1" applyProtection="1">
      <alignment horizontal="center" vertical="center" textRotation="255"/>
      <protection locked="0"/>
    </xf>
    <xf numFmtId="0" fontId="7" fillId="13" borderId="28" xfId="8" applyFont="1" applyFill="1" applyBorder="1" applyAlignment="1" applyProtection="1">
      <alignment horizontal="center" vertical="center" textRotation="255"/>
      <protection locked="0"/>
    </xf>
    <xf numFmtId="0" fontId="7" fillId="13" borderId="29" xfId="8" applyFont="1" applyFill="1" applyBorder="1" applyAlignment="1" applyProtection="1">
      <alignment horizontal="center" vertical="center" textRotation="255"/>
      <protection locked="0"/>
    </xf>
    <xf numFmtId="0" fontId="19" fillId="13" borderId="6" xfId="8" applyFont="1" applyFill="1" applyBorder="1" applyAlignment="1" applyProtection="1">
      <alignment horizontal="center"/>
      <protection locked="0"/>
    </xf>
    <xf numFmtId="0" fontId="19" fillId="13" borderId="7" xfId="8" applyFont="1" applyFill="1" applyBorder="1" applyAlignment="1" applyProtection="1">
      <alignment horizontal="center"/>
      <protection locked="0"/>
    </xf>
    <xf numFmtId="0" fontId="19" fillId="13" borderId="21" xfId="8" applyFont="1" applyFill="1" applyBorder="1" applyAlignment="1" applyProtection="1">
      <alignment horizontal="center"/>
      <protection locked="0"/>
    </xf>
    <xf numFmtId="0" fontId="7" fillId="0" borderId="1" xfId="8" applyFont="1" applyBorder="1" applyAlignment="1">
      <alignment horizontal="center" vertical="center" wrapText="1"/>
    </xf>
    <xf numFmtId="0" fontId="7" fillId="0" borderId="3" xfId="8" applyFont="1" applyBorder="1" applyAlignment="1">
      <alignment horizontal="center" vertical="center" wrapText="1"/>
    </xf>
    <xf numFmtId="0" fontId="7" fillId="0" borderId="4" xfId="8" applyFont="1" applyBorder="1" applyAlignment="1">
      <alignment horizontal="center" vertical="center" wrapText="1"/>
    </xf>
    <xf numFmtId="0" fontId="7" fillId="0" borderId="5" xfId="8" applyFont="1" applyBorder="1" applyAlignment="1">
      <alignment horizontal="center" vertical="center" wrapText="1"/>
    </xf>
    <xf numFmtId="0" fontId="20" fillId="0" borderId="14" xfId="8" quotePrefix="1" applyFont="1" applyBorder="1" applyAlignment="1">
      <alignment horizontal="left" vertical="top"/>
    </xf>
    <xf numFmtId="0" fontId="20" fillId="0" borderId="32" xfId="8" quotePrefix="1" applyFont="1" applyBorder="1" applyAlignment="1">
      <alignment horizontal="left" vertical="top"/>
    </xf>
    <xf numFmtId="0" fontId="7" fillId="0" borderId="1" xfId="8" applyFont="1" applyBorder="1" applyAlignment="1">
      <alignment horizontal="left" vertical="center" wrapText="1"/>
    </xf>
    <xf numFmtId="0" fontId="7" fillId="0" borderId="3" xfId="8" applyFont="1" applyBorder="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vertical="center"/>
    </xf>
    <xf numFmtId="49" fontId="22" fillId="0" borderId="0" xfId="0" applyNumberFormat="1" applyFont="1" applyAlignment="1">
      <alignment horizontal="left" vertical="center"/>
    </xf>
    <xf numFmtId="179" fontId="22" fillId="0" borderId="0" xfId="0" applyNumberFormat="1" applyFont="1" applyAlignment="1">
      <alignment horizontal="center" vertical="center"/>
    </xf>
    <xf numFmtId="179" fontId="22" fillId="0" borderId="0" xfId="0" applyNumberFormat="1" applyFont="1" applyAlignment="1">
      <alignment horizontal="right" vertical="center"/>
    </xf>
    <xf numFmtId="0" fontId="22" fillId="0" borderId="0" xfId="0" applyFont="1" applyAlignment="1">
      <alignment horizontal="left" vertical="top"/>
    </xf>
    <xf numFmtId="0" fontId="22" fillId="0" borderId="7" xfId="0" applyFont="1" applyBorder="1" applyAlignment="1">
      <alignment horizontal="left" vertical="top"/>
    </xf>
    <xf numFmtId="49" fontId="22" fillId="0" borderId="0" xfId="0" applyNumberFormat="1" applyFont="1" applyAlignment="1">
      <alignment horizontal="right" vertical="center"/>
    </xf>
    <xf numFmtId="176" fontId="22" fillId="0" borderId="0" xfId="0" applyNumberFormat="1" applyFont="1" applyAlignment="1">
      <alignment horizontal="center" vertical="center"/>
    </xf>
    <xf numFmtId="0" fontId="22" fillId="0" borderId="0" xfId="0" applyFont="1" applyAlignment="1">
      <alignment horizontal="right" vertical="center" shrinkToFit="1"/>
    </xf>
    <xf numFmtId="178" fontId="22" fillId="0" borderId="0" xfId="9" applyNumberFormat="1" applyFont="1" applyFill="1" applyBorder="1" applyAlignment="1" applyProtection="1">
      <alignment horizontal="right" vertical="center" shrinkToFit="1"/>
    </xf>
    <xf numFmtId="0" fontId="22" fillId="0" borderId="0" xfId="0" applyFont="1" applyAlignment="1">
      <alignment horizontal="center" vertical="center" shrinkToFit="1"/>
    </xf>
    <xf numFmtId="49" fontId="22" fillId="0" borderId="0" xfId="0" applyNumberFormat="1" applyFont="1" applyAlignment="1">
      <alignment horizontal="right" vertical="center" shrinkToFit="1"/>
    </xf>
    <xf numFmtId="57" fontId="22" fillId="0" borderId="0" xfId="0" applyNumberFormat="1" applyFont="1" applyAlignment="1">
      <alignment horizontal="center" vertical="center"/>
    </xf>
    <xf numFmtId="0" fontId="22" fillId="2" borderId="0" xfId="0" applyFont="1" applyFill="1" applyAlignment="1">
      <alignment horizontal="left" vertical="center"/>
    </xf>
    <xf numFmtId="0" fontId="24" fillId="0" borderId="0" xfId="0" applyFont="1">
      <alignment vertical="center"/>
    </xf>
    <xf numFmtId="0" fontId="22" fillId="0" borderId="0" xfId="0" applyFont="1" applyAlignment="1">
      <alignment horizontal="center" vertical="top" wrapText="1"/>
    </xf>
    <xf numFmtId="0" fontId="24" fillId="0" borderId="0" xfId="0" applyFont="1" applyAlignment="1">
      <alignment horizontal="center" vertical="center"/>
    </xf>
    <xf numFmtId="181" fontId="36" fillId="0" borderId="0" xfId="0" applyNumberFormat="1" applyFont="1">
      <alignment vertical="center"/>
    </xf>
    <xf numFmtId="0" fontId="22" fillId="0" borderId="0" xfId="0" applyFont="1" applyAlignment="1">
      <alignment horizontal="left" vertical="center" shrinkToFit="1"/>
    </xf>
    <xf numFmtId="0" fontId="0" fillId="0" borderId="0" xfId="0" applyAlignment="1">
      <alignment horizontal="center" vertical="center"/>
    </xf>
  </cellXfs>
  <cellStyles count="10">
    <cellStyle name="桁区切り" xfId="9" builtinId="6"/>
    <cellStyle name="標準" xfId="0" builtinId="0"/>
    <cellStyle name="標準 2" xfId="2" xr:uid="{00000000-0005-0000-0000-000001000000}"/>
    <cellStyle name="標準 2 2" xfId="8" xr:uid="{F667ACDD-8C42-48F1-8F21-D63666B9A451}"/>
    <cellStyle name="標準 3" xfId="3" xr:uid="{00000000-0005-0000-0000-000002000000}"/>
    <cellStyle name="標準 3 2" xfId="4" xr:uid="{00000000-0005-0000-0000-000003000000}"/>
    <cellStyle name="標準 4" xfId="5" xr:uid="{00000000-0005-0000-0000-000004000000}"/>
    <cellStyle name="標準 5" xfId="6" xr:uid="{00000000-0005-0000-0000-000005000000}"/>
    <cellStyle name="標準 6" xfId="1" xr:uid="{00000000-0005-0000-0000-000006000000}"/>
    <cellStyle name="標準_Sheet1" xfId="7" xr:uid="{4EFC3A13-F396-4870-A379-4015A65BE200}"/>
  </cellStyles>
  <dxfs count="8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B7DEE8"/>
      <color rgb="FF66CCFF"/>
      <color rgb="FFE6B8B7"/>
      <color rgb="FFCCFFCC"/>
      <color rgb="FF99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418352</xdr:colOff>
      <xdr:row>6</xdr:row>
      <xdr:rowOff>82177</xdr:rowOff>
    </xdr:from>
    <xdr:ext cx="4923118" cy="792525"/>
    <xdr:sp macro="" textlink="">
      <xdr:nvSpPr>
        <xdr:cNvPr id="2" name="テキスト ボックス 1">
          <a:extLst>
            <a:ext uri="{FF2B5EF4-FFF2-40B4-BE49-F238E27FC236}">
              <a16:creationId xmlns:a16="http://schemas.microsoft.com/office/drawing/2014/main" id="{40B742DA-701E-742C-5B40-57794154D599}"/>
            </a:ext>
          </a:extLst>
        </xdr:cNvPr>
        <xdr:cNvSpPr txBox="1"/>
      </xdr:nvSpPr>
      <xdr:spPr>
        <a:xfrm>
          <a:off x="1897528" y="2868706"/>
          <a:ext cx="4923118" cy="792525"/>
        </a:xfrm>
        <a:prstGeom prst="rect">
          <a:avLst/>
        </a:prstGeom>
        <a:solidFill>
          <a:schemeClr val="bg1"/>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必要な箇所をコピーしたら台帳に値で貼り付け。</a:t>
          </a:r>
          <a:endParaRPr kumimoji="1" lang="en-US" altLang="ja-JP" sz="1400"/>
        </a:p>
        <a:p>
          <a:r>
            <a:rPr kumimoji="1" lang="ja-JP" altLang="en-US" sz="1400"/>
            <a:t>行の幅が広がってしまうので、左端の対象の行を右クリック</a:t>
          </a:r>
          <a:endParaRPr kumimoji="1" lang="en-US" altLang="ja-JP" sz="1400"/>
        </a:p>
        <a:p>
          <a:r>
            <a:rPr kumimoji="1" lang="ja-JP" altLang="en-US" sz="1400"/>
            <a:t>→「行の高さ」から数値指定して、ほかの行と合わせる。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84</xdr:col>
      <xdr:colOff>47625</xdr:colOff>
      <xdr:row>0</xdr:row>
      <xdr:rowOff>95250</xdr:rowOff>
    </xdr:from>
    <xdr:to>
      <xdr:col>98</xdr:col>
      <xdr:colOff>105257</xdr:colOff>
      <xdr:row>4</xdr:row>
      <xdr:rowOff>154413</xdr:rowOff>
    </xdr:to>
    <xdr:sp macro="" textlink="">
      <xdr:nvSpPr>
        <xdr:cNvPr id="2" name="テキスト ボックス 1">
          <a:extLst>
            <a:ext uri="{FF2B5EF4-FFF2-40B4-BE49-F238E27FC236}">
              <a16:creationId xmlns:a16="http://schemas.microsoft.com/office/drawing/2014/main" id="{3E764498-8C7B-4FC6-AEB0-FF4B9D81BF91}"/>
            </a:ext>
          </a:extLst>
        </xdr:cNvPr>
        <xdr:cNvSpPr txBox="1"/>
      </xdr:nvSpPr>
      <xdr:spPr>
        <a:xfrm>
          <a:off x="16502063" y="95250"/>
          <a:ext cx="2724632" cy="749726"/>
        </a:xfrm>
        <a:prstGeom prst="rect">
          <a:avLst/>
        </a:prstGeom>
        <a:solidFill>
          <a:schemeClr val="accent1">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baseline="0">
              <a:solidFill>
                <a:schemeClr val="bg1"/>
              </a:solidFill>
              <a:latin typeface="HG丸ｺﾞｼｯｸM-PRO" panose="020F0600000000000000" pitchFamily="50" charset="-128"/>
              <a:ea typeface="HG丸ｺﾞｼｯｸM-PRO" panose="020F0600000000000000" pitchFamily="50" charset="-128"/>
            </a:rPr>
            <a:t>入力方法</a:t>
          </a:r>
          <a:endParaRPr kumimoji="1" lang="en-US" altLang="ja-JP" sz="1400" b="1" baseline="0">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1200" b="1" baseline="0">
              <a:solidFill>
                <a:schemeClr val="accent5">
                  <a:lumMod val="40000"/>
                  <a:lumOff val="60000"/>
                </a:schemeClr>
              </a:solidFill>
              <a:latin typeface="HG丸ｺﾞｼｯｸM-PRO" panose="020F0600000000000000" pitchFamily="50" charset="-128"/>
              <a:ea typeface="HG丸ｺﾞｼｯｸM-PRO" panose="020F0600000000000000" pitchFamily="50" charset="-128"/>
            </a:rPr>
            <a:t>水色セル→ キーボードで入力</a:t>
          </a:r>
        </a:p>
        <a:p>
          <a:r>
            <a:rPr kumimoji="1" lang="ja-JP" altLang="en-US" sz="1200" b="1" baseline="0">
              <a:solidFill>
                <a:srgbClr val="FFFF00"/>
              </a:solidFill>
              <a:latin typeface="HG丸ｺﾞｼｯｸM-PRO" panose="020F0600000000000000" pitchFamily="50" charset="-128"/>
              <a:ea typeface="HG丸ｺﾞｼｯｸM-PRO" panose="020F0600000000000000" pitchFamily="50" charset="-128"/>
            </a:rPr>
            <a:t>黄色セル→ プルダウンで選択</a:t>
          </a:r>
          <a:endParaRPr kumimoji="1" lang="en-US" altLang="ja-JP" sz="1200" b="1" baseline="0">
            <a:solidFill>
              <a:srgbClr val="FFFF00"/>
            </a:solidFill>
            <a:latin typeface="HG丸ｺﾞｼｯｸM-PRO" panose="020F0600000000000000" pitchFamily="50" charset="-128"/>
            <a:ea typeface="HG丸ｺﾞｼｯｸM-PRO" panose="020F0600000000000000" pitchFamily="50" charset="-128"/>
          </a:endParaRPr>
        </a:p>
        <a:p>
          <a:endParaRPr kumimoji="1" lang="ja-JP" altLang="en-US" sz="1200" b="1">
            <a:latin typeface="HGPｺﾞｼｯｸM" panose="020B0600000000000000" pitchFamily="50" charset="-128"/>
            <a:ea typeface="HGPｺﾞｼｯｸM" panose="020B0600000000000000" pitchFamily="50" charset="-128"/>
          </a:endParaRPr>
        </a:p>
      </xdr:txBody>
    </xdr:sp>
    <xdr:clientData fPrintsWithSheet="0"/>
  </xdr:twoCellAnchor>
  <xdr:oneCellAnchor>
    <xdr:from>
      <xdr:col>84</xdr:col>
      <xdr:colOff>111125</xdr:colOff>
      <xdr:row>5</xdr:row>
      <xdr:rowOff>47625</xdr:rowOff>
    </xdr:from>
    <xdr:ext cx="2487707" cy="638734"/>
    <xdr:sp macro="" textlink="">
      <xdr:nvSpPr>
        <xdr:cNvPr id="3" name="テキスト ボックス 2">
          <a:extLst>
            <a:ext uri="{FF2B5EF4-FFF2-40B4-BE49-F238E27FC236}">
              <a16:creationId xmlns:a16="http://schemas.microsoft.com/office/drawing/2014/main" id="{F69DEEAC-082C-442E-8D36-DE20C081CFAF}"/>
            </a:ext>
          </a:extLst>
        </xdr:cNvPr>
        <xdr:cNvSpPr txBox="1"/>
      </xdr:nvSpPr>
      <xdr:spPr>
        <a:xfrm>
          <a:off x="8175625" y="1047750"/>
          <a:ext cx="2487707" cy="638734"/>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kern="1200">
              <a:latin typeface="HG丸ｺﾞｼｯｸM-PRO" panose="020F0600000000000000" pitchFamily="50" charset="-128"/>
              <a:ea typeface="HG丸ｺﾞｼｯｸM-PRO" panose="020F0600000000000000" pitchFamily="50" charset="-128"/>
            </a:rPr>
            <a:t>報告日は空欄としてください。</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電子申請システムの受付日を受付担当者が入力します。</a:t>
          </a:r>
        </a:p>
      </xdr:txBody>
    </xdr:sp>
    <xdr:clientData/>
  </xdr:oneCellAnchor>
  <xdr:oneCellAnchor>
    <xdr:from>
      <xdr:col>84</xdr:col>
      <xdr:colOff>64943</xdr:colOff>
      <xdr:row>24</xdr:row>
      <xdr:rowOff>25744</xdr:rowOff>
    </xdr:from>
    <xdr:ext cx="2510119" cy="1837764"/>
    <xdr:sp macro="" textlink="">
      <xdr:nvSpPr>
        <xdr:cNvPr id="5" name="テキスト ボックス 4">
          <a:extLst>
            <a:ext uri="{FF2B5EF4-FFF2-40B4-BE49-F238E27FC236}">
              <a16:creationId xmlns:a16="http://schemas.microsoft.com/office/drawing/2014/main" id="{A556E92D-BE5E-4B61-9B86-CB48C14654D8}"/>
            </a:ext>
          </a:extLst>
        </xdr:cNvPr>
        <xdr:cNvSpPr txBox="1"/>
      </xdr:nvSpPr>
      <xdr:spPr>
        <a:xfrm>
          <a:off x="7793800" y="4180458"/>
          <a:ext cx="2510119" cy="1837764"/>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1100" kern="1200">
              <a:latin typeface="HG丸ｺﾞｼｯｸM-PRO" panose="020F0600000000000000" pitchFamily="50" charset="-128"/>
              <a:ea typeface="HG丸ｺﾞｼｯｸM-PRO" panose="020F0600000000000000" pitchFamily="50" charset="-128"/>
            </a:rPr>
            <a:t>【4.</a:t>
          </a:r>
          <a:r>
            <a:rPr kumimoji="1" lang="ja-JP" altLang="en-US" sz="1100" kern="1200">
              <a:latin typeface="HG丸ｺﾞｼｯｸM-PRO" panose="020F0600000000000000" pitchFamily="50" charset="-128"/>
              <a:ea typeface="HG丸ｺﾞｼｯｸM-PRO" panose="020F0600000000000000" pitchFamily="50" charset="-128"/>
            </a:rPr>
            <a:t>検査による指摘の概要</a:t>
          </a:r>
          <a:r>
            <a:rPr kumimoji="1" lang="en-US" altLang="ja-JP" sz="1100" kern="1200">
              <a:latin typeface="HG丸ｺﾞｼｯｸM-PRO" panose="020F0600000000000000" pitchFamily="50" charset="-128"/>
              <a:ea typeface="HG丸ｺﾞｼｯｸM-PRO" panose="020F0600000000000000" pitchFamily="50" charset="-128"/>
            </a:rPr>
            <a:t>】</a:t>
          </a:r>
        </a:p>
        <a:p>
          <a:pPr algn="l"/>
          <a:r>
            <a:rPr kumimoji="1" lang="ja-JP" altLang="en-US" sz="1100" kern="1200">
              <a:latin typeface="HG丸ｺﾞｼｯｸM-PRO" panose="020F0600000000000000" pitchFamily="50" charset="-128"/>
              <a:ea typeface="HG丸ｺﾞｼｯｸM-PRO" panose="020F0600000000000000" pitchFamily="50" charset="-128"/>
            </a:rPr>
            <a:t>・指摘事項が無い場合は「指摘な　し」に「レ」マークを入れて下さい。</a:t>
          </a:r>
        </a:p>
        <a:p>
          <a:pPr algn="l"/>
          <a:r>
            <a:rPr kumimoji="1" lang="ja-JP" altLang="en-US" sz="1100" kern="1200">
              <a:latin typeface="HG丸ｺﾞｼｯｸM-PRO" panose="020F0600000000000000" pitchFamily="50" charset="-128"/>
              <a:ea typeface="HG丸ｺﾞｼｯｸM-PRO" panose="020F0600000000000000" pitchFamily="50" charset="-128"/>
            </a:rPr>
            <a:t>・要是正の指摘がある場合は「要是正の指摘あり」に「レ」マークを入れ、さらにその要是正が</a:t>
          </a:r>
          <a:r>
            <a:rPr kumimoji="1" lang="ja-JP" altLang="en-US" sz="1100" u="dbl" kern="1200" baseline="0">
              <a:solidFill>
                <a:srgbClr val="FF0000"/>
              </a:solidFill>
              <a:latin typeface="HG丸ｺﾞｼｯｸM-PRO" panose="020F0600000000000000" pitchFamily="50" charset="-128"/>
              <a:ea typeface="HG丸ｺﾞｼｯｸM-PRO" panose="020F0600000000000000" pitchFamily="50" charset="-128"/>
            </a:rPr>
            <a:t>全て既存不適格の場合は</a:t>
          </a:r>
          <a:r>
            <a:rPr kumimoji="1" lang="ja-JP" altLang="en-US" sz="1100" kern="1200">
              <a:latin typeface="HG丸ｺﾞｼｯｸM-PRO" panose="020F0600000000000000" pitchFamily="50" charset="-128"/>
              <a:ea typeface="HG丸ｺﾞｼｯｸM-PRO" panose="020F0600000000000000" pitchFamily="50" charset="-128"/>
            </a:rPr>
            <a:t>、「既存不適格」のチェックボックスにも「レ」マークを入れて下さい。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91</xdr:col>
      <xdr:colOff>63211</xdr:colOff>
      <xdr:row>8</xdr:row>
      <xdr:rowOff>43296</xdr:rowOff>
    </xdr:from>
    <xdr:ext cx="2577646" cy="784145"/>
    <xdr:sp macro="" textlink="">
      <xdr:nvSpPr>
        <xdr:cNvPr id="2" name="テキスト ボックス 1">
          <a:extLst>
            <a:ext uri="{FF2B5EF4-FFF2-40B4-BE49-F238E27FC236}">
              <a16:creationId xmlns:a16="http://schemas.microsoft.com/office/drawing/2014/main" id="{B68E3F2F-E785-4108-B00A-CE7600DE23FD}"/>
            </a:ext>
          </a:extLst>
        </xdr:cNvPr>
        <xdr:cNvSpPr txBox="1"/>
      </xdr:nvSpPr>
      <xdr:spPr>
        <a:xfrm>
          <a:off x="8569036" y="1414896"/>
          <a:ext cx="2577646" cy="784145"/>
        </a:xfrm>
        <a:prstGeom prst="rect">
          <a:avLst/>
        </a:prstGeom>
        <a:solidFill>
          <a:sysClr val="window" lastClr="FFFFFF"/>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1100" kern="1200">
              <a:latin typeface="HG丸ｺﾞｼｯｸM-PRO" panose="020F0600000000000000" pitchFamily="50" charset="-128"/>
              <a:ea typeface="HG丸ｺﾞｼｯｸM-PRO" panose="020F0600000000000000" pitchFamily="50" charset="-128"/>
            </a:rPr>
            <a:t>【2.</a:t>
          </a:r>
          <a:r>
            <a:rPr kumimoji="1" lang="ja-JP" altLang="en-US" sz="1100" kern="1200">
              <a:latin typeface="HG丸ｺﾞｼｯｸM-PRO" panose="020F0600000000000000" pitchFamily="50" charset="-128"/>
              <a:ea typeface="HG丸ｺﾞｼｯｸM-PRO" panose="020F0600000000000000" pitchFamily="50" charset="-128"/>
            </a:rPr>
            <a:t>確認済証交付年月日等</a:t>
          </a:r>
          <a:r>
            <a:rPr kumimoji="1" lang="en-US" altLang="ja-JP" sz="1100" kern="1200">
              <a:latin typeface="HG丸ｺﾞｼｯｸM-PRO" panose="020F0600000000000000" pitchFamily="50" charset="-128"/>
              <a:ea typeface="HG丸ｺﾞｼｯｸM-PRO" panose="020F0600000000000000" pitchFamily="50" charset="-128"/>
            </a:rPr>
            <a:t>】</a:t>
          </a:r>
        </a:p>
        <a:p>
          <a:pPr algn="l"/>
          <a:r>
            <a:rPr kumimoji="1" lang="ja-JP" altLang="en-US" sz="1100" kern="1200">
              <a:latin typeface="HG丸ｺﾞｼｯｸM-PRO" panose="020F0600000000000000" pitchFamily="50" charset="-128"/>
              <a:ea typeface="HG丸ｺﾞｼｯｸM-PRO" panose="020F0600000000000000" pitchFamily="50" charset="-128"/>
            </a:rPr>
            <a:t>日付は「</a:t>
          </a:r>
          <a:r>
            <a:rPr kumimoji="1" lang="en-US" altLang="ja-JP" sz="1100" kern="1200">
              <a:latin typeface="HG丸ｺﾞｼｯｸM-PRO" panose="020F0600000000000000" pitchFamily="50" charset="-128"/>
              <a:ea typeface="HG丸ｺﾞｼｯｸM-PRO" panose="020F0600000000000000" pitchFamily="50" charset="-128"/>
            </a:rPr>
            <a:t>R7.</a:t>
          </a:r>
          <a:r>
            <a:rPr kumimoji="1" lang="ja-JP" altLang="en-US" sz="1100" kern="1200">
              <a:latin typeface="HG丸ｺﾞｼｯｸM-PRO" panose="020F0600000000000000" pitchFamily="50" charset="-128"/>
              <a:ea typeface="HG丸ｺﾞｼｯｸM-PRO" panose="020F0600000000000000" pitchFamily="50" charset="-128"/>
            </a:rPr>
            <a:t>４</a:t>
          </a:r>
          <a:r>
            <a:rPr kumimoji="1" lang="en-US" altLang="ja-JP" sz="1100" kern="1200">
              <a:latin typeface="HG丸ｺﾞｼｯｸM-PRO" panose="020F0600000000000000" pitchFamily="50" charset="-128"/>
              <a:ea typeface="HG丸ｺﾞｼｯｸM-PRO" panose="020F0600000000000000" pitchFamily="50" charset="-128"/>
            </a:rPr>
            <a:t>.</a:t>
          </a:r>
          <a:r>
            <a:rPr kumimoji="1" lang="ja-JP" altLang="en-US" sz="1100" kern="1200">
              <a:latin typeface="HG丸ｺﾞｼｯｸM-PRO" panose="020F0600000000000000" pitchFamily="50" charset="-128"/>
              <a:ea typeface="HG丸ｺﾞｼｯｸM-PRO" panose="020F0600000000000000" pitchFamily="50" charset="-128"/>
            </a:rPr>
            <a:t>１」の表記でご記入ください。</a:t>
          </a:r>
        </a:p>
        <a:p>
          <a:pPr algn="l"/>
          <a:endParaRPr kumimoji="1" lang="ja-JP" altLang="en-US" sz="1100" kern="1200">
            <a:latin typeface="HG丸ｺﾞｼｯｸM-PRO" panose="020F0600000000000000" pitchFamily="50" charset="-128"/>
            <a:ea typeface="HG丸ｺﾞｼｯｸM-PRO" panose="020F0600000000000000" pitchFamily="50" charset="-128"/>
          </a:endParaRPr>
        </a:p>
      </xdr:txBody>
    </xdr:sp>
    <xdr:clientData/>
  </xdr:oneCellAnchor>
  <xdr:twoCellAnchor>
    <xdr:from>
      <xdr:col>91</xdr:col>
      <xdr:colOff>57150</xdr:colOff>
      <xdr:row>2</xdr:row>
      <xdr:rowOff>76200</xdr:rowOff>
    </xdr:from>
    <xdr:to>
      <xdr:col>105</xdr:col>
      <xdr:colOff>95252</xdr:colOff>
      <xdr:row>7</xdr:row>
      <xdr:rowOff>98878</xdr:rowOff>
    </xdr:to>
    <xdr:sp macro="" textlink="">
      <xdr:nvSpPr>
        <xdr:cNvPr id="3" name="テキスト ボックス 2">
          <a:extLst>
            <a:ext uri="{FF2B5EF4-FFF2-40B4-BE49-F238E27FC236}">
              <a16:creationId xmlns:a16="http://schemas.microsoft.com/office/drawing/2014/main" id="{A19081E7-5F3D-4BCB-83C0-A11D76C5AC8C}"/>
            </a:ext>
          </a:extLst>
        </xdr:cNvPr>
        <xdr:cNvSpPr txBox="1"/>
      </xdr:nvSpPr>
      <xdr:spPr>
        <a:xfrm>
          <a:off x="8562975" y="419100"/>
          <a:ext cx="2571752" cy="879928"/>
        </a:xfrm>
        <a:prstGeom prst="rect">
          <a:avLst/>
        </a:prstGeom>
        <a:solidFill>
          <a:schemeClr val="accent1">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baseline="0">
              <a:solidFill>
                <a:schemeClr val="bg1"/>
              </a:solidFill>
              <a:latin typeface="HG丸ｺﾞｼｯｸM-PRO" panose="020F0600000000000000" pitchFamily="50" charset="-128"/>
              <a:ea typeface="HG丸ｺﾞｼｯｸM-PRO" panose="020F0600000000000000" pitchFamily="50" charset="-128"/>
            </a:rPr>
            <a:t>入力方法</a:t>
          </a:r>
          <a:endParaRPr kumimoji="1" lang="en-US" altLang="ja-JP" sz="1400" b="1" baseline="0">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1200" b="1" baseline="0">
              <a:solidFill>
                <a:schemeClr val="accent5">
                  <a:lumMod val="40000"/>
                  <a:lumOff val="60000"/>
                </a:schemeClr>
              </a:solidFill>
              <a:latin typeface="HG丸ｺﾞｼｯｸM-PRO" panose="020F0600000000000000" pitchFamily="50" charset="-128"/>
              <a:ea typeface="HG丸ｺﾞｼｯｸM-PRO" panose="020F0600000000000000" pitchFamily="50" charset="-128"/>
            </a:rPr>
            <a:t>水色セル→ キーボードで入力</a:t>
          </a:r>
        </a:p>
        <a:p>
          <a:r>
            <a:rPr kumimoji="1" lang="ja-JP" altLang="en-US" sz="1200" b="1" baseline="0">
              <a:solidFill>
                <a:srgbClr val="FFFF00"/>
              </a:solidFill>
              <a:latin typeface="HG丸ｺﾞｼｯｸM-PRO" panose="020F0600000000000000" pitchFamily="50" charset="-128"/>
              <a:ea typeface="HG丸ｺﾞｼｯｸM-PRO" panose="020F0600000000000000" pitchFamily="50" charset="-128"/>
            </a:rPr>
            <a:t>黄色セル→ プルダウンで選択</a:t>
          </a:r>
          <a:endParaRPr kumimoji="1" lang="en-US" altLang="ja-JP" sz="1200" b="1" baseline="0">
            <a:solidFill>
              <a:srgbClr val="FFFF00"/>
            </a:solidFill>
            <a:latin typeface="HG丸ｺﾞｼｯｸM-PRO" panose="020F0600000000000000" pitchFamily="50" charset="-128"/>
            <a:ea typeface="HG丸ｺﾞｼｯｸM-PRO" panose="020F0600000000000000" pitchFamily="50" charset="-128"/>
          </a:endParaRPr>
        </a:p>
        <a:p>
          <a:endParaRPr kumimoji="1" lang="ja-JP" altLang="en-US" sz="1200" b="1">
            <a:latin typeface="HGPｺﾞｼｯｸM" panose="020B0600000000000000" pitchFamily="50" charset="-128"/>
            <a:ea typeface="HGPｺﾞｼｯｸM" panose="020B0600000000000000" pitchFamily="50" charset="-128"/>
          </a:endParaRPr>
        </a:p>
      </xdr:txBody>
    </xdr:sp>
    <xdr:clientData fPrintsWithSheet="0"/>
  </xdr:twoCellAnchor>
  <xdr:oneCellAnchor>
    <xdr:from>
      <xdr:col>91</xdr:col>
      <xdr:colOff>63211</xdr:colOff>
      <xdr:row>14</xdr:row>
      <xdr:rowOff>16082</xdr:rowOff>
    </xdr:from>
    <xdr:ext cx="2577646" cy="784145"/>
    <xdr:sp macro="" textlink="">
      <xdr:nvSpPr>
        <xdr:cNvPr id="4" name="テキスト ボックス 3">
          <a:extLst>
            <a:ext uri="{FF2B5EF4-FFF2-40B4-BE49-F238E27FC236}">
              <a16:creationId xmlns:a16="http://schemas.microsoft.com/office/drawing/2014/main" id="{E3D1CB25-8BF4-502B-1A6A-984BAD7AF81D}"/>
            </a:ext>
          </a:extLst>
        </xdr:cNvPr>
        <xdr:cNvSpPr txBox="1"/>
      </xdr:nvSpPr>
      <xdr:spPr>
        <a:xfrm>
          <a:off x="8377175" y="2492582"/>
          <a:ext cx="2577646" cy="784145"/>
        </a:xfrm>
        <a:prstGeom prst="rect">
          <a:avLst/>
        </a:prstGeom>
        <a:solidFill>
          <a:sysClr val="window" lastClr="FFFFFF"/>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1100" kern="1200">
              <a:latin typeface="HG丸ｺﾞｼｯｸM-PRO" panose="020F0600000000000000" pitchFamily="50" charset="-128"/>
              <a:ea typeface="HG丸ｺﾞｼｯｸM-PRO" panose="020F0600000000000000" pitchFamily="50" charset="-128"/>
            </a:rPr>
            <a:t>【3.</a:t>
          </a:r>
          <a:r>
            <a:rPr kumimoji="1" lang="ja-JP" altLang="en-US" sz="1100" kern="1200">
              <a:latin typeface="HG丸ｺﾞｼｯｸM-PRO" panose="020F0600000000000000" pitchFamily="50" charset="-128"/>
              <a:ea typeface="HG丸ｺﾞｼｯｸM-PRO" panose="020F0600000000000000" pitchFamily="50" charset="-128"/>
            </a:rPr>
            <a:t>検査日等</a:t>
          </a:r>
          <a:r>
            <a:rPr kumimoji="1" lang="en-US" altLang="ja-JP" sz="1100" kern="1200">
              <a:latin typeface="HG丸ｺﾞｼｯｸM-PRO" panose="020F0600000000000000" pitchFamily="50" charset="-128"/>
              <a:ea typeface="HG丸ｺﾞｼｯｸM-PRO" panose="020F0600000000000000" pitchFamily="50" charset="-128"/>
            </a:rPr>
            <a:t>】</a:t>
          </a:r>
        </a:p>
        <a:p>
          <a:pPr algn="l"/>
          <a:r>
            <a:rPr kumimoji="1" lang="ja-JP" altLang="en-US" sz="1100" kern="1200">
              <a:latin typeface="HG丸ｺﾞｼｯｸM-PRO" panose="020F0600000000000000" pitchFamily="50" charset="-128"/>
              <a:ea typeface="HG丸ｺﾞｼｯｸM-PRO" panose="020F0600000000000000" pitchFamily="50" charset="-128"/>
            </a:rPr>
            <a:t>日付は「</a:t>
          </a:r>
          <a:r>
            <a:rPr kumimoji="1" lang="en-US" altLang="ja-JP" sz="1100" kern="1200">
              <a:latin typeface="HG丸ｺﾞｼｯｸM-PRO" panose="020F0600000000000000" pitchFamily="50" charset="-128"/>
              <a:ea typeface="HG丸ｺﾞｼｯｸM-PRO" panose="020F0600000000000000" pitchFamily="50" charset="-128"/>
            </a:rPr>
            <a:t>R7.</a:t>
          </a:r>
          <a:r>
            <a:rPr kumimoji="1" lang="ja-JP" altLang="en-US" sz="1100" kern="1200">
              <a:latin typeface="HG丸ｺﾞｼｯｸM-PRO" panose="020F0600000000000000" pitchFamily="50" charset="-128"/>
              <a:ea typeface="HG丸ｺﾞｼｯｸM-PRO" panose="020F0600000000000000" pitchFamily="50" charset="-128"/>
            </a:rPr>
            <a:t>４</a:t>
          </a:r>
          <a:r>
            <a:rPr kumimoji="1" lang="en-US" altLang="ja-JP" sz="1100" kern="1200">
              <a:latin typeface="HG丸ｺﾞｼｯｸM-PRO" panose="020F0600000000000000" pitchFamily="50" charset="-128"/>
              <a:ea typeface="HG丸ｺﾞｼｯｸM-PRO" panose="020F0600000000000000" pitchFamily="50" charset="-128"/>
            </a:rPr>
            <a:t>.</a:t>
          </a:r>
          <a:r>
            <a:rPr kumimoji="1" lang="ja-JP" altLang="en-US" sz="1100" kern="1200">
              <a:latin typeface="HG丸ｺﾞｼｯｸM-PRO" panose="020F0600000000000000" pitchFamily="50" charset="-128"/>
              <a:ea typeface="HG丸ｺﾞｼｯｸM-PRO" panose="020F0600000000000000" pitchFamily="50" charset="-128"/>
            </a:rPr>
            <a:t>１」の表記でご記入ください。</a:t>
          </a:r>
        </a:p>
        <a:p>
          <a:pPr algn="l"/>
          <a:endParaRPr kumimoji="1" lang="ja-JP" altLang="en-US" sz="1100" kern="1200">
            <a:latin typeface="HG丸ｺﾞｼｯｸM-PRO" panose="020F0600000000000000" pitchFamily="50" charset="-128"/>
            <a:ea typeface="HG丸ｺﾞｼｯｸM-PRO" panose="020F0600000000000000" pitchFamily="50" charset="-128"/>
          </a:endParaRPr>
        </a:p>
      </xdr:txBody>
    </xdr:sp>
    <xdr:clientData/>
  </xdr:oneCellAnchor>
  <xdr:oneCellAnchor>
    <xdr:from>
      <xdr:col>91</xdr:col>
      <xdr:colOff>72571</xdr:colOff>
      <xdr:row>20</xdr:row>
      <xdr:rowOff>127000</xdr:rowOff>
    </xdr:from>
    <xdr:ext cx="2487707" cy="842681"/>
    <xdr:sp macro="" textlink="">
      <xdr:nvSpPr>
        <xdr:cNvPr id="6" name="テキスト ボックス 5">
          <a:extLst>
            <a:ext uri="{FF2B5EF4-FFF2-40B4-BE49-F238E27FC236}">
              <a16:creationId xmlns:a16="http://schemas.microsoft.com/office/drawing/2014/main" id="{9301AC1B-D6B8-4C82-904E-6C10992AA926}"/>
            </a:ext>
          </a:extLst>
        </xdr:cNvPr>
        <xdr:cNvSpPr txBox="1"/>
      </xdr:nvSpPr>
      <xdr:spPr>
        <a:xfrm>
          <a:off x="7747000" y="3392714"/>
          <a:ext cx="2487707" cy="842681"/>
        </a:xfrm>
        <a:prstGeom prst="rect">
          <a:avLst/>
        </a:prstGeom>
        <a:solidFill>
          <a:sysClr val="window" lastClr="FFFFFF"/>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1100" kern="1200">
              <a:latin typeface="HG丸ｺﾞｼｯｸM-PRO" panose="020F0600000000000000" pitchFamily="50" charset="-128"/>
              <a:ea typeface="HG丸ｺﾞｼｯｸM-PRO" panose="020F0600000000000000" pitchFamily="50" charset="-128"/>
            </a:rPr>
            <a:t>【4.</a:t>
          </a:r>
          <a:r>
            <a:rPr kumimoji="1" lang="ja-JP" altLang="en-US" sz="1100" kern="1200">
              <a:latin typeface="HG丸ｺﾞｼｯｸM-PRO" panose="020F0600000000000000" pitchFamily="50" charset="-128"/>
              <a:ea typeface="HG丸ｺﾞｼｯｸM-PRO" panose="020F0600000000000000" pitchFamily="50" charset="-128"/>
            </a:rPr>
            <a:t>防火設備の検査者</a:t>
          </a:r>
          <a:r>
            <a:rPr kumimoji="1" lang="en-US" altLang="ja-JP" sz="1100" kern="1200">
              <a:latin typeface="HG丸ｺﾞｼｯｸM-PRO" panose="020F0600000000000000" pitchFamily="50" charset="-128"/>
              <a:ea typeface="HG丸ｺﾞｼｯｸM-PRO" panose="020F0600000000000000" pitchFamily="50" charset="-128"/>
            </a:rPr>
            <a:t>】</a:t>
          </a:r>
        </a:p>
        <a:p>
          <a:pPr algn="l"/>
          <a:r>
            <a:rPr kumimoji="1" lang="ja-JP" altLang="en-US" sz="1100" kern="1200">
              <a:latin typeface="HG丸ｺﾞｼｯｸM-PRO" panose="020F0600000000000000" pitchFamily="50" charset="-128"/>
              <a:ea typeface="HG丸ｺﾞｼｯｸM-PRO" panose="020F0600000000000000" pitchFamily="50" charset="-128"/>
            </a:rPr>
            <a:t>検査者の資格（建築士か検査員）どちらかをプルダウンで選択してください。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22</xdr:col>
      <xdr:colOff>537881</xdr:colOff>
      <xdr:row>0</xdr:row>
      <xdr:rowOff>56030</xdr:rowOff>
    </xdr:from>
    <xdr:to>
      <xdr:col>26</xdr:col>
      <xdr:colOff>507268</xdr:colOff>
      <xdr:row>5</xdr:row>
      <xdr:rowOff>28347</xdr:rowOff>
    </xdr:to>
    <xdr:sp macro="" textlink="">
      <xdr:nvSpPr>
        <xdr:cNvPr id="2" name="テキスト ボックス 1">
          <a:extLst>
            <a:ext uri="{FF2B5EF4-FFF2-40B4-BE49-F238E27FC236}">
              <a16:creationId xmlns:a16="http://schemas.microsoft.com/office/drawing/2014/main" id="{BBC0DFA2-545D-43D2-AE31-EBC64D76464E}"/>
            </a:ext>
          </a:extLst>
        </xdr:cNvPr>
        <xdr:cNvSpPr txBox="1"/>
      </xdr:nvSpPr>
      <xdr:spPr>
        <a:xfrm>
          <a:off x="8774205" y="56030"/>
          <a:ext cx="2703622" cy="745523"/>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baseline="0">
              <a:solidFill>
                <a:schemeClr val="bg1"/>
              </a:solidFill>
              <a:latin typeface="HG丸ｺﾞｼｯｸM-PRO" panose="020F0600000000000000" pitchFamily="50" charset="-128"/>
              <a:ea typeface="HG丸ｺﾞｼｯｸM-PRO" panose="020F0600000000000000" pitchFamily="50" charset="-128"/>
            </a:rPr>
            <a:t>入力方法</a:t>
          </a:r>
          <a:endParaRPr kumimoji="1" lang="en-US" altLang="ja-JP" sz="1400" b="1" baseline="0">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1200" b="1" baseline="0">
              <a:solidFill>
                <a:schemeClr val="accent5">
                  <a:lumMod val="40000"/>
                  <a:lumOff val="60000"/>
                </a:schemeClr>
              </a:solidFill>
              <a:latin typeface="HG丸ｺﾞｼｯｸM-PRO" panose="020F0600000000000000" pitchFamily="50" charset="-128"/>
              <a:ea typeface="HG丸ｺﾞｼｯｸM-PRO" panose="020F0600000000000000" pitchFamily="50" charset="-128"/>
            </a:rPr>
            <a:t>水色セル→ キーボードで入力</a:t>
          </a:r>
        </a:p>
        <a:p>
          <a:r>
            <a:rPr kumimoji="1" lang="ja-JP" altLang="en-US" sz="1200" b="1" baseline="0">
              <a:solidFill>
                <a:srgbClr val="FFFF00"/>
              </a:solidFill>
              <a:latin typeface="HG丸ｺﾞｼｯｸM-PRO" panose="020F0600000000000000" pitchFamily="50" charset="-128"/>
              <a:ea typeface="HG丸ｺﾞｼｯｸM-PRO" panose="020F0600000000000000" pitchFamily="50" charset="-128"/>
            </a:rPr>
            <a:t>黄色セル→ プルダウンで選択</a:t>
          </a:r>
          <a:endParaRPr kumimoji="1" lang="en-US" altLang="ja-JP" sz="1200" b="1" baseline="0">
            <a:solidFill>
              <a:srgbClr val="FFFF00"/>
            </a:solidFill>
            <a:latin typeface="HG丸ｺﾞｼｯｸM-PRO" panose="020F0600000000000000" pitchFamily="50" charset="-128"/>
            <a:ea typeface="HG丸ｺﾞｼｯｸM-PRO" panose="020F0600000000000000" pitchFamily="50" charset="-128"/>
          </a:endParaRPr>
        </a:p>
        <a:p>
          <a:endParaRPr kumimoji="1" lang="ja-JP" altLang="en-US" sz="1200" b="1">
            <a:latin typeface="HGPｺﾞｼｯｸM" panose="020B0600000000000000" pitchFamily="50" charset="-128"/>
            <a:ea typeface="HGPｺﾞｼｯｸM" panose="020B0600000000000000" pitchFamily="50" charset="-128"/>
          </a:endParaRPr>
        </a:p>
      </xdr:txBody>
    </xdr:sp>
    <xdr:clientData fPrintsWithSheet="0"/>
  </xdr:twoCellAnchor>
  <xdr:oneCellAnchor>
    <xdr:from>
      <xdr:col>23</xdr:col>
      <xdr:colOff>0</xdr:colOff>
      <xdr:row>10</xdr:row>
      <xdr:rowOff>0</xdr:rowOff>
    </xdr:from>
    <xdr:ext cx="3314700" cy="2981325"/>
    <xdr:sp macro="" textlink="">
      <xdr:nvSpPr>
        <xdr:cNvPr id="3" name="テキスト ボックス 2">
          <a:extLst>
            <a:ext uri="{FF2B5EF4-FFF2-40B4-BE49-F238E27FC236}">
              <a16:creationId xmlns:a16="http://schemas.microsoft.com/office/drawing/2014/main" id="{29A56118-E4C4-4385-800B-4B7B915281D1}"/>
            </a:ext>
          </a:extLst>
        </xdr:cNvPr>
        <xdr:cNvSpPr txBox="1"/>
      </xdr:nvSpPr>
      <xdr:spPr>
        <a:xfrm>
          <a:off x="8143875" y="1476375"/>
          <a:ext cx="3314700" cy="2981325"/>
        </a:xfrm>
        <a:prstGeom prst="rect">
          <a:avLst/>
        </a:prstGeom>
        <a:solidFill>
          <a:sysClr val="window" lastClr="FFFFFF"/>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kern="1200">
              <a:latin typeface="HG丸ｺﾞｼｯｸM-PRO" panose="020F0600000000000000" pitchFamily="50" charset="-128"/>
              <a:ea typeface="HG丸ｺﾞｼｯｸM-PRO" panose="020F0600000000000000" pitchFamily="50" charset="-128"/>
            </a:rPr>
            <a:t>●指摘なし の場合</a:t>
          </a:r>
        </a:p>
        <a:p>
          <a:pPr algn="l"/>
          <a:r>
            <a:rPr kumimoji="1" lang="ja-JP" altLang="en-US" sz="1100" kern="1200">
              <a:latin typeface="HG丸ｺﾞｼｯｸM-PRO" panose="020F0600000000000000" pitchFamily="50" charset="-128"/>
              <a:ea typeface="HG丸ｺﾞｼｯｸM-PRO" panose="020F0600000000000000" pitchFamily="50" charset="-128"/>
            </a:rPr>
            <a:t>　「指摘なし」に「○」を付けてください。</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a:t>
          </a:r>
        </a:p>
        <a:p>
          <a:pPr algn="l"/>
          <a:r>
            <a:rPr kumimoji="1" lang="ja-JP" altLang="en-US" sz="1100" kern="1200">
              <a:latin typeface="HG丸ｺﾞｼｯｸM-PRO" panose="020F0600000000000000" pitchFamily="50" charset="-128"/>
              <a:ea typeface="HG丸ｺﾞｼｯｸM-PRO" panose="020F0600000000000000" pitchFamily="50" charset="-128"/>
            </a:rPr>
            <a:t>●要是正 の場合</a:t>
          </a:r>
        </a:p>
        <a:p>
          <a:pPr algn="l"/>
          <a:r>
            <a:rPr kumimoji="1" lang="ja-JP" altLang="en-US" sz="1100" kern="1200">
              <a:latin typeface="HG丸ｺﾞｼｯｸM-PRO" panose="020F0600000000000000" pitchFamily="50" charset="-128"/>
              <a:ea typeface="HG丸ｺﾞｼｯｸM-PRO" panose="020F0600000000000000" pitchFamily="50" charset="-128"/>
            </a:rPr>
            <a:t>　「要是正」に「○」を付けてください。</a:t>
          </a:r>
          <a:endParaRPr kumimoji="1" lang="en-US" altLang="ja-JP" sz="1100" kern="1200">
            <a:latin typeface="HG丸ｺﾞｼｯｸM-PRO" panose="020F0600000000000000" pitchFamily="50" charset="-128"/>
            <a:ea typeface="HG丸ｺﾞｼｯｸM-PRO" panose="020F0600000000000000" pitchFamily="50" charset="-128"/>
          </a:endParaRPr>
        </a:p>
        <a:p>
          <a:pPr algn="l"/>
          <a:endParaRPr kumimoji="1" lang="ja-JP" altLang="en-US"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既存不適格 の場合</a:t>
          </a:r>
        </a:p>
        <a:p>
          <a:pPr algn="l"/>
          <a:r>
            <a:rPr kumimoji="1" lang="ja-JP" altLang="en-US" sz="1100" kern="1200">
              <a:latin typeface="HG丸ｺﾞｼｯｸM-PRO" panose="020F0600000000000000" pitchFamily="50" charset="-128"/>
              <a:ea typeface="HG丸ｺﾞｼｯｸM-PRO" panose="020F0600000000000000" pitchFamily="50" charset="-128"/>
            </a:rPr>
            <a:t>　「要是正」、「既存不適格」の２か所に「○」　　</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を付けてください。</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en-US" altLang="ja-JP" sz="1100" kern="1200">
              <a:solidFill>
                <a:srgbClr val="FF0000"/>
              </a:solidFill>
              <a:latin typeface="HG丸ｺﾞｼｯｸM-PRO" panose="020F0600000000000000" pitchFamily="50" charset="-128"/>
              <a:ea typeface="HG丸ｺﾞｼｯｸM-PRO" panose="020F0600000000000000" pitchFamily="50" charset="-128"/>
            </a:rPr>
            <a:t>※ </a:t>
          </a:r>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「要是正」と「既存不適格」の両方の指摘が　　</a:t>
          </a:r>
        </a:p>
        <a:p>
          <a:pPr algn="l"/>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　　ある場合は、「既存不適格」には〇をせず、</a:t>
          </a:r>
        </a:p>
        <a:p>
          <a:pPr algn="l"/>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　　「要是正」１ヶ所に「○」を付けてください。</a:t>
          </a:r>
        </a:p>
        <a:p>
          <a:pPr algn="l"/>
          <a:endParaRPr kumimoji="1" lang="ja-JP" altLang="en-US" sz="1100" kern="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該当しない項目は指摘なしの欄に「－」を付け　　　　</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てください。</a:t>
          </a:r>
        </a:p>
        <a:p>
          <a:pPr algn="l"/>
          <a:r>
            <a:rPr kumimoji="1" lang="ja-JP" altLang="en-US" sz="1100" kern="1200">
              <a:latin typeface="HG丸ｺﾞｼｯｸM-PRO" panose="020F0600000000000000" pitchFamily="50" charset="-128"/>
              <a:ea typeface="HG丸ｺﾞｼｯｸM-PRO" panose="020F0600000000000000" pitchFamily="50" charset="-128"/>
            </a:rPr>
            <a:t>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21</xdr:col>
      <xdr:colOff>6350</xdr:colOff>
      <xdr:row>2</xdr:row>
      <xdr:rowOff>-1</xdr:rowOff>
    </xdr:from>
    <xdr:to>
      <xdr:col>21</xdr:col>
      <xdr:colOff>2746375</xdr:colOff>
      <xdr:row>6</xdr:row>
      <xdr:rowOff>113336</xdr:rowOff>
    </xdr:to>
    <xdr:sp macro="" textlink="">
      <xdr:nvSpPr>
        <xdr:cNvPr id="5" name="テキスト ボックス 4">
          <a:extLst>
            <a:ext uri="{FF2B5EF4-FFF2-40B4-BE49-F238E27FC236}">
              <a16:creationId xmlns:a16="http://schemas.microsoft.com/office/drawing/2014/main" id="{5B916FFA-9764-483D-BE85-89748FC6AE62}"/>
            </a:ext>
          </a:extLst>
        </xdr:cNvPr>
        <xdr:cNvSpPr txBox="1"/>
      </xdr:nvSpPr>
      <xdr:spPr>
        <a:xfrm>
          <a:off x="7658100" y="285749"/>
          <a:ext cx="2740025" cy="732462"/>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baseline="0">
              <a:solidFill>
                <a:schemeClr val="bg1"/>
              </a:solidFill>
              <a:latin typeface="HG丸ｺﾞｼｯｸM-PRO" panose="020F0600000000000000" pitchFamily="50" charset="-128"/>
              <a:ea typeface="HG丸ｺﾞｼｯｸM-PRO" panose="020F0600000000000000" pitchFamily="50" charset="-128"/>
            </a:rPr>
            <a:t>入力方法</a:t>
          </a:r>
          <a:endParaRPr kumimoji="1" lang="en-US" altLang="ja-JP" sz="1400" b="1" baseline="0">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1200" b="1" baseline="0">
              <a:solidFill>
                <a:schemeClr val="accent5">
                  <a:lumMod val="40000"/>
                  <a:lumOff val="60000"/>
                </a:schemeClr>
              </a:solidFill>
              <a:latin typeface="HG丸ｺﾞｼｯｸM-PRO" panose="020F0600000000000000" pitchFamily="50" charset="-128"/>
              <a:ea typeface="HG丸ｺﾞｼｯｸM-PRO" panose="020F0600000000000000" pitchFamily="50" charset="-128"/>
            </a:rPr>
            <a:t>水色セル→ キーボードで入力</a:t>
          </a:r>
        </a:p>
        <a:p>
          <a:r>
            <a:rPr kumimoji="1" lang="ja-JP" altLang="en-US" sz="1200" b="1" baseline="0">
              <a:solidFill>
                <a:srgbClr val="FFFF00"/>
              </a:solidFill>
              <a:latin typeface="HG丸ｺﾞｼｯｸM-PRO" panose="020F0600000000000000" pitchFamily="50" charset="-128"/>
              <a:ea typeface="HG丸ｺﾞｼｯｸM-PRO" panose="020F0600000000000000" pitchFamily="50" charset="-128"/>
            </a:rPr>
            <a:t>黄色セル→ プルダウンで選択</a:t>
          </a:r>
          <a:endParaRPr kumimoji="1" lang="en-US" altLang="ja-JP" sz="1200" b="1" baseline="0">
            <a:solidFill>
              <a:srgbClr val="FFFF00"/>
            </a:solidFill>
            <a:latin typeface="HG丸ｺﾞｼｯｸM-PRO" panose="020F0600000000000000" pitchFamily="50" charset="-128"/>
            <a:ea typeface="HG丸ｺﾞｼｯｸM-PRO" panose="020F0600000000000000" pitchFamily="50" charset="-128"/>
          </a:endParaRPr>
        </a:p>
        <a:p>
          <a:endParaRPr kumimoji="1" lang="ja-JP" altLang="en-US" sz="1200" b="1">
            <a:latin typeface="HGPｺﾞｼｯｸM" panose="020B0600000000000000" pitchFamily="50" charset="-128"/>
            <a:ea typeface="HGPｺﾞｼｯｸM" panose="020B0600000000000000" pitchFamily="50" charset="-128"/>
          </a:endParaRPr>
        </a:p>
      </xdr:txBody>
    </xdr:sp>
    <xdr:clientData fPrintsWithSheet="0"/>
  </xdr:twoCellAnchor>
  <xdr:oneCellAnchor>
    <xdr:from>
      <xdr:col>20</xdr:col>
      <xdr:colOff>1311867</xdr:colOff>
      <xdr:row>10</xdr:row>
      <xdr:rowOff>127872</xdr:rowOff>
    </xdr:from>
    <xdr:ext cx="3314700" cy="2981325"/>
    <xdr:sp macro="" textlink="">
      <xdr:nvSpPr>
        <xdr:cNvPr id="6" name="テキスト ボックス 5">
          <a:extLst>
            <a:ext uri="{FF2B5EF4-FFF2-40B4-BE49-F238E27FC236}">
              <a16:creationId xmlns:a16="http://schemas.microsoft.com/office/drawing/2014/main" id="{A3E44184-7F49-43C5-9787-DD1FC5D33B58}"/>
            </a:ext>
          </a:extLst>
        </xdr:cNvPr>
        <xdr:cNvSpPr txBox="1"/>
      </xdr:nvSpPr>
      <xdr:spPr>
        <a:xfrm>
          <a:off x="19461322" y="1571054"/>
          <a:ext cx="3314700" cy="2981325"/>
        </a:xfrm>
        <a:prstGeom prst="rect">
          <a:avLst/>
        </a:prstGeom>
        <a:solidFill>
          <a:sysClr val="window" lastClr="FFFFFF"/>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kern="1200">
              <a:latin typeface="HG丸ｺﾞｼｯｸM-PRO" panose="020F0600000000000000" pitchFamily="50" charset="-128"/>
              <a:ea typeface="HG丸ｺﾞｼｯｸM-PRO" panose="020F0600000000000000" pitchFamily="50" charset="-128"/>
            </a:rPr>
            <a:t>●指摘なし の場合</a:t>
          </a:r>
        </a:p>
        <a:p>
          <a:pPr algn="l"/>
          <a:r>
            <a:rPr kumimoji="1" lang="ja-JP" altLang="en-US" sz="1100" kern="1200">
              <a:latin typeface="HG丸ｺﾞｼｯｸM-PRO" panose="020F0600000000000000" pitchFamily="50" charset="-128"/>
              <a:ea typeface="HG丸ｺﾞｼｯｸM-PRO" panose="020F0600000000000000" pitchFamily="50" charset="-128"/>
            </a:rPr>
            <a:t>　「指摘なし」に「○」を付けてください。</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a:t>
          </a:r>
        </a:p>
        <a:p>
          <a:pPr algn="l"/>
          <a:r>
            <a:rPr kumimoji="1" lang="ja-JP" altLang="en-US" sz="1100" kern="1200">
              <a:latin typeface="HG丸ｺﾞｼｯｸM-PRO" panose="020F0600000000000000" pitchFamily="50" charset="-128"/>
              <a:ea typeface="HG丸ｺﾞｼｯｸM-PRO" panose="020F0600000000000000" pitchFamily="50" charset="-128"/>
            </a:rPr>
            <a:t>●要是正 の場合</a:t>
          </a:r>
        </a:p>
        <a:p>
          <a:pPr algn="l"/>
          <a:r>
            <a:rPr kumimoji="1" lang="ja-JP" altLang="en-US" sz="1100" kern="1200">
              <a:latin typeface="HG丸ｺﾞｼｯｸM-PRO" panose="020F0600000000000000" pitchFamily="50" charset="-128"/>
              <a:ea typeface="HG丸ｺﾞｼｯｸM-PRO" panose="020F0600000000000000" pitchFamily="50" charset="-128"/>
            </a:rPr>
            <a:t>　「要是正」に「○」を付けてください。</a:t>
          </a:r>
          <a:endParaRPr kumimoji="1" lang="en-US" altLang="ja-JP" sz="1100" kern="1200">
            <a:latin typeface="HG丸ｺﾞｼｯｸM-PRO" panose="020F0600000000000000" pitchFamily="50" charset="-128"/>
            <a:ea typeface="HG丸ｺﾞｼｯｸM-PRO" panose="020F0600000000000000" pitchFamily="50" charset="-128"/>
          </a:endParaRPr>
        </a:p>
        <a:p>
          <a:pPr algn="l"/>
          <a:endParaRPr kumimoji="1" lang="ja-JP" altLang="en-US"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既存不適格 の場合</a:t>
          </a:r>
        </a:p>
        <a:p>
          <a:pPr algn="l"/>
          <a:r>
            <a:rPr kumimoji="1" lang="ja-JP" altLang="en-US" sz="1100" kern="1200">
              <a:latin typeface="HG丸ｺﾞｼｯｸM-PRO" panose="020F0600000000000000" pitchFamily="50" charset="-128"/>
              <a:ea typeface="HG丸ｺﾞｼｯｸM-PRO" panose="020F0600000000000000" pitchFamily="50" charset="-128"/>
            </a:rPr>
            <a:t>　「要是正」、「既存不適格」の２か所に「○」　　</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を付けてください。</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en-US" altLang="ja-JP" sz="1100" kern="1200">
              <a:solidFill>
                <a:srgbClr val="FF0000"/>
              </a:solidFill>
              <a:latin typeface="HG丸ｺﾞｼｯｸM-PRO" panose="020F0600000000000000" pitchFamily="50" charset="-128"/>
              <a:ea typeface="HG丸ｺﾞｼｯｸM-PRO" panose="020F0600000000000000" pitchFamily="50" charset="-128"/>
            </a:rPr>
            <a:t>※ </a:t>
          </a:r>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「要是正」と「既存不適格」の両方の指摘が　　</a:t>
          </a:r>
        </a:p>
        <a:p>
          <a:pPr algn="l"/>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　　ある場合は、「既存不適格」には〇をせず、</a:t>
          </a:r>
        </a:p>
        <a:p>
          <a:pPr algn="l"/>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　　「要是正」１ヶ所に「○」を付けてください。</a:t>
          </a:r>
        </a:p>
        <a:p>
          <a:pPr algn="l"/>
          <a:endParaRPr kumimoji="1" lang="ja-JP" altLang="en-US" sz="1100" kern="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該当しない項目は指摘なしの欄に「－」を付け　　　　</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てください。</a:t>
          </a:r>
        </a:p>
        <a:p>
          <a:pPr algn="l"/>
          <a:r>
            <a:rPr kumimoji="1" lang="ja-JP" altLang="en-US" sz="1100" kern="1200">
              <a:latin typeface="HG丸ｺﾞｼｯｸM-PRO" panose="020F0600000000000000" pitchFamily="50" charset="-128"/>
              <a:ea typeface="HG丸ｺﾞｼｯｸM-PRO" panose="020F0600000000000000" pitchFamily="50" charset="-128"/>
            </a:rPr>
            <a:t>　</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22</xdr:col>
      <xdr:colOff>510583</xdr:colOff>
      <xdr:row>1</xdr:row>
      <xdr:rowOff>47625</xdr:rowOff>
    </xdr:from>
    <xdr:to>
      <xdr:col>27</xdr:col>
      <xdr:colOff>75608</xdr:colOff>
      <xdr:row>6</xdr:row>
      <xdr:rowOff>2212</xdr:rowOff>
    </xdr:to>
    <xdr:sp macro="" textlink="">
      <xdr:nvSpPr>
        <xdr:cNvPr id="3" name="テキスト ボックス 2">
          <a:extLst>
            <a:ext uri="{FF2B5EF4-FFF2-40B4-BE49-F238E27FC236}">
              <a16:creationId xmlns:a16="http://schemas.microsoft.com/office/drawing/2014/main" id="{DAECF861-B90F-41D9-A052-4240C6C35DFB}"/>
            </a:ext>
          </a:extLst>
        </xdr:cNvPr>
        <xdr:cNvSpPr txBox="1"/>
      </xdr:nvSpPr>
      <xdr:spPr>
        <a:xfrm>
          <a:off x="7892458" y="174625"/>
          <a:ext cx="2740025" cy="732462"/>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baseline="0">
              <a:solidFill>
                <a:schemeClr val="bg1"/>
              </a:solidFill>
              <a:latin typeface="HG丸ｺﾞｼｯｸM-PRO" panose="020F0600000000000000" pitchFamily="50" charset="-128"/>
              <a:ea typeface="HG丸ｺﾞｼｯｸM-PRO" panose="020F0600000000000000" pitchFamily="50" charset="-128"/>
            </a:rPr>
            <a:t>入力方法</a:t>
          </a:r>
          <a:endParaRPr kumimoji="1" lang="en-US" altLang="ja-JP" sz="1400" b="1" baseline="0">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1200" b="1" baseline="0">
              <a:solidFill>
                <a:schemeClr val="accent5">
                  <a:lumMod val="40000"/>
                  <a:lumOff val="60000"/>
                </a:schemeClr>
              </a:solidFill>
              <a:latin typeface="HG丸ｺﾞｼｯｸM-PRO" panose="020F0600000000000000" pitchFamily="50" charset="-128"/>
              <a:ea typeface="HG丸ｺﾞｼｯｸM-PRO" panose="020F0600000000000000" pitchFamily="50" charset="-128"/>
            </a:rPr>
            <a:t>水色セル→ キーボードで入力</a:t>
          </a:r>
        </a:p>
        <a:p>
          <a:r>
            <a:rPr kumimoji="1" lang="ja-JP" altLang="en-US" sz="1200" b="1" baseline="0">
              <a:solidFill>
                <a:srgbClr val="FFFF00"/>
              </a:solidFill>
              <a:latin typeface="HG丸ｺﾞｼｯｸM-PRO" panose="020F0600000000000000" pitchFamily="50" charset="-128"/>
              <a:ea typeface="HG丸ｺﾞｼｯｸM-PRO" panose="020F0600000000000000" pitchFamily="50" charset="-128"/>
            </a:rPr>
            <a:t>黄色セル→ プルダウンで選択</a:t>
          </a:r>
          <a:endParaRPr kumimoji="1" lang="en-US" altLang="ja-JP" sz="1200" b="1" baseline="0">
            <a:solidFill>
              <a:srgbClr val="FFFF00"/>
            </a:solidFill>
            <a:latin typeface="HG丸ｺﾞｼｯｸM-PRO" panose="020F0600000000000000" pitchFamily="50" charset="-128"/>
            <a:ea typeface="HG丸ｺﾞｼｯｸM-PRO" panose="020F0600000000000000" pitchFamily="50" charset="-128"/>
          </a:endParaRPr>
        </a:p>
        <a:p>
          <a:endParaRPr kumimoji="1" lang="ja-JP" altLang="en-US" sz="1200" b="1">
            <a:latin typeface="HGPｺﾞｼｯｸM" panose="020B0600000000000000" pitchFamily="50" charset="-128"/>
            <a:ea typeface="HGPｺﾞｼｯｸM" panose="020B0600000000000000" pitchFamily="50" charset="-128"/>
          </a:endParaRPr>
        </a:p>
      </xdr:txBody>
    </xdr:sp>
    <xdr:clientData fPrintsWithSheet="0"/>
  </xdr:twoCellAnchor>
  <xdr:oneCellAnchor>
    <xdr:from>
      <xdr:col>22</xdr:col>
      <xdr:colOff>508000</xdr:colOff>
      <xdr:row>10</xdr:row>
      <xdr:rowOff>16748</xdr:rowOff>
    </xdr:from>
    <xdr:ext cx="3314700" cy="2981325"/>
    <xdr:sp macro="" textlink="">
      <xdr:nvSpPr>
        <xdr:cNvPr id="4" name="テキスト ボックス 3">
          <a:extLst>
            <a:ext uri="{FF2B5EF4-FFF2-40B4-BE49-F238E27FC236}">
              <a16:creationId xmlns:a16="http://schemas.microsoft.com/office/drawing/2014/main" id="{AD360022-16F1-4EFA-ABBA-0E803BE6F4C0}"/>
            </a:ext>
          </a:extLst>
        </xdr:cNvPr>
        <xdr:cNvSpPr txBox="1"/>
      </xdr:nvSpPr>
      <xdr:spPr>
        <a:xfrm>
          <a:off x="7889875" y="1493123"/>
          <a:ext cx="3314700" cy="2981325"/>
        </a:xfrm>
        <a:prstGeom prst="rect">
          <a:avLst/>
        </a:prstGeom>
        <a:solidFill>
          <a:sysClr val="window" lastClr="FFFFFF"/>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kern="1200">
              <a:latin typeface="HG丸ｺﾞｼｯｸM-PRO" panose="020F0600000000000000" pitchFamily="50" charset="-128"/>
              <a:ea typeface="HG丸ｺﾞｼｯｸM-PRO" panose="020F0600000000000000" pitchFamily="50" charset="-128"/>
            </a:rPr>
            <a:t>●指摘なし の場合</a:t>
          </a:r>
        </a:p>
        <a:p>
          <a:pPr algn="l"/>
          <a:r>
            <a:rPr kumimoji="1" lang="ja-JP" altLang="en-US" sz="1100" kern="1200">
              <a:latin typeface="HG丸ｺﾞｼｯｸM-PRO" panose="020F0600000000000000" pitchFamily="50" charset="-128"/>
              <a:ea typeface="HG丸ｺﾞｼｯｸM-PRO" panose="020F0600000000000000" pitchFamily="50" charset="-128"/>
            </a:rPr>
            <a:t>　「指摘なし」に「○」を付けてください。</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a:t>
          </a:r>
        </a:p>
        <a:p>
          <a:pPr algn="l"/>
          <a:r>
            <a:rPr kumimoji="1" lang="ja-JP" altLang="en-US" sz="1100" kern="1200">
              <a:latin typeface="HG丸ｺﾞｼｯｸM-PRO" panose="020F0600000000000000" pitchFamily="50" charset="-128"/>
              <a:ea typeface="HG丸ｺﾞｼｯｸM-PRO" panose="020F0600000000000000" pitchFamily="50" charset="-128"/>
            </a:rPr>
            <a:t>●要是正 の場合</a:t>
          </a:r>
        </a:p>
        <a:p>
          <a:pPr algn="l"/>
          <a:r>
            <a:rPr kumimoji="1" lang="ja-JP" altLang="en-US" sz="1100" kern="1200">
              <a:latin typeface="HG丸ｺﾞｼｯｸM-PRO" panose="020F0600000000000000" pitchFamily="50" charset="-128"/>
              <a:ea typeface="HG丸ｺﾞｼｯｸM-PRO" panose="020F0600000000000000" pitchFamily="50" charset="-128"/>
            </a:rPr>
            <a:t>　「要是正」に「○」を付けてください。</a:t>
          </a:r>
          <a:endParaRPr kumimoji="1" lang="en-US" altLang="ja-JP" sz="1100" kern="1200">
            <a:latin typeface="HG丸ｺﾞｼｯｸM-PRO" panose="020F0600000000000000" pitchFamily="50" charset="-128"/>
            <a:ea typeface="HG丸ｺﾞｼｯｸM-PRO" panose="020F0600000000000000" pitchFamily="50" charset="-128"/>
          </a:endParaRPr>
        </a:p>
        <a:p>
          <a:pPr algn="l"/>
          <a:endParaRPr kumimoji="1" lang="ja-JP" altLang="en-US"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既存不適格 の場合</a:t>
          </a:r>
        </a:p>
        <a:p>
          <a:pPr algn="l"/>
          <a:r>
            <a:rPr kumimoji="1" lang="ja-JP" altLang="en-US" sz="1100" kern="1200">
              <a:latin typeface="HG丸ｺﾞｼｯｸM-PRO" panose="020F0600000000000000" pitchFamily="50" charset="-128"/>
              <a:ea typeface="HG丸ｺﾞｼｯｸM-PRO" panose="020F0600000000000000" pitchFamily="50" charset="-128"/>
            </a:rPr>
            <a:t>　「要是正」、「既存不適格」の２か所に「○」　　</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を付けてください。</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en-US" altLang="ja-JP" sz="1100" kern="1200">
              <a:solidFill>
                <a:srgbClr val="FF0000"/>
              </a:solidFill>
              <a:latin typeface="HG丸ｺﾞｼｯｸM-PRO" panose="020F0600000000000000" pitchFamily="50" charset="-128"/>
              <a:ea typeface="HG丸ｺﾞｼｯｸM-PRO" panose="020F0600000000000000" pitchFamily="50" charset="-128"/>
            </a:rPr>
            <a:t>※ </a:t>
          </a:r>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「要是正」と「既存不適格」の両方の指摘が　　</a:t>
          </a:r>
        </a:p>
        <a:p>
          <a:pPr algn="l"/>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　　ある場合は、「既存不適格」には〇をせず、</a:t>
          </a:r>
        </a:p>
        <a:p>
          <a:pPr algn="l"/>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　　「要是正」１ヶ所に「○」を付けてください。</a:t>
          </a:r>
        </a:p>
        <a:p>
          <a:pPr algn="l"/>
          <a:endParaRPr kumimoji="1" lang="ja-JP" altLang="en-US" sz="1100" kern="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該当しない項目は指摘なしの欄に「－」を付け　　　　</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てください。</a:t>
          </a:r>
        </a:p>
        <a:p>
          <a:pPr algn="l"/>
          <a:r>
            <a:rPr kumimoji="1" lang="ja-JP" altLang="en-US" sz="1100" kern="1200">
              <a:latin typeface="HG丸ｺﾞｼｯｸM-PRO" panose="020F0600000000000000" pitchFamily="50" charset="-128"/>
              <a:ea typeface="HG丸ｺﾞｼｯｸM-PRO" panose="020F0600000000000000" pitchFamily="50" charset="-128"/>
            </a:rPr>
            <a:t>　</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22</xdr:col>
      <xdr:colOff>598715</xdr:colOff>
      <xdr:row>2</xdr:row>
      <xdr:rowOff>63501</xdr:rowOff>
    </xdr:from>
    <xdr:to>
      <xdr:col>27</xdr:col>
      <xdr:colOff>211680</xdr:colOff>
      <xdr:row>7</xdr:row>
      <xdr:rowOff>52106</xdr:rowOff>
    </xdr:to>
    <xdr:sp macro="" textlink="">
      <xdr:nvSpPr>
        <xdr:cNvPr id="4" name="テキスト ボックス 3">
          <a:extLst>
            <a:ext uri="{FF2B5EF4-FFF2-40B4-BE49-F238E27FC236}">
              <a16:creationId xmlns:a16="http://schemas.microsoft.com/office/drawing/2014/main" id="{46034EC7-7194-4A3F-9DA1-F3DC34C811CD}"/>
            </a:ext>
          </a:extLst>
        </xdr:cNvPr>
        <xdr:cNvSpPr txBox="1"/>
      </xdr:nvSpPr>
      <xdr:spPr>
        <a:xfrm>
          <a:off x="7819572" y="344715"/>
          <a:ext cx="2742608" cy="732462"/>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baseline="0">
              <a:solidFill>
                <a:schemeClr val="bg1"/>
              </a:solidFill>
              <a:latin typeface="HG丸ｺﾞｼｯｸM-PRO" panose="020F0600000000000000" pitchFamily="50" charset="-128"/>
              <a:ea typeface="HG丸ｺﾞｼｯｸM-PRO" panose="020F0600000000000000" pitchFamily="50" charset="-128"/>
            </a:rPr>
            <a:t>入力方法</a:t>
          </a:r>
          <a:endParaRPr kumimoji="1" lang="en-US" altLang="ja-JP" sz="1400" b="1" baseline="0">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1200" b="1" baseline="0">
              <a:solidFill>
                <a:schemeClr val="accent5">
                  <a:lumMod val="40000"/>
                  <a:lumOff val="60000"/>
                </a:schemeClr>
              </a:solidFill>
              <a:latin typeface="HG丸ｺﾞｼｯｸM-PRO" panose="020F0600000000000000" pitchFamily="50" charset="-128"/>
              <a:ea typeface="HG丸ｺﾞｼｯｸM-PRO" panose="020F0600000000000000" pitchFamily="50" charset="-128"/>
            </a:rPr>
            <a:t>水色セル→ キーボードで入力</a:t>
          </a:r>
        </a:p>
        <a:p>
          <a:r>
            <a:rPr kumimoji="1" lang="ja-JP" altLang="en-US" sz="1200" b="1" baseline="0">
              <a:solidFill>
                <a:srgbClr val="FFFF00"/>
              </a:solidFill>
              <a:latin typeface="HG丸ｺﾞｼｯｸM-PRO" panose="020F0600000000000000" pitchFamily="50" charset="-128"/>
              <a:ea typeface="HG丸ｺﾞｼｯｸM-PRO" panose="020F0600000000000000" pitchFamily="50" charset="-128"/>
            </a:rPr>
            <a:t>黄色セル→ プルダウンで選択</a:t>
          </a:r>
          <a:endParaRPr kumimoji="1" lang="en-US" altLang="ja-JP" sz="1200" b="1" baseline="0">
            <a:solidFill>
              <a:srgbClr val="FFFF00"/>
            </a:solidFill>
            <a:latin typeface="HG丸ｺﾞｼｯｸM-PRO" panose="020F0600000000000000" pitchFamily="50" charset="-128"/>
            <a:ea typeface="HG丸ｺﾞｼｯｸM-PRO" panose="020F0600000000000000" pitchFamily="50" charset="-128"/>
          </a:endParaRPr>
        </a:p>
        <a:p>
          <a:endParaRPr kumimoji="1" lang="ja-JP" altLang="en-US" sz="1200" b="1">
            <a:latin typeface="HGPｺﾞｼｯｸM" panose="020B0600000000000000" pitchFamily="50" charset="-128"/>
            <a:ea typeface="HGPｺﾞｼｯｸM" panose="020B0600000000000000" pitchFamily="50" charset="-128"/>
          </a:endParaRPr>
        </a:p>
      </xdr:txBody>
    </xdr:sp>
    <xdr:clientData fPrintsWithSheet="0"/>
  </xdr:twoCellAnchor>
  <xdr:oneCellAnchor>
    <xdr:from>
      <xdr:col>22</xdr:col>
      <xdr:colOff>598715</xdr:colOff>
      <xdr:row>11</xdr:row>
      <xdr:rowOff>84784</xdr:rowOff>
    </xdr:from>
    <xdr:ext cx="3314700" cy="2981325"/>
    <xdr:sp macro="" textlink="">
      <xdr:nvSpPr>
        <xdr:cNvPr id="5" name="テキスト ボックス 4">
          <a:extLst>
            <a:ext uri="{FF2B5EF4-FFF2-40B4-BE49-F238E27FC236}">
              <a16:creationId xmlns:a16="http://schemas.microsoft.com/office/drawing/2014/main" id="{3B8C235A-EA6A-4C3B-AD62-317EE4D34576}"/>
            </a:ext>
          </a:extLst>
        </xdr:cNvPr>
        <xdr:cNvSpPr txBox="1"/>
      </xdr:nvSpPr>
      <xdr:spPr>
        <a:xfrm>
          <a:off x="7819572" y="1663213"/>
          <a:ext cx="3314700" cy="2981325"/>
        </a:xfrm>
        <a:prstGeom prst="rect">
          <a:avLst/>
        </a:prstGeom>
        <a:solidFill>
          <a:sysClr val="window" lastClr="FFFFFF"/>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kern="1200">
              <a:latin typeface="HG丸ｺﾞｼｯｸM-PRO" panose="020F0600000000000000" pitchFamily="50" charset="-128"/>
              <a:ea typeface="HG丸ｺﾞｼｯｸM-PRO" panose="020F0600000000000000" pitchFamily="50" charset="-128"/>
            </a:rPr>
            <a:t>●指摘なし の場合</a:t>
          </a:r>
        </a:p>
        <a:p>
          <a:pPr algn="l"/>
          <a:r>
            <a:rPr kumimoji="1" lang="ja-JP" altLang="en-US" sz="1100" kern="1200">
              <a:latin typeface="HG丸ｺﾞｼｯｸM-PRO" panose="020F0600000000000000" pitchFamily="50" charset="-128"/>
              <a:ea typeface="HG丸ｺﾞｼｯｸM-PRO" panose="020F0600000000000000" pitchFamily="50" charset="-128"/>
            </a:rPr>
            <a:t>　「指摘なし」に「○」を付けてください。</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a:t>
          </a:r>
        </a:p>
        <a:p>
          <a:pPr algn="l"/>
          <a:r>
            <a:rPr kumimoji="1" lang="ja-JP" altLang="en-US" sz="1100" kern="1200">
              <a:latin typeface="HG丸ｺﾞｼｯｸM-PRO" panose="020F0600000000000000" pitchFamily="50" charset="-128"/>
              <a:ea typeface="HG丸ｺﾞｼｯｸM-PRO" panose="020F0600000000000000" pitchFamily="50" charset="-128"/>
            </a:rPr>
            <a:t>●要是正 の場合</a:t>
          </a:r>
        </a:p>
        <a:p>
          <a:pPr algn="l"/>
          <a:r>
            <a:rPr kumimoji="1" lang="ja-JP" altLang="en-US" sz="1100" kern="1200">
              <a:latin typeface="HG丸ｺﾞｼｯｸM-PRO" panose="020F0600000000000000" pitchFamily="50" charset="-128"/>
              <a:ea typeface="HG丸ｺﾞｼｯｸM-PRO" panose="020F0600000000000000" pitchFamily="50" charset="-128"/>
            </a:rPr>
            <a:t>　「要是正」に「○」を付けてください。</a:t>
          </a:r>
          <a:endParaRPr kumimoji="1" lang="en-US" altLang="ja-JP" sz="1100" kern="1200">
            <a:latin typeface="HG丸ｺﾞｼｯｸM-PRO" panose="020F0600000000000000" pitchFamily="50" charset="-128"/>
            <a:ea typeface="HG丸ｺﾞｼｯｸM-PRO" panose="020F0600000000000000" pitchFamily="50" charset="-128"/>
          </a:endParaRPr>
        </a:p>
        <a:p>
          <a:pPr algn="l"/>
          <a:endParaRPr kumimoji="1" lang="ja-JP" altLang="en-US"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既存不適格 の場合</a:t>
          </a:r>
        </a:p>
        <a:p>
          <a:pPr algn="l"/>
          <a:r>
            <a:rPr kumimoji="1" lang="ja-JP" altLang="en-US" sz="1100" kern="1200">
              <a:latin typeface="HG丸ｺﾞｼｯｸM-PRO" panose="020F0600000000000000" pitchFamily="50" charset="-128"/>
              <a:ea typeface="HG丸ｺﾞｼｯｸM-PRO" panose="020F0600000000000000" pitchFamily="50" charset="-128"/>
            </a:rPr>
            <a:t>　「要是正」、「既存不適格」の２か所に「○」　　</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を付けてください。</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en-US" altLang="ja-JP" sz="1100" kern="1200">
              <a:solidFill>
                <a:srgbClr val="FF0000"/>
              </a:solidFill>
              <a:latin typeface="HG丸ｺﾞｼｯｸM-PRO" panose="020F0600000000000000" pitchFamily="50" charset="-128"/>
              <a:ea typeface="HG丸ｺﾞｼｯｸM-PRO" panose="020F0600000000000000" pitchFamily="50" charset="-128"/>
            </a:rPr>
            <a:t>※ </a:t>
          </a:r>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「要是正」と「既存不適格」の両方の指摘が　　</a:t>
          </a:r>
        </a:p>
        <a:p>
          <a:pPr algn="l"/>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　　ある場合は、「既存不適格」には〇をせず、</a:t>
          </a:r>
        </a:p>
        <a:p>
          <a:pPr algn="l"/>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　　「要是正」１ヶ所に「○」を付けてください。</a:t>
          </a:r>
        </a:p>
        <a:p>
          <a:pPr algn="l"/>
          <a:endParaRPr kumimoji="1" lang="ja-JP" altLang="en-US" sz="1100" kern="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該当しない項目は指摘なしの欄に「－」を付け　　　　</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てください。</a:t>
          </a:r>
        </a:p>
        <a:p>
          <a:pPr algn="l"/>
          <a:r>
            <a:rPr kumimoji="1" lang="ja-JP" altLang="en-US" sz="1100" kern="1200">
              <a:latin typeface="HG丸ｺﾞｼｯｸM-PRO" panose="020F0600000000000000" pitchFamily="50" charset="-128"/>
              <a:ea typeface="HG丸ｺﾞｼｯｸM-PRO" panose="020F0600000000000000" pitchFamily="50" charset="-128"/>
            </a:rPr>
            <a:t>　</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40</xdr:col>
      <xdr:colOff>115957</xdr:colOff>
      <xdr:row>1</xdr:row>
      <xdr:rowOff>91108</xdr:rowOff>
    </xdr:from>
    <xdr:ext cx="2587625" cy="844550"/>
    <xdr:sp macro="" textlink="">
      <xdr:nvSpPr>
        <xdr:cNvPr id="3" name="テキスト ボックス 2">
          <a:extLst>
            <a:ext uri="{FF2B5EF4-FFF2-40B4-BE49-F238E27FC236}">
              <a16:creationId xmlns:a16="http://schemas.microsoft.com/office/drawing/2014/main" id="{85299A0D-97AA-406B-B4B8-F2431C8476A4}"/>
            </a:ext>
          </a:extLst>
        </xdr:cNvPr>
        <xdr:cNvSpPr txBox="1"/>
      </xdr:nvSpPr>
      <xdr:spPr bwMode="auto">
        <a:xfrm>
          <a:off x="7073348" y="265043"/>
          <a:ext cx="2587625" cy="844550"/>
        </a:xfrm>
        <a:prstGeom prst="rect">
          <a:avLst/>
        </a:prstGeom>
        <a:solidFill>
          <a:schemeClr val="bg1"/>
        </a:solidFill>
        <a:ln w="9525">
          <a:solidFill>
            <a:schemeClr val="tx1"/>
          </a:solidFill>
          <a:miter lim="800000"/>
          <a:headEnd/>
          <a:tailEnd/>
        </a:ln>
      </xdr:spPr>
      <xdr:txBody>
        <a:bodyPr vertOverflow="clip" horzOverflow="clip" wrap="square" lIns="108000" tIns="108000" rIns="108000" bIns="108000" rtlCol="0" anchor="ctr" upright="1">
          <a:noAutofit/>
        </a:bodyPr>
        <a:lstStyle/>
        <a:p>
          <a:pPr algn="l" rtl="0">
            <a:lnSpc>
              <a:spcPts val="2100"/>
            </a:lnSpc>
          </a:pPr>
          <a:r>
            <a:rPr kumimoji="1" lang="ja-JP" altLang="en-US" sz="1200" b="0" i="0" u="none" strike="noStrike" baseline="0">
              <a:solidFill>
                <a:sysClr val="windowText" lastClr="000000"/>
              </a:solidFill>
              <a:latin typeface="HGSｺﾞｼｯｸE" panose="020B0900000000000000" pitchFamily="50" charset="-128"/>
              <a:ea typeface="HGSｺﾞｼｯｸE" panose="020B0900000000000000" pitchFamily="50" charset="-128"/>
            </a:rPr>
            <a:t>調査報告書の入力内容が自動で反映されるため、</a:t>
          </a:r>
          <a:r>
            <a:rPr kumimoji="1" lang="ja-JP" altLang="en-US" sz="1200" b="0" i="0" u="none" strike="noStrike" baseline="0">
              <a:solidFill>
                <a:srgbClr val="FF0000"/>
              </a:solidFill>
              <a:latin typeface="HGSｺﾞｼｯｸE" panose="020B0900000000000000" pitchFamily="50" charset="-128"/>
              <a:ea typeface="HGSｺﾞｼｯｸE" panose="020B0900000000000000" pitchFamily="50" charset="-128"/>
            </a:rPr>
            <a:t>入力は不要</a:t>
          </a:r>
          <a:r>
            <a:rPr kumimoji="1" lang="ja-JP" altLang="en-US" sz="1200" b="0" i="0" u="none" strike="noStrike" baseline="0">
              <a:solidFill>
                <a:sysClr val="windowText" lastClr="000000"/>
              </a:solidFill>
              <a:latin typeface="HGSｺﾞｼｯｸE" panose="020B0900000000000000" pitchFamily="50" charset="-128"/>
              <a:ea typeface="HGSｺﾞｼｯｸE" panose="020B0900000000000000" pitchFamily="50" charset="-128"/>
            </a:rPr>
            <a:t>です。</a:t>
          </a:r>
          <a:endParaRPr kumimoji="1" lang="en-US" altLang="ja-JP" sz="1200" b="0" i="0" u="none" strike="noStrike" baseline="0">
            <a:solidFill>
              <a:sysClr val="windowText" lastClr="000000"/>
            </a:solidFill>
            <a:latin typeface="HGSｺﾞｼｯｸE" panose="020B0900000000000000" pitchFamily="50" charset="-128"/>
            <a:ea typeface="HGSｺﾞｼｯｸE" panose="020B0900000000000000" pitchFamily="50" charset="-128"/>
          </a:endParaRPr>
        </a:p>
        <a:p>
          <a:pPr algn="l" rtl="0">
            <a:lnSpc>
              <a:spcPts val="1300"/>
            </a:lnSpc>
          </a:pPr>
          <a:endPar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endParaRP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h5-v00n-hfls01\f25205000_&#37117;&#24066;&#23616;&#24314;&#31689;&#37096;&#24314;&#31689;&#25351;&#23566;&#35506;\09&#25351;&#23566;&#29677;\10_&#23450;&#26399;&#22577;&#21578;\15%20&#12458;&#12531;&#12521;&#12452;&#12531;&#21270;\7%20&#20316;&#26989;&#12501;&#12457;&#12523;&#12480;\01_&#25552;&#20986;&#27096;&#24335;&#20316;&#25104;\01&#29305;&#23450;&#24314;&#31689;&#29289;\&#32232;&#38598;&#20013;\&#9733;&#20462;&#27491;\080416&#12501;&#12449;&#12452;&#12523;&#21517;&#31216;&#12388;&#12369;&#12383;\tk_meisyou_080416.xlsx" TargetMode="External"/><Relationship Id="rId1" Type="http://schemas.openxmlformats.org/officeDocument/2006/relationships/externalLinkPath" Target="/09&#25351;&#23566;&#29677;/10_&#23450;&#26399;&#22577;&#21578;/15%20&#12458;&#12531;&#12521;&#12452;&#12531;&#21270;/7%20&#20316;&#26989;&#12501;&#12457;&#12523;&#12480;/01_&#25552;&#20986;&#27096;&#24335;&#20316;&#25104;/01&#29305;&#23450;&#24314;&#31689;&#29289;/&#32232;&#38598;&#20013;/&#9733;&#20462;&#27491;/080416&#12501;&#12449;&#12452;&#12523;&#21517;&#31216;&#12388;&#12369;&#12383;/tk_meisyou_08041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h5-v00n-hfls01\f25205000_&#37117;&#24066;&#23616;&#24314;&#31689;&#37096;&#24314;&#31689;&#25351;&#23566;&#35506;\09&#25351;&#23566;&#29677;\10_&#23450;&#26399;&#22577;&#21578;\15%20&#12458;&#12531;&#12521;&#12452;&#12531;&#21270;\7%20&#20316;&#26989;&#12501;&#12457;&#12523;&#12480;\01_&#25552;&#20986;&#27096;&#24335;&#20316;&#25104;\02&#24314;&#31689;&#35373;&#20633;\&#9733;&#20462;&#27491;\080416&#12501;&#12449;&#12452;&#12523;&#21517;&#31216;&#12388;&#12369;&#12383;\ks_meisyou_080416.xlsx" TargetMode="External"/><Relationship Id="rId1" Type="http://schemas.openxmlformats.org/officeDocument/2006/relationships/externalLinkPath" Target="/09&#25351;&#23566;&#29677;/10_&#23450;&#26399;&#22577;&#21578;/15%20&#12458;&#12531;&#12521;&#12452;&#12531;&#21270;/7%20&#20316;&#26989;&#12501;&#12457;&#12523;&#12480;/01_&#25552;&#20986;&#27096;&#24335;&#20316;&#25104;/02&#24314;&#31689;&#35373;&#20633;/&#9733;&#20462;&#27491;/080416&#12501;&#12449;&#12452;&#12523;&#21517;&#31216;&#12388;&#12369;&#12383;/ks_meisyou_0804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マスタ"/>
      <sheetName val="台帳"/>
      <sheetName val="第一面"/>
      <sheetName val="第二面"/>
      <sheetName val="第二面 (別紙)"/>
      <sheetName val="第三面"/>
      <sheetName val="第四面"/>
      <sheetName val="検査結果表"/>
      <sheetName val="概要書"/>
      <sheetName val="v080501"/>
    </sheetNames>
    <sheetDataSet>
      <sheetData sheetId="0">
        <row r="4">
          <cell r="F4" t="str">
            <v>□</v>
          </cell>
        </row>
        <row r="5">
          <cell r="F5" t="str">
            <v>☑</v>
          </cell>
          <cell r="M5" t="str">
            <v>○</v>
          </cell>
          <cell r="Q5" t="str">
            <v>1(1)</v>
          </cell>
          <cell r="X5" t="str">
            <v>地盤沈下等による不陸、傾斜等の状況</v>
          </cell>
        </row>
        <row r="6">
          <cell r="Q6" t="str">
            <v>1(2)</v>
          </cell>
          <cell r="X6" t="str">
            <v>敷地内の排水の状況</v>
          </cell>
        </row>
        <row r="7">
          <cell r="M7" t="str">
            <v>－</v>
          </cell>
          <cell r="Q7" t="str">
            <v>1(3)</v>
          </cell>
          <cell r="X7" t="str">
            <v>敷地内の通路の確保の状況</v>
          </cell>
        </row>
        <row r="8">
          <cell r="M8" t="str">
            <v>○</v>
          </cell>
          <cell r="Q8" t="str">
            <v>1(4)</v>
          </cell>
          <cell r="X8" t="str">
            <v>有効幅員の確保の状況</v>
          </cell>
        </row>
        <row r="9">
          <cell r="Q9" t="str">
            <v>1(5)</v>
          </cell>
          <cell r="X9" t="str">
            <v>敷地内の通路の支障物の状況</v>
          </cell>
        </row>
        <row r="10">
          <cell r="Q10" t="str">
            <v>1(6)</v>
          </cell>
          <cell r="X10" t="str">
            <v>組積造の塀又は補強ｺﾝｸﾘｰﾄﾌﾞﾛｯｸ造の塀等の耐震対策の状況</v>
          </cell>
        </row>
        <row r="11">
          <cell r="Q11" t="str">
            <v>1(7)</v>
          </cell>
          <cell r="X11" t="str">
            <v>組積造の塀又は補強ｺﾝｸﾘｰﾄﾌﾞﾛｯｸ造の塀等の劣化及び損傷の状況</v>
          </cell>
        </row>
        <row r="12">
          <cell r="Q12" t="str">
            <v>1(8)</v>
          </cell>
          <cell r="X12" t="str">
            <v>擁壁の劣化及び損傷の状況</v>
          </cell>
        </row>
        <row r="13">
          <cell r="Q13" t="str">
            <v>1(9)</v>
          </cell>
          <cell r="X13" t="str">
            <v>擁壁の水抜きパイプの維持保全の状況</v>
          </cell>
        </row>
        <row r="14">
          <cell r="Q14" t="str">
            <v>2(1)</v>
          </cell>
          <cell r="X14" t="str">
            <v>基礎の沈下等の状況</v>
          </cell>
        </row>
        <row r="15">
          <cell r="Q15" t="str">
            <v>2(2)</v>
          </cell>
          <cell r="X15" t="str">
            <v>基礎の劣化及び損傷の状況</v>
          </cell>
        </row>
        <row r="16">
          <cell r="Q16" t="str">
            <v>2(3)</v>
          </cell>
          <cell r="X16" t="str">
            <v>土台の沈下等の状況</v>
          </cell>
        </row>
        <row r="17">
          <cell r="Q17" t="str">
            <v>2(4)</v>
          </cell>
          <cell r="X17" t="str">
            <v>土台の劣化及び損傷の状況</v>
          </cell>
        </row>
        <row r="18">
          <cell r="Q18" t="str">
            <v>2(5)</v>
          </cell>
          <cell r="X18" t="str">
            <v>外壁、軒裏及び外壁の開口部で延焼のおそれのある部分の防火対策の状況</v>
          </cell>
        </row>
        <row r="19">
          <cell r="Q19" t="str">
            <v>2(6)</v>
          </cell>
          <cell r="X19" t="str">
            <v>木造の外壁躯体の劣化及び損傷の状況</v>
          </cell>
        </row>
        <row r="20">
          <cell r="Q20" t="str">
            <v>2(7)</v>
          </cell>
          <cell r="X20" t="str">
            <v>組積造の外壁躯体の劣化及び損傷の状況</v>
          </cell>
        </row>
        <row r="21">
          <cell r="Q21" t="str">
            <v>2(8)</v>
          </cell>
          <cell r="X21" t="str">
            <v>補強ｺﾝｸﾘｰﾄﾌﾞﾛｯｸ造の外壁躯体の劣化及び損傷の状況</v>
          </cell>
        </row>
        <row r="22">
          <cell r="Q22" t="str">
            <v>2(9)</v>
          </cell>
          <cell r="X22" t="str">
            <v>S造の外壁躯体の劣化及び損傷の状況</v>
          </cell>
        </row>
        <row r="23">
          <cell r="Q23" t="str">
            <v>2(10)</v>
          </cell>
          <cell r="X23" t="str">
            <v>RC造及びSRC造の外壁躯体の劣化及び損傷の状況</v>
          </cell>
        </row>
        <row r="24">
          <cell r="Q24" t="str">
            <v>2(11)</v>
          </cell>
          <cell r="X24" t="str">
            <v>ﾀｲﾙ、石貼り等（乾式工法によるものを除く。）、ﾓﾙﾀﾙ等の劣化及び損傷の状況</v>
          </cell>
        </row>
        <row r="25">
          <cell r="Q25" t="str">
            <v>2(12)</v>
          </cell>
          <cell r="X25" t="str">
            <v>乾式工法によるタイル、石貼り等の劣化及び損傷の状況</v>
          </cell>
        </row>
        <row r="26">
          <cell r="Q26" t="str">
            <v>2(13)</v>
          </cell>
          <cell r="X26" t="str">
            <v>金属系パネル（帳壁を含む。）の劣化及び損傷の状況</v>
          </cell>
        </row>
        <row r="27">
          <cell r="Q27" t="str">
            <v>2(14)</v>
          </cell>
          <cell r="X27" t="str">
            <v>コンクリート系パネル（帳壁を含む。）の劣化及び損傷の状況</v>
          </cell>
        </row>
        <row r="28">
          <cell r="Q28" t="str">
            <v>2(15)</v>
          </cell>
          <cell r="X28" t="str">
            <v>サッシ等の劣化及び損傷の状況</v>
          </cell>
        </row>
        <row r="29">
          <cell r="Q29" t="str">
            <v>2(16)</v>
          </cell>
          <cell r="X29" t="str">
            <v>はめ殺し窓のガラスの固定の状況</v>
          </cell>
        </row>
        <row r="30">
          <cell r="Q30" t="str">
            <v>2(17)</v>
          </cell>
          <cell r="X30" t="str">
            <v>機器本体の劣化及び損傷の状況</v>
          </cell>
        </row>
        <row r="31">
          <cell r="Q31" t="str">
            <v>2(18)</v>
          </cell>
          <cell r="X31" t="str">
            <v>支持部分等の劣化及び損傷の状況</v>
          </cell>
        </row>
        <row r="32">
          <cell r="Q32" t="str">
            <v>3(1)</v>
          </cell>
          <cell r="X32" t="str">
            <v>屋上面の劣化及び損傷の状況</v>
          </cell>
        </row>
        <row r="33">
          <cell r="Q33" t="str">
            <v>3(2)</v>
          </cell>
          <cell r="X33" t="str">
            <v>パラペットの立上り面の劣化及び損傷の状況</v>
          </cell>
        </row>
        <row r="34">
          <cell r="Q34" t="str">
            <v>3(3)</v>
          </cell>
          <cell r="X34" t="str">
            <v>笠木モルタル等の劣化及び損傷の状況</v>
          </cell>
        </row>
        <row r="35">
          <cell r="Q35" t="str">
            <v>3(4)</v>
          </cell>
          <cell r="X35" t="str">
            <v>金属笠木の劣化及び損傷の状況</v>
          </cell>
        </row>
        <row r="36">
          <cell r="Q36" t="str">
            <v>3(5)</v>
          </cell>
          <cell r="X36" t="str">
            <v>排水溝（ドレーンを含む。）の劣化及び損傷の状況</v>
          </cell>
        </row>
        <row r="37">
          <cell r="Q37" t="str">
            <v>3(6)</v>
          </cell>
          <cell r="X37" t="str">
            <v>屋根の防火対策の状況</v>
          </cell>
        </row>
        <row r="38">
          <cell r="Q38" t="str">
            <v>3(7)</v>
          </cell>
          <cell r="X38" t="str">
            <v>屋根の劣化及び損傷の状況</v>
          </cell>
        </row>
        <row r="39">
          <cell r="Q39" t="str">
            <v>3(8)</v>
          </cell>
          <cell r="X39" t="str">
            <v>機器、工作物本体及び接合部の劣化及び損傷の状況</v>
          </cell>
        </row>
        <row r="40">
          <cell r="Q40" t="str">
            <v>3(9)</v>
          </cell>
          <cell r="X40" t="str">
            <v>支持部分等の劣化及び損傷の状況</v>
          </cell>
        </row>
        <row r="41">
          <cell r="Q41" t="str">
            <v>4(1)</v>
          </cell>
          <cell r="X41" t="str">
            <v>竪穴区画</v>
          </cell>
        </row>
        <row r="42">
          <cell r="Q42" t="str">
            <v>4(2)</v>
          </cell>
          <cell r="X42" t="str">
            <v>面積区画</v>
          </cell>
        </row>
        <row r="43">
          <cell r="Q43" t="str">
            <v>4(3)</v>
          </cell>
          <cell r="X43" t="str">
            <v>異種用途区画</v>
          </cell>
        </row>
        <row r="44">
          <cell r="Q44" t="str">
            <v>4(4)</v>
          </cell>
          <cell r="X44" t="str">
            <v>防火区画の外周部
防火設備の処置の状況</v>
          </cell>
        </row>
        <row r="45">
          <cell r="Q45" t="str">
            <v>4(5)</v>
          </cell>
          <cell r="X45" t="str">
            <v>防火区画の外周部
防火設備の劣化及び損傷の状況</v>
          </cell>
        </row>
        <row r="46">
          <cell r="Q46" t="str">
            <v>4(6)</v>
          </cell>
          <cell r="X46" t="str">
            <v>木造の壁の室内に面する部分の躯体の劣化及び損傷の状況</v>
          </cell>
        </row>
        <row r="47">
          <cell r="Q47" t="str">
            <v>4(7)</v>
          </cell>
          <cell r="X47" t="str">
            <v>組積造の壁の室内に面する部分の躯体の劣化及び損傷の状況</v>
          </cell>
        </row>
        <row r="48">
          <cell r="Q48" t="str">
            <v>4(8)</v>
          </cell>
          <cell r="X48" t="str">
            <v>補強ｺﾝｸﾘｰﾄﾌﾞﾛｯｸ造の壁の室内に面する部分の躯体の劣化及び損傷の状況</v>
          </cell>
        </row>
        <row r="49">
          <cell r="Q49" t="str">
            <v>4(9)</v>
          </cell>
          <cell r="X49" t="str">
            <v>S造の壁の室内に面する部分の躯体の劣化及び損傷の状況</v>
          </cell>
        </row>
        <row r="50">
          <cell r="Q50" t="str">
            <v>4(10)</v>
          </cell>
          <cell r="X50" t="str">
            <v>RC造及びSRC造の壁の室内に面する部分の躯体の劣化及び損傷の状況</v>
          </cell>
        </row>
        <row r="51">
          <cell r="Q51" t="str">
            <v>4(11)</v>
          </cell>
          <cell r="X51" t="str">
            <v>準耐火性能等の確保の状況</v>
          </cell>
        </row>
        <row r="52">
          <cell r="Q52" t="str">
            <v>4(12)</v>
          </cell>
          <cell r="X52" t="str">
            <v>部材の劣化及び損傷の状況</v>
          </cell>
        </row>
        <row r="53">
          <cell r="Q53" t="str">
            <v>4(13)</v>
          </cell>
          <cell r="X53" t="str">
            <v>鉄骨の耐火被覆の劣化及び損傷の状況</v>
          </cell>
        </row>
        <row r="54">
          <cell r="Q54" t="str">
            <v>4(14)</v>
          </cell>
          <cell r="X54" t="str">
            <v>給水管、配電管その他の管又は風道の区画貫通部の充填等の処理の状況</v>
          </cell>
        </row>
        <row r="55">
          <cell r="Q55" t="str">
            <v>4(15)</v>
          </cell>
          <cell r="X55" t="str">
            <v>令第114条に規定する界壁、間仕切壁及び隔壁の状況</v>
          </cell>
        </row>
        <row r="56">
          <cell r="Q56" t="str">
            <v>4(16)</v>
          </cell>
          <cell r="X56" t="str">
            <v>室内に面する部分の仕上げの維持保全の状況</v>
          </cell>
        </row>
        <row r="57">
          <cell r="Q57" t="str">
            <v>4(17)</v>
          </cell>
          <cell r="X57" t="str">
            <v>木造の床躯体の劣化及び損傷の状況</v>
          </cell>
        </row>
        <row r="58">
          <cell r="Q58" t="str">
            <v>4(18)</v>
          </cell>
          <cell r="X58" t="str">
            <v>S造の床躯体の劣化及び損傷の状況</v>
          </cell>
        </row>
        <row r="59">
          <cell r="Q59" t="str">
            <v>4(19)</v>
          </cell>
          <cell r="X59" t="str">
            <v>RC造及びSRC造の床躯体の劣化及び損傷の状況</v>
          </cell>
        </row>
        <row r="60">
          <cell r="Q60" t="str">
            <v>4(20)</v>
          </cell>
          <cell r="X60" t="str">
            <v>準耐火性能等の確保の状況</v>
          </cell>
        </row>
        <row r="61">
          <cell r="Q61" t="str">
            <v>4(21)</v>
          </cell>
          <cell r="X61" t="str">
            <v>部材の劣化及び損傷の状況</v>
          </cell>
        </row>
        <row r="62">
          <cell r="Q62" t="str">
            <v>4(22)</v>
          </cell>
          <cell r="X62" t="str">
            <v>給水管、配電管その他の管又は風道の区画貫通部の充填等の処理の状況</v>
          </cell>
        </row>
        <row r="63">
          <cell r="Q63" t="str">
            <v>4(23)</v>
          </cell>
          <cell r="X63" t="str">
            <v>室内に面する部分の仕上げの維持保全の状況</v>
          </cell>
        </row>
        <row r="64">
          <cell r="Q64" t="str">
            <v>4(24)</v>
          </cell>
          <cell r="X64" t="str">
            <v>室内に面する部分の仕上げの劣化及び損傷の状況</v>
          </cell>
        </row>
        <row r="65">
          <cell r="Q65" t="str">
            <v>4(25)</v>
          </cell>
          <cell r="X65" t="str">
            <v>特定天井の天井材の劣化及び損傷の状況</v>
          </cell>
        </row>
        <row r="66">
          <cell r="Q66" t="str">
            <v>4(26)</v>
          </cell>
          <cell r="X66" t="str">
            <v>区画に対応した防火設備の設置の状況</v>
          </cell>
        </row>
        <row r="67">
          <cell r="Q67" t="str">
            <v>4(27)</v>
          </cell>
          <cell r="X67" t="str">
            <v>防火設備又は戸におけるくぐり戸の設置の状況</v>
          </cell>
        </row>
        <row r="68">
          <cell r="Q68" t="str">
            <v>4(28)</v>
          </cell>
          <cell r="X68" t="str">
            <v>防火扉又は戸の開放方向</v>
          </cell>
        </row>
        <row r="69">
          <cell r="Q69" t="str">
            <v>4(29)</v>
          </cell>
          <cell r="X69" t="str">
            <v>常閉防火設備等の本体及び枠の劣化及び損傷の状況</v>
          </cell>
        </row>
        <row r="70">
          <cell r="Q70" t="str">
            <v>4(30)</v>
          </cell>
          <cell r="X70" t="str">
            <v>各階の主要な常閉防火設備等の閉鎖又は作動の状況</v>
          </cell>
        </row>
        <row r="71">
          <cell r="Q71" t="str">
            <v>4(31)</v>
          </cell>
          <cell r="X71" t="str">
            <v>常閉防火設備等の閉鎖又は作動の障害となる物品の放置並びに照明器具及び懸垂物等の状況</v>
          </cell>
        </row>
        <row r="72">
          <cell r="Q72" t="str">
            <v>4(32)</v>
          </cell>
          <cell r="X72" t="str">
            <v>常時閉鎖した状態にある戸の固定の状況</v>
          </cell>
        </row>
        <row r="73">
          <cell r="Q73" t="str">
            <v>4(33)</v>
          </cell>
          <cell r="X73" t="str">
            <v>照明器具、懸垂物等の落下防止対策の状況　</v>
          </cell>
        </row>
        <row r="74">
          <cell r="Q74" t="str">
            <v>4(34)</v>
          </cell>
          <cell r="X74" t="str">
            <v>警報設備の設置の状況</v>
          </cell>
        </row>
        <row r="75">
          <cell r="Q75" t="str">
            <v>4(35)</v>
          </cell>
          <cell r="X75" t="str">
            <v>警報設備の劣化及び損傷の状況</v>
          </cell>
        </row>
        <row r="76">
          <cell r="Q76" t="str">
            <v>4(36)</v>
          </cell>
          <cell r="X76" t="str">
            <v>スプリンクラー設備の設置の状況</v>
          </cell>
        </row>
        <row r="77">
          <cell r="Q77" t="str">
            <v>4(37)</v>
          </cell>
          <cell r="X77" t="str">
            <v>スプリンクラー設備の劣化及び損傷の状況</v>
          </cell>
        </row>
        <row r="78">
          <cell r="Q78" t="str">
            <v>4(38)</v>
          </cell>
          <cell r="X78" t="str">
            <v>採光のための開口部の面積の確保の状況</v>
          </cell>
        </row>
        <row r="79">
          <cell r="Q79" t="str">
            <v>4(39)</v>
          </cell>
          <cell r="X79" t="str">
            <v>採光の妨げとなる物品の放置の状況</v>
          </cell>
        </row>
        <row r="80">
          <cell r="Q80" t="str">
            <v>4(40)</v>
          </cell>
          <cell r="X80" t="str">
            <v>換気のための開口部の面積の確保の状況</v>
          </cell>
        </row>
        <row r="81">
          <cell r="Q81" t="str">
            <v>4(41)</v>
          </cell>
          <cell r="X81" t="str">
            <v>換気設備の設置の状況</v>
          </cell>
        </row>
        <row r="82">
          <cell r="Q82" t="str">
            <v>4(42)</v>
          </cell>
          <cell r="X82" t="str">
            <v>吹付け石綿及び吹付けロックウールでその含有する石綿の重量が当該建築材料の重量の0.1パーセントを超えるもの（以下「吹付け石綿等」という。）の使用の状況</v>
          </cell>
        </row>
        <row r="83">
          <cell r="Q83" t="str">
            <v>4(43)</v>
          </cell>
          <cell r="X83" t="str">
            <v>吹付け石綿等の劣化の状況　</v>
          </cell>
        </row>
        <row r="84">
          <cell r="Q84" t="str">
            <v>4(44)</v>
          </cell>
          <cell r="X84" t="str">
            <v>除去又は囲い込み若しくは封じ込めによる飛散防止措置の実施の状況　</v>
          </cell>
        </row>
        <row r="85">
          <cell r="Q85" t="str">
            <v>4(45)</v>
          </cell>
          <cell r="X85" t="str">
            <v>囲い込み又は封じ込めによる飛散防止措置の劣化及び損傷の状況　</v>
          </cell>
        </row>
        <row r="86">
          <cell r="Q86" t="str">
            <v>5(1)</v>
          </cell>
          <cell r="X86" t="str">
            <v>令第120条第２項に規定する通路の確保の状況</v>
          </cell>
        </row>
        <row r="87">
          <cell r="Q87" t="str">
            <v>5(2)</v>
          </cell>
          <cell r="X87" t="str">
            <v xml:space="preserve">幅員の確保の状況
</v>
          </cell>
        </row>
        <row r="88">
          <cell r="Q88" t="str">
            <v>5(3)</v>
          </cell>
          <cell r="X88" t="str">
            <v>物品の放置の状況</v>
          </cell>
        </row>
        <row r="89">
          <cell r="Q89" t="str">
            <v>5(4)</v>
          </cell>
          <cell r="X89" t="str">
            <v>出入口の確保の状況</v>
          </cell>
        </row>
        <row r="90">
          <cell r="Q90" t="str">
            <v>5(5)</v>
          </cell>
          <cell r="X90" t="str">
            <v>物品の放置の状況</v>
          </cell>
        </row>
        <row r="91">
          <cell r="Q91" t="str">
            <v>5(6)</v>
          </cell>
          <cell r="X91" t="str">
            <v>屋上広場の確保の状況</v>
          </cell>
        </row>
        <row r="92">
          <cell r="Q92" t="str">
            <v>5(7)</v>
          </cell>
          <cell r="X92" t="str">
            <v>避難上有効なバルコニーの確保の状況</v>
          </cell>
        </row>
        <row r="93">
          <cell r="Q93" t="str">
            <v>5(8)</v>
          </cell>
          <cell r="X93" t="str">
            <v>手すり等の劣化及び損傷の状況</v>
          </cell>
        </row>
        <row r="94">
          <cell r="Q94" t="str">
            <v>5(9)</v>
          </cell>
          <cell r="X94" t="str">
            <v>物品の放置の状況</v>
          </cell>
        </row>
        <row r="95">
          <cell r="Q95" t="str">
            <v>5(10)</v>
          </cell>
          <cell r="X95" t="str">
            <v>避難器具の操作性の確保の状況</v>
          </cell>
        </row>
        <row r="96">
          <cell r="Q96" t="str">
            <v>5(11)</v>
          </cell>
          <cell r="X96" t="str">
            <v>直通階段の設置の状況</v>
          </cell>
        </row>
        <row r="97">
          <cell r="Q97" t="str">
            <v>5(12)</v>
          </cell>
          <cell r="X97" t="str">
            <v>幅員の確保の状況</v>
          </cell>
        </row>
        <row r="98">
          <cell r="Q98" t="str">
            <v>5(13)</v>
          </cell>
          <cell r="X98" t="str">
            <v>手すりの設置の状況</v>
          </cell>
        </row>
        <row r="99">
          <cell r="Q99" t="str">
            <v>5(14)</v>
          </cell>
          <cell r="X99" t="str">
            <v>物品の放置の状況</v>
          </cell>
        </row>
        <row r="100">
          <cell r="Q100" t="str">
            <v>5(15)</v>
          </cell>
          <cell r="X100" t="str">
            <v>階段各部の劣化及び損傷の状況</v>
          </cell>
        </row>
        <row r="101">
          <cell r="Q101" t="str">
            <v>5(16)</v>
          </cell>
          <cell r="X101" t="str">
            <v>階段室の構造の確保の状況</v>
          </cell>
        </row>
        <row r="102">
          <cell r="Q102" t="str">
            <v>5(17)</v>
          </cell>
          <cell r="X102" t="str">
            <v>屋内と階段との間の防火区画の確保の状況</v>
          </cell>
        </row>
        <row r="103">
          <cell r="Q103" t="str">
            <v>5(18)</v>
          </cell>
          <cell r="X103" t="str">
            <v>開放性の確保の状況</v>
          </cell>
        </row>
        <row r="104">
          <cell r="Q104" t="str">
            <v>5(19)</v>
          </cell>
          <cell r="X104" t="str">
            <v>バルコニー又は付室の構造及び面積の確保の状況</v>
          </cell>
        </row>
        <row r="105">
          <cell r="Q105" t="str">
            <v>5(20)</v>
          </cell>
          <cell r="X105" t="str">
            <v>付室等の排煙設備の設置の状況</v>
          </cell>
        </row>
        <row r="106">
          <cell r="Q106" t="str">
            <v>5(21)</v>
          </cell>
          <cell r="X106" t="str">
            <v>付室等の外気に向かって開くことができる窓の状況</v>
          </cell>
        </row>
        <row r="107">
          <cell r="Q107" t="str">
            <v>5(22)</v>
          </cell>
          <cell r="X107" t="str">
            <v>物品の放置の状況</v>
          </cell>
        </row>
        <row r="108">
          <cell r="Q108" t="str">
            <v>5(23)</v>
          </cell>
          <cell r="X108" t="str">
            <v>防煙区画の設置の状況</v>
          </cell>
        </row>
        <row r="109">
          <cell r="Q109" t="str">
            <v>5(24)</v>
          </cell>
          <cell r="X109" t="str">
            <v>防煙壁の劣化及び損傷の状況</v>
          </cell>
        </row>
        <row r="110">
          <cell r="Q110" t="str">
            <v>5(25)</v>
          </cell>
          <cell r="X110" t="str">
            <v>排煙設備の設置の状況</v>
          </cell>
        </row>
        <row r="111">
          <cell r="Q111" t="str">
            <v>5(26)</v>
          </cell>
          <cell r="X111" t="str">
            <v>排煙口の維持保全の状況</v>
          </cell>
        </row>
        <row r="112">
          <cell r="Q112" t="str">
            <v>5(27)</v>
          </cell>
          <cell r="X112" t="str">
            <v>非常用の進入口等の設置の状況</v>
          </cell>
        </row>
        <row r="113">
          <cell r="Q113" t="str">
            <v>5(28)</v>
          </cell>
          <cell r="X113" t="str">
            <v>非常用の進入口等の維持保全の状況</v>
          </cell>
        </row>
        <row r="114">
          <cell r="Q114" t="str">
            <v>5(29)</v>
          </cell>
          <cell r="X114" t="str">
            <v>乗降ロビーの構造及び面積の確保の状況</v>
          </cell>
        </row>
        <row r="115">
          <cell r="Q115" t="str">
            <v>5(30)</v>
          </cell>
          <cell r="X115" t="str">
            <v>乗降ロビー等の排煙設備の設置の状況</v>
          </cell>
        </row>
        <row r="116">
          <cell r="Q116" t="str">
            <v>5(31)</v>
          </cell>
          <cell r="X116" t="str">
            <v>乗降ロビーの付室の外気に向かって開くことができる窓の状況</v>
          </cell>
        </row>
        <row r="117">
          <cell r="Q117" t="str">
            <v>5(32)</v>
          </cell>
          <cell r="X117" t="str">
            <v>物品の放置の状況</v>
          </cell>
        </row>
        <row r="118">
          <cell r="Q118" t="str">
            <v>5(33)</v>
          </cell>
          <cell r="X118" t="str">
            <v>非常用の照明装置の設置の状況</v>
          </cell>
        </row>
        <row r="119">
          <cell r="Q119" t="str">
            <v>5(34)</v>
          </cell>
          <cell r="X119" t="str">
            <v>乗降ロビー等の排煙設備の作動の状況</v>
          </cell>
        </row>
        <row r="120">
          <cell r="Q120" t="str">
            <v>5(35)</v>
          </cell>
          <cell r="X120" t="str">
            <v>乗降ロビー等の付室の外気に向かって開くことができる窓の状況</v>
          </cell>
        </row>
        <row r="121">
          <cell r="Q121" t="str">
            <v>5(36)</v>
          </cell>
          <cell r="X121" t="str">
            <v>物品の放置の状況</v>
          </cell>
        </row>
        <row r="122">
          <cell r="Q122" t="str">
            <v>5(37)</v>
          </cell>
          <cell r="X122" t="str">
            <v>非常用エレベーターの作動の状況</v>
          </cell>
        </row>
        <row r="123">
          <cell r="Q123" t="str">
            <v>6(1)</v>
          </cell>
          <cell r="X123" t="str">
            <v>膜体及び取付部材の劣化及び損傷の状況</v>
          </cell>
        </row>
        <row r="124">
          <cell r="Q124" t="str">
            <v>6(2)</v>
          </cell>
          <cell r="X124" t="str">
            <v>膜張力及びケーブル張力の状況</v>
          </cell>
        </row>
        <row r="125">
          <cell r="Q125" t="str">
            <v>6(3)</v>
          </cell>
          <cell r="X125" t="str">
            <v>免震装置の劣化及び損傷の状況（免震装置が可視状態にある場合に限る。）</v>
          </cell>
        </row>
        <row r="126">
          <cell r="Q126" t="str">
            <v>6(4)</v>
          </cell>
          <cell r="X126" t="str">
            <v>上部構造の可動の状況</v>
          </cell>
        </row>
        <row r="127">
          <cell r="Q127" t="str">
            <v>6(5)</v>
          </cell>
          <cell r="X127" t="str">
            <v>避雷針、避雷導線等の劣化及び損傷の状況</v>
          </cell>
        </row>
        <row r="128">
          <cell r="Q128" t="str">
            <v>6(6)</v>
          </cell>
          <cell r="X128" t="str">
            <v>煙突本体及び建築物との接合部の劣化及び損傷の状況</v>
          </cell>
        </row>
        <row r="129">
          <cell r="Q129" t="str">
            <v>6(7)</v>
          </cell>
          <cell r="X129" t="str">
            <v>付帯金物の劣化及び損傷の状況</v>
          </cell>
        </row>
        <row r="130">
          <cell r="Q130" t="str">
            <v>6(8)</v>
          </cell>
          <cell r="X130" t="str">
            <v>煙突本体の劣化及び損傷の状況</v>
          </cell>
        </row>
        <row r="131">
          <cell r="Q131" t="str">
            <v>6(9)</v>
          </cell>
          <cell r="X131" t="str">
            <v>付帯金物の劣化及び損傷の状況</v>
          </cell>
        </row>
        <row r="132">
          <cell r="Q132" t="str">
            <v>7(1)</v>
          </cell>
          <cell r="X132" t="str">
            <v>換気設備の作動の状況</v>
          </cell>
        </row>
        <row r="133">
          <cell r="Q133" t="str">
            <v>7(2)</v>
          </cell>
          <cell r="X133" t="str">
            <v>換気の妨げとなる物品の放置の状況</v>
          </cell>
        </row>
        <row r="134">
          <cell r="Q134" t="str">
            <v>7(3)</v>
          </cell>
          <cell r="X134" t="str">
            <v>可動式防煙壁の作動の状況</v>
          </cell>
        </row>
        <row r="135">
          <cell r="Q135" t="str">
            <v>7(4)</v>
          </cell>
          <cell r="X135" t="str">
            <v>非常用の照明装置の作動の状況</v>
          </cell>
        </row>
        <row r="136">
          <cell r="Q136" t="str">
            <v>7(5)</v>
          </cell>
          <cell r="X136" t="str">
            <v>照明の妨げとなる物品の放置の状況</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マスタ"/>
      <sheetName val="台帳コピペ"/>
      <sheetName val="第一面"/>
      <sheetName val="第二面"/>
      <sheetName val="第三面"/>
      <sheetName val="排煙設備"/>
      <sheetName val="非常用の照明装置"/>
      <sheetName val="概要書"/>
      <sheetName val="v080501"/>
    </sheetNames>
    <sheetDataSet>
      <sheetData sheetId="0">
        <row r="5">
          <cell r="M5" t="str">
            <v>－</v>
          </cell>
          <cell r="Q5" t="str">
            <v>1(1)</v>
          </cell>
          <cell r="X5" t="str">
            <v>排煙機の設置の状況</v>
          </cell>
        </row>
        <row r="6">
          <cell r="M6" t="str">
            <v>○</v>
          </cell>
          <cell r="Q6" t="str">
            <v>1(2)</v>
          </cell>
          <cell r="X6" t="str">
            <v>排煙風道との接続の状況</v>
          </cell>
        </row>
        <row r="7">
          <cell r="Q7" t="str">
            <v>1(3)</v>
          </cell>
          <cell r="X7" t="str">
            <v>排煙出口の設置の状況</v>
          </cell>
        </row>
        <row r="8">
          <cell r="Q8" t="str">
            <v>1(4)</v>
          </cell>
          <cell r="X8" t="str">
            <v>排煙出口の周囲の状況</v>
          </cell>
        </row>
        <row r="9">
          <cell r="Q9" t="str">
            <v>1(5)</v>
          </cell>
          <cell r="X9" t="str">
            <v>屋外に設置された排煙出口への雨水等の防止措置の状況</v>
          </cell>
        </row>
        <row r="10">
          <cell r="Q10" t="str">
            <v>1(6)</v>
          </cell>
          <cell r="X10" t="str">
            <v>排煙口の開放と連動起動の状況</v>
          </cell>
        </row>
        <row r="11">
          <cell r="Q11" t="str">
            <v>1(7)</v>
          </cell>
          <cell r="X11" t="str">
            <v>作動の状況</v>
          </cell>
        </row>
        <row r="12">
          <cell r="Q12" t="str">
            <v>1(8)</v>
          </cell>
          <cell r="X12" t="str">
            <v>電源を必要とする排煙機の予備電源による作動の状況</v>
          </cell>
        </row>
        <row r="13">
          <cell r="Q13" t="str">
            <v>1(9)</v>
          </cell>
          <cell r="X13" t="str">
            <v>排煙機の排煙風量　　　　　　　　　　　　　　　　　　　　　　　　</v>
          </cell>
        </row>
        <row r="14">
          <cell r="Q14" t="str">
            <v>1(10)</v>
          </cell>
          <cell r="X14" t="str">
            <v>中央管理室における制御及び作動状態の監視の状況</v>
          </cell>
        </row>
        <row r="15">
          <cell r="Q15" t="str">
            <v>1(11)</v>
          </cell>
          <cell r="X15" t="str">
            <v>排煙口の位置</v>
          </cell>
        </row>
        <row r="16">
          <cell r="Q16" t="str">
            <v>1(12)</v>
          </cell>
          <cell r="X16" t="str">
            <v>排煙口の周囲の状況</v>
          </cell>
        </row>
        <row r="17">
          <cell r="Q17" t="str">
            <v>1(13)</v>
          </cell>
          <cell r="X17" t="str">
            <v>排煙口の取付けの状況</v>
          </cell>
        </row>
        <row r="18">
          <cell r="Q18" t="str">
            <v>1(14)</v>
          </cell>
          <cell r="X18" t="str">
            <v>手動開放装置の周囲の状況</v>
          </cell>
        </row>
        <row r="19">
          <cell r="Q19" t="str">
            <v>1(15)</v>
          </cell>
          <cell r="X19" t="str">
            <v>手動開放装置の操作方法の表示の状況</v>
          </cell>
        </row>
        <row r="20">
          <cell r="Q20" t="str">
            <v>1(16)</v>
          </cell>
          <cell r="X20" t="str">
            <v>手動開放装置による開放の状況</v>
          </cell>
        </row>
        <row r="21">
          <cell r="Q21" t="str">
            <v>1(17)</v>
          </cell>
          <cell r="X21" t="str">
            <v>排煙口の開放の状況</v>
          </cell>
        </row>
        <row r="22">
          <cell r="Q22" t="str">
            <v>1(18)</v>
          </cell>
          <cell r="X22" t="str">
            <v>排煙口の排煙風量　　　　　　　　　　　　　　　　　　　　</v>
          </cell>
        </row>
        <row r="23">
          <cell r="Q23" t="str">
            <v>1(19)</v>
          </cell>
          <cell r="X23" t="str">
            <v>中央管理室における制御及び作動状態の監視の状況</v>
          </cell>
        </row>
        <row r="24">
          <cell r="Q24" t="str">
            <v>1(20)</v>
          </cell>
          <cell r="X24" t="str">
            <v>煙感知器による作動の状況</v>
          </cell>
        </row>
        <row r="25">
          <cell r="Q25" t="str">
            <v>1(21)</v>
          </cell>
          <cell r="X25" t="str">
            <v>排煙風道の劣化及び損傷の状況</v>
          </cell>
        </row>
        <row r="26">
          <cell r="Q26" t="str">
            <v>1(22)</v>
          </cell>
          <cell r="X26" t="str">
            <v>排煙風道の取付けの状況</v>
          </cell>
        </row>
        <row r="27">
          <cell r="Q27" t="str">
            <v>1(23)</v>
          </cell>
          <cell r="X27" t="str">
            <v>排煙風道の材質</v>
          </cell>
        </row>
        <row r="28">
          <cell r="Q28" t="str">
            <v>1(24)</v>
          </cell>
          <cell r="X28" t="str">
            <v>防煙壁の貫通措置の状況</v>
          </cell>
        </row>
        <row r="29">
          <cell r="Q29" t="str">
            <v>1(25)</v>
          </cell>
          <cell r="X29" t="str">
            <v>排煙風道と可燃物、電線等との離隔距離及び断熱の状況</v>
          </cell>
        </row>
        <row r="30">
          <cell r="Q30" t="str">
            <v>1(26)</v>
          </cell>
          <cell r="X30" t="str">
            <v>防火ダンパーの取付けの状況</v>
          </cell>
        </row>
        <row r="31">
          <cell r="Q31" t="str">
            <v>1(27)</v>
          </cell>
          <cell r="X31" t="str">
            <v>防火ダンパーの作動の状況</v>
          </cell>
        </row>
        <row r="32">
          <cell r="Q32" t="str">
            <v>1(28)</v>
          </cell>
          <cell r="X32" t="str">
            <v>防火ダンパーの劣化及び損傷の状況</v>
          </cell>
        </row>
        <row r="33">
          <cell r="Q33" t="str">
            <v>1(29)</v>
          </cell>
          <cell r="X33" t="str">
            <v>防火ダンパーの点検口の有無及び大きさ並びに検査口の有無</v>
          </cell>
        </row>
        <row r="34">
          <cell r="Q34" t="str">
            <v>1(30)</v>
          </cell>
          <cell r="X34" t="str">
            <v>防火ダンパーの温度ヒューズ</v>
          </cell>
        </row>
        <row r="35">
          <cell r="Q35" t="str">
            <v>1(31)</v>
          </cell>
          <cell r="X35" t="str">
            <v>防火区画の貫通措置の状況</v>
          </cell>
        </row>
        <row r="36">
          <cell r="Q36" t="str">
            <v>1(32)</v>
          </cell>
          <cell r="X36" t="str">
            <v>排煙口及び給気口の大きさ及び位置</v>
          </cell>
        </row>
        <row r="37">
          <cell r="Q37" t="str">
            <v>1(33)</v>
          </cell>
          <cell r="X37" t="str">
            <v>排煙口及び給気口の周囲の状況</v>
          </cell>
        </row>
        <row r="38">
          <cell r="Q38" t="str">
            <v>1(34)</v>
          </cell>
          <cell r="X38" t="str">
            <v>排煙口及び給気口の取付けの状況</v>
          </cell>
        </row>
        <row r="39">
          <cell r="Q39" t="str">
            <v>1(35)</v>
          </cell>
          <cell r="X39" t="str">
            <v>手動開放装置の周囲の状況</v>
          </cell>
        </row>
        <row r="40">
          <cell r="Q40" t="str">
            <v>1(36)</v>
          </cell>
          <cell r="X40" t="str">
            <v>手動開放装置の操作方法の表示の状況</v>
          </cell>
        </row>
        <row r="41">
          <cell r="Q41" t="str">
            <v>1(37)</v>
          </cell>
          <cell r="X41" t="str">
            <v>排煙口の排煙風量　　　　　　　　　　　　　　　　　　　　　　　　　　　　　　　　　</v>
          </cell>
        </row>
        <row r="42">
          <cell r="Q42" t="str">
            <v>1(38)</v>
          </cell>
          <cell r="X42" t="str">
            <v>中央管理室における制御及び作動状態の監視の状況</v>
          </cell>
        </row>
        <row r="43">
          <cell r="Q43" t="str">
            <v>1(39)</v>
          </cell>
          <cell r="X43" t="str">
            <v>煙感知器による作動の状況</v>
          </cell>
        </row>
        <row r="44">
          <cell r="Q44" t="str">
            <v>1(40)</v>
          </cell>
          <cell r="X44" t="str">
            <v>給気風道の劣化及び損傷の状況</v>
          </cell>
        </row>
        <row r="45">
          <cell r="Q45" t="str">
            <v>1(41)</v>
          </cell>
          <cell r="X45" t="str">
            <v>給気風道の材質</v>
          </cell>
        </row>
        <row r="46">
          <cell r="Q46" t="str">
            <v>1(42)</v>
          </cell>
          <cell r="X46" t="str">
            <v>給気風道の取付けの状況</v>
          </cell>
        </row>
        <row r="47">
          <cell r="Q47" t="str">
            <v>1(43)</v>
          </cell>
          <cell r="X47" t="str">
            <v>防煙壁の貫通措置の状況</v>
          </cell>
        </row>
        <row r="48">
          <cell r="Q48" t="str">
            <v>1(44)</v>
          </cell>
          <cell r="X48" t="str">
            <v>給気送風機の設置の状況</v>
          </cell>
        </row>
        <row r="49">
          <cell r="Q49" t="str">
            <v>1(45)</v>
          </cell>
          <cell r="X49" t="str">
            <v>給気風道との接続の状況</v>
          </cell>
        </row>
        <row r="50">
          <cell r="Q50" t="str">
            <v>1(46)</v>
          </cell>
          <cell r="X50" t="str">
            <v>排煙口の開放と連動起動の状況</v>
          </cell>
        </row>
        <row r="51">
          <cell r="Q51" t="str">
            <v>1(47)</v>
          </cell>
          <cell r="X51" t="str">
            <v>作動の状況</v>
          </cell>
        </row>
        <row r="52">
          <cell r="Q52" t="str">
            <v>1(48)</v>
          </cell>
          <cell r="X52" t="str">
            <v>電源を必要とする給気送風機の予備電源による作動の状況</v>
          </cell>
        </row>
        <row r="53">
          <cell r="Q53" t="str">
            <v>1(49)</v>
          </cell>
          <cell r="X53" t="str">
            <v>給気送風機の給気風量</v>
          </cell>
        </row>
        <row r="54">
          <cell r="Q54" t="str">
            <v>1(50)</v>
          </cell>
          <cell r="X54" t="str">
            <v>中央管理室における制御及び作動状態の監視の状況</v>
          </cell>
        </row>
        <row r="55">
          <cell r="Q55" t="str">
            <v>1(51)</v>
          </cell>
          <cell r="X55" t="str">
            <v>吸込口の設置位置</v>
          </cell>
        </row>
        <row r="56">
          <cell r="Q56" t="str">
            <v>1(52)</v>
          </cell>
          <cell r="X56" t="str">
            <v>吸込口の周囲の状況</v>
          </cell>
        </row>
        <row r="57">
          <cell r="Q57" t="str">
            <v>1(53)</v>
          </cell>
          <cell r="X57" t="str">
            <v>屋外に設置された吸込口への雨水等の防止措置の状況</v>
          </cell>
        </row>
        <row r="58">
          <cell r="Q58" t="str">
            <v>2(1)</v>
          </cell>
          <cell r="X58" t="str">
            <v>排煙機、排煙口及び給気口の作動の状況</v>
          </cell>
        </row>
        <row r="59">
          <cell r="Q59" t="str">
            <v>2(2)</v>
          </cell>
          <cell r="X59" t="str">
            <v>給気口の周囲の状況</v>
          </cell>
        </row>
        <row r="60">
          <cell r="Q60" t="str">
            <v>2(3)</v>
          </cell>
          <cell r="X60" t="str">
            <v>排煙風道の劣化及び損傷の状況</v>
          </cell>
        </row>
        <row r="61">
          <cell r="Q61" t="str">
            <v>2(4)</v>
          </cell>
          <cell r="X61" t="str">
            <v>排煙風道の取付けの状況</v>
          </cell>
        </row>
        <row r="62">
          <cell r="Q62" t="str">
            <v>2(5)</v>
          </cell>
          <cell r="X62" t="str">
            <v>排煙風道の材質</v>
          </cell>
        </row>
        <row r="63">
          <cell r="Q63" t="str">
            <v>2(6)</v>
          </cell>
          <cell r="X63" t="str">
            <v>給気口の周囲の状況</v>
          </cell>
        </row>
        <row r="64">
          <cell r="Q64" t="str">
            <v>2(7)</v>
          </cell>
          <cell r="X64" t="str">
            <v>給気口の取付けの状況</v>
          </cell>
        </row>
        <row r="65">
          <cell r="Q65" t="str">
            <v>2(8)</v>
          </cell>
          <cell r="X65" t="str">
            <v>給気口の手動開放装置の周囲の状況</v>
          </cell>
        </row>
        <row r="66">
          <cell r="Q66" t="str">
            <v>2(9)</v>
          </cell>
          <cell r="X66" t="str">
            <v>給気口の手動開放装置の操作方法の表示の状況</v>
          </cell>
        </row>
        <row r="67">
          <cell r="Q67" t="str">
            <v>2(10)</v>
          </cell>
          <cell r="X67" t="str">
            <v>給気口の手動開放装置による開放の状況</v>
          </cell>
        </row>
        <row r="68">
          <cell r="Q68" t="str">
            <v>2(11)</v>
          </cell>
          <cell r="X68" t="str">
            <v>給気口の開放の状況</v>
          </cell>
        </row>
        <row r="69">
          <cell r="Q69" t="str">
            <v>2(12)</v>
          </cell>
          <cell r="X69" t="str">
            <v>給気風道の劣化及び損傷の状況</v>
          </cell>
        </row>
        <row r="70">
          <cell r="Q70" t="str">
            <v>2(13)</v>
          </cell>
          <cell r="X70" t="str">
            <v>給気風道の取付けの状況</v>
          </cell>
        </row>
        <row r="71">
          <cell r="Q71" t="str">
            <v>2(14)</v>
          </cell>
          <cell r="X71" t="str">
            <v>給気風道の材質</v>
          </cell>
        </row>
        <row r="72">
          <cell r="Q72" t="str">
            <v>2(15)</v>
          </cell>
          <cell r="X72" t="str">
            <v>給気送風機の設置の状況</v>
          </cell>
        </row>
        <row r="73">
          <cell r="Q73" t="str">
            <v>2(16)</v>
          </cell>
          <cell r="X73" t="str">
            <v>給気風道との接続の状況</v>
          </cell>
        </row>
        <row r="74">
          <cell r="Q74" t="str">
            <v>2(17)</v>
          </cell>
          <cell r="X74" t="str">
            <v>給気口の開放と連動起動の状況</v>
          </cell>
        </row>
        <row r="75">
          <cell r="Q75" t="str">
            <v>2(18)</v>
          </cell>
          <cell r="X75" t="str">
            <v>給気送風機の作動の状況</v>
          </cell>
        </row>
        <row r="76">
          <cell r="Q76" t="str">
            <v>2(19)</v>
          </cell>
          <cell r="X76" t="str">
            <v>電源を必要とする給気送風機の予備電源による作動の状況</v>
          </cell>
        </row>
        <row r="77">
          <cell r="Q77" t="str">
            <v>2(20)</v>
          </cell>
          <cell r="X77" t="str">
            <v>中央管理室における制御及び作動状態の監視の状況</v>
          </cell>
        </row>
        <row r="78">
          <cell r="Q78" t="str">
            <v>2(21)</v>
          </cell>
          <cell r="X78" t="str">
            <v>吸込口の設置位置</v>
          </cell>
        </row>
        <row r="79">
          <cell r="Q79" t="str">
            <v>2(22)</v>
          </cell>
          <cell r="X79" t="str">
            <v>吸込口の周囲の状況</v>
          </cell>
        </row>
        <row r="80">
          <cell r="Q80" t="str">
            <v>2(23)</v>
          </cell>
          <cell r="X80" t="str">
            <v>屋外に設置された吸込口への雨水等の防止措置の状況</v>
          </cell>
        </row>
        <row r="81">
          <cell r="Q81" t="str">
            <v>2(24)</v>
          </cell>
          <cell r="X81" t="str">
            <v>遮煙開口部の排出風速</v>
          </cell>
        </row>
        <row r="82">
          <cell r="Q82" t="str">
            <v>2(25)</v>
          </cell>
          <cell r="X82" t="str">
            <v>空気逃し口の大きさ及び位置</v>
          </cell>
        </row>
        <row r="83">
          <cell r="Q83" t="str">
            <v>2(26)</v>
          </cell>
          <cell r="X83" t="str">
            <v>空気逃し口の周囲の状況</v>
          </cell>
        </row>
        <row r="84">
          <cell r="Q84" t="str">
            <v>2(27)</v>
          </cell>
          <cell r="X84" t="str">
            <v>空気逃し口の取付けの状況</v>
          </cell>
        </row>
        <row r="85">
          <cell r="Q85" t="str">
            <v>2(28)</v>
          </cell>
          <cell r="X85" t="str">
            <v>空気逃し口の作動の状況</v>
          </cell>
        </row>
        <row r="86">
          <cell r="Q86" t="str">
            <v>2(29)</v>
          </cell>
          <cell r="X86" t="str">
            <v>圧力調整装置の大きさ及び位置</v>
          </cell>
        </row>
        <row r="87">
          <cell r="Q87" t="str">
            <v>2(30)</v>
          </cell>
          <cell r="X87" t="str">
            <v>圧力調整装置の周囲の状況</v>
          </cell>
        </row>
        <row r="88">
          <cell r="Q88" t="str">
            <v>2(31)</v>
          </cell>
          <cell r="X88" t="str">
            <v>圧力調整装置の取付けの状況</v>
          </cell>
        </row>
        <row r="89">
          <cell r="Q89" t="str">
            <v>2(32)</v>
          </cell>
          <cell r="X89" t="str">
            <v>圧力調整装置の作動の状況</v>
          </cell>
        </row>
        <row r="90">
          <cell r="Q90" t="str">
            <v>3(1)</v>
          </cell>
          <cell r="X90" t="str">
            <v>手動降下装置の作動の状況</v>
          </cell>
        </row>
        <row r="91">
          <cell r="Q91" t="str">
            <v>3(2)</v>
          </cell>
          <cell r="X91" t="str">
            <v>手動降下装置による連動の状況</v>
          </cell>
        </row>
        <row r="92">
          <cell r="Q92" t="str">
            <v>3(3)</v>
          </cell>
          <cell r="X92" t="str">
            <v>煙感知器による連動の状況</v>
          </cell>
        </row>
        <row r="93">
          <cell r="Q93" t="str">
            <v>3(4)</v>
          </cell>
          <cell r="X93" t="str">
            <v>可動防煙壁の材質</v>
          </cell>
        </row>
        <row r="94">
          <cell r="Q94" t="str">
            <v>3(5)</v>
          </cell>
          <cell r="X94" t="str">
            <v>可動防煙壁の防煙区画</v>
          </cell>
        </row>
        <row r="95">
          <cell r="Q95" t="str">
            <v>3(6)</v>
          </cell>
          <cell r="X95" t="str">
            <v>中央管理室における制御及び作動状態の監視の状況</v>
          </cell>
        </row>
        <row r="96">
          <cell r="Q96" t="str">
            <v>4(1)</v>
          </cell>
          <cell r="X96" t="str">
            <v>自家用発電機室の防火区画等の貫通措置の状況</v>
          </cell>
        </row>
        <row r="97">
          <cell r="Q97" t="str">
            <v>4(2)</v>
          </cell>
          <cell r="X97" t="str">
            <v>発電機の発電容量</v>
          </cell>
        </row>
        <row r="98">
          <cell r="Q98" t="str">
            <v>4(3)</v>
          </cell>
          <cell r="X98" t="str">
            <v>発電機及び原動機の状況</v>
          </cell>
        </row>
        <row r="99">
          <cell r="Q99" t="str">
            <v>4(4)</v>
          </cell>
          <cell r="X99" t="str">
            <v>燃料油、潤滑油及び冷却水の状況</v>
          </cell>
        </row>
        <row r="100">
          <cell r="Q100" t="str">
            <v>4(5)</v>
          </cell>
          <cell r="X100" t="str">
            <v>始動用の空気槽の圧力</v>
          </cell>
        </row>
        <row r="101">
          <cell r="Q101" t="str">
            <v>4(6)</v>
          </cell>
          <cell r="X101" t="str">
            <v>セル始動用蓄電池及び電気ケーブルの接続の状況</v>
          </cell>
        </row>
        <row r="102">
          <cell r="Q102" t="str">
            <v>4(7)</v>
          </cell>
          <cell r="X102" t="str">
            <v>燃料及び冷却水の漏洩の状況</v>
          </cell>
        </row>
        <row r="103">
          <cell r="Q103" t="str">
            <v>4(8)</v>
          </cell>
          <cell r="X103" t="str">
            <v>計器類及びランプ類の指示及び点灯の状況</v>
          </cell>
        </row>
        <row r="104">
          <cell r="Q104" t="str">
            <v>4(9)</v>
          </cell>
          <cell r="X104" t="str">
            <v>自家用発電装置の取付けの状況</v>
          </cell>
        </row>
        <row r="105">
          <cell r="Q105" t="str">
            <v>4(10)</v>
          </cell>
          <cell r="X105" t="str">
            <v>自家用発電機室の給排気の状況（屋内に設置されている場合に限る。）</v>
          </cell>
        </row>
        <row r="106">
          <cell r="Q106" t="str">
            <v>4(11)</v>
          </cell>
          <cell r="X106" t="str">
            <v>接地線の接続の状況</v>
          </cell>
        </row>
        <row r="107">
          <cell r="Q107" t="str">
            <v>4(12)</v>
          </cell>
          <cell r="X107" t="str">
            <v>絶縁抵抗</v>
          </cell>
        </row>
        <row r="108">
          <cell r="Q108" t="str">
            <v>4(13)</v>
          </cell>
          <cell r="X108" t="str">
            <v>電源の切替えの状況</v>
          </cell>
        </row>
        <row r="109">
          <cell r="Q109" t="str">
            <v>4(14)</v>
          </cell>
          <cell r="X109" t="str">
            <v>始動の状況</v>
          </cell>
        </row>
        <row r="110">
          <cell r="Q110" t="str">
            <v>4(15)</v>
          </cell>
          <cell r="X110" t="str">
            <v>運転の状況</v>
          </cell>
        </row>
        <row r="111">
          <cell r="Q111" t="str">
            <v>4(16)</v>
          </cell>
          <cell r="X111" t="str">
            <v>排気の状況</v>
          </cell>
        </row>
        <row r="112">
          <cell r="Q112" t="str">
            <v>4(17)</v>
          </cell>
          <cell r="X112" t="str">
            <v>コンプレッサー、燃料ポンプ、冷却水ポンプ等の補機類の作動の状況</v>
          </cell>
        </row>
        <row r="113">
          <cell r="Q113" t="str">
            <v>4(18)</v>
          </cell>
          <cell r="X113" t="str">
            <v>直結エンジンの設置の状況</v>
          </cell>
        </row>
        <row r="114">
          <cell r="Q114" t="str">
            <v>4(19)</v>
          </cell>
          <cell r="X114" t="str">
            <v>燃料油、潤滑油及び冷却水の状況</v>
          </cell>
        </row>
        <row r="115">
          <cell r="Q115" t="str">
            <v>4(20)</v>
          </cell>
          <cell r="X115" t="str">
            <v>セル始動用蓄電池及び電気ケーブルの接続の状況</v>
          </cell>
        </row>
        <row r="116">
          <cell r="Q116" t="str">
            <v>4(21)</v>
          </cell>
          <cell r="X116" t="str">
            <v>計器類及びランプ類の指示及び点灯の状況</v>
          </cell>
        </row>
        <row r="117">
          <cell r="Q117" t="str">
            <v>4(22)</v>
          </cell>
          <cell r="X117" t="str">
            <v>給気部及び排気管の取付けの状況</v>
          </cell>
        </row>
        <row r="118">
          <cell r="Q118" t="str">
            <v>4(23)</v>
          </cell>
          <cell r="X118" t="str">
            <v>Ｖベルト</v>
          </cell>
        </row>
        <row r="119">
          <cell r="Q119" t="str">
            <v>4(24)</v>
          </cell>
          <cell r="X119" t="str">
            <v>接地線の接続の状況</v>
          </cell>
        </row>
        <row r="120">
          <cell r="Q120" t="str">
            <v>4(25)</v>
          </cell>
          <cell r="X120" t="str">
            <v>絶縁抵抗</v>
          </cell>
        </row>
        <row r="121">
          <cell r="Q121" t="str">
            <v>4(26)</v>
          </cell>
          <cell r="X121" t="str">
            <v>始動及び停止並びに運転の状況</v>
          </cell>
        </row>
        <row r="123">
          <cell r="Q123" t="str">
            <v>1(1)</v>
          </cell>
          <cell r="X123" t="str">
            <v xml:space="preserve">使用電球、ランプ等 </v>
          </cell>
        </row>
        <row r="124">
          <cell r="Q124" t="str">
            <v>1(2)</v>
          </cell>
          <cell r="X124" t="str">
            <v>照明器具の取付けの状況</v>
          </cell>
        </row>
        <row r="125">
          <cell r="Q125" t="str">
            <v>2(1)</v>
          </cell>
          <cell r="X125" t="str">
            <v>予備電源への切替え及び器具の点灯の状況並びに予備電源の性能</v>
          </cell>
        </row>
        <row r="126">
          <cell r="Q126" t="str">
            <v>2(2)</v>
          </cell>
          <cell r="X126" t="str">
            <v>照度の状況</v>
          </cell>
        </row>
        <row r="127">
          <cell r="Q127" t="str">
            <v>2(3)</v>
          </cell>
          <cell r="X127" t="str">
            <v>照明の妨げとなる物品の放置の状況</v>
          </cell>
        </row>
        <row r="128">
          <cell r="Q128" t="str">
            <v>2(4)</v>
          </cell>
          <cell r="X128" t="str">
            <v xml:space="preserve">非常用電源分岐回路の表示の状況 </v>
          </cell>
        </row>
        <row r="129">
          <cell r="Q129" t="str">
            <v>2(5)</v>
          </cell>
          <cell r="X129" t="str">
            <v xml:space="preserve">配電管等の防火区画貫通措置の状況（隠蔽部分及び埋設部分を除く。） </v>
          </cell>
        </row>
        <row r="130">
          <cell r="Q130" t="str">
            <v>3(1)</v>
          </cell>
          <cell r="X130" t="str">
            <v>照明器具の取付状況及び配線の接続の状況（隠蔽部分及び埋設部分を除く。）</v>
          </cell>
        </row>
        <row r="131">
          <cell r="Q131" t="str">
            <v>3(2)</v>
          </cell>
          <cell r="X131" t="str">
            <v>電気回路の接続の状況</v>
          </cell>
        </row>
        <row r="132">
          <cell r="Q132" t="str">
            <v>3(3)</v>
          </cell>
          <cell r="X132" t="str">
            <v>接続部（幹線分岐及びボックス内に限る。）の耐熱処理の状況</v>
          </cell>
        </row>
        <row r="133">
          <cell r="Q133" t="str">
            <v>3(4)</v>
          </cell>
          <cell r="X133" t="str">
            <v>予備電源から非常用の照明器具間の耐熱配線処理の状況（隠蔽部分及び埋設部分を除く。）</v>
          </cell>
        </row>
        <row r="134">
          <cell r="Q134" t="str">
            <v>3(5)</v>
          </cell>
          <cell r="X134" t="str">
            <v>常用の電源から蓄電池設備への切替えの状況</v>
          </cell>
        </row>
        <row r="135">
          <cell r="Q135" t="str">
            <v>3(6)</v>
          </cell>
          <cell r="X135" t="str">
            <v>蓄電池設備と自家用発電装置併用の場合の切替えの状況</v>
          </cell>
        </row>
        <row r="136">
          <cell r="Q136" t="str">
            <v>4(1)</v>
          </cell>
          <cell r="X136" t="str">
            <v xml:space="preserve">充電ランプの点灯の状況 </v>
          </cell>
        </row>
        <row r="137">
          <cell r="Q137" t="str">
            <v>4(2)</v>
          </cell>
          <cell r="X137" t="str">
            <v xml:space="preserve">誘導灯及び非常用照明兼用器具の専用回路の確保の状況 </v>
          </cell>
        </row>
        <row r="138">
          <cell r="Q138" t="str">
            <v>5(1)</v>
          </cell>
          <cell r="X138" t="str">
            <v>蓄電池室の防火区画等の貫通措置の状況</v>
          </cell>
        </row>
        <row r="139">
          <cell r="Q139" t="str">
            <v>5(2)</v>
          </cell>
          <cell r="X139" t="str">
            <v>蓄電池室の換気の状況</v>
          </cell>
        </row>
        <row r="140">
          <cell r="Q140" t="str">
            <v>5(3)</v>
          </cell>
          <cell r="X140" t="str">
            <v>蓄電池の設置の状況</v>
          </cell>
        </row>
        <row r="141">
          <cell r="Q141" t="str">
            <v>5(4)</v>
          </cell>
          <cell r="X141" t="str">
            <v xml:space="preserve">電圧 </v>
          </cell>
        </row>
        <row r="142">
          <cell r="Q142" t="str">
            <v>5(5)</v>
          </cell>
          <cell r="X142" t="str">
            <v xml:space="preserve">電解液比重 </v>
          </cell>
        </row>
        <row r="143">
          <cell r="Q143" t="str">
            <v>5(6)</v>
          </cell>
          <cell r="X143" t="str">
            <v>電解液の温度</v>
          </cell>
        </row>
        <row r="144">
          <cell r="Q144" t="str">
            <v>5(7)</v>
          </cell>
          <cell r="X144" t="str">
            <v>充電器室の防火区画等の貫通措置の状況</v>
          </cell>
        </row>
        <row r="145">
          <cell r="Q145" t="str">
            <v>5(8)</v>
          </cell>
          <cell r="X145" t="str">
            <v>キュービクルの取付けの状況</v>
          </cell>
        </row>
        <row r="146">
          <cell r="Q146" t="str">
            <v>6(1)</v>
          </cell>
          <cell r="X146" t="str">
            <v>自家用発電機室の防火区画等の貫通措置の状況</v>
          </cell>
        </row>
        <row r="147">
          <cell r="Q147" t="str">
            <v>6(2)</v>
          </cell>
          <cell r="X147" t="str">
            <v>発電機の発電容量</v>
          </cell>
        </row>
        <row r="148">
          <cell r="Q148" t="str">
            <v>6(3)</v>
          </cell>
          <cell r="X148" t="str">
            <v>発電機及び原動機の状況</v>
          </cell>
        </row>
        <row r="149">
          <cell r="Q149" t="str">
            <v>6(4)</v>
          </cell>
          <cell r="X149" t="str">
            <v>燃料油、潤滑油及び冷却水の状況</v>
          </cell>
        </row>
        <row r="150">
          <cell r="Q150" t="str">
            <v>6(5)</v>
          </cell>
          <cell r="X150" t="str">
            <v>始動用の空気槽の圧力</v>
          </cell>
        </row>
        <row r="151">
          <cell r="Q151" t="str">
            <v>6(6)</v>
          </cell>
          <cell r="X151" t="str">
            <v>セル始動用蓄電池及び電気ケーブルの接続の状況</v>
          </cell>
        </row>
        <row r="152">
          <cell r="Q152" t="str">
            <v>6(7)</v>
          </cell>
          <cell r="X152" t="str">
            <v>燃料及び冷却水の漏洩の状況</v>
          </cell>
        </row>
        <row r="153">
          <cell r="Q153" t="str">
            <v>6(8)</v>
          </cell>
          <cell r="X153" t="str">
            <v>計器類及びランプ類の指示及び点灯の状況</v>
          </cell>
        </row>
        <row r="154">
          <cell r="Q154" t="str">
            <v>6(9)</v>
          </cell>
          <cell r="X154" t="str">
            <v>自家用発電装置の取付けの状況</v>
          </cell>
        </row>
        <row r="155">
          <cell r="Q155" t="str">
            <v>6(10)</v>
          </cell>
          <cell r="X155" t="str">
            <v>自家用発電機室の給排気の状況（屋内に設置されている場合に限る。）</v>
          </cell>
        </row>
        <row r="156">
          <cell r="Q156" t="str">
            <v>6(11)</v>
          </cell>
          <cell r="X156" t="str">
            <v>接地線の接続の状況</v>
          </cell>
        </row>
        <row r="157">
          <cell r="Q157" t="str">
            <v>6(12)</v>
          </cell>
          <cell r="X157" t="str">
            <v>絶縁抵抗</v>
          </cell>
        </row>
        <row r="158">
          <cell r="Q158" t="str">
            <v>6(13)</v>
          </cell>
          <cell r="X158" t="str">
            <v>電源の切替えの状況</v>
          </cell>
        </row>
        <row r="159">
          <cell r="Q159" t="str">
            <v>6(14)</v>
          </cell>
          <cell r="X159" t="str">
            <v>始動の状況</v>
          </cell>
        </row>
        <row r="160">
          <cell r="Q160" t="str">
            <v>6(15)</v>
          </cell>
          <cell r="X160" t="str">
            <v>運転の状況</v>
          </cell>
        </row>
        <row r="161">
          <cell r="Q161" t="str">
            <v>6(16)</v>
          </cell>
          <cell r="X161" t="str">
            <v>排気の状況</v>
          </cell>
        </row>
        <row r="162">
          <cell r="Q162" t="str">
            <v>6(17)</v>
          </cell>
          <cell r="X162" t="str">
            <v>コンプレッサー、燃料ポンプ、冷却水ポンプ等の補機類の作動の状況</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FF0000"/>
  </sheetPr>
  <dimension ref="B1:AZ952"/>
  <sheetViews>
    <sheetView topLeftCell="A3" zoomScale="80" zoomScaleNormal="80" workbookViewId="0">
      <selection activeCell="J16" sqref="J16:AM16"/>
    </sheetView>
  </sheetViews>
  <sheetFormatPr defaultColWidth="9" defaultRowHeight="12"/>
  <cols>
    <col min="1" max="99" width="2.453125" style="1" customWidth="1"/>
    <col min="100" max="16384" width="9" style="1"/>
  </cols>
  <sheetData>
    <row r="1" spans="2:52">
      <c r="B1" s="1" t="s">
        <v>46</v>
      </c>
      <c r="F1" s="1" t="s">
        <v>47</v>
      </c>
      <c r="M1" s="1" t="s">
        <v>51</v>
      </c>
      <c r="Q1" s="1" t="s">
        <v>51</v>
      </c>
      <c r="X1" s="1" t="s">
        <v>51</v>
      </c>
      <c r="AV1" s="1" t="s">
        <v>54</v>
      </c>
    </row>
    <row r="3" spans="2:52" ht="14.15" customHeight="1">
      <c r="B3" s="1" t="s">
        <v>43</v>
      </c>
      <c r="F3" s="1" t="s">
        <v>40</v>
      </c>
      <c r="M3" s="1" t="s">
        <v>48</v>
      </c>
      <c r="Q3" s="1" t="s">
        <v>44</v>
      </c>
      <c r="X3" s="1" t="s">
        <v>45</v>
      </c>
      <c r="AV3" s="1" t="s">
        <v>53</v>
      </c>
      <c r="AZ3" s="1" t="s">
        <v>58</v>
      </c>
    </row>
    <row r="4" spans="2:52" ht="14.15" customHeight="1">
      <c r="F4" s="1" t="s">
        <v>41</v>
      </c>
      <c r="Y4" s="4"/>
      <c r="Z4" s="4"/>
      <c r="AA4" s="4"/>
      <c r="AB4" s="4"/>
      <c r="AC4" s="4"/>
      <c r="AD4" s="4"/>
      <c r="AE4" s="4"/>
      <c r="AF4" s="4"/>
    </row>
    <row r="5" spans="2:52" ht="14.15" customHeight="1">
      <c r="B5" s="2" t="s">
        <v>282</v>
      </c>
      <c r="F5" s="1" t="s">
        <v>42</v>
      </c>
      <c r="M5" s="3" t="s">
        <v>50</v>
      </c>
      <c r="Q5" s="1" t="s">
        <v>284</v>
      </c>
      <c r="W5" s="4"/>
      <c r="X5" s="4" t="s">
        <v>396</v>
      </c>
      <c r="Y5" s="4"/>
      <c r="Z5" s="4"/>
      <c r="AA5" s="4"/>
      <c r="AB5" s="4"/>
      <c r="AC5" s="4"/>
      <c r="AD5" s="4"/>
      <c r="AE5" s="4"/>
      <c r="AF5" s="4"/>
      <c r="AV5" s="1" t="s">
        <v>55</v>
      </c>
      <c r="AZ5" s="1" t="s">
        <v>59</v>
      </c>
    </row>
    <row r="6" spans="2:52" ht="14.15" customHeight="1">
      <c r="B6" s="2" t="s">
        <v>283</v>
      </c>
      <c r="M6" s="3" t="s">
        <v>49</v>
      </c>
      <c r="Q6" s="1" t="s">
        <v>285</v>
      </c>
      <c r="W6" s="4"/>
      <c r="X6" s="4" t="s">
        <v>397</v>
      </c>
      <c r="Y6" s="4"/>
      <c r="Z6" s="4"/>
      <c r="AA6" s="4"/>
      <c r="AB6" s="4"/>
      <c r="AC6" s="4"/>
      <c r="AD6" s="4"/>
      <c r="AE6" s="4"/>
      <c r="AF6" s="4"/>
      <c r="AV6" s="1" t="s">
        <v>56</v>
      </c>
      <c r="AZ6" s="1" t="s">
        <v>60</v>
      </c>
    </row>
    <row r="7" spans="2:52" ht="14.15" customHeight="1">
      <c r="Q7" s="1" t="s">
        <v>286</v>
      </c>
      <c r="W7" s="4"/>
      <c r="X7" s="4" t="s">
        <v>138</v>
      </c>
      <c r="Y7" s="4"/>
      <c r="Z7" s="4"/>
      <c r="AA7" s="4"/>
      <c r="AB7" s="4"/>
      <c r="AC7" s="4"/>
      <c r="AD7" s="4"/>
      <c r="AE7" s="4"/>
      <c r="AF7" s="4"/>
      <c r="AV7" s="1" t="s">
        <v>57</v>
      </c>
    </row>
    <row r="8" spans="2:52" ht="14.15" customHeight="1">
      <c r="M8" s="3" t="s">
        <v>49</v>
      </c>
      <c r="Q8" s="1" t="s">
        <v>287</v>
      </c>
      <c r="W8" s="4"/>
      <c r="X8" s="4" t="s">
        <v>399</v>
      </c>
      <c r="Y8" s="4"/>
      <c r="Z8" s="4"/>
      <c r="AA8" s="4"/>
      <c r="AB8" s="4"/>
      <c r="AC8" s="4"/>
      <c r="AD8" s="4"/>
      <c r="AE8" s="4"/>
      <c r="AF8" s="4"/>
    </row>
    <row r="9" spans="2:52" ht="14.15" customHeight="1">
      <c r="Q9" s="1" t="s">
        <v>288</v>
      </c>
      <c r="W9" s="4"/>
      <c r="X9" s="4" t="s">
        <v>139</v>
      </c>
      <c r="Y9" s="4"/>
      <c r="Z9" s="4"/>
      <c r="AA9" s="4"/>
      <c r="AB9" s="4"/>
      <c r="AC9" s="4"/>
      <c r="AD9" s="4"/>
      <c r="AE9" s="4"/>
      <c r="AF9" s="4"/>
    </row>
    <row r="10" spans="2:52" ht="14.15" customHeight="1">
      <c r="Q10" s="1" t="s">
        <v>325</v>
      </c>
      <c r="W10" s="4"/>
      <c r="X10" s="4" t="s">
        <v>303</v>
      </c>
      <c r="Y10" s="4"/>
      <c r="Z10" s="4"/>
      <c r="AA10" s="4"/>
      <c r="AB10" s="4"/>
      <c r="AC10" s="4"/>
      <c r="AD10" s="4"/>
      <c r="AE10" s="4"/>
      <c r="AF10" s="4"/>
    </row>
    <row r="11" spans="2:52" ht="14.15" customHeight="1">
      <c r="Q11" s="1" t="s">
        <v>326</v>
      </c>
      <c r="W11" s="4"/>
      <c r="X11" s="4" t="s">
        <v>142</v>
      </c>
      <c r="Y11" s="4"/>
      <c r="Z11" s="4"/>
      <c r="AA11" s="4"/>
      <c r="AB11" s="4"/>
      <c r="AC11" s="4"/>
      <c r="AD11" s="4"/>
      <c r="AE11" s="4"/>
      <c r="AF11" s="4"/>
    </row>
    <row r="12" spans="2:52" ht="14.15" customHeight="1">
      <c r="Q12" s="1" t="s">
        <v>327</v>
      </c>
      <c r="W12" s="4"/>
      <c r="X12" s="4" t="s">
        <v>144</v>
      </c>
      <c r="Y12" s="4"/>
      <c r="Z12" s="4"/>
      <c r="AA12" s="4"/>
      <c r="AB12" s="4"/>
      <c r="AC12" s="4"/>
      <c r="AD12" s="4"/>
      <c r="AE12" s="4"/>
      <c r="AF12" s="4"/>
    </row>
    <row r="13" spans="2:52" ht="14.15" customHeight="1">
      <c r="Q13" s="1" t="s">
        <v>328</v>
      </c>
      <c r="W13" s="4"/>
      <c r="X13" s="4" t="s">
        <v>146</v>
      </c>
      <c r="Y13" s="5"/>
      <c r="Z13" s="5"/>
      <c r="AA13" s="5"/>
      <c r="AB13" s="5"/>
      <c r="AC13" s="5"/>
      <c r="AD13" s="5"/>
      <c r="AE13" s="5"/>
      <c r="AF13" s="5"/>
    </row>
    <row r="14" spans="2:52" ht="14.15" customHeight="1">
      <c r="Q14" s="1" t="s">
        <v>329</v>
      </c>
      <c r="W14" s="5"/>
      <c r="X14" s="5" t="s">
        <v>405</v>
      </c>
      <c r="Y14" s="6"/>
      <c r="Z14" s="6"/>
      <c r="AA14" s="6"/>
      <c r="AB14" s="6"/>
      <c r="AC14" s="6"/>
      <c r="AD14" s="6"/>
      <c r="AE14" s="6"/>
      <c r="AF14" s="6"/>
    </row>
    <row r="15" spans="2:52" ht="14.15" customHeight="1">
      <c r="Q15" s="1" t="s">
        <v>330</v>
      </c>
      <c r="W15" s="6"/>
      <c r="X15" s="6" t="s">
        <v>406</v>
      </c>
      <c r="Y15" s="6"/>
      <c r="Z15" s="6"/>
      <c r="AA15" s="6"/>
      <c r="AB15" s="6"/>
      <c r="AC15" s="6"/>
      <c r="AD15" s="6"/>
      <c r="AE15" s="6"/>
      <c r="AF15" s="6"/>
    </row>
    <row r="16" spans="2:52" ht="14.15" customHeight="1">
      <c r="Q16" s="1" t="s">
        <v>331</v>
      </c>
      <c r="W16" s="6"/>
      <c r="X16" s="6" t="s">
        <v>407</v>
      </c>
      <c r="Y16" s="6"/>
      <c r="Z16" s="6"/>
      <c r="AA16" s="6"/>
      <c r="AB16" s="6"/>
      <c r="AC16" s="6"/>
      <c r="AD16" s="6"/>
      <c r="AE16" s="6"/>
      <c r="AF16" s="6"/>
    </row>
    <row r="17" spans="17:32" ht="14.15" customHeight="1">
      <c r="Q17" s="1" t="s">
        <v>332</v>
      </c>
      <c r="W17" s="6"/>
      <c r="X17" s="6" t="s">
        <v>148</v>
      </c>
      <c r="Y17" s="6"/>
      <c r="Z17" s="6"/>
      <c r="AA17" s="6"/>
      <c r="AB17" s="6"/>
      <c r="AC17" s="6"/>
      <c r="AD17" s="6"/>
      <c r="AE17" s="6"/>
      <c r="AF17" s="6"/>
    </row>
    <row r="18" spans="17:32" ht="14.15" customHeight="1">
      <c r="Q18" s="1" t="s">
        <v>333</v>
      </c>
      <c r="W18" s="6"/>
      <c r="X18" s="6" t="s">
        <v>149</v>
      </c>
      <c r="Y18" s="6"/>
      <c r="Z18" s="6"/>
      <c r="AA18" s="6"/>
      <c r="AB18" s="6"/>
      <c r="AC18" s="6"/>
      <c r="AD18" s="6"/>
      <c r="AE18" s="6"/>
      <c r="AF18" s="6"/>
    </row>
    <row r="19" spans="17:32" ht="14.15" customHeight="1">
      <c r="Q19" s="1" t="s">
        <v>334</v>
      </c>
      <c r="W19" s="6"/>
      <c r="X19" s="6" t="s">
        <v>144</v>
      </c>
      <c r="Y19" s="6"/>
      <c r="Z19" s="6"/>
      <c r="AA19" s="6"/>
      <c r="AB19" s="6"/>
      <c r="AC19" s="6"/>
      <c r="AD19" s="6"/>
      <c r="AE19" s="6"/>
      <c r="AF19" s="6"/>
    </row>
    <row r="20" spans="17:32" ht="14.15" customHeight="1">
      <c r="Q20" s="1" t="s">
        <v>335</v>
      </c>
      <c r="W20" s="6"/>
      <c r="X20" s="6" t="s">
        <v>151</v>
      </c>
      <c r="Y20" s="6"/>
      <c r="Z20" s="6"/>
      <c r="AA20" s="6"/>
      <c r="AB20" s="6"/>
      <c r="AC20" s="6"/>
      <c r="AD20" s="6"/>
      <c r="AE20" s="6"/>
      <c r="AF20" s="6"/>
    </row>
    <row r="21" spans="17:32" ht="14.15" customHeight="1">
      <c r="Q21" s="1" t="s">
        <v>336</v>
      </c>
      <c r="W21" s="6"/>
      <c r="X21" s="6" t="s">
        <v>411</v>
      </c>
      <c r="Y21" s="4"/>
      <c r="Z21" s="4"/>
      <c r="AA21" s="4"/>
      <c r="AB21" s="4"/>
      <c r="AC21" s="4"/>
      <c r="AD21" s="4"/>
      <c r="AE21" s="4"/>
      <c r="AF21" s="4"/>
    </row>
    <row r="22" spans="17:32" ht="14.15" customHeight="1">
      <c r="Q22" s="1" t="s">
        <v>441</v>
      </c>
      <c r="W22" s="4"/>
      <c r="X22" s="4" t="s">
        <v>412</v>
      </c>
      <c r="Y22" s="4"/>
      <c r="Z22" s="4"/>
      <c r="AA22" s="4"/>
      <c r="AB22" s="4"/>
      <c r="AC22" s="4"/>
      <c r="AD22" s="4"/>
      <c r="AE22" s="4"/>
      <c r="AF22" s="4"/>
    </row>
    <row r="23" spans="17:32" ht="14.15" customHeight="1">
      <c r="Q23" s="1" t="s">
        <v>361</v>
      </c>
      <c r="W23" s="4"/>
      <c r="X23" s="4" t="s">
        <v>413</v>
      </c>
      <c r="Y23" s="4"/>
      <c r="Z23" s="4"/>
      <c r="AA23" s="4"/>
      <c r="AB23" s="4"/>
      <c r="AC23" s="4"/>
      <c r="AD23" s="4"/>
      <c r="AE23" s="4"/>
      <c r="AF23" s="4"/>
    </row>
    <row r="24" spans="17:32" ht="14.15" customHeight="1">
      <c r="Q24" s="1" t="s">
        <v>362</v>
      </c>
      <c r="W24" s="4"/>
      <c r="X24" s="4" t="s">
        <v>415</v>
      </c>
      <c r="Y24" s="4"/>
      <c r="Z24" s="4"/>
      <c r="AA24" s="4"/>
      <c r="AB24" s="4"/>
      <c r="AC24" s="4"/>
      <c r="AD24" s="4"/>
      <c r="AE24" s="4"/>
      <c r="AF24" s="4"/>
    </row>
    <row r="25" spans="17:32" ht="14.15" customHeight="1">
      <c r="Q25" s="1" t="s">
        <v>363</v>
      </c>
      <c r="W25" s="4"/>
      <c r="X25" s="4" t="s">
        <v>426</v>
      </c>
      <c r="Y25" s="4"/>
      <c r="Z25" s="4"/>
      <c r="AA25" s="4"/>
      <c r="AB25" s="4"/>
      <c r="AC25" s="4"/>
      <c r="AD25" s="4"/>
      <c r="AE25" s="4"/>
      <c r="AF25" s="4"/>
    </row>
    <row r="26" spans="17:32" ht="14.15" customHeight="1">
      <c r="Q26" s="1" t="s">
        <v>364</v>
      </c>
      <c r="W26" s="4"/>
      <c r="X26" s="4" t="s">
        <v>416</v>
      </c>
      <c r="Y26" s="4"/>
      <c r="Z26" s="4"/>
      <c r="AA26" s="4"/>
      <c r="AB26" s="4"/>
      <c r="AC26" s="4"/>
      <c r="AD26" s="4"/>
      <c r="AE26" s="4"/>
      <c r="AF26" s="4"/>
    </row>
    <row r="27" spans="17:32" ht="14.15" customHeight="1">
      <c r="Q27" s="1" t="s">
        <v>365</v>
      </c>
      <c r="W27" s="4"/>
      <c r="X27" s="4" t="s">
        <v>417</v>
      </c>
      <c r="Y27" s="4"/>
      <c r="Z27" s="4"/>
      <c r="AA27" s="4"/>
      <c r="AB27" s="4"/>
      <c r="AC27" s="4"/>
      <c r="AD27" s="4"/>
      <c r="AE27" s="4"/>
      <c r="AF27" s="4"/>
    </row>
    <row r="28" spans="17:32" ht="14.15" customHeight="1">
      <c r="Q28" s="1" t="s">
        <v>366</v>
      </c>
      <c r="W28" s="4"/>
      <c r="X28" s="4" t="s">
        <v>418</v>
      </c>
      <c r="Y28" s="4"/>
      <c r="Z28" s="4"/>
      <c r="AA28" s="4"/>
      <c r="AB28" s="4"/>
      <c r="AC28" s="4"/>
      <c r="AD28" s="4"/>
      <c r="AE28" s="4"/>
      <c r="AF28" s="4"/>
    </row>
    <row r="29" spans="17:32" ht="14.15" customHeight="1">
      <c r="Q29" s="1" t="s">
        <v>367</v>
      </c>
      <c r="W29" s="4"/>
      <c r="X29" s="4" t="s">
        <v>419</v>
      </c>
      <c r="Y29" s="4"/>
      <c r="Z29" s="4"/>
      <c r="AA29" s="4"/>
      <c r="AB29" s="4"/>
      <c r="AC29" s="4"/>
      <c r="AD29" s="4"/>
      <c r="AE29" s="4"/>
      <c r="AF29" s="4"/>
    </row>
    <row r="30" spans="17:32" ht="14.15" customHeight="1">
      <c r="Q30" s="1" t="s">
        <v>368</v>
      </c>
      <c r="W30" s="4"/>
      <c r="X30" s="4" t="s">
        <v>420</v>
      </c>
      <c r="Y30" s="4"/>
      <c r="Z30" s="4"/>
      <c r="AA30" s="4"/>
      <c r="AB30" s="4"/>
      <c r="AC30" s="4"/>
      <c r="AD30" s="4"/>
      <c r="AE30" s="4"/>
      <c r="AF30" s="4"/>
    </row>
    <row r="31" spans="17:32" ht="14.15" customHeight="1">
      <c r="Q31" s="1" t="s">
        <v>369</v>
      </c>
      <c r="W31" s="4"/>
      <c r="X31" s="4" t="s">
        <v>408</v>
      </c>
      <c r="Y31" s="4"/>
      <c r="Z31" s="4"/>
      <c r="AA31" s="4"/>
      <c r="AB31" s="4"/>
      <c r="AC31" s="4"/>
      <c r="AD31" s="4"/>
      <c r="AE31" s="4"/>
      <c r="AF31" s="4"/>
    </row>
    <row r="32" spans="17:32" ht="14.15" customHeight="1">
      <c r="Q32" s="1" t="s">
        <v>370</v>
      </c>
      <c r="W32" s="4"/>
      <c r="X32" s="4" t="s">
        <v>421</v>
      </c>
      <c r="Y32" s="4"/>
      <c r="Z32" s="4"/>
      <c r="AA32" s="4"/>
      <c r="AB32" s="4"/>
      <c r="AC32" s="4"/>
      <c r="AD32" s="4"/>
      <c r="AE32" s="4"/>
      <c r="AF32" s="4"/>
    </row>
    <row r="33" spans="17:32" ht="14.15" customHeight="1">
      <c r="Q33" s="1" t="s">
        <v>371</v>
      </c>
      <c r="W33" s="4"/>
      <c r="X33" s="4" t="s">
        <v>422</v>
      </c>
      <c r="Y33" s="4"/>
      <c r="Z33" s="4"/>
      <c r="AA33" s="4"/>
      <c r="AB33" s="4"/>
      <c r="AC33" s="4"/>
      <c r="AD33" s="4"/>
      <c r="AE33" s="4"/>
      <c r="AF33" s="4"/>
    </row>
    <row r="34" spans="17:32" ht="14.15" customHeight="1">
      <c r="Q34" s="1" t="s">
        <v>372</v>
      </c>
      <c r="W34" s="4"/>
      <c r="X34" s="4" t="s">
        <v>423</v>
      </c>
      <c r="Y34" s="4"/>
      <c r="Z34" s="4"/>
      <c r="AA34" s="4"/>
      <c r="AB34" s="4"/>
      <c r="AC34" s="4"/>
      <c r="AD34" s="4"/>
      <c r="AE34" s="4"/>
      <c r="AF34" s="4"/>
    </row>
    <row r="35" spans="17:32" ht="14.15" customHeight="1">
      <c r="Q35" s="1" t="s">
        <v>373</v>
      </c>
      <c r="W35" s="4"/>
      <c r="X35" s="4" t="s">
        <v>424</v>
      </c>
      <c r="Y35" s="4"/>
      <c r="Z35" s="4"/>
      <c r="AA35" s="4"/>
      <c r="AB35" s="4"/>
      <c r="AC35" s="4"/>
      <c r="AD35" s="4"/>
      <c r="AE35" s="4"/>
      <c r="AF35" s="4"/>
    </row>
    <row r="36" spans="17:32" ht="14.15" customHeight="1">
      <c r="Q36" s="1" t="s">
        <v>374</v>
      </c>
      <c r="W36" s="4"/>
      <c r="X36" s="4" t="s">
        <v>401</v>
      </c>
      <c r="Y36" s="4"/>
      <c r="Z36" s="4"/>
      <c r="AA36" s="4"/>
      <c r="AB36" s="4"/>
      <c r="AC36" s="4"/>
      <c r="AD36" s="4"/>
      <c r="AE36" s="4"/>
      <c r="AF36" s="4"/>
    </row>
    <row r="37" spans="17:32" ht="14.15" customHeight="1">
      <c r="Q37" s="1" t="s">
        <v>375</v>
      </c>
      <c r="W37" s="4"/>
      <c r="X37" s="4" t="s">
        <v>303</v>
      </c>
      <c r="Y37" s="4"/>
      <c r="Z37" s="4"/>
      <c r="AA37" s="4"/>
      <c r="AB37" s="4"/>
      <c r="AC37" s="4"/>
      <c r="AD37" s="4"/>
      <c r="AE37" s="4"/>
      <c r="AF37" s="4"/>
    </row>
    <row r="38" spans="17:32" ht="14.15" customHeight="1">
      <c r="Q38" s="1" t="s">
        <v>376</v>
      </c>
      <c r="W38" s="4"/>
      <c r="X38" s="4" t="s">
        <v>402</v>
      </c>
      <c r="Y38" s="4"/>
      <c r="Z38" s="4"/>
      <c r="AA38" s="4"/>
      <c r="AB38" s="4"/>
      <c r="AC38" s="4"/>
      <c r="AD38" s="4"/>
      <c r="AE38" s="4"/>
      <c r="AF38" s="4"/>
    </row>
    <row r="39" spans="17:32" ht="14.15" customHeight="1">
      <c r="Q39" s="1" t="s">
        <v>377</v>
      </c>
      <c r="W39" s="4"/>
      <c r="X39" s="4" t="s">
        <v>403</v>
      </c>
      <c r="Y39" s="4"/>
      <c r="Z39" s="4"/>
      <c r="AA39" s="4"/>
      <c r="AB39" s="4"/>
      <c r="AC39" s="4"/>
      <c r="AD39" s="4"/>
      <c r="AE39" s="4"/>
      <c r="AF39" s="4"/>
    </row>
    <row r="40" spans="17:32" ht="14.15" customHeight="1">
      <c r="Q40" s="1" t="s">
        <v>378</v>
      </c>
      <c r="W40" s="4"/>
      <c r="X40" s="4" t="s">
        <v>404</v>
      </c>
      <c r="Y40" s="4"/>
      <c r="Z40" s="4"/>
      <c r="AA40" s="4"/>
      <c r="AB40" s="4"/>
      <c r="AC40" s="4"/>
      <c r="AD40" s="4"/>
      <c r="AE40" s="4"/>
      <c r="AF40" s="4"/>
    </row>
    <row r="41" spans="17:32" ht="14.15" customHeight="1">
      <c r="Q41" s="1" t="s">
        <v>379</v>
      </c>
      <c r="W41" s="4"/>
      <c r="X41" s="4" t="s">
        <v>405</v>
      </c>
      <c r="Y41" s="4"/>
      <c r="Z41" s="4"/>
      <c r="AA41" s="4"/>
      <c r="AB41" s="4"/>
      <c r="AC41" s="4"/>
      <c r="AD41" s="4"/>
      <c r="AE41" s="4"/>
      <c r="AF41" s="4"/>
    </row>
    <row r="42" spans="17:32" ht="14.15" customHeight="1">
      <c r="Q42" s="1" t="s">
        <v>380</v>
      </c>
      <c r="W42" s="4"/>
      <c r="X42" s="4" t="s">
        <v>406</v>
      </c>
      <c r="Y42" s="4"/>
      <c r="Z42" s="4"/>
      <c r="AA42" s="4"/>
      <c r="AB42" s="4"/>
      <c r="AC42" s="4"/>
      <c r="AD42" s="4"/>
      <c r="AE42" s="4"/>
      <c r="AF42" s="4"/>
    </row>
    <row r="43" spans="17:32" ht="14.15" customHeight="1">
      <c r="Q43" s="1" t="s">
        <v>381</v>
      </c>
      <c r="W43" s="4"/>
      <c r="X43" s="4" t="s">
        <v>407</v>
      </c>
      <c r="Y43" s="4"/>
      <c r="Z43" s="4"/>
      <c r="AA43" s="4"/>
      <c r="AB43" s="4"/>
      <c r="AC43" s="4"/>
      <c r="AD43" s="4"/>
      <c r="AE43" s="4"/>
      <c r="AF43" s="4"/>
    </row>
    <row r="44" spans="17:32" ht="14.15" customHeight="1">
      <c r="Q44" s="1" t="s">
        <v>382</v>
      </c>
      <c r="W44" s="4"/>
      <c r="X44" s="4" t="s">
        <v>408</v>
      </c>
      <c r="Y44" s="7"/>
      <c r="Z44" s="7"/>
      <c r="AA44" s="7"/>
      <c r="AB44" s="7"/>
      <c r="AC44" s="7"/>
      <c r="AD44" s="7"/>
      <c r="AE44" s="7"/>
      <c r="AF44" s="7"/>
    </row>
    <row r="45" spans="17:32" ht="14.15" customHeight="1">
      <c r="Q45" s="1" t="s">
        <v>383</v>
      </c>
      <c r="W45" s="7"/>
      <c r="X45" s="7" t="s">
        <v>409</v>
      </c>
      <c r="Y45" s="4"/>
      <c r="Z45" s="4"/>
      <c r="AA45" s="4"/>
      <c r="AB45" s="4"/>
      <c r="AC45" s="4"/>
      <c r="AD45" s="4"/>
      <c r="AE45" s="4"/>
      <c r="AF45" s="4"/>
    </row>
    <row r="46" spans="17:32" ht="14.15" customHeight="1">
      <c r="Q46" s="1" t="s">
        <v>384</v>
      </c>
      <c r="W46" s="4"/>
      <c r="X46" s="4" t="s">
        <v>403</v>
      </c>
      <c r="Y46" s="4"/>
      <c r="Z46" s="4"/>
      <c r="AA46" s="4"/>
      <c r="AB46" s="4"/>
      <c r="AC46" s="4"/>
      <c r="AD46" s="4"/>
      <c r="AE46" s="4"/>
      <c r="AF46" s="4"/>
    </row>
    <row r="47" spans="17:32" ht="14.15" customHeight="1">
      <c r="Q47" s="1" t="s">
        <v>385</v>
      </c>
      <c r="W47" s="4"/>
      <c r="X47" s="4" t="s">
        <v>403</v>
      </c>
      <c r="Y47" s="4"/>
      <c r="Z47" s="4"/>
      <c r="AA47" s="4"/>
      <c r="AB47" s="4"/>
      <c r="AC47" s="4"/>
      <c r="AD47" s="4"/>
      <c r="AE47" s="4"/>
      <c r="AF47" s="4"/>
    </row>
    <row r="48" spans="17:32" ht="14.15" customHeight="1">
      <c r="Q48" s="1" t="s">
        <v>386</v>
      </c>
      <c r="W48" s="4"/>
      <c r="X48" s="4" t="s">
        <v>425</v>
      </c>
      <c r="Y48" s="8"/>
      <c r="Z48" s="8"/>
      <c r="AA48" s="8"/>
      <c r="AB48" s="8"/>
      <c r="AC48" s="8"/>
      <c r="AD48" s="8"/>
      <c r="AE48" s="8"/>
      <c r="AF48" s="8"/>
    </row>
    <row r="49" spans="17:32" ht="14.15" customHeight="1">
      <c r="Q49" s="1" t="s">
        <v>387</v>
      </c>
      <c r="W49" s="8"/>
      <c r="X49" s="8" t="s">
        <v>412</v>
      </c>
      <c r="Y49" s="4"/>
      <c r="Z49" s="4"/>
      <c r="AA49" s="4"/>
      <c r="AB49" s="4"/>
      <c r="AC49" s="4"/>
      <c r="AD49" s="4"/>
      <c r="AE49" s="4"/>
      <c r="AF49" s="4"/>
    </row>
    <row r="50" spans="17:32" ht="14.15" customHeight="1">
      <c r="Q50" s="1" t="s">
        <v>481</v>
      </c>
      <c r="W50" s="4"/>
      <c r="X50" s="4" t="s">
        <v>414</v>
      </c>
      <c r="Y50" s="4"/>
      <c r="Z50" s="4"/>
      <c r="AA50" s="4"/>
      <c r="AB50" s="4"/>
      <c r="AC50" s="4"/>
      <c r="AD50" s="4"/>
      <c r="AE50" s="4"/>
      <c r="AF50" s="4"/>
    </row>
    <row r="51" spans="17:32" ht="14.15" customHeight="1">
      <c r="Q51" s="1" t="s">
        <v>482</v>
      </c>
      <c r="W51" s="4"/>
      <c r="X51" s="4" t="s">
        <v>311</v>
      </c>
      <c r="Y51" s="4"/>
      <c r="Z51" s="4"/>
      <c r="AA51" s="4"/>
      <c r="AB51" s="4"/>
      <c r="AC51" s="4"/>
      <c r="AD51" s="4"/>
      <c r="AE51" s="4"/>
      <c r="AF51" s="4"/>
    </row>
    <row r="52" spans="17:32" ht="14.15" customHeight="1">
      <c r="Q52" s="1" t="s">
        <v>483</v>
      </c>
      <c r="W52" s="4"/>
      <c r="X52" s="4" t="s">
        <v>313</v>
      </c>
      <c r="Y52" s="4"/>
      <c r="Z52" s="4"/>
      <c r="AA52" s="4"/>
      <c r="AB52" s="4"/>
      <c r="AC52" s="4"/>
      <c r="AD52" s="4"/>
      <c r="AE52" s="4"/>
      <c r="AF52" s="4"/>
    </row>
    <row r="53" spans="17:32" ht="14.15" customHeight="1">
      <c r="Q53" s="1" t="s">
        <v>484</v>
      </c>
      <c r="W53" s="4"/>
      <c r="X53" s="4" t="s">
        <v>296</v>
      </c>
      <c r="Y53" s="4"/>
      <c r="Z53" s="4"/>
      <c r="AA53" s="4"/>
      <c r="AB53" s="4"/>
      <c r="AC53" s="4"/>
      <c r="AD53" s="4"/>
      <c r="AE53" s="4"/>
      <c r="AF53" s="4"/>
    </row>
    <row r="54" spans="17:32" ht="14.15" customHeight="1">
      <c r="Q54" s="1" t="s">
        <v>485</v>
      </c>
      <c r="W54" s="4"/>
      <c r="X54" s="4" t="s">
        <v>148</v>
      </c>
      <c r="Y54" s="4"/>
      <c r="Z54" s="4"/>
      <c r="AA54" s="4"/>
      <c r="AB54" s="4"/>
      <c r="AC54" s="4"/>
      <c r="AD54" s="4"/>
      <c r="AE54" s="4"/>
      <c r="AF54" s="4"/>
    </row>
    <row r="55" spans="17:32" ht="14.15" customHeight="1">
      <c r="Q55" s="1" t="s">
        <v>486</v>
      </c>
      <c r="W55" s="4"/>
      <c r="X55" s="4" t="s">
        <v>148</v>
      </c>
      <c r="Y55" s="4"/>
      <c r="Z55" s="4"/>
      <c r="AA55" s="4"/>
      <c r="AB55" s="4"/>
      <c r="AC55" s="4"/>
      <c r="AD55" s="4"/>
      <c r="AE55" s="4"/>
      <c r="AF55" s="4"/>
    </row>
    <row r="56" spans="17:32" ht="14.15" customHeight="1">
      <c r="Q56" s="1" t="s">
        <v>487</v>
      </c>
      <c r="W56" s="4"/>
      <c r="X56" s="4" t="s">
        <v>298</v>
      </c>
      <c r="Y56" s="4"/>
      <c r="Z56" s="4"/>
      <c r="AA56" s="4"/>
      <c r="AB56" s="4"/>
      <c r="AC56" s="4"/>
      <c r="AD56" s="4"/>
      <c r="AE56" s="4"/>
      <c r="AF56" s="4"/>
    </row>
    <row r="57" spans="17:32" ht="14.15" customHeight="1">
      <c r="Q57" s="1" t="s">
        <v>488</v>
      </c>
      <c r="W57" s="4"/>
      <c r="X57" s="4" t="s">
        <v>299</v>
      </c>
      <c r="Y57" s="4"/>
      <c r="Z57" s="4"/>
      <c r="AA57" s="4"/>
      <c r="AB57" s="4"/>
      <c r="AC57" s="4"/>
      <c r="AD57" s="4"/>
      <c r="AE57" s="4"/>
      <c r="AF57" s="4"/>
    </row>
    <row r="58" spans="17:32" ht="14.15" customHeight="1">
      <c r="Q58" s="1" t="s">
        <v>489</v>
      </c>
      <c r="W58" s="4"/>
      <c r="X58" s="4" t="s">
        <v>300</v>
      </c>
      <c r="Y58" s="8"/>
      <c r="Z58" s="8"/>
      <c r="AA58" s="8"/>
      <c r="AB58" s="8"/>
      <c r="AC58" s="8"/>
      <c r="AD58" s="8"/>
      <c r="AE58" s="8"/>
      <c r="AF58" s="8"/>
    </row>
    <row r="59" spans="17:32" ht="14.15" customHeight="1">
      <c r="Q59" s="1" t="s">
        <v>490</v>
      </c>
      <c r="W59" s="8"/>
      <c r="X59" s="8" t="s">
        <v>424</v>
      </c>
      <c r="Y59" s="4"/>
      <c r="Z59" s="4"/>
      <c r="AA59" s="4"/>
      <c r="AB59" s="4"/>
      <c r="AC59" s="4"/>
      <c r="AD59" s="4"/>
      <c r="AE59" s="4"/>
      <c r="AF59" s="4"/>
    </row>
    <row r="60" spans="17:32" ht="14.15" customHeight="1">
      <c r="Q60" s="1" t="s">
        <v>491</v>
      </c>
      <c r="W60" s="4"/>
      <c r="X60" s="4" t="s">
        <v>139</v>
      </c>
      <c r="Y60" s="4"/>
      <c r="Z60" s="4"/>
      <c r="AA60" s="4"/>
      <c r="AB60" s="4"/>
      <c r="AC60" s="4"/>
      <c r="AD60" s="4"/>
      <c r="AE60" s="4"/>
      <c r="AF60" s="4"/>
    </row>
    <row r="61" spans="17:32" ht="14.15" customHeight="1">
      <c r="Q61" s="1" t="s">
        <v>492</v>
      </c>
      <c r="W61" s="4"/>
      <c r="X61" s="4" t="s">
        <v>303</v>
      </c>
      <c r="Y61" s="4"/>
      <c r="Z61" s="4"/>
      <c r="AA61" s="4"/>
      <c r="AB61" s="4"/>
      <c r="AC61" s="4"/>
      <c r="AD61" s="4"/>
      <c r="AE61" s="4"/>
      <c r="AF61" s="4"/>
    </row>
    <row r="62" spans="17:32" ht="14.15" customHeight="1">
      <c r="Q62" s="1" t="s">
        <v>493</v>
      </c>
      <c r="W62" s="4"/>
      <c r="X62" s="4" t="s">
        <v>142</v>
      </c>
      <c r="Y62" s="8"/>
      <c r="Z62" s="8"/>
      <c r="AA62" s="8"/>
      <c r="AB62" s="8"/>
      <c r="AC62" s="8"/>
      <c r="AD62" s="8"/>
      <c r="AE62" s="8"/>
      <c r="AF62" s="8"/>
    </row>
    <row r="63" spans="17:32" ht="14.15" customHeight="1">
      <c r="Q63" s="1" t="s">
        <v>494</v>
      </c>
      <c r="W63" s="8"/>
      <c r="X63" s="8" t="s">
        <v>146</v>
      </c>
      <c r="Y63" s="4"/>
      <c r="Z63" s="4"/>
      <c r="AA63" s="4"/>
      <c r="AB63" s="4"/>
      <c r="AC63" s="4"/>
      <c r="AD63" s="4"/>
      <c r="AE63" s="4"/>
      <c r="AF63" s="4"/>
    </row>
    <row r="64" spans="17:32" ht="14.15" customHeight="1">
      <c r="Q64" s="1" t="s">
        <v>495</v>
      </c>
      <c r="W64" s="4"/>
      <c r="X64" s="4" t="s">
        <v>405</v>
      </c>
      <c r="Y64" s="4"/>
      <c r="Z64" s="4"/>
      <c r="AA64" s="4"/>
      <c r="AB64" s="4"/>
      <c r="AC64" s="4"/>
      <c r="AD64" s="4"/>
      <c r="AE64" s="4"/>
      <c r="AF64" s="4"/>
    </row>
    <row r="65" spans="17:32" ht="14.15" customHeight="1">
      <c r="Q65" s="1" t="s">
        <v>496</v>
      </c>
      <c r="W65" s="4"/>
      <c r="X65" s="4" t="s">
        <v>406</v>
      </c>
      <c r="Y65" s="4"/>
      <c r="Z65" s="4"/>
      <c r="AA65" s="4"/>
      <c r="AB65" s="4"/>
      <c r="AC65" s="4"/>
      <c r="AD65" s="4"/>
      <c r="AE65" s="4"/>
      <c r="AF65" s="4"/>
    </row>
    <row r="66" spans="17:32" ht="14.15" customHeight="1">
      <c r="Q66" s="1" t="s">
        <v>497</v>
      </c>
      <c r="W66" s="4"/>
      <c r="X66" s="4" t="s">
        <v>407</v>
      </c>
      <c r="Y66" s="8"/>
      <c r="Z66" s="8"/>
      <c r="AA66" s="8"/>
      <c r="AB66" s="8"/>
      <c r="AC66" s="8"/>
      <c r="AD66" s="8"/>
      <c r="AE66" s="8"/>
      <c r="AF66" s="8"/>
    </row>
    <row r="67" spans="17:32" ht="14.15" customHeight="1">
      <c r="Q67" s="1" t="s">
        <v>498</v>
      </c>
      <c r="W67" s="8"/>
      <c r="X67" s="8" t="s">
        <v>148</v>
      </c>
      <c r="Y67" s="8"/>
      <c r="Z67" s="8"/>
      <c r="AA67" s="8"/>
      <c r="AB67" s="8"/>
      <c r="AC67" s="8"/>
      <c r="AD67" s="8"/>
      <c r="AE67" s="8"/>
      <c r="AF67" s="8"/>
    </row>
    <row r="68" spans="17:32" ht="14.15" customHeight="1">
      <c r="Q68" s="1" t="s">
        <v>499</v>
      </c>
      <c r="W68" s="8"/>
      <c r="X68" s="8" t="s">
        <v>149</v>
      </c>
      <c r="Y68" s="4"/>
      <c r="Z68" s="4"/>
      <c r="AA68" s="4"/>
      <c r="AB68" s="4"/>
      <c r="AC68" s="4"/>
      <c r="AD68" s="4"/>
      <c r="AE68" s="4"/>
      <c r="AF68" s="4"/>
    </row>
    <row r="69" spans="17:32" ht="14.15" customHeight="1">
      <c r="Q69" s="1" t="s">
        <v>500</v>
      </c>
      <c r="W69" s="4"/>
      <c r="X69" s="4" t="s">
        <v>144</v>
      </c>
      <c r="Y69" s="4"/>
      <c r="Z69" s="4"/>
      <c r="AA69" s="4"/>
      <c r="AB69" s="4"/>
      <c r="AC69" s="4"/>
      <c r="AD69" s="4"/>
      <c r="AE69" s="4"/>
      <c r="AF69" s="4"/>
    </row>
    <row r="70" spans="17:32" ht="14.15" customHeight="1">
      <c r="Q70" s="1" t="s">
        <v>501</v>
      </c>
      <c r="W70" s="4"/>
      <c r="X70" s="4" t="s">
        <v>144</v>
      </c>
      <c r="Y70" s="4"/>
      <c r="Z70" s="4"/>
      <c r="AA70" s="4"/>
      <c r="AB70" s="4"/>
      <c r="AC70" s="4"/>
      <c r="AD70" s="4"/>
      <c r="AE70" s="4"/>
      <c r="AF70" s="4"/>
    </row>
    <row r="71" spans="17:32" ht="14.15" customHeight="1">
      <c r="Q71" s="1" t="s">
        <v>502</v>
      </c>
      <c r="W71" s="4"/>
      <c r="X71" s="4" t="s">
        <v>314</v>
      </c>
      <c r="Y71" s="4"/>
      <c r="Z71" s="4"/>
      <c r="AA71" s="4"/>
      <c r="AB71" s="4"/>
      <c r="AC71" s="4"/>
      <c r="AD71" s="4"/>
      <c r="AE71" s="4"/>
      <c r="AF71" s="4"/>
    </row>
    <row r="72" spans="17:32" ht="14.15" customHeight="1">
      <c r="Q72" s="1" t="s">
        <v>503</v>
      </c>
      <c r="W72" s="4"/>
      <c r="X72" s="4" t="s">
        <v>412</v>
      </c>
      <c r="Y72" s="7"/>
      <c r="Z72" s="7"/>
      <c r="AA72" s="7"/>
      <c r="AB72" s="7"/>
      <c r="AC72" s="7"/>
      <c r="AD72" s="7"/>
      <c r="AE72" s="7"/>
      <c r="AF72" s="7"/>
    </row>
    <row r="73" spans="17:32" ht="14.15" customHeight="1">
      <c r="Q73" s="1" t="s">
        <v>504</v>
      </c>
      <c r="W73" s="7"/>
      <c r="X73" s="7" t="s">
        <v>428</v>
      </c>
      <c r="Y73" s="4"/>
      <c r="Z73" s="4"/>
      <c r="AA73" s="4"/>
      <c r="AB73" s="4"/>
      <c r="AC73" s="4"/>
      <c r="AD73" s="4"/>
      <c r="AE73" s="4"/>
      <c r="AF73" s="4"/>
    </row>
    <row r="74" spans="17:32" ht="14.15" customHeight="1">
      <c r="Q74" s="1" t="s">
        <v>505</v>
      </c>
      <c r="W74" s="4"/>
      <c r="X74" s="4" t="s">
        <v>429</v>
      </c>
      <c r="Y74" s="4"/>
      <c r="Z74" s="4"/>
      <c r="AA74" s="4"/>
      <c r="AB74" s="4"/>
      <c r="AC74" s="4"/>
      <c r="AD74" s="4"/>
      <c r="AE74" s="4"/>
      <c r="AF74" s="4"/>
    </row>
    <row r="75" spans="17:32" ht="14.15" customHeight="1">
      <c r="Q75" s="1" t="s">
        <v>506</v>
      </c>
      <c r="W75" s="4"/>
      <c r="X75" s="4" t="s">
        <v>430</v>
      </c>
      <c r="Y75" s="4"/>
      <c r="Z75" s="4"/>
      <c r="AA75" s="4"/>
      <c r="AB75" s="4"/>
      <c r="AC75" s="4"/>
      <c r="AD75" s="4"/>
      <c r="AE75" s="4"/>
      <c r="AF75" s="4"/>
    </row>
    <row r="76" spans="17:32" ht="14.15" customHeight="1">
      <c r="Q76" s="1" t="s">
        <v>507</v>
      </c>
      <c r="W76" s="4"/>
      <c r="X76" s="4" t="s">
        <v>431</v>
      </c>
      <c r="Y76" s="4"/>
      <c r="Z76" s="4"/>
      <c r="AA76" s="4"/>
      <c r="AB76" s="4"/>
      <c r="AC76" s="4"/>
      <c r="AD76" s="4"/>
      <c r="AE76" s="4"/>
      <c r="AF76" s="4"/>
    </row>
    <row r="77" spans="17:32" ht="14.15" customHeight="1">
      <c r="Q77" s="1" t="s">
        <v>508</v>
      </c>
      <c r="W77" s="4"/>
      <c r="X77" s="4" t="s">
        <v>432</v>
      </c>
      <c r="Y77" s="4"/>
      <c r="Z77" s="4"/>
      <c r="AA77" s="4"/>
      <c r="AB77" s="4"/>
      <c r="AC77" s="4"/>
      <c r="AD77" s="4"/>
      <c r="AE77" s="4"/>
      <c r="AF77" s="4"/>
    </row>
    <row r="78" spans="17:32" ht="14.15" customHeight="1">
      <c r="Q78" s="1" t="s">
        <v>509</v>
      </c>
      <c r="W78" s="4"/>
      <c r="X78" s="4" t="s">
        <v>433</v>
      </c>
      <c r="Y78" s="4"/>
      <c r="Z78" s="4"/>
      <c r="AA78" s="4"/>
      <c r="AB78" s="4"/>
      <c r="AC78" s="4"/>
      <c r="AD78" s="4"/>
      <c r="AE78" s="4"/>
      <c r="AF78" s="4"/>
    </row>
    <row r="79" spans="17:32" ht="14.15" customHeight="1">
      <c r="Q79" s="1" t="s">
        <v>510</v>
      </c>
      <c r="W79" s="4"/>
      <c r="X79" s="4" t="s">
        <v>434</v>
      </c>
      <c r="Y79" s="4"/>
      <c r="Z79" s="4"/>
      <c r="AA79" s="4"/>
      <c r="AB79" s="4"/>
      <c r="AC79" s="4"/>
      <c r="AD79" s="4"/>
      <c r="AE79" s="4"/>
      <c r="AF79" s="4"/>
    </row>
    <row r="80" spans="17:32" ht="14.15" customHeight="1">
      <c r="Q80" s="1" t="s">
        <v>511</v>
      </c>
      <c r="W80" s="4"/>
      <c r="X80" s="4" t="s">
        <v>405</v>
      </c>
      <c r="Y80" s="4"/>
      <c r="Z80" s="4"/>
      <c r="AA80" s="4"/>
      <c r="AB80" s="4"/>
      <c r="AC80" s="4"/>
      <c r="AD80" s="4"/>
      <c r="AE80" s="4"/>
      <c r="AF80" s="4"/>
    </row>
    <row r="81" spans="17:32" ht="14.15" customHeight="1">
      <c r="Q81" s="1" t="s">
        <v>512</v>
      </c>
      <c r="W81" s="4"/>
      <c r="X81" s="4" t="s">
        <v>406</v>
      </c>
      <c r="Y81" s="4"/>
      <c r="Z81" s="4"/>
      <c r="AA81" s="4"/>
      <c r="AB81" s="4"/>
      <c r="AC81" s="4"/>
      <c r="AD81" s="4"/>
      <c r="AE81" s="4"/>
      <c r="AF81" s="4"/>
    </row>
    <row r="82" spans="17:32" ht="14.15" customHeight="1">
      <c r="Q82" s="1" t="s">
        <v>513</v>
      </c>
      <c r="W82" s="4"/>
      <c r="X82" s="4" t="s">
        <v>435</v>
      </c>
      <c r="Y82" s="4"/>
      <c r="Z82" s="4"/>
      <c r="AA82" s="4"/>
      <c r="AB82" s="4"/>
      <c r="AC82" s="4"/>
      <c r="AD82" s="4"/>
      <c r="AE82" s="4"/>
      <c r="AF82" s="4"/>
    </row>
    <row r="83" spans="17:32" ht="14.15" customHeight="1">
      <c r="Q83" s="1" t="s">
        <v>514</v>
      </c>
      <c r="W83" s="4"/>
      <c r="X83" s="4" t="s">
        <v>436</v>
      </c>
      <c r="Y83" s="4"/>
      <c r="Z83" s="4"/>
      <c r="AA83" s="4"/>
      <c r="AB83" s="4"/>
      <c r="AC83" s="4"/>
      <c r="AD83" s="4"/>
      <c r="AE83" s="4"/>
      <c r="AF83" s="4"/>
    </row>
    <row r="84" spans="17:32" ht="14.15" customHeight="1">
      <c r="Q84" s="1" t="s">
        <v>515</v>
      </c>
      <c r="W84" s="4"/>
      <c r="X84" s="4" t="s">
        <v>437</v>
      </c>
      <c r="Y84" s="4"/>
      <c r="Z84" s="4"/>
      <c r="AA84" s="4"/>
      <c r="AB84" s="4"/>
      <c r="AC84" s="4"/>
      <c r="AD84" s="4"/>
      <c r="AE84" s="4"/>
      <c r="AF84" s="4"/>
    </row>
    <row r="85" spans="17:32" ht="14.15" customHeight="1">
      <c r="Q85" s="1" t="s">
        <v>516</v>
      </c>
      <c r="W85" s="4"/>
      <c r="X85" s="4" t="s">
        <v>438</v>
      </c>
      <c r="Y85" s="4"/>
      <c r="Z85" s="4"/>
      <c r="AA85" s="4"/>
      <c r="AB85" s="4"/>
      <c r="AC85" s="4"/>
      <c r="AD85" s="4"/>
      <c r="AE85" s="4"/>
      <c r="AF85" s="4"/>
    </row>
    <row r="86" spans="17:32" ht="14.15" customHeight="1">
      <c r="Q86" s="1" t="s">
        <v>517</v>
      </c>
      <c r="W86" s="4"/>
      <c r="X86" s="4" t="s">
        <v>439</v>
      </c>
      <c r="Y86" s="4"/>
      <c r="Z86" s="4"/>
      <c r="AA86" s="4"/>
      <c r="AB86" s="4"/>
      <c r="AC86" s="4"/>
      <c r="AD86" s="4"/>
      <c r="AE86" s="4"/>
      <c r="AF86" s="4"/>
    </row>
    <row r="87" spans="17:32" ht="14.15" customHeight="1">
      <c r="Q87" s="1" t="s">
        <v>518</v>
      </c>
      <c r="W87" s="4"/>
      <c r="X87" s="4" t="s">
        <v>303</v>
      </c>
      <c r="Y87" s="4"/>
      <c r="Z87" s="4"/>
      <c r="AA87" s="4"/>
      <c r="AB87" s="4"/>
      <c r="AC87" s="4"/>
      <c r="AD87" s="4"/>
      <c r="AE87" s="4"/>
      <c r="AF87" s="4"/>
    </row>
    <row r="88" spans="17:32" ht="14.15" customHeight="1">
      <c r="Q88" s="1" t="s">
        <v>519</v>
      </c>
      <c r="W88" s="4"/>
      <c r="X88" s="4" t="s">
        <v>402</v>
      </c>
      <c r="Y88" s="4"/>
      <c r="Z88" s="4"/>
      <c r="AA88" s="4"/>
      <c r="AB88" s="4"/>
      <c r="AC88" s="4"/>
      <c r="AD88" s="4"/>
      <c r="AE88" s="4"/>
      <c r="AF88" s="4"/>
    </row>
    <row r="89" spans="17:32" ht="14.15" customHeight="1">
      <c r="Q89" s="1" t="s">
        <v>520</v>
      </c>
      <c r="W89" s="4"/>
      <c r="X89" s="4" t="s">
        <v>404</v>
      </c>
      <c r="Y89" s="4"/>
      <c r="Z89" s="4"/>
      <c r="AA89" s="4"/>
      <c r="AB89" s="4"/>
      <c r="AC89" s="4"/>
      <c r="AD89" s="4"/>
      <c r="AE89" s="4"/>
      <c r="AF89" s="4"/>
    </row>
    <row r="90" spans="17:32" ht="14.15" customHeight="1">
      <c r="Q90" s="1" t="s">
        <v>521</v>
      </c>
      <c r="W90" s="4"/>
      <c r="X90" s="4" t="s">
        <v>405</v>
      </c>
      <c r="Y90" s="4"/>
      <c r="Z90" s="4"/>
      <c r="AA90" s="4"/>
      <c r="AB90" s="4"/>
      <c r="AC90" s="4"/>
      <c r="AD90" s="4"/>
      <c r="AE90" s="4"/>
      <c r="AF90" s="4"/>
    </row>
    <row r="91" spans="17:32" ht="14.15" customHeight="1">
      <c r="Q91" s="1" t="s">
        <v>522</v>
      </c>
      <c r="W91" s="4"/>
      <c r="X91" s="4" t="s">
        <v>406</v>
      </c>
      <c r="Y91" s="4"/>
      <c r="Z91" s="4"/>
      <c r="AA91" s="4"/>
      <c r="AB91" s="4"/>
      <c r="AC91" s="4"/>
      <c r="AD91" s="4"/>
      <c r="AE91" s="4"/>
      <c r="AF91" s="4"/>
    </row>
    <row r="92" spans="17:32" ht="14.15" customHeight="1">
      <c r="Q92" s="1" t="s">
        <v>523</v>
      </c>
      <c r="W92" s="4"/>
      <c r="X92" s="4" t="s">
        <v>407</v>
      </c>
      <c r="Y92" s="4"/>
      <c r="Z92" s="4"/>
      <c r="AA92" s="4"/>
      <c r="AB92" s="4"/>
      <c r="AC92" s="4"/>
      <c r="AD92" s="4"/>
      <c r="AE92" s="4"/>
      <c r="AF92" s="4"/>
    </row>
    <row r="93" spans="17:32" ht="14.15" customHeight="1">
      <c r="Q93" s="1" t="s">
        <v>524</v>
      </c>
      <c r="W93" s="4"/>
      <c r="X93" s="4" t="s">
        <v>408</v>
      </c>
      <c r="Y93" s="4"/>
      <c r="Z93" s="4"/>
      <c r="AA93" s="4"/>
      <c r="AB93" s="4"/>
      <c r="AC93" s="4"/>
      <c r="AD93" s="4"/>
      <c r="AE93" s="4"/>
      <c r="AF93" s="4"/>
    </row>
    <row r="94" spans="17:32" ht="14.15" customHeight="1">
      <c r="Q94" s="1" t="s">
        <v>525</v>
      </c>
      <c r="W94" s="4"/>
      <c r="X94" s="4" t="s">
        <v>409</v>
      </c>
      <c r="Y94" s="4"/>
      <c r="Z94" s="4"/>
      <c r="AA94" s="4"/>
      <c r="AB94" s="4"/>
      <c r="AC94" s="4"/>
      <c r="AD94" s="4"/>
      <c r="AE94" s="4"/>
      <c r="AF94" s="4"/>
    </row>
    <row r="95" spans="17:32" ht="14.15" customHeight="1">
      <c r="Q95" s="1" t="s">
        <v>526</v>
      </c>
      <c r="W95" s="4"/>
      <c r="X95" s="4" t="s">
        <v>403</v>
      </c>
      <c r="Y95" s="4"/>
      <c r="Z95" s="4"/>
      <c r="AA95" s="4"/>
      <c r="AB95" s="4"/>
      <c r="AC95" s="4"/>
      <c r="AD95" s="4"/>
      <c r="AE95" s="4"/>
      <c r="AF95" s="4"/>
    </row>
    <row r="96" spans="17:32" ht="14.15" customHeight="1">
      <c r="Q96" s="1" t="s">
        <v>527</v>
      </c>
      <c r="W96" s="4"/>
      <c r="X96" s="4" t="s">
        <v>403</v>
      </c>
      <c r="Y96" s="4"/>
      <c r="AA96" s="4"/>
      <c r="AB96" s="4"/>
      <c r="AC96" s="4"/>
      <c r="AD96" s="4"/>
      <c r="AE96" s="4"/>
      <c r="AF96" s="4"/>
    </row>
    <row r="97" spans="17:24" ht="14.15" customHeight="1">
      <c r="Q97" s="1" t="s">
        <v>528</v>
      </c>
      <c r="W97" s="4"/>
      <c r="X97" s="4" t="s">
        <v>440</v>
      </c>
    </row>
    <row r="98" spans="17:24" ht="14.15" customHeight="1">
      <c r="Q98" s="1" t="s">
        <v>529</v>
      </c>
      <c r="X98" s="4" t="s">
        <v>412</v>
      </c>
    </row>
    <row r="99" spans="17:24" ht="14.15" customHeight="1">
      <c r="Q99" s="9"/>
      <c r="X99" s="10"/>
    </row>
    <row r="100" spans="17:24" ht="14.15" customHeight="1">
      <c r="Q100" s="9"/>
      <c r="X100" s="10"/>
    </row>
    <row r="101" spans="17:24" ht="14.15" customHeight="1">
      <c r="Q101" s="9"/>
      <c r="X101" s="10"/>
    </row>
    <row r="102" spans="17:24" ht="14.15" customHeight="1">
      <c r="Q102" s="9"/>
      <c r="X102" s="10"/>
    </row>
    <row r="103" spans="17:24" ht="14.15" customHeight="1">
      <c r="Q103" s="9"/>
      <c r="X103" s="10"/>
    </row>
    <row r="104" spans="17:24" ht="14.15" customHeight="1">
      <c r="Q104" s="9"/>
      <c r="X104" s="10"/>
    </row>
    <row r="105" spans="17:24" ht="14.15" customHeight="1">
      <c r="Q105" s="9"/>
      <c r="X105" s="10"/>
    </row>
    <row r="106" spans="17:24" ht="14.15" customHeight="1">
      <c r="Q106" s="9"/>
      <c r="X106" s="10"/>
    </row>
    <row r="107" spans="17:24" ht="14.15" customHeight="1">
      <c r="Q107" s="9"/>
      <c r="X107" s="11"/>
    </row>
    <row r="108" spans="17:24" ht="14.15" customHeight="1">
      <c r="Q108" s="9"/>
      <c r="X108" s="12"/>
    </row>
    <row r="109" spans="17:24" ht="14.15" customHeight="1">
      <c r="Q109" s="9"/>
      <c r="X109" s="12"/>
    </row>
    <row r="110" spans="17:24" ht="14.15" customHeight="1">
      <c r="Q110" s="9"/>
      <c r="X110" s="12"/>
    </row>
    <row r="111" spans="17:24" ht="14.15" customHeight="1">
      <c r="Q111" s="9"/>
      <c r="X111" s="12"/>
    </row>
    <row r="112" spans="17:24" ht="14.15" customHeight="1">
      <c r="Q112" s="9"/>
      <c r="X112" s="12"/>
    </row>
    <row r="113" spans="17:24" ht="14.15" customHeight="1">
      <c r="Q113" s="9"/>
      <c r="X113" s="12"/>
    </row>
    <row r="114" spans="17:24" ht="14.15" customHeight="1">
      <c r="Q114" s="9"/>
      <c r="X114" s="12"/>
    </row>
    <row r="115" spans="17:24" ht="14.15" customHeight="1">
      <c r="Q115" s="9"/>
      <c r="X115" s="10"/>
    </row>
    <row r="116" spans="17:24" ht="14.15" customHeight="1">
      <c r="Q116" s="9"/>
      <c r="X116" s="10"/>
    </row>
    <row r="117" spans="17:24" ht="14.15" customHeight="1">
      <c r="Q117" s="9"/>
      <c r="X117" s="10"/>
    </row>
    <row r="118" spans="17:24" ht="14.15" customHeight="1">
      <c r="Q118" s="9"/>
      <c r="X118" s="10"/>
    </row>
    <row r="119" spans="17:24" ht="14.15" customHeight="1">
      <c r="Q119" s="9"/>
      <c r="X119" s="10"/>
    </row>
    <row r="120" spans="17:24" ht="14.15" customHeight="1">
      <c r="Q120" s="9"/>
      <c r="X120" s="10"/>
    </row>
    <row r="121" spans="17:24" ht="14.15" customHeight="1">
      <c r="Q121" s="9"/>
      <c r="X121" s="10"/>
    </row>
    <row r="122" spans="17:24" ht="14.15" customHeight="1">
      <c r="Q122" s="9"/>
      <c r="X122" s="10"/>
    </row>
    <row r="123" spans="17:24" ht="14.15" customHeight="1">
      <c r="Q123" s="9"/>
      <c r="X123" s="10"/>
    </row>
    <row r="124" spans="17:24" ht="14.15" customHeight="1">
      <c r="Q124" s="9"/>
      <c r="X124" s="10"/>
    </row>
    <row r="125" spans="17:24" ht="14.15" customHeight="1">
      <c r="Q125" s="9"/>
      <c r="X125" s="10"/>
    </row>
    <row r="126" spans="17:24" ht="14.15" customHeight="1">
      <c r="Q126" s="9"/>
      <c r="X126" s="10"/>
    </row>
    <row r="127" spans="17:24" ht="14.15" customHeight="1">
      <c r="Q127" s="9"/>
      <c r="X127" s="10"/>
    </row>
    <row r="128" spans="17:24" ht="14.15" customHeight="1">
      <c r="Q128" s="9"/>
      <c r="X128" s="10"/>
    </row>
    <row r="129" spans="17:24" ht="14.15" customHeight="1">
      <c r="Q129" s="9"/>
      <c r="X129" s="10"/>
    </row>
    <row r="130" spans="17:24" ht="14.15" customHeight="1">
      <c r="Q130" s="9"/>
      <c r="X130" s="10"/>
    </row>
    <row r="131" spans="17:24" ht="14.15" customHeight="1">
      <c r="Q131" s="9"/>
      <c r="X131" s="10"/>
    </row>
    <row r="132" spans="17:24" ht="14.15" customHeight="1">
      <c r="Q132" s="9"/>
      <c r="X132" s="10"/>
    </row>
    <row r="133" spans="17:24" ht="14.15" customHeight="1">
      <c r="Q133" s="9"/>
      <c r="X133" s="10"/>
    </row>
    <row r="134" spans="17:24" ht="14.15" customHeight="1">
      <c r="Q134" s="9"/>
      <c r="X134" s="10"/>
    </row>
    <row r="135" spans="17:24" ht="14.15" customHeight="1">
      <c r="Q135" s="9"/>
      <c r="X135" s="10"/>
    </row>
    <row r="136" spans="17:24" ht="14.15" customHeight="1">
      <c r="Q136" s="9"/>
      <c r="X136" s="10"/>
    </row>
    <row r="137" spans="17:24" ht="14.15" customHeight="1">
      <c r="Q137" s="9"/>
      <c r="X137" s="10"/>
    </row>
    <row r="138" spans="17:24" ht="14.15" customHeight="1">
      <c r="Q138" s="9"/>
      <c r="X138" s="13"/>
    </row>
    <row r="139" spans="17:24" ht="14.15" customHeight="1">
      <c r="Q139" s="9"/>
      <c r="X139" s="10"/>
    </row>
    <row r="140" spans="17:24" ht="14.15" customHeight="1">
      <c r="Q140" s="9"/>
      <c r="X140" s="10"/>
    </row>
    <row r="141" spans="17:24" ht="14.15" customHeight="1">
      <c r="Q141" s="9"/>
      <c r="X141" s="10"/>
    </row>
    <row r="142" spans="17:24" ht="14.15" customHeight="1">
      <c r="Q142" s="9"/>
      <c r="X142" s="14"/>
    </row>
    <row r="143" spans="17:24" ht="14.15" customHeight="1">
      <c r="Q143" s="9"/>
      <c r="X143" s="10"/>
    </row>
    <row r="144" spans="17:24" ht="14.15" customHeight="1">
      <c r="Q144" s="9"/>
      <c r="X144" s="10"/>
    </row>
    <row r="145" spans="17:24" ht="14.15" customHeight="1">
      <c r="Q145" s="9"/>
      <c r="X145" s="10"/>
    </row>
    <row r="146" spans="17:24" ht="14.15" customHeight="1">
      <c r="Q146" s="9"/>
      <c r="X146" s="10"/>
    </row>
    <row r="147" spans="17:24" ht="14.15" customHeight="1">
      <c r="Q147" s="9"/>
      <c r="X147" s="10"/>
    </row>
    <row r="148" spans="17:24" ht="14.15" customHeight="1">
      <c r="Q148" s="9"/>
      <c r="X148" s="10"/>
    </row>
    <row r="149" spans="17:24" ht="14.15" customHeight="1">
      <c r="Q149" s="9"/>
      <c r="X149" s="10"/>
    </row>
    <row r="150" spans="17:24" ht="14.15" customHeight="1">
      <c r="Q150" s="9"/>
      <c r="X150" s="10"/>
    </row>
    <row r="151" spans="17:24" ht="14.15" customHeight="1">
      <c r="Q151" s="9"/>
      <c r="X151" s="10"/>
    </row>
    <row r="152" spans="17:24" ht="14.15" customHeight="1">
      <c r="Q152" s="9"/>
      <c r="X152" s="14"/>
    </row>
    <row r="153" spans="17:24" ht="14.15" customHeight="1">
      <c r="Q153" s="9"/>
      <c r="X153" s="10"/>
    </row>
    <row r="154" spans="17:24" ht="14.15" customHeight="1">
      <c r="Q154" s="9"/>
      <c r="X154" s="10"/>
    </row>
    <row r="155" spans="17:24" ht="14.15" customHeight="1">
      <c r="Q155" s="9"/>
      <c r="X155" s="10"/>
    </row>
    <row r="156" spans="17:24" ht="14.15" customHeight="1">
      <c r="Q156" s="9"/>
      <c r="X156" s="14"/>
    </row>
    <row r="157" spans="17:24" ht="14.15" customHeight="1">
      <c r="Q157" s="9"/>
      <c r="X157" s="10"/>
    </row>
    <row r="158" spans="17:24" ht="14.15" customHeight="1">
      <c r="Q158" s="9"/>
      <c r="X158" s="10"/>
    </row>
    <row r="159" spans="17:24" ht="14.15" customHeight="1">
      <c r="Q159" s="9"/>
      <c r="X159" s="10"/>
    </row>
    <row r="160" spans="17:24" ht="14.15" customHeight="1">
      <c r="Q160" s="9"/>
      <c r="X160" s="14"/>
    </row>
    <row r="161" spans="17:24" ht="14.15" customHeight="1">
      <c r="Q161" s="9"/>
      <c r="X161" s="14"/>
    </row>
    <row r="162" spans="17:24" ht="14.15" customHeight="1">
      <c r="Q162" s="9"/>
      <c r="X162" s="10"/>
    </row>
    <row r="163" spans="17:24" ht="14.15" customHeight="1">
      <c r="Q163" s="9"/>
      <c r="X163" s="10"/>
    </row>
    <row r="164" spans="17:24" ht="14.15" customHeight="1">
      <c r="Q164" s="9"/>
      <c r="X164" s="10"/>
    </row>
    <row r="165" spans="17:24" ht="14.15" customHeight="1">
      <c r="Q165" s="9"/>
      <c r="X165" s="10"/>
    </row>
    <row r="166" spans="17:24" ht="14.15" customHeight="1">
      <c r="Q166" s="9"/>
      <c r="X166" s="13"/>
    </row>
    <row r="167" spans="17:24" ht="14.15" customHeight="1">
      <c r="Q167" s="9"/>
      <c r="X167" s="10"/>
    </row>
    <row r="168" spans="17:24" ht="14.15" customHeight="1">
      <c r="Q168" s="9"/>
      <c r="X168" s="10"/>
    </row>
    <row r="169" spans="17:24" ht="14.15" customHeight="1">
      <c r="Q169" s="9"/>
      <c r="X169" s="10"/>
    </row>
    <row r="170" spans="17:24" ht="14.15" customHeight="1">
      <c r="Q170" s="9"/>
      <c r="X170" s="10"/>
    </row>
    <row r="171" spans="17:24" ht="14.15" customHeight="1">
      <c r="Q171" s="9"/>
      <c r="X171" s="10"/>
    </row>
    <row r="172" spans="17:24" ht="14.15" customHeight="1">
      <c r="Q172" s="9"/>
      <c r="X172" s="10"/>
    </row>
    <row r="173" spans="17:24" ht="14.15" customHeight="1">
      <c r="Q173" s="9"/>
      <c r="X173" s="10"/>
    </row>
    <row r="174" spans="17:24" ht="14.15" customHeight="1">
      <c r="Q174" s="9"/>
      <c r="X174" s="10"/>
    </row>
    <row r="175" spans="17:24" ht="14.15" customHeight="1">
      <c r="Q175" s="9"/>
      <c r="X175" s="10"/>
    </row>
    <row r="176" spans="17:24" ht="14.15" customHeight="1">
      <c r="Q176" s="9"/>
      <c r="X176" s="10"/>
    </row>
    <row r="177" spans="17:24" ht="14.15" customHeight="1">
      <c r="Q177" s="9"/>
      <c r="X177" s="10"/>
    </row>
    <row r="178" spans="17:24" ht="14.15" customHeight="1">
      <c r="Q178" s="9"/>
      <c r="X178" s="10"/>
    </row>
    <row r="179" spans="17:24" ht="14.15" customHeight="1">
      <c r="Q179" s="9"/>
      <c r="X179" s="10"/>
    </row>
    <row r="180" spans="17:24" ht="14.15" customHeight="1">
      <c r="Q180" s="9"/>
      <c r="X180" s="10"/>
    </row>
    <row r="181" spans="17:24" ht="14.15" customHeight="1">
      <c r="Q181" s="9"/>
      <c r="X181" s="10"/>
    </row>
    <row r="182" spans="17:24" ht="14.15" customHeight="1">
      <c r="Q182" s="9"/>
      <c r="X182" s="10"/>
    </row>
    <row r="183" spans="17:24" ht="14.15" customHeight="1">
      <c r="Q183" s="9"/>
      <c r="X183" s="10"/>
    </row>
    <row r="184" spans="17:24" ht="14.15" customHeight="1">
      <c r="Q184" s="9"/>
      <c r="X184" s="10"/>
    </row>
    <row r="185" spans="17:24" ht="14.15" customHeight="1">
      <c r="Q185" s="9"/>
      <c r="X185" s="10"/>
    </row>
    <row r="186" spans="17:24" ht="14.15" customHeight="1">
      <c r="Q186" s="9"/>
      <c r="X186" s="10"/>
    </row>
    <row r="187" spans="17:24" ht="14.15" customHeight="1">
      <c r="Q187" s="9"/>
      <c r="X187" s="10"/>
    </row>
    <row r="188" spans="17:24" ht="14.15" customHeight="1">
      <c r="Q188" s="9"/>
      <c r="X188" s="10"/>
    </row>
    <row r="189" spans="17:24" ht="14.15" customHeight="1">
      <c r="Q189" s="9"/>
      <c r="X189" s="10"/>
    </row>
    <row r="190" spans="17:24" ht="14.15" customHeight="1">
      <c r="Q190" s="9"/>
      <c r="X190" s="10"/>
    </row>
    <row r="191" spans="17:24" ht="14.15" customHeight="1">
      <c r="Q191" s="9"/>
    </row>
    <row r="192" spans="17:24" ht="14.15" customHeight="1"/>
    <row r="193" ht="14.15" customHeight="1"/>
    <row r="194" ht="14.15" customHeight="1"/>
    <row r="195" ht="14.15" customHeight="1"/>
    <row r="196" ht="14.15" customHeight="1"/>
    <row r="197" ht="14.15" customHeight="1"/>
    <row r="198" ht="14.15" customHeight="1"/>
    <row r="199" ht="14.15" customHeight="1"/>
    <row r="200" ht="14.15" customHeight="1"/>
    <row r="201" ht="14.15" customHeight="1"/>
    <row r="202" ht="14.15" customHeight="1"/>
    <row r="203" ht="14.15" customHeight="1"/>
    <row r="204" ht="14.15" customHeight="1"/>
    <row r="205" ht="14.15" customHeight="1"/>
    <row r="206" ht="14.15" customHeight="1"/>
    <row r="207" ht="14.15" customHeight="1"/>
    <row r="208" ht="14.15" customHeight="1"/>
    <row r="209" ht="14.15" customHeight="1"/>
    <row r="210" ht="14.15" customHeight="1"/>
    <row r="211" ht="14.15" customHeight="1"/>
    <row r="212" ht="14.15" customHeight="1"/>
    <row r="213" ht="14.15" customHeight="1"/>
    <row r="214" ht="14.15" customHeight="1"/>
    <row r="215" ht="14.15" customHeight="1"/>
    <row r="216" ht="14.15" customHeight="1"/>
    <row r="217" ht="14.15" customHeight="1"/>
    <row r="218" ht="14.15" customHeight="1"/>
    <row r="219" ht="14.15" customHeight="1"/>
    <row r="220" ht="14.15" customHeight="1"/>
    <row r="221" ht="14.15" customHeight="1"/>
    <row r="222" ht="14.15" customHeight="1"/>
    <row r="223" ht="14.15" customHeight="1"/>
    <row r="224" ht="14.15" customHeight="1"/>
    <row r="225" ht="14.15" customHeight="1"/>
    <row r="226" ht="14.15" customHeight="1"/>
    <row r="227" ht="14.15" customHeight="1"/>
    <row r="228" ht="14.15" customHeight="1"/>
    <row r="229" ht="14.15" customHeight="1"/>
    <row r="230" ht="14.15" customHeight="1"/>
    <row r="231" ht="14.15" customHeight="1"/>
    <row r="232" ht="14.15" customHeight="1"/>
    <row r="233" ht="14.15" customHeight="1"/>
    <row r="234" ht="14.15" customHeight="1"/>
    <row r="235" ht="14.15" customHeight="1"/>
    <row r="236" ht="14.15" customHeight="1"/>
    <row r="237" ht="14.15" customHeight="1"/>
    <row r="238" ht="14.15" customHeight="1"/>
    <row r="239" ht="14.15" customHeight="1"/>
    <row r="240" ht="14.15" customHeight="1"/>
    <row r="241" ht="14.15" customHeight="1"/>
    <row r="242" ht="14.15" customHeight="1"/>
    <row r="243" ht="14.15" customHeight="1"/>
    <row r="244" ht="14.15" customHeight="1"/>
    <row r="245" ht="14.15" customHeight="1"/>
    <row r="246" ht="14.15" customHeight="1"/>
    <row r="247" ht="14.15" customHeight="1"/>
    <row r="248" ht="14.15" customHeight="1"/>
    <row r="249" ht="14.15" customHeight="1"/>
    <row r="250" ht="14.15" customHeight="1"/>
    <row r="251" ht="14.15" customHeight="1"/>
    <row r="252" ht="14.15" customHeight="1"/>
    <row r="253" ht="14.15" customHeight="1"/>
    <row r="254" ht="14.15" customHeight="1"/>
    <row r="255" ht="14.15" customHeight="1"/>
    <row r="256" ht="14.15" customHeight="1"/>
    <row r="257" ht="14.15" customHeight="1"/>
    <row r="258" ht="14.15" customHeight="1"/>
    <row r="259" ht="14.15" customHeight="1"/>
    <row r="260" ht="14.15" customHeight="1"/>
    <row r="261" ht="14.15" customHeight="1"/>
    <row r="262" ht="14.15" customHeight="1"/>
    <row r="263" ht="14.15" customHeight="1"/>
    <row r="264" ht="14.15" customHeight="1"/>
    <row r="265" ht="14.15" customHeight="1"/>
    <row r="266" ht="14.15" customHeight="1"/>
    <row r="267" ht="14.15" customHeight="1"/>
    <row r="268" ht="14.15" customHeight="1"/>
    <row r="269" ht="14.15" customHeight="1"/>
    <row r="270" ht="14.15" customHeight="1"/>
    <row r="271" ht="14.15" customHeight="1"/>
    <row r="272" ht="14.15" customHeight="1"/>
    <row r="273" ht="14.15" customHeight="1"/>
    <row r="274" ht="14.15" customHeight="1"/>
    <row r="275" ht="14.15" customHeight="1"/>
    <row r="276" ht="14.15" customHeight="1"/>
    <row r="277" ht="14.15" customHeight="1"/>
    <row r="278" ht="14.15" customHeight="1"/>
    <row r="279" ht="14.15" customHeight="1"/>
    <row r="280" ht="14.15" customHeight="1"/>
    <row r="281" ht="14.15" customHeight="1"/>
    <row r="282" ht="14.15" customHeight="1"/>
    <row r="283" ht="14.15" customHeight="1"/>
    <row r="284" ht="14.15" customHeight="1"/>
    <row r="285" ht="14.15" customHeight="1"/>
    <row r="286" ht="14.15" customHeight="1"/>
    <row r="287" ht="14.15" customHeight="1"/>
    <row r="288" ht="14.15" customHeight="1"/>
    <row r="289" ht="14.15" customHeight="1"/>
    <row r="290" ht="14.15" customHeight="1"/>
    <row r="291" ht="14.15" customHeight="1"/>
    <row r="292" ht="14.15" customHeight="1"/>
    <row r="293" ht="14.15" customHeight="1"/>
    <row r="294" ht="14.15" customHeight="1"/>
    <row r="295" ht="14.15" customHeight="1"/>
    <row r="296" ht="14.15" customHeight="1"/>
    <row r="297" ht="14.15" customHeight="1"/>
    <row r="298" ht="14.15" customHeight="1"/>
    <row r="299" ht="14.15" customHeight="1"/>
    <row r="300" ht="14.15" customHeight="1"/>
    <row r="301" ht="14.15" customHeight="1"/>
    <row r="302" ht="14.15" customHeight="1"/>
    <row r="303" ht="14.15" customHeight="1"/>
    <row r="304" ht="14.15" customHeight="1"/>
    <row r="305" ht="14.15" customHeight="1"/>
    <row r="306" ht="14.15" customHeight="1"/>
    <row r="307" ht="14.15" customHeight="1"/>
    <row r="308" ht="14.15" customHeight="1"/>
    <row r="309" ht="14.15" customHeight="1"/>
    <row r="310" ht="14.15" customHeight="1"/>
    <row r="311" ht="14.15" customHeight="1"/>
    <row r="312" ht="14.15" customHeight="1"/>
    <row r="313" ht="14.15" customHeight="1"/>
    <row r="314" ht="14.15" customHeight="1"/>
    <row r="315" ht="14.15" customHeight="1"/>
    <row r="316" ht="14.15" customHeight="1"/>
    <row r="317" ht="14.15" customHeight="1"/>
    <row r="318" ht="14.15" customHeight="1"/>
    <row r="319" ht="14.15" customHeight="1"/>
    <row r="320" ht="14.15" customHeight="1"/>
    <row r="321" ht="14.15" customHeight="1"/>
    <row r="322" ht="14.15" customHeight="1"/>
    <row r="323" ht="14.15" customHeight="1"/>
    <row r="324" ht="14.15" customHeight="1"/>
    <row r="325" ht="14.15" customHeight="1"/>
    <row r="326" ht="14.15" customHeight="1"/>
    <row r="327" ht="14.15" customHeight="1"/>
    <row r="328" ht="14.15" customHeight="1"/>
    <row r="329" ht="14.15" customHeight="1"/>
    <row r="330" ht="14.15" customHeight="1"/>
    <row r="331" ht="14.15" customHeight="1"/>
    <row r="332" ht="14.15" customHeight="1"/>
    <row r="333" ht="14.15" customHeight="1"/>
    <row r="334" ht="14.15" customHeight="1"/>
    <row r="335" ht="14.15" customHeight="1"/>
    <row r="336" ht="14.15" customHeight="1"/>
    <row r="337" ht="14.15" customHeight="1"/>
    <row r="338" ht="14.15" customHeight="1"/>
    <row r="339" ht="14.15" customHeight="1"/>
    <row r="340" ht="14.15" customHeight="1"/>
    <row r="341" ht="14.15" customHeight="1"/>
    <row r="342" ht="14.15" customHeight="1"/>
    <row r="343" ht="14.15" customHeight="1"/>
    <row r="344" ht="14.15" customHeight="1"/>
    <row r="345" ht="14.15" customHeight="1"/>
    <row r="346" ht="14.15" customHeight="1"/>
    <row r="347" ht="14.15" customHeight="1"/>
    <row r="348" ht="14.15" customHeight="1"/>
    <row r="349" ht="14.15" customHeight="1"/>
    <row r="350" ht="14.15" customHeight="1"/>
    <row r="351" ht="14.15" customHeight="1"/>
    <row r="352" ht="14.15" customHeight="1"/>
    <row r="353" ht="14.15" customHeight="1"/>
    <row r="354" ht="14.15" customHeight="1"/>
    <row r="355" ht="14.15" customHeight="1"/>
    <row r="356" ht="14.15" customHeight="1"/>
    <row r="357" ht="14.15" customHeight="1"/>
    <row r="358" ht="14.15" customHeight="1"/>
    <row r="359" ht="14.15" customHeight="1"/>
    <row r="360" ht="14.15" customHeight="1"/>
    <row r="361" ht="14.15" customHeight="1"/>
    <row r="362" ht="14.15" customHeight="1"/>
    <row r="363" ht="14.15" customHeight="1"/>
    <row r="364" ht="14.15" customHeight="1"/>
    <row r="365" ht="14.15" customHeight="1"/>
    <row r="366" ht="14.15" customHeight="1"/>
    <row r="367" ht="14.15" customHeight="1"/>
    <row r="368" ht="14.15" customHeight="1"/>
    <row r="369" ht="14.15" customHeight="1"/>
    <row r="370" ht="14.15" customHeight="1"/>
    <row r="371" ht="14.15" customHeight="1"/>
    <row r="372" ht="14.15" customHeight="1"/>
    <row r="373" ht="14.15" customHeight="1"/>
    <row r="374" ht="14.15" customHeight="1"/>
    <row r="375" ht="14.15" customHeight="1"/>
    <row r="376" ht="14.15" customHeight="1"/>
    <row r="377" ht="14.15" customHeight="1"/>
    <row r="378" ht="14.15" customHeight="1"/>
    <row r="379" ht="14.15" customHeight="1"/>
    <row r="380" ht="14.15" customHeight="1"/>
    <row r="381" ht="14.15" customHeight="1"/>
    <row r="382" ht="14.15" customHeight="1"/>
    <row r="383" ht="14.15" customHeight="1"/>
    <row r="384" ht="14.15" customHeight="1"/>
    <row r="385" ht="14.15" customHeight="1"/>
    <row r="386" ht="14.15" customHeight="1"/>
    <row r="387" ht="14.15" customHeight="1"/>
    <row r="388" ht="14.15" customHeight="1"/>
    <row r="389" ht="14.15" customHeight="1"/>
    <row r="390" ht="14.15" customHeight="1"/>
    <row r="391" ht="14.15" customHeight="1"/>
    <row r="392" ht="14.15" customHeight="1"/>
    <row r="393" ht="14.15" customHeight="1"/>
    <row r="394" ht="14.15" customHeight="1"/>
    <row r="395" ht="14.15" customHeight="1"/>
    <row r="396" ht="14.15" customHeight="1"/>
    <row r="397" ht="14.15" customHeight="1"/>
    <row r="398" ht="14.15" customHeight="1"/>
    <row r="399" ht="14.15" customHeight="1"/>
    <row r="400" ht="14.15" customHeight="1"/>
    <row r="401" ht="14.15" customHeight="1"/>
    <row r="402" ht="14.15" customHeight="1"/>
    <row r="403" ht="14.15" customHeight="1"/>
    <row r="404" ht="14.15" customHeight="1"/>
    <row r="405" ht="14.15" customHeight="1"/>
    <row r="406" ht="14.15" customHeight="1"/>
    <row r="407" ht="14.15" customHeight="1"/>
    <row r="408" ht="14.15" customHeight="1"/>
    <row r="409" ht="14.15" customHeight="1"/>
    <row r="410" ht="14.15" customHeight="1"/>
    <row r="411" ht="14.15" customHeight="1"/>
    <row r="412" ht="14.15" customHeight="1"/>
    <row r="413" ht="14.15" customHeight="1"/>
    <row r="414" ht="14.15" customHeight="1"/>
    <row r="415" ht="14.15" customHeight="1"/>
    <row r="416" ht="14.15" customHeight="1"/>
    <row r="417" ht="14.15" customHeight="1"/>
    <row r="418" ht="14.15" customHeight="1"/>
    <row r="419" ht="14.15" customHeight="1"/>
    <row r="420" ht="14.15" customHeight="1"/>
    <row r="421" ht="14.15" customHeight="1"/>
    <row r="422" ht="14.15" customHeight="1"/>
    <row r="423" ht="14.15" customHeight="1"/>
    <row r="424" ht="14.15" customHeight="1"/>
    <row r="425" ht="14.15" customHeight="1"/>
    <row r="426" ht="14.15" customHeight="1"/>
    <row r="427" ht="14.15" customHeight="1"/>
    <row r="428" ht="14.15" customHeight="1"/>
    <row r="429" ht="14.15" customHeight="1"/>
    <row r="430" ht="14.15" customHeight="1"/>
    <row r="431" ht="14.15" customHeight="1"/>
    <row r="432" ht="14.15" customHeight="1"/>
    <row r="433" ht="14.15" customHeight="1"/>
    <row r="434" ht="14.15" customHeight="1"/>
    <row r="435" ht="14.15" customHeight="1"/>
    <row r="436" ht="14.15" customHeight="1"/>
    <row r="437" ht="14.15" customHeight="1"/>
    <row r="438" ht="14.15" customHeight="1"/>
    <row r="439" ht="14.15" customHeight="1"/>
    <row r="440" ht="14.15" customHeight="1"/>
    <row r="441" ht="14.15" customHeight="1"/>
    <row r="442" ht="14.15" customHeight="1"/>
    <row r="443" ht="14.15" customHeight="1"/>
    <row r="444" ht="14.15" customHeight="1"/>
    <row r="445" ht="14.15" customHeight="1"/>
    <row r="446" ht="14.15" customHeight="1"/>
    <row r="447" ht="14.15" customHeight="1"/>
    <row r="448" ht="14.15" customHeight="1"/>
    <row r="449" ht="14.15" customHeight="1"/>
    <row r="450" ht="14.15" customHeight="1"/>
    <row r="451" ht="14.15" customHeight="1"/>
    <row r="452" ht="14.15" customHeight="1"/>
    <row r="453" ht="14.15" customHeight="1"/>
    <row r="454" ht="14.15" customHeight="1"/>
    <row r="455" ht="14.15" customHeight="1"/>
    <row r="456" ht="14.15" customHeight="1"/>
    <row r="457" ht="14.15" customHeight="1"/>
    <row r="458" ht="14.15" customHeight="1"/>
    <row r="459" ht="14.15" customHeight="1"/>
    <row r="460" ht="14.15" customHeight="1"/>
    <row r="461" ht="14.15" customHeight="1"/>
    <row r="462" ht="14.15" customHeight="1"/>
    <row r="463" ht="14.15" customHeight="1"/>
    <row r="464" ht="14.15" customHeight="1"/>
    <row r="465" ht="14.15" customHeight="1"/>
    <row r="466" ht="14.15" customHeight="1"/>
    <row r="467" ht="14.15" customHeight="1"/>
    <row r="468" ht="14.15" customHeight="1"/>
    <row r="469" ht="14.15" customHeight="1"/>
    <row r="470" ht="14.15" customHeight="1"/>
    <row r="471" ht="14.15" customHeight="1"/>
    <row r="472" ht="14.15" customHeight="1"/>
    <row r="473" ht="14.15" customHeight="1"/>
    <row r="474" ht="14.15" customHeight="1"/>
    <row r="475" ht="14.15" customHeight="1"/>
    <row r="476" ht="14.15" customHeight="1"/>
    <row r="477" ht="14.15" customHeight="1"/>
    <row r="478" ht="14.15" customHeight="1"/>
    <row r="479" ht="14.15" customHeight="1"/>
    <row r="480" ht="14.15" customHeight="1"/>
    <row r="481" ht="14.15" customHeight="1"/>
    <row r="482" ht="14.15" customHeight="1"/>
    <row r="483" ht="14.15" customHeight="1"/>
    <row r="484" ht="14.15" customHeight="1"/>
    <row r="485" ht="14.15" customHeight="1"/>
    <row r="486" ht="14.15" customHeight="1"/>
    <row r="487" ht="14.15" customHeight="1"/>
    <row r="488" ht="14.15" customHeight="1"/>
    <row r="489" ht="14.15" customHeight="1"/>
    <row r="490" ht="14.15" customHeight="1"/>
    <row r="491" ht="14.15" customHeight="1"/>
    <row r="492" ht="14.15" customHeight="1"/>
    <row r="493" ht="14.15" customHeight="1"/>
    <row r="494" ht="14.15" customHeight="1"/>
    <row r="495" ht="14.15" customHeight="1"/>
    <row r="496" ht="14.15" customHeight="1"/>
    <row r="497" ht="14.15" customHeight="1"/>
    <row r="498" ht="14.15" customHeight="1"/>
    <row r="499" ht="14.15" customHeight="1"/>
    <row r="500" ht="14.15" customHeight="1"/>
    <row r="501" ht="14.15" customHeight="1"/>
    <row r="502" ht="14.15" customHeight="1"/>
    <row r="503" ht="14.15" customHeight="1"/>
    <row r="504" ht="14.15" customHeight="1"/>
    <row r="505" ht="14.15" customHeight="1"/>
    <row r="506" ht="14.15" customHeight="1"/>
    <row r="507" ht="14.15" customHeight="1"/>
    <row r="508" ht="14.15" customHeight="1"/>
    <row r="509" ht="14.15" customHeight="1"/>
    <row r="510" ht="14.15" customHeight="1"/>
    <row r="511" ht="14.15" customHeight="1"/>
    <row r="512" ht="14.15" customHeight="1"/>
    <row r="513" ht="14.15" customHeight="1"/>
    <row r="514" ht="14.15" customHeight="1"/>
    <row r="515" ht="14.15" customHeight="1"/>
    <row r="516" ht="14.15" customHeight="1"/>
    <row r="517" ht="14.15" customHeight="1"/>
    <row r="518" ht="14.15" customHeight="1"/>
    <row r="519" ht="14.15" customHeight="1"/>
    <row r="520" ht="14.15" customHeight="1"/>
    <row r="521" ht="14.15" customHeight="1"/>
    <row r="522" ht="14.15" customHeight="1"/>
    <row r="523" ht="14.15" customHeight="1"/>
    <row r="524" ht="14.15" customHeight="1"/>
    <row r="525" ht="14.15" customHeight="1"/>
    <row r="526" ht="14.15" customHeight="1"/>
    <row r="527" ht="14.15" customHeight="1"/>
    <row r="528" ht="14.15" customHeight="1"/>
    <row r="529" ht="14.15" customHeight="1"/>
    <row r="530" ht="14.15" customHeight="1"/>
    <row r="531" ht="14.15" customHeight="1"/>
    <row r="532" ht="14.15" customHeight="1"/>
    <row r="533" ht="14.15" customHeight="1"/>
    <row r="534" ht="14.15" customHeight="1"/>
    <row r="535" ht="14.15" customHeight="1"/>
    <row r="536" ht="14.15" customHeight="1"/>
    <row r="537" ht="14.15" customHeight="1"/>
    <row r="538" ht="14.15" customHeight="1"/>
    <row r="539" ht="14.15" customHeight="1"/>
    <row r="540" ht="14.15" customHeight="1"/>
    <row r="541" ht="14.15" customHeight="1"/>
    <row r="542" ht="14.15" customHeight="1"/>
    <row r="543" ht="14.15" customHeight="1"/>
    <row r="544" ht="14.15" customHeight="1"/>
    <row r="545" ht="14.15" customHeight="1"/>
    <row r="546" ht="14.15" customHeight="1"/>
    <row r="547" ht="14.15" customHeight="1"/>
    <row r="548" ht="14.15" customHeight="1"/>
    <row r="549" ht="14.15" customHeight="1"/>
    <row r="550" ht="14.15" customHeight="1"/>
    <row r="551" ht="14.15" customHeight="1"/>
    <row r="552" ht="14.15" customHeight="1"/>
    <row r="553" ht="14.15" customHeight="1"/>
    <row r="554" ht="14.15" customHeight="1"/>
    <row r="555" ht="14.15" customHeight="1"/>
    <row r="556" ht="14.15" customHeight="1"/>
    <row r="557" ht="14.15" customHeight="1"/>
    <row r="558" ht="14.15" customHeight="1"/>
    <row r="559" ht="14.15" customHeight="1"/>
    <row r="560" ht="14.15" customHeight="1"/>
    <row r="561" ht="14.15" customHeight="1"/>
    <row r="562" ht="14.15" customHeight="1"/>
    <row r="563" ht="14.15" customHeight="1"/>
    <row r="564" ht="14.15" customHeight="1"/>
    <row r="565" ht="14.15" customHeight="1"/>
    <row r="566" ht="14.15" customHeight="1"/>
    <row r="567" ht="14.15" customHeight="1"/>
    <row r="568" ht="14.15" customHeight="1"/>
    <row r="569" ht="14.15" customHeight="1"/>
    <row r="570" ht="14.15" customHeight="1"/>
    <row r="571" ht="14.15" customHeight="1"/>
    <row r="572" ht="14.15" customHeight="1"/>
    <row r="573" ht="14.15" customHeight="1"/>
    <row r="574" ht="14.15" customHeight="1"/>
    <row r="575" ht="14.15" customHeight="1"/>
    <row r="576" ht="14.15" customHeight="1"/>
    <row r="577" ht="14.15" customHeight="1"/>
    <row r="578" ht="14.15" customHeight="1"/>
    <row r="579" ht="14.15" customHeight="1"/>
    <row r="580" ht="14.15" customHeight="1"/>
    <row r="581" ht="14.15" customHeight="1"/>
    <row r="582" ht="14.15" customHeight="1"/>
    <row r="583" ht="14.15" customHeight="1"/>
    <row r="584" ht="14.15" customHeight="1"/>
    <row r="585" ht="14.15" customHeight="1"/>
    <row r="586" ht="14.15" customHeight="1"/>
    <row r="587" ht="14.15" customHeight="1"/>
    <row r="588" ht="14.15" customHeight="1"/>
    <row r="589" ht="14.15" customHeight="1"/>
    <row r="590" ht="14.15" customHeight="1"/>
    <row r="591" ht="14.15" customHeight="1"/>
    <row r="592" ht="14.15" customHeight="1"/>
    <row r="593" ht="14.15" customHeight="1"/>
    <row r="594" ht="14.15" customHeight="1"/>
    <row r="595" ht="14.15" customHeight="1"/>
    <row r="596" ht="14.15" customHeight="1"/>
    <row r="597" ht="14.15" customHeight="1"/>
    <row r="598" ht="14.15" customHeight="1"/>
    <row r="599" ht="14.15" customHeight="1"/>
    <row r="600" ht="14.15" customHeight="1"/>
    <row r="601" ht="14.15" customHeight="1"/>
    <row r="602" ht="14.15" customHeight="1"/>
    <row r="603" ht="14.15" customHeight="1"/>
    <row r="604" ht="14.15" customHeight="1"/>
    <row r="605" ht="14.15" customHeight="1"/>
    <row r="606" ht="14.15" customHeight="1"/>
    <row r="607" ht="14.15" customHeight="1"/>
    <row r="608" ht="14.15" customHeight="1"/>
    <row r="609" ht="14.15" customHeight="1"/>
    <row r="610" ht="14.15" customHeight="1"/>
    <row r="611" ht="14.15" customHeight="1"/>
    <row r="612" ht="14.15" customHeight="1"/>
    <row r="613" ht="14.15" customHeight="1"/>
    <row r="614" ht="14.15" customHeight="1"/>
    <row r="615" ht="14.15" customHeight="1"/>
    <row r="616" ht="14.15" customHeight="1"/>
    <row r="617" ht="14.15" customHeight="1"/>
    <row r="618" ht="14.15" customHeight="1"/>
    <row r="619" ht="14.15" customHeight="1"/>
    <row r="620" ht="14.15" customHeight="1"/>
    <row r="621" ht="14.15" customHeight="1"/>
    <row r="622" ht="14.15" customHeight="1"/>
    <row r="623" ht="14.15" customHeight="1"/>
    <row r="624" ht="14.15" customHeight="1"/>
    <row r="625" ht="14.15" customHeight="1"/>
    <row r="626" ht="14.15" customHeight="1"/>
    <row r="627" ht="14.15" customHeight="1"/>
    <row r="628" ht="14.15" customHeight="1"/>
    <row r="629" ht="14.15" customHeight="1"/>
    <row r="630" ht="14.15" customHeight="1"/>
    <row r="631" ht="14.15" customHeight="1"/>
    <row r="632" ht="14.15" customHeight="1"/>
    <row r="633" ht="14.15" customHeight="1"/>
    <row r="634" ht="14.15" customHeight="1"/>
    <row r="635" ht="14.15" customHeight="1"/>
    <row r="636" ht="14.15" customHeight="1"/>
    <row r="637" ht="14.15" customHeight="1"/>
    <row r="638" ht="14.15" customHeight="1"/>
    <row r="639" ht="14.15" customHeight="1"/>
    <row r="640" ht="14.15" customHeight="1"/>
    <row r="641" ht="14.15" customHeight="1"/>
    <row r="642" ht="14.15" customHeight="1"/>
    <row r="643" ht="14.15" customHeight="1"/>
    <row r="644" ht="14.15" customHeight="1"/>
    <row r="645" ht="14.15" customHeight="1"/>
    <row r="646" ht="14.15" customHeight="1"/>
    <row r="647" ht="14.15" customHeight="1"/>
    <row r="648" ht="14.15" customHeight="1"/>
    <row r="649" ht="14.15" customHeight="1"/>
    <row r="650" ht="14.15" customHeight="1"/>
    <row r="651" ht="14.15" customHeight="1"/>
    <row r="652" ht="14.15" customHeight="1"/>
    <row r="653" ht="14.15" customHeight="1"/>
    <row r="654" ht="14.15" customHeight="1"/>
    <row r="655" ht="14.15" customHeight="1"/>
    <row r="656" ht="14.15" customHeight="1"/>
    <row r="657" ht="14.15" customHeight="1"/>
    <row r="658" ht="14.15" customHeight="1"/>
    <row r="659" ht="14.15" customHeight="1"/>
    <row r="660" ht="14.15" customHeight="1"/>
    <row r="661" ht="14.15" customHeight="1"/>
    <row r="662" ht="14.15" customHeight="1"/>
    <row r="663" ht="14.15" customHeight="1"/>
    <row r="664" ht="14.15" customHeight="1"/>
    <row r="665" ht="14.15" customHeight="1"/>
    <row r="666" ht="14.15" customHeight="1"/>
    <row r="667" ht="14.15" customHeight="1"/>
    <row r="668" ht="14.15" customHeight="1"/>
    <row r="669" ht="14.15" customHeight="1"/>
    <row r="670" ht="14.15" customHeight="1"/>
    <row r="671" ht="14.15" customHeight="1"/>
    <row r="672" ht="14.15" customHeight="1"/>
    <row r="673" ht="14.15" customHeight="1"/>
    <row r="674" ht="14.15" customHeight="1"/>
    <row r="675" ht="14.15" customHeight="1"/>
    <row r="676" ht="14.15" customHeight="1"/>
    <row r="677" ht="14.15" customHeight="1"/>
    <row r="678" ht="14.15" customHeight="1"/>
    <row r="679" ht="14.15" customHeight="1"/>
    <row r="680" ht="14.15" customHeight="1"/>
    <row r="681" ht="14.15" customHeight="1"/>
    <row r="682" ht="14.15" customHeight="1"/>
    <row r="683" ht="14.15" customHeight="1"/>
    <row r="684" ht="14.15" customHeight="1"/>
    <row r="685" ht="14.15" customHeight="1"/>
    <row r="686" ht="14.15" customHeight="1"/>
    <row r="687" ht="14.15" customHeight="1"/>
    <row r="688" ht="14.15" customHeight="1"/>
    <row r="689" ht="14.15" customHeight="1"/>
    <row r="690" ht="14.15" customHeight="1"/>
    <row r="691" ht="14.15" customHeight="1"/>
    <row r="692" ht="14.15" customHeight="1"/>
    <row r="693" ht="14.15" customHeight="1"/>
    <row r="694" ht="14.15" customHeight="1"/>
    <row r="695" ht="14.15" customHeight="1"/>
    <row r="696" ht="14.15" customHeight="1"/>
    <row r="697" ht="14.15" customHeight="1"/>
    <row r="698" ht="14.15" customHeight="1"/>
    <row r="699" ht="14.15" customHeight="1"/>
    <row r="700" ht="14.15" customHeight="1"/>
    <row r="701" ht="14.15" customHeight="1"/>
    <row r="702" ht="14.15" customHeight="1"/>
    <row r="703" ht="14.15" customHeight="1"/>
    <row r="704" ht="14.15" customHeight="1"/>
    <row r="705" ht="14.15" customHeight="1"/>
    <row r="706" ht="14.15" customHeight="1"/>
    <row r="707" ht="14.15" customHeight="1"/>
    <row r="708" ht="14.15" customHeight="1"/>
    <row r="709" ht="14.15" customHeight="1"/>
    <row r="710" ht="14.15" customHeight="1"/>
    <row r="711" ht="14.15" customHeight="1"/>
    <row r="712" ht="14.15" customHeight="1"/>
    <row r="713" ht="14.15" customHeight="1"/>
    <row r="714" ht="14.15" customHeight="1"/>
    <row r="715" ht="14.15" customHeight="1"/>
    <row r="716" ht="14.15" customHeight="1"/>
    <row r="717" ht="14.15" customHeight="1"/>
    <row r="718" ht="14.15" customHeight="1"/>
    <row r="719" ht="14.15" customHeight="1"/>
    <row r="720" ht="14.15" customHeight="1"/>
    <row r="721" ht="14.15" customHeight="1"/>
    <row r="722" ht="14.15" customHeight="1"/>
    <row r="723" ht="14.15" customHeight="1"/>
    <row r="724" ht="14.15" customHeight="1"/>
    <row r="725" ht="14.15" customHeight="1"/>
    <row r="726" ht="14.15" customHeight="1"/>
    <row r="727" ht="14.15" customHeight="1"/>
    <row r="728" ht="14.15" customHeight="1"/>
    <row r="729" ht="14.15" customHeight="1"/>
    <row r="730" ht="14.15" customHeight="1"/>
    <row r="731" ht="14.15" customHeight="1"/>
    <row r="732" ht="14.15" customHeight="1"/>
    <row r="733" ht="14.15" customHeight="1"/>
    <row r="734" ht="14.15" customHeight="1"/>
    <row r="735" ht="14.15" customHeight="1"/>
    <row r="736" ht="14.15" customHeight="1"/>
    <row r="737" ht="14.15" customHeight="1"/>
    <row r="738" ht="14.15" customHeight="1"/>
    <row r="739" ht="14.15" customHeight="1"/>
    <row r="740" ht="14.15" customHeight="1"/>
    <row r="741" ht="14.15" customHeight="1"/>
    <row r="742" ht="14.15" customHeight="1"/>
    <row r="743" ht="14.15" customHeight="1"/>
    <row r="744" ht="14.15" customHeight="1"/>
    <row r="745" ht="14.15" customHeight="1"/>
    <row r="746" ht="14.15" customHeight="1"/>
    <row r="747" ht="14.15" customHeight="1"/>
    <row r="748" ht="14.15" customHeight="1"/>
    <row r="749" ht="14.15" customHeight="1"/>
    <row r="750" ht="14.15" customHeight="1"/>
    <row r="751" ht="14.15" customHeight="1"/>
    <row r="752" ht="14.15" customHeight="1"/>
    <row r="753" ht="14.15" customHeight="1"/>
    <row r="754" ht="14.15" customHeight="1"/>
    <row r="755" ht="14.15" customHeight="1"/>
    <row r="756" ht="14.15" customHeight="1"/>
    <row r="757" ht="14.15" customHeight="1"/>
    <row r="758" ht="14.15" customHeight="1"/>
    <row r="759" ht="14.15" customHeight="1"/>
    <row r="760" ht="14.15" customHeight="1"/>
    <row r="761" ht="14.15" customHeight="1"/>
    <row r="762" ht="14.15" customHeight="1"/>
    <row r="763" ht="14.15" customHeight="1"/>
    <row r="764" ht="14.15" customHeight="1"/>
    <row r="765" ht="14.15" customHeight="1"/>
    <row r="766" ht="14.15" customHeight="1"/>
    <row r="767" ht="14.15" customHeight="1"/>
    <row r="768" ht="14.15" customHeight="1"/>
    <row r="769" ht="14.15" customHeight="1"/>
    <row r="770" ht="14.15" customHeight="1"/>
    <row r="771" ht="14.15" customHeight="1"/>
    <row r="772" ht="14.15" customHeight="1"/>
    <row r="773" ht="14.15" customHeight="1"/>
    <row r="774" ht="14.15" customHeight="1"/>
    <row r="775" ht="14.15" customHeight="1"/>
    <row r="776" ht="14.15" customHeight="1"/>
    <row r="777" ht="14.15" customHeight="1"/>
    <row r="778" ht="14.15" customHeight="1"/>
    <row r="779" ht="14.15" customHeight="1"/>
    <row r="780" ht="14.15" customHeight="1"/>
    <row r="781" ht="14.15" customHeight="1"/>
    <row r="782" ht="14.15" customHeight="1"/>
    <row r="783" ht="14.15" customHeight="1"/>
    <row r="784" ht="14.15" customHeight="1"/>
    <row r="785" ht="14.15" customHeight="1"/>
    <row r="786" ht="14.15" customHeight="1"/>
    <row r="787" ht="14.15" customHeight="1"/>
    <row r="788" ht="14.15" customHeight="1"/>
    <row r="789" ht="14.15" customHeight="1"/>
    <row r="790" ht="14.15" customHeight="1"/>
    <row r="791" ht="14.15" customHeight="1"/>
    <row r="792" ht="14.15" customHeight="1"/>
    <row r="793" ht="14.15" customHeight="1"/>
    <row r="794" ht="14.15" customHeight="1"/>
    <row r="795" ht="14.15" customHeight="1"/>
    <row r="796" ht="14.15" customHeight="1"/>
    <row r="797" ht="14.15" customHeight="1"/>
    <row r="798" ht="14.15" customHeight="1"/>
    <row r="799" ht="14.15" customHeight="1"/>
    <row r="800" ht="14.15" customHeight="1"/>
    <row r="801" ht="14.15" customHeight="1"/>
    <row r="802" ht="14.15" customHeight="1"/>
    <row r="803" ht="14.15" customHeight="1"/>
    <row r="804" ht="14.15" customHeight="1"/>
    <row r="805" ht="14.15" customHeight="1"/>
    <row r="806" ht="14.15" customHeight="1"/>
    <row r="807" ht="14.15" customHeight="1"/>
    <row r="808" ht="14.15" customHeight="1"/>
    <row r="809" ht="14.15" customHeight="1"/>
    <row r="810" ht="14.15" customHeight="1"/>
    <row r="811" ht="14.15" customHeight="1"/>
    <row r="812" ht="14.15" customHeight="1"/>
    <row r="813" ht="14.15" customHeight="1"/>
    <row r="814" ht="14.15" customHeight="1"/>
    <row r="815" ht="14.15" customHeight="1"/>
    <row r="816" ht="14.15" customHeight="1"/>
    <row r="817" ht="14.15" customHeight="1"/>
    <row r="818" ht="14.15" customHeight="1"/>
    <row r="819" ht="14.15" customHeight="1"/>
    <row r="820" ht="14.15" customHeight="1"/>
    <row r="821" ht="14.15" customHeight="1"/>
    <row r="822" ht="14.15" customHeight="1"/>
    <row r="823" ht="14.15" customHeight="1"/>
    <row r="824" ht="14.15" customHeight="1"/>
    <row r="825" ht="14.15" customHeight="1"/>
    <row r="826" ht="14.15" customHeight="1"/>
    <row r="827" ht="14.15" customHeight="1"/>
    <row r="828" ht="14.15" customHeight="1"/>
    <row r="829" ht="14.15" customHeight="1"/>
    <row r="830" ht="14.15" customHeight="1"/>
    <row r="831" ht="14.15" customHeight="1"/>
    <row r="832" ht="14.15" customHeight="1"/>
    <row r="833" ht="14.15" customHeight="1"/>
    <row r="834" ht="14.15" customHeight="1"/>
    <row r="835" ht="14.15" customHeight="1"/>
    <row r="836" ht="14.15" customHeight="1"/>
    <row r="837" ht="14.15" customHeight="1"/>
    <row r="838" ht="14.15" customHeight="1"/>
    <row r="839" ht="14.15" customHeight="1"/>
    <row r="840" ht="14.15" customHeight="1"/>
    <row r="841" ht="14.15" customHeight="1"/>
    <row r="842" ht="14.15" customHeight="1"/>
    <row r="843" ht="14.15" customHeight="1"/>
    <row r="844" ht="14.15" customHeight="1"/>
    <row r="845" ht="14.15" customHeight="1"/>
    <row r="846" ht="14.15" customHeight="1"/>
    <row r="847" ht="14.15" customHeight="1"/>
    <row r="848" ht="14.15" customHeight="1"/>
    <row r="849" ht="14.15" customHeight="1"/>
    <row r="850" ht="14.15" customHeight="1"/>
    <row r="851" ht="14.15" customHeight="1"/>
    <row r="852" ht="14.15" customHeight="1"/>
    <row r="853" ht="14.15" customHeight="1"/>
    <row r="854" ht="14.15" customHeight="1"/>
    <row r="855" ht="14.15" customHeight="1"/>
    <row r="856" ht="14.15" customHeight="1"/>
    <row r="857" ht="14.15" customHeight="1"/>
    <row r="858" ht="14.15" customHeight="1"/>
    <row r="859" ht="14.15" customHeight="1"/>
    <row r="860" ht="14.15" customHeight="1"/>
    <row r="861" ht="14.15" customHeight="1"/>
    <row r="862" ht="14.15" customHeight="1"/>
    <row r="863" ht="14.15" customHeight="1"/>
    <row r="864" ht="14.15" customHeight="1"/>
    <row r="865" ht="14.15" customHeight="1"/>
    <row r="866" ht="14.15" customHeight="1"/>
    <row r="867" ht="14.15" customHeight="1"/>
    <row r="868" ht="14.15" customHeight="1"/>
    <row r="869" ht="14.15" customHeight="1"/>
    <row r="870" ht="14.15" customHeight="1"/>
    <row r="871" ht="14.15" customHeight="1"/>
    <row r="872" ht="14.15" customHeight="1"/>
    <row r="873" ht="14.15" customHeight="1"/>
    <row r="874" ht="14.15" customHeight="1"/>
    <row r="875" ht="14.15" customHeight="1"/>
    <row r="876" ht="14.15" customHeight="1"/>
    <row r="877" ht="14.15" customHeight="1"/>
    <row r="878" ht="14.15" customHeight="1"/>
    <row r="879" ht="14.15" customHeight="1"/>
    <row r="880" ht="14.15" customHeight="1"/>
    <row r="881" ht="14.15" customHeight="1"/>
    <row r="882" ht="14.15" customHeight="1"/>
    <row r="883" ht="14.15" customHeight="1"/>
    <row r="884" ht="14.15" customHeight="1"/>
    <row r="885" ht="14.15" customHeight="1"/>
    <row r="886" ht="14.15" customHeight="1"/>
    <row r="887" ht="14.15" customHeight="1"/>
    <row r="888" ht="14.15" customHeight="1"/>
    <row r="889" ht="14.15" customHeight="1"/>
    <row r="890" ht="14.15" customHeight="1"/>
    <row r="891" ht="14.15" customHeight="1"/>
    <row r="892" ht="14.15" customHeight="1"/>
    <row r="893" ht="14.15" customHeight="1"/>
    <row r="894" ht="14.15" customHeight="1"/>
    <row r="895" ht="14.15" customHeight="1"/>
    <row r="896" ht="14.15" customHeight="1"/>
    <row r="897" ht="14.15" customHeight="1"/>
    <row r="898" ht="14.15" customHeight="1"/>
    <row r="899" ht="14.15" customHeight="1"/>
    <row r="900" ht="14.15" customHeight="1"/>
    <row r="901" ht="14.15" customHeight="1"/>
    <row r="902" ht="14.15" customHeight="1"/>
    <row r="903" ht="14.15" customHeight="1"/>
    <row r="904" ht="14.15" customHeight="1"/>
    <row r="905" ht="14.15" customHeight="1"/>
    <row r="906" ht="14.15" customHeight="1"/>
    <row r="907" ht="14.15" customHeight="1"/>
    <row r="908" ht="14.15" customHeight="1"/>
    <row r="909" ht="14.15" customHeight="1"/>
    <row r="910" ht="14.15" customHeight="1"/>
    <row r="911" ht="14.15" customHeight="1"/>
    <row r="912" ht="14.15" customHeight="1"/>
    <row r="913" ht="14.15" customHeight="1"/>
    <row r="914" ht="14.15" customHeight="1"/>
    <row r="915" ht="14.15" customHeight="1"/>
    <row r="916" ht="14.15" customHeight="1"/>
    <row r="917" ht="14.15" customHeight="1"/>
    <row r="918" ht="14.15" customHeight="1"/>
    <row r="919" ht="14.15" customHeight="1"/>
    <row r="920" ht="14.15" customHeight="1"/>
    <row r="921" ht="14.15" customHeight="1"/>
    <row r="922" ht="14.15" customHeight="1"/>
    <row r="923" ht="14.15" customHeight="1"/>
    <row r="924" ht="14.15" customHeight="1"/>
    <row r="925" ht="14.15" customHeight="1"/>
    <row r="926" ht="14.15" customHeight="1"/>
    <row r="927" ht="14.15" customHeight="1"/>
    <row r="928" ht="14.15" customHeight="1"/>
    <row r="929" ht="14.15" customHeight="1"/>
    <row r="930" ht="14.15" customHeight="1"/>
    <row r="931" ht="14.15" customHeight="1"/>
    <row r="932" ht="14.15" customHeight="1"/>
    <row r="933" ht="14.15" customHeight="1"/>
    <row r="934" ht="14.15" customHeight="1"/>
    <row r="935" ht="14.15" customHeight="1"/>
    <row r="936" ht="14.15" customHeight="1"/>
    <row r="937" ht="14.15" customHeight="1"/>
    <row r="938" ht="14.15" customHeight="1"/>
    <row r="939" ht="14.15" customHeight="1"/>
    <row r="940" ht="14.15" customHeight="1"/>
    <row r="941" ht="14.15" customHeight="1"/>
    <row r="942" ht="14.15" customHeight="1"/>
    <row r="943" ht="14.15" customHeight="1"/>
    <row r="944" ht="14.15" customHeight="1"/>
    <row r="945" ht="14.15" customHeight="1"/>
    <row r="946" ht="14.15" customHeight="1"/>
    <row r="947" ht="14.15" customHeight="1"/>
    <row r="948" ht="14.15" customHeight="1"/>
    <row r="949" ht="14.15" customHeight="1"/>
    <row r="950" ht="14.15" customHeight="1"/>
    <row r="951" ht="14.15" customHeight="1"/>
    <row r="952" ht="14.15" customHeight="1"/>
  </sheetData>
  <sheetProtection selectLockedCells="1" selectUnlockedCells="1"/>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6AB61-2B16-4EEF-AB73-C9FA8BCF1480}">
  <sheetPr>
    <tabColor theme="0" tint="-0.249977111117893"/>
  </sheetPr>
  <dimension ref="A1:AM119"/>
  <sheetViews>
    <sheetView showZeros="0" view="pageBreakPreview" zoomScaleNormal="100" zoomScaleSheetLayoutView="100" workbookViewId="0"/>
  </sheetViews>
  <sheetFormatPr defaultColWidth="2.26953125" defaultRowHeight="13"/>
  <cols>
    <col min="23" max="23" width="2.26953125" customWidth="1"/>
  </cols>
  <sheetData>
    <row r="1" spans="1:39">
      <c r="A1" s="46" t="s">
        <v>337</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7"/>
    </row>
    <row r="2" spans="1:39">
      <c r="A2" s="294" t="s">
        <v>338</v>
      </c>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589"/>
      <c r="AG2" s="589"/>
      <c r="AH2" s="589"/>
      <c r="AI2" s="589"/>
      <c r="AJ2" s="589"/>
      <c r="AK2" s="589"/>
      <c r="AL2" s="589"/>
      <c r="AM2" s="589"/>
    </row>
    <row r="3" spans="1:39">
      <c r="A3" s="295" t="s">
        <v>176</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row>
    <row r="4" spans="1:39">
      <c r="A4" s="295" t="s">
        <v>177</v>
      </c>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row>
    <row r="5" spans="1:39">
      <c r="A5" s="50"/>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2"/>
      <c r="AG5" s="52"/>
      <c r="AH5" s="52"/>
      <c r="AI5" s="52"/>
      <c r="AJ5" s="52"/>
      <c r="AK5" s="52"/>
      <c r="AL5" s="52"/>
      <c r="AM5" s="52"/>
    </row>
    <row r="6" spans="1:39">
      <c r="A6" s="46" t="s">
        <v>183</v>
      </c>
      <c r="B6" s="53"/>
      <c r="C6" s="53"/>
      <c r="D6" s="53"/>
      <c r="E6" s="53"/>
      <c r="F6" s="53"/>
      <c r="G6" s="53"/>
      <c r="H6" s="53"/>
      <c r="I6" s="54"/>
      <c r="J6" s="53"/>
      <c r="K6" s="53"/>
      <c r="L6" s="53"/>
      <c r="M6" s="53"/>
      <c r="N6" s="53"/>
      <c r="O6" s="53"/>
      <c r="P6" s="53"/>
      <c r="Q6" s="53"/>
      <c r="R6" s="53"/>
      <c r="S6" s="53"/>
      <c r="T6" s="53"/>
      <c r="U6" s="53"/>
      <c r="V6" s="53"/>
      <c r="W6" s="53"/>
      <c r="X6" s="53"/>
      <c r="Y6" s="53"/>
      <c r="Z6" s="53"/>
      <c r="AA6" s="53"/>
      <c r="AB6" s="53"/>
      <c r="AC6" s="53"/>
      <c r="AD6" s="53"/>
      <c r="AE6" s="53"/>
      <c r="AF6" s="53"/>
    </row>
    <row r="7" spans="1:39">
      <c r="A7" s="46"/>
      <c r="B7" s="46" t="s">
        <v>184</v>
      </c>
      <c r="C7" s="46"/>
      <c r="D7" s="46"/>
      <c r="E7" s="46"/>
      <c r="F7" s="46"/>
      <c r="G7" s="46"/>
      <c r="H7" s="46"/>
      <c r="I7" s="46"/>
      <c r="J7" s="588">
        <f>第一面!J13</f>
        <v>0</v>
      </c>
      <c r="K7" s="588"/>
      <c r="L7" s="588"/>
      <c r="M7" s="588"/>
      <c r="N7" s="588"/>
      <c r="O7" s="588"/>
      <c r="P7" s="588"/>
      <c r="Q7" s="588"/>
      <c r="R7" s="588"/>
      <c r="S7" s="588"/>
      <c r="T7" s="588"/>
      <c r="U7" s="588"/>
      <c r="V7" s="588"/>
      <c r="W7" s="588"/>
      <c r="X7" s="588"/>
      <c r="Y7" s="588"/>
      <c r="Z7" s="588"/>
      <c r="AA7" s="588"/>
      <c r="AB7" s="588"/>
      <c r="AC7" s="588"/>
      <c r="AD7" s="588"/>
      <c r="AE7" s="588"/>
      <c r="AF7" s="588"/>
      <c r="AG7" s="588"/>
      <c r="AH7" s="588"/>
      <c r="AI7" s="588"/>
      <c r="AJ7" s="588"/>
      <c r="AK7" s="588"/>
      <c r="AL7" s="588"/>
      <c r="AM7" s="588"/>
    </row>
    <row r="8" spans="1:39">
      <c r="A8" s="46"/>
      <c r="B8" s="46" t="s">
        <v>185</v>
      </c>
      <c r="C8" s="46"/>
      <c r="D8" s="46"/>
      <c r="E8" s="46"/>
      <c r="F8" s="46"/>
      <c r="G8" s="46"/>
      <c r="H8" s="46"/>
      <c r="I8" s="46"/>
      <c r="J8" s="588">
        <f>第一面!J14</f>
        <v>0</v>
      </c>
      <c r="K8" s="588"/>
      <c r="L8" s="588"/>
      <c r="M8" s="588"/>
      <c r="N8" s="588"/>
      <c r="O8" s="588"/>
      <c r="P8" s="588"/>
      <c r="Q8" s="588"/>
      <c r="R8" s="588"/>
      <c r="S8" s="588"/>
      <c r="T8" s="588"/>
      <c r="U8" s="588"/>
      <c r="V8" s="588"/>
      <c r="W8" s="588"/>
      <c r="X8" s="588"/>
      <c r="Y8" s="588"/>
      <c r="Z8" s="588"/>
      <c r="AA8" s="588"/>
      <c r="AB8" s="588"/>
      <c r="AC8" s="588"/>
      <c r="AD8" s="588"/>
      <c r="AE8" s="588"/>
      <c r="AF8" s="588"/>
      <c r="AG8" s="588"/>
      <c r="AH8" s="588"/>
      <c r="AI8" s="588"/>
      <c r="AJ8" s="588"/>
      <c r="AK8" s="588"/>
      <c r="AL8" s="588"/>
      <c r="AM8" s="588"/>
    </row>
    <row r="9" spans="1:39">
      <c r="A9" s="46"/>
      <c r="B9" s="46" t="s">
        <v>186</v>
      </c>
      <c r="C9" s="46"/>
      <c r="D9" s="46"/>
      <c r="E9" s="46"/>
      <c r="F9" s="46"/>
      <c r="G9" s="46"/>
      <c r="H9" s="46"/>
      <c r="I9" s="46"/>
      <c r="J9" s="588">
        <f>第一面!J15</f>
        <v>0</v>
      </c>
      <c r="K9" s="588"/>
      <c r="L9" s="588"/>
      <c r="M9" s="588"/>
      <c r="N9" s="588"/>
      <c r="O9" s="588"/>
      <c r="P9" s="588"/>
      <c r="Q9" s="588"/>
      <c r="R9" s="588"/>
      <c r="S9" s="588"/>
      <c r="T9" s="588"/>
      <c r="U9" s="588"/>
      <c r="V9" s="588"/>
      <c r="W9" s="588"/>
      <c r="X9" s="588"/>
      <c r="Y9" s="588"/>
      <c r="Z9" s="588"/>
      <c r="AA9" s="588"/>
      <c r="AB9" s="588"/>
      <c r="AC9" s="588"/>
      <c r="AD9" s="588"/>
      <c r="AE9" s="588"/>
      <c r="AF9" s="588"/>
      <c r="AG9" s="588"/>
      <c r="AH9" s="588"/>
      <c r="AI9" s="588"/>
      <c r="AJ9" s="588"/>
      <c r="AK9" s="588"/>
      <c r="AL9" s="588"/>
      <c r="AM9" s="588"/>
    </row>
    <row r="10" spans="1:39">
      <c r="A10" s="46"/>
      <c r="B10" s="46" t="s">
        <v>187</v>
      </c>
      <c r="C10" s="46"/>
      <c r="D10" s="46"/>
      <c r="E10" s="46"/>
      <c r="F10" s="46"/>
      <c r="G10" s="46"/>
      <c r="H10" s="46"/>
      <c r="I10" s="46"/>
      <c r="J10" s="588">
        <f>第一面!J16</f>
        <v>0</v>
      </c>
      <c r="K10" s="588"/>
      <c r="L10" s="588"/>
      <c r="M10" s="588"/>
      <c r="N10" s="588"/>
      <c r="O10" s="588"/>
      <c r="P10" s="588"/>
      <c r="Q10" s="588"/>
      <c r="R10" s="588"/>
      <c r="S10" s="588"/>
      <c r="T10" s="588"/>
      <c r="U10" s="588"/>
      <c r="V10" s="588"/>
      <c r="W10" s="588"/>
      <c r="X10" s="588"/>
      <c r="Y10" s="588"/>
      <c r="Z10" s="588"/>
      <c r="AA10" s="588"/>
      <c r="AB10" s="588"/>
      <c r="AC10" s="588"/>
      <c r="AD10" s="588"/>
      <c r="AE10" s="588"/>
      <c r="AF10" s="588"/>
      <c r="AG10" s="588"/>
      <c r="AH10" s="588"/>
      <c r="AI10" s="588"/>
      <c r="AJ10" s="588"/>
      <c r="AK10" s="588"/>
      <c r="AL10" s="588"/>
      <c r="AM10" s="588"/>
    </row>
    <row r="11" spans="1:39">
      <c r="A11" s="55" t="s">
        <v>189</v>
      </c>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7"/>
      <c r="AH11" s="57"/>
      <c r="AI11" s="57"/>
      <c r="AJ11" s="57"/>
      <c r="AK11" s="57"/>
      <c r="AL11" s="57"/>
      <c r="AM11" s="57"/>
    </row>
    <row r="12" spans="1:39">
      <c r="A12" s="46"/>
      <c r="B12" s="46" t="s">
        <v>184</v>
      </c>
      <c r="C12" s="46"/>
      <c r="D12" s="46"/>
      <c r="E12" s="46"/>
      <c r="F12" s="46"/>
      <c r="G12" s="46"/>
      <c r="H12" s="46"/>
      <c r="I12" s="46"/>
      <c r="J12" s="588">
        <f>第一面!J19</f>
        <v>0</v>
      </c>
      <c r="K12" s="588"/>
      <c r="L12" s="588"/>
      <c r="M12" s="588"/>
      <c r="N12" s="588"/>
      <c r="O12" s="588"/>
      <c r="P12" s="588"/>
      <c r="Q12" s="588"/>
      <c r="R12" s="588"/>
      <c r="S12" s="588"/>
      <c r="T12" s="588"/>
      <c r="U12" s="588"/>
      <c r="V12" s="588"/>
      <c r="W12" s="588"/>
      <c r="X12" s="588"/>
      <c r="Y12" s="588"/>
      <c r="Z12" s="588"/>
      <c r="AA12" s="588"/>
      <c r="AB12" s="588"/>
      <c r="AC12" s="588"/>
      <c r="AD12" s="588"/>
      <c r="AE12" s="588"/>
      <c r="AF12" s="588"/>
      <c r="AG12" s="588"/>
      <c r="AH12" s="588"/>
      <c r="AI12" s="588"/>
      <c r="AJ12" s="588"/>
      <c r="AK12" s="588"/>
      <c r="AL12" s="588"/>
      <c r="AM12" s="588"/>
    </row>
    <row r="13" spans="1:39">
      <c r="A13" s="46"/>
      <c r="B13" s="46" t="s">
        <v>185</v>
      </c>
      <c r="C13" s="46"/>
      <c r="D13" s="46"/>
      <c r="E13" s="46"/>
      <c r="F13" s="46"/>
      <c r="G13" s="46"/>
      <c r="H13" s="46"/>
      <c r="I13" s="46"/>
      <c r="J13" s="588">
        <f>第一面!J20</f>
        <v>0</v>
      </c>
      <c r="K13" s="588"/>
      <c r="L13" s="588"/>
      <c r="M13" s="588"/>
      <c r="N13" s="588"/>
      <c r="O13" s="588"/>
      <c r="P13" s="588"/>
      <c r="Q13" s="588"/>
      <c r="R13" s="588"/>
      <c r="S13" s="588"/>
      <c r="T13" s="588"/>
      <c r="U13" s="588"/>
      <c r="V13" s="588"/>
      <c r="W13" s="588"/>
      <c r="X13" s="588"/>
      <c r="Y13" s="588"/>
      <c r="Z13" s="588"/>
      <c r="AA13" s="588"/>
      <c r="AB13" s="588"/>
      <c r="AC13" s="588"/>
      <c r="AD13" s="588"/>
      <c r="AE13" s="588"/>
      <c r="AF13" s="588"/>
      <c r="AG13" s="588"/>
      <c r="AH13" s="588"/>
      <c r="AI13" s="588"/>
      <c r="AJ13" s="588"/>
      <c r="AK13" s="588"/>
      <c r="AL13" s="588"/>
      <c r="AM13" s="588"/>
    </row>
    <row r="14" spans="1:39">
      <c r="A14" s="46"/>
      <c r="B14" s="46" t="s">
        <v>186</v>
      </c>
      <c r="C14" s="46"/>
      <c r="D14" s="46"/>
      <c r="E14" s="46"/>
      <c r="F14" s="46"/>
      <c r="G14" s="46"/>
      <c r="H14" s="46"/>
      <c r="I14" s="46"/>
      <c r="J14" s="588">
        <f>第一面!J21</f>
        <v>0</v>
      </c>
      <c r="K14" s="588"/>
      <c r="L14" s="588"/>
      <c r="M14" s="588"/>
      <c r="N14" s="588"/>
      <c r="O14" s="588"/>
      <c r="P14" s="588"/>
      <c r="Q14" s="588"/>
      <c r="R14" s="588"/>
      <c r="S14" s="588"/>
      <c r="T14" s="588"/>
      <c r="U14" s="588"/>
      <c r="V14" s="588"/>
      <c r="W14" s="588"/>
      <c r="X14" s="588"/>
      <c r="Y14" s="588"/>
      <c r="Z14" s="588"/>
      <c r="AA14" s="588"/>
      <c r="AB14" s="588"/>
      <c r="AC14" s="588"/>
      <c r="AD14" s="588"/>
      <c r="AE14" s="588"/>
      <c r="AF14" s="588"/>
      <c r="AG14" s="588"/>
      <c r="AH14" s="588"/>
      <c r="AI14" s="588"/>
      <c r="AJ14" s="588"/>
      <c r="AK14" s="588"/>
      <c r="AL14" s="588"/>
      <c r="AM14" s="588"/>
    </row>
    <row r="15" spans="1:39">
      <c r="A15" s="46"/>
      <c r="B15" s="46" t="s">
        <v>187</v>
      </c>
      <c r="C15" s="46"/>
      <c r="D15" s="46"/>
      <c r="E15" s="46"/>
      <c r="F15" s="46"/>
      <c r="G15" s="46"/>
      <c r="H15" s="46"/>
      <c r="I15" s="46"/>
      <c r="J15" s="588">
        <f>第一面!J22</f>
        <v>0</v>
      </c>
      <c r="K15" s="588"/>
      <c r="L15" s="588"/>
      <c r="M15" s="588"/>
      <c r="N15" s="588"/>
      <c r="O15" s="588"/>
      <c r="P15" s="588"/>
      <c r="Q15" s="588"/>
      <c r="R15" s="588"/>
      <c r="S15" s="588"/>
      <c r="T15" s="588"/>
      <c r="U15" s="588"/>
      <c r="V15" s="588"/>
      <c r="W15" s="588"/>
      <c r="X15" s="588"/>
      <c r="Y15" s="588"/>
      <c r="Z15" s="588"/>
      <c r="AA15" s="588"/>
      <c r="AB15" s="588"/>
      <c r="AC15" s="588"/>
      <c r="AD15" s="588"/>
      <c r="AE15" s="588"/>
      <c r="AF15" s="588"/>
      <c r="AG15" s="588"/>
      <c r="AH15" s="588"/>
      <c r="AI15" s="588"/>
      <c r="AJ15" s="588"/>
      <c r="AK15" s="588"/>
      <c r="AL15" s="588"/>
      <c r="AM15" s="588"/>
    </row>
    <row r="16" spans="1:39">
      <c r="A16" s="55" t="s">
        <v>190</v>
      </c>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7"/>
      <c r="AH16" s="57"/>
      <c r="AI16" s="57"/>
      <c r="AJ16" s="57"/>
      <c r="AK16" s="57"/>
      <c r="AL16" s="57"/>
      <c r="AM16" s="57"/>
    </row>
    <row r="17" spans="1:39">
      <c r="A17" s="46"/>
      <c r="B17" s="46" t="s">
        <v>191</v>
      </c>
      <c r="C17" s="46"/>
      <c r="D17" s="46"/>
      <c r="E17" s="46"/>
      <c r="F17" s="46"/>
      <c r="G17" s="46"/>
      <c r="H17" s="46"/>
      <c r="I17" s="46"/>
      <c r="J17" s="588">
        <f>第一面!J25</f>
        <v>0</v>
      </c>
      <c r="K17" s="588"/>
      <c r="L17" s="588"/>
      <c r="M17" s="588"/>
      <c r="N17" s="588"/>
      <c r="O17" s="588"/>
      <c r="P17" s="588"/>
      <c r="Q17" s="588"/>
      <c r="R17" s="588"/>
      <c r="S17" s="588"/>
      <c r="T17" s="588"/>
      <c r="U17" s="588"/>
      <c r="V17" s="588"/>
      <c r="W17" s="588"/>
      <c r="X17" s="588"/>
      <c r="Y17" s="588"/>
      <c r="Z17" s="588"/>
      <c r="AA17" s="588"/>
      <c r="AB17" s="588"/>
      <c r="AC17" s="588"/>
      <c r="AD17" s="588"/>
      <c r="AE17" s="588"/>
      <c r="AF17" s="588"/>
      <c r="AG17" s="588"/>
      <c r="AH17" s="588"/>
      <c r="AI17" s="588"/>
      <c r="AJ17" s="588"/>
      <c r="AK17" s="588"/>
      <c r="AL17" s="588"/>
      <c r="AM17" s="588"/>
    </row>
    <row r="18" spans="1:39">
      <c r="A18" s="46"/>
      <c r="B18" s="46" t="s">
        <v>192</v>
      </c>
      <c r="C18" s="46"/>
      <c r="D18" s="46"/>
      <c r="E18" s="46"/>
      <c r="F18" s="46"/>
      <c r="G18" s="46"/>
      <c r="H18" s="46"/>
      <c r="I18" s="46"/>
      <c r="J18" s="588">
        <f>第一面!J26</f>
        <v>0</v>
      </c>
      <c r="K18" s="588"/>
      <c r="L18" s="588"/>
      <c r="M18" s="588"/>
      <c r="N18" s="588"/>
      <c r="O18" s="588"/>
      <c r="P18" s="588"/>
      <c r="Q18" s="588"/>
      <c r="R18" s="588"/>
      <c r="S18" s="588"/>
      <c r="T18" s="588"/>
      <c r="U18" s="588"/>
      <c r="V18" s="588"/>
      <c r="W18" s="588"/>
      <c r="X18" s="588"/>
      <c r="Y18" s="588"/>
      <c r="Z18" s="588"/>
      <c r="AA18" s="588"/>
      <c r="AB18" s="588"/>
      <c r="AC18" s="588"/>
      <c r="AD18" s="588"/>
      <c r="AE18" s="588"/>
      <c r="AF18" s="588"/>
      <c r="AG18" s="588"/>
      <c r="AH18" s="588"/>
      <c r="AI18" s="588"/>
      <c r="AJ18" s="588"/>
      <c r="AK18" s="588"/>
      <c r="AL18" s="588"/>
      <c r="AM18" s="588"/>
    </row>
    <row r="19" spans="1:39">
      <c r="A19" s="46"/>
      <c r="B19" s="46" t="s">
        <v>193</v>
      </c>
      <c r="C19" s="46"/>
      <c r="D19" s="46"/>
      <c r="E19" s="46"/>
      <c r="F19" s="46"/>
      <c r="G19" s="46"/>
      <c r="H19" s="46"/>
      <c r="I19" s="46"/>
      <c r="J19" s="588">
        <f>第一面!J27</f>
        <v>0</v>
      </c>
      <c r="K19" s="588"/>
      <c r="L19" s="588"/>
      <c r="M19" s="588"/>
      <c r="N19" s="588"/>
      <c r="O19" s="588"/>
      <c r="P19" s="588"/>
      <c r="Q19" s="588"/>
      <c r="R19" s="588"/>
      <c r="S19" s="588"/>
      <c r="T19" s="588"/>
      <c r="U19" s="588"/>
      <c r="V19" s="588"/>
      <c r="W19" s="588"/>
      <c r="X19" s="588"/>
      <c r="Y19" s="588"/>
      <c r="Z19" s="588"/>
      <c r="AA19" s="588"/>
      <c r="AB19" s="588"/>
      <c r="AC19" s="588"/>
      <c r="AD19" s="588"/>
      <c r="AE19" s="588"/>
      <c r="AF19" s="588"/>
      <c r="AG19" s="588"/>
      <c r="AH19" s="588"/>
      <c r="AI19" s="588"/>
      <c r="AJ19" s="588"/>
      <c r="AK19" s="588"/>
      <c r="AL19" s="588"/>
      <c r="AM19" s="588"/>
    </row>
    <row r="20" spans="1:39">
      <c r="A20" s="46"/>
      <c r="B20" s="46" t="s">
        <v>194</v>
      </c>
      <c r="C20" s="46"/>
      <c r="D20" s="46"/>
      <c r="E20" s="46"/>
      <c r="F20" s="46"/>
      <c r="G20" s="46"/>
      <c r="H20" s="46"/>
      <c r="I20" s="46"/>
      <c r="J20" s="588">
        <f>第一面!J28</f>
        <v>0</v>
      </c>
      <c r="K20" s="588"/>
      <c r="L20" s="588"/>
      <c r="M20" s="588"/>
      <c r="N20" s="588"/>
      <c r="O20" s="588"/>
      <c r="P20" s="588"/>
      <c r="Q20" s="588"/>
      <c r="R20" s="588"/>
      <c r="S20" s="588"/>
      <c r="T20" s="588"/>
      <c r="U20" s="588"/>
      <c r="V20" s="588"/>
      <c r="W20" s="588"/>
      <c r="X20" s="588"/>
      <c r="Y20" s="588"/>
      <c r="Z20" s="588"/>
      <c r="AA20" s="588"/>
      <c r="AB20" s="588"/>
      <c r="AC20" s="588"/>
      <c r="AD20" s="588"/>
      <c r="AE20" s="588"/>
      <c r="AF20" s="588"/>
      <c r="AG20" s="588"/>
      <c r="AH20" s="588"/>
      <c r="AI20" s="588"/>
      <c r="AJ20" s="588"/>
      <c r="AK20" s="588"/>
      <c r="AL20" s="588"/>
      <c r="AM20" s="588"/>
    </row>
    <row r="21" spans="1:39">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row>
    <row r="22" spans="1:39">
      <c r="A22" s="46" t="s">
        <v>195</v>
      </c>
      <c r="B22" s="46"/>
      <c r="C22" s="46"/>
      <c r="D22" s="46"/>
      <c r="E22" s="46"/>
      <c r="F22" s="46"/>
      <c r="G22" s="46"/>
      <c r="H22" s="46"/>
      <c r="I22" s="46"/>
      <c r="J22" s="46"/>
      <c r="K22" s="46"/>
      <c r="L22" s="46"/>
      <c r="M22" s="48" t="str">
        <f>第一面!M30</f>
        <v>□</v>
      </c>
      <c r="N22" s="46" t="s">
        <v>196</v>
      </c>
      <c r="O22" s="46"/>
      <c r="P22" s="46"/>
      <c r="Q22" s="46"/>
      <c r="R22" s="46"/>
      <c r="S22" s="46"/>
      <c r="T22" s="46"/>
      <c r="U22" s="47" t="s">
        <v>197</v>
      </c>
      <c r="V22" s="48" t="str">
        <f>第一面!V30</f>
        <v>□</v>
      </c>
      <c r="W22" s="46" t="s">
        <v>339</v>
      </c>
      <c r="X22" s="46"/>
      <c r="Y22" s="46"/>
      <c r="Z22" s="46"/>
      <c r="AA22" s="46"/>
      <c r="AC22" s="46"/>
      <c r="AD22" s="48" t="str">
        <f>第一面!AD30</f>
        <v>□</v>
      </c>
      <c r="AE22" s="46" t="s">
        <v>198</v>
      </c>
      <c r="AF22" s="46"/>
      <c r="AG22" s="46"/>
      <c r="AJ22" s="46"/>
      <c r="AK22" s="46"/>
      <c r="AL22" s="46"/>
      <c r="AM22" s="46"/>
    </row>
    <row r="23" spans="1:39">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row>
    <row r="24" spans="1:39">
      <c r="A24" s="55" t="s">
        <v>340</v>
      </c>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row>
    <row r="25" spans="1:39">
      <c r="A25" s="46"/>
      <c r="B25" s="46" t="s">
        <v>341</v>
      </c>
      <c r="C25" s="46"/>
      <c r="D25" s="46"/>
      <c r="E25" s="46"/>
      <c r="F25" s="46"/>
      <c r="G25" s="46"/>
      <c r="H25" s="46"/>
      <c r="I25" s="46"/>
      <c r="J25" s="46"/>
      <c r="K25" s="58" t="str">
        <f>第二面!K59</f>
        <v>□</v>
      </c>
      <c r="L25" s="46" t="s">
        <v>263</v>
      </c>
      <c r="M25" s="46"/>
      <c r="N25" s="46"/>
      <c r="O25" s="58" t="str">
        <f>第二面!O59</f>
        <v>□</v>
      </c>
      <c r="P25" s="46" t="s">
        <v>260</v>
      </c>
      <c r="Q25" s="46"/>
      <c r="R25" s="46"/>
      <c r="S25" s="46"/>
      <c r="T25" s="46"/>
      <c r="U25" s="46"/>
      <c r="V25" s="46"/>
      <c r="W25" s="46"/>
      <c r="X25" s="46"/>
      <c r="Y25" s="46"/>
      <c r="Z25" s="46"/>
      <c r="AA25" s="46"/>
      <c r="AB25" s="46"/>
      <c r="AC25" s="46"/>
      <c r="AD25" s="46"/>
      <c r="AE25" s="46"/>
      <c r="AF25" s="46"/>
      <c r="AG25" s="46"/>
      <c r="AH25" s="46"/>
      <c r="AI25" s="46"/>
      <c r="AJ25" s="46"/>
      <c r="AK25" s="46"/>
      <c r="AL25" s="46"/>
      <c r="AM25" s="46"/>
    </row>
    <row r="26" spans="1:39">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row>
    <row r="27" spans="1:39">
      <c r="A27" s="46"/>
      <c r="B27" s="46" t="s">
        <v>342</v>
      </c>
      <c r="C27" s="46"/>
      <c r="D27" s="46"/>
      <c r="E27" s="46"/>
      <c r="F27" s="46"/>
      <c r="G27" s="46"/>
      <c r="H27" s="46"/>
      <c r="I27" s="46"/>
      <c r="J27" s="46"/>
      <c r="K27" s="58" t="str">
        <f>第二面!K61</f>
        <v>□</v>
      </c>
      <c r="L27" s="46" t="s">
        <v>263</v>
      </c>
      <c r="M27" s="46"/>
      <c r="N27" s="46"/>
      <c r="O27" s="58" t="str">
        <f>第二面!O61</f>
        <v>□</v>
      </c>
      <c r="P27" s="46" t="s">
        <v>260</v>
      </c>
      <c r="Q27" s="46"/>
      <c r="R27" s="46"/>
      <c r="S27" s="46"/>
      <c r="T27" s="46"/>
      <c r="U27" s="46"/>
      <c r="V27" s="46"/>
      <c r="W27" s="46"/>
      <c r="X27" s="46"/>
      <c r="Y27" s="46"/>
      <c r="Z27" s="46"/>
      <c r="AA27" s="46"/>
      <c r="AB27" s="46"/>
      <c r="AC27" s="46"/>
      <c r="AD27" s="46"/>
      <c r="AE27" s="46"/>
      <c r="AF27" s="46"/>
      <c r="AG27" s="46"/>
      <c r="AH27" s="46"/>
      <c r="AI27" s="46"/>
      <c r="AJ27" s="46"/>
      <c r="AK27" s="46"/>
      <c r="AL27" s="46"/>
      <c r="AM27" s="46"/>
    </row>
    <row r="28" spans="1:39">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row>
    <row r="29" spans="1:39">
      <c r="A29" s="46"/>
      <c r="B29" s="46" t="s">
        <v>343</v>
      </c>
      <c r="C29" s="46"/>
      <c r="D29" s="46"/>
      <c r="E29" s="46"/>
      <c r="F29" s="46"/>
      <c r="G29" s="46"/>
      <c r="H29" s="46"/>
      <c r="I29" s="46"/>
      <c r="J29" s="46"/>
      <c r="K29" s="569" t="str">
        <f>第三面!AU8</f>
        <v/>
      </c>
      <c r="L29" s="569"/>
      <c r="M29" s="569"/>
      <c r="N29" s="569"/>
      <c r="O29" s="569"/>
      <c r="P29" s="569"/>
      <c r="Q29" s="569"/>
      <c r="R29" s="569"/>
      <c r="S29" s="569"/>
      <c r="T29" s="569"/>
      <c r="U29" s="569"/>
      <c r="V29" s="569"/>
      <c r="W29" s="569"/>
      <c r="X29" s="569"/>
      <c r="Y29" s="569"/>
      <c r="Z29" s="569"/>
      <c r="AA29" s="569"/>
      <c r="AB29" s="569"/>
      <c r="AC29" s="569"/>
      <c r="AD29" s="569"/>
      <c r="AE29" s="569"/>
      <c r="AF29" s="569"/>
      <c r="AG29" s="569"/>
      <c r="AH29" s="569"/>
      <c r="AI29" s="569"/>
      <c r="AJ29" s="569"/>
      <c r="AK29" s="569"/>
      <c r="AL29" s="569"/>
      <c r="AM29" s="569"/>
    </row>
    <row r="30" spans="1:39">
      <c r="A30" s="46"/>
      <c r="B30" s="46"/>
      <c r="C30" s="46"/>
      <c r="D30" s="46"/>
      <c r="E30" s="46"/>
      <c r="F30" s="46"/>
      <c r="G30" s="46"/>
      <c r="H30" s="46"/>
      <c r="I30" s="46"/>
      <c r="J30" s="46"/>
      <c r="K30" s="569"/>
      <c r="L30" s="569"/>
      <c r="M30" s="569"/>
      <c r="N30" s="569"/>
      <c r="O30" s="569"/>
      <c r="P30" s="569"/>
      <c r="Q30" s="569"/>
      <c r="R30" s="569"/>
      <c r="S30" s="569"/>
      <c r="T30" s="569"/>
      <c r="U30" s="569"/>
      <c r="V30" s="569"/>
      <c r="W30" s="569"/>
      <c r="X30" s="569"/>
      <c r="Y30" s="569"/>
      <c r="Z30" s="569"/>
      <c r="AA30" s="569"/>
      <c r="AB30" s="569"/>
      <c r="AC30" s="569"/>
      <c r="AD30" s="569"/>
      <c r="AE30" s="569"/>
      <c r="AF30" s="569"/>
      <c r="AG30" s="569"/>
      <c r="AH30" s="569"/>
      <c r="AI30" s="569"/>
      <c r="AJ30" s="569"/>
      <c r="AK30" s="569"/>
      <c r="AL30" s="569"/>
      <c r="AM30" s="569"/>
    </row>
    <row r="31" spans="1:39">
      <c r="A31" s="46"/>
      <c r="B31" s="46"/>
      <c r="C31" s="46"/>
      <c r="D31" s="46"/>
      <c r="E31" s="46"/>
      <c r="F31" s="46"/>
      <c r="G31" s="46"/>
      <c r="H31" s="46"/>
      <c r="I31" s="46"/>
      <c r="J31" s="46"/>
      <c r="K31" s="569"/>
      <c r="L31" s="569"/>
      <c r="M31" s="569"/>
      <c r="N31" s="569"/>
      <c r="O31" s="569"/>
      <c r="P31" s="569"/>
      <c r="Q31" s="569"/>
      <c r="R31" s="569"/>
      <c r="S31" s="569"/>
      <c r="T31" s="569"/>
      <c r="U31" s="569"/>
      <c r="V31" s="569"/>
      <c r="W31" s="569"/>
      <c r="X31" s="569"/>
      <c r="Y31" s="569"/>
      <c r="Z31" s="569"/>
      <c r="AA31" s="569"/>
      <c r="AB31" s="569"/>
      <c r="AC31" s="569"/>
      <c r="AD31" s="569"/>
      <c r="AE31" s="569"/>
      <c r="AF31" s="569"/>
      <c r="AG31" s="569"/>
      <c r="AH31" s="569"/>
      <c r="AI31" s="569"/>
      <c r="AJ31" s="569"/>
      <c r="AK31" s="569"/>
      <c r="AL31" s="569"/>
      <c r="AM31" s="569"/>
    </row>
    <row r="32" spans="1:39">
      <c r="A32" s="46"/>
      <c r="B32" s="46"/>
      <c r="C32" s="46"/>
      <c r="D32" s="46"/>
      <c r="E32" s="46"/>
      <c r="F32" s="46"/>
      <c r="G32" s="46"/>
      <c r="H32" s="46"/>
      <c r="I32" s="46"/>
      <c r="J32" s="46"/>
      <c r="K32" s="569"/>
      <c r="L32" s="569"/>
      <c r="M32" s="569"/>
      <c r="N32" s="569"/>
      <c r="O32" s="569"/>
      <c r="P32" s="569"/>
      <c r="Q32" s="569"/>
      <c r="R32" s="569"/>
      <c r="S32" s="569"/>
      <c r="T32" s="569"/>
      <c r="U32" s="569"/>
      <c r="V32" s="569"/>
      <c r="W32" s="569"/>
      <c r="X32" s="569"/>
      <c r="Y32" s="569"/>
      <c r="Z32" s="569"/>
      <c r="AA32" s="569"/>
      <c r="AB32" s="569"/>
      <c r="AC32" s="569"/>
      <c r="AD32" s="569"/>
      <c r="AE32" s="569"/>
      <c r="AF32" s="569"/>
      <c r="AG32" s="569"/>
      <c r="AH32" s="569"/>
      <c r="AI32" s="569"/>
      <c r="AJ32" s="569"/>
      <c r="AK32" s="569"/>
      <c r="AL32" s="569"/>
      <c r="AM32" s="569"/>
    </row>
    <row r="33" spans="1:39">
      <c r="A33" s="46"/>
      <c r="B33" s="46"/>
      <c r="C33" s="46"/>
      <c r="D33" s="46"/>
      <c r="E33" s="46"/>
      <c r="F33" s="46"/>
      <c r="G33" s="46"/>
      <c r="H33" s="46"/>
      <c r="I33" s="46"/>
      <c r="J33" s="46"/>
      <c r="K33" s="569"/>
      <c r="L33" s="569"/>
      <c r="M33" s="569"/>
      <c r="N33" s="569"/>
      <c r="O33" s="569"/>
      <c r="P33" s="569"/>
      <c r="Q33" s="569"/>
      <c r="R33" s="569"/>
      <c r="S33" s="569"/>
      <c r="T33" s="569"/>
      <c r="U33" s="569"/>
      <c r="V33" s="569"/>
      <c r="W33" s="569"/>
      <c r="X33" s="569"/>
      <c r="Y33" s="569"/>
      <c r="Z33" s="569"/>
      <c r="AA33" s="569"/>
      <c r="AB33" s="569"/>
      <c r="AC33" s="569"/>
      <c r="AD33" s="569"/>
      <c r="AE33" s="569"/>
      <c r="AF33" s="569"/>
      <c r="AG33" s="569"/>
      <c r="AH33" s="569"/>
      <c r="AI33" s="569"/>
      <c r="AJ33" s="569"/>
      <c r="AK33" s="569"/>
      <c r="AL33" s="569"/>
      <c r="AM33" s="569"/>
    </row>
    <row r="34" spans="1:39">
      <c r="A34" s="46"/>
      <c r="B34" s="46"/>
      <c r="C34" s="46"/>
      <c r="D34" s="46"/>
      <c r="E34" s="46"/>
      <c r="F34" s="46"/>
      <c r="G34" s="46"/>
      <c r="H34" s="46"/>
      <c r="I34" s="46"/>
      <c r="J34" s="46"/>
      <c r="K34" s="569"/>
      <c r="L34" s="569"/>
      <c r="M34" s="569"/>
      <c r="N34" s="569"/>
      <c r="O34" s="569"/>
      <c r="P34" s="569"/>
      <c r="Q34" s="569"/>
      <c r="R34" s="569"/>
      <c r="S34" s="569"/>
      <c r="T34" s="569"/>
      <c r="U34" s="569"/>
      <c r="V34" s="569"/>
      <c r="W34" s="569"/>
      <c r="X34" s="569"/>
      <c r="Y34" s="569"/>
      <c r="Z34" s="569"/>
      <c r="AA34" s="569"/>
      <c r="AB34" s="569"/>
      <c r="AC34" s="569"/>
      <c r="AD34" s="569"/>
      <c r="AE34" s="569"/>
      <c r="AF34" s="569"/>
      <c r="AG34" s="569"/>
      <c r="AH34" s="569"/>
      <c r="AI34" s="569"/>
      <c r="AJ34" s="569"/>
      <c r="AK34" s="569"/>
      <c r="AL34" s="569"/>
      <c r="AM34" s="569"/>
    </row>
    <row r="35" spans="1:39">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row>
    <row r="36" spans="1:39" ht="13" customHeight="1">
      <c r="A36" s="46"/>
      <c r="B36" s="46" t="s">
        <v>344</v>
      </c>
      <c r="C36" s="46"/>
      <c r="D36" s="46"/>
      <c r="E36" s="46"/>
      <c r="F36" s="46"/>
      <c r="G36" s="46"/>
      <c r="H36" s="46"/>
      <c r="I36" s="46"/>
      <c r="J36" s="46"/>
      <c r="K36" s="58" t="str">
        <f>第二面!K63</f>
        <v>□</v>
      </c>
      <c r="L36" s="46" t="s">
        <v>266</v>
      </c>
      <c r="M36" s="46"/>
      <c r="N36" s="46"/>
      <c r="O36" s="46"/>
      <c r="P36" s="46"/>
      <c r="Q36" s="59" t="str">
        <f>第二面!K65</f>
        <v>□</v>
      </c>
      <c r="R36" s="46" t="s">
        <v>267</v>
      </c>
      <c r="S36" s="60"/>
      <c r="T36" s="60"/>
      <c r="U36" s="60"/>
      <c r="V36" s="46" t="s">
        <v>222</v>
      </c>
      <c r="W36" s="585" t="str">
        <f>第二面!Q65</f>
        <v>令和</v>
      </c>
      <c r="X36" s="585"/>
      <c r="Y36" s="585"/>
      <c r="Z36" s="60">
        <f>第二面!S65</f>
        <v>0</v>
      </c>
      <c r="AA36" s="60"/>
      <c r="AB36" s="60" t="s">
        <v>159</v>
      </c>
      <c r="AC36" s="585">
        <f>第二面!V65</f>
        <v>0</v>
      </c>
      <c r="AD36" s="585"/>
      <c r="AE36" s="60" t="s">
        <v>219</v>
      </c>
      <c r="AF36" s="46" t="s">
        <v>259</v>
      </c>
      <c r="AG36" s="60"/>
      <c r="AH36" s="60"/>
      <c r="AI36" s="60"/>
      <c r="AJ36" s="60"/>
      <c r="AK36" s="60"/>
      <c r="AL36" s="60"/>
      <c r="AM36" s="60"/>
    </row>
    <row r="37" spans="1:39">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row>
    <row r="38" spans="1:39">
      <c r="A38" s="46"/>
      <c r="B38" s="46"/>
      <c r="C38" s="46"/>
      <c r="D38" s="46"/>
      <c r="E38" s="46"/>
      <c r="F38" s="46"/>
      <c r="G38" s="46"/>
      <c r="H38" s="46"/>
      <c r="I38" s="46"/>
      <c r="J38" s="46"/>
      <c r="K38" s="59" t="str">
        <f>第二面!AE65</f>
        <v>□</v>
      </c>
      <c r="L38" s="46" t="s">
        <v>268</v>
      </c>
      <c r="M38" s="46"/>
      <c r="N38" s="46"/>
      <c r="O38" s="46"/>
      <c r="P38" s="46"/>
      <c r="Q38" s="46"/>
      <c r="R38" s="583"/>
      <c r="S38" s="583"/>
      <c r="T38" s="583"/>
      <c r="U38" s="583"/>
      <c r="V38" s="583"/>
      <c r="W38" s="583"/>
      <c r="X38" s="583"/>
      <c r="Y38" s="583"/>
      <c r="Z38" s="583"/>
      <c r="AA38" s="583"/>
      <c r="AB38" s="583"/>
      <c r="AC38" s="583"/>
      <c r="AD38" s="583"/>
      <c r="AE38" s="583"/>
      <c r="AF38" s="583"/>
      <c r="AG38" s="583"/>
      <c r="AH38" s="583"/>
      <c r="AI38" s="583"/>
      <c r="AJ38" s="583"/>
      <c r="AK38" s="583"/>
      <c r="AL38" s="583"/>
      <c r="AM38" s="46"/>
    </row>
    <row r="39" spans="1:39">
      <c r="A39" s="46"/>
      <c r="B39" s="46"/>
      <c r="C39" s="46"/>
      <c r="D39" s="47"/>
      <c r="E39" s="47"/>
      <c r="F39" s="47"/>
      <c r="G39" s="47"/>
      <c r="H39" s="47"/>
      <c r="I39" s="47"/>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row>
    <row r="40" spans="1:39">
      <c r="A40" s="46"/>
      <c r="B40" s="46"/>
      <c r="C40" s="46"/>
      <c r="D40" s="47"/>
      <c r="E40" s="47"/>
      <c r="F40" s="47"/>
      <c r="G40" s="47"/>
      <c r="H40" s="47"/>
      <c r="I40" s="47"/>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row>
    <row r="41" spans="1:39">
      <c r="A41" s="46"/>
      <c r="B41" s="46"/>
      <c r="C41" s="46"/>
      <c r="D41" s="47"/>
      <c r="E41" s="47"/>
      <c r="F41" s="47"/>
      <c r="G41" s="47"/>
      <c r="H41" s="47"/>
      <c r="I41" s="47"/>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row>
    <row r="42" spans="1:39">
      <c r="A42" s="46"/>
      <c r="B42" s="46"/>
      <c r="C42" s="46"/>
      <c r="D42" s="47"/>
      <c r="E42" s="47"/>
      <c r="F42" s="47"/>
      <c r="G42" s="47"/>
      <c r="H42" s="47"/>
      <c r="I42" s="47"/>
      <c r="J42" s="46"/>
      <c r="K42" s="46"/>
      <c r="L42" s="46"/>
      <c r="M42" s="46"/>
      <c r="N42" s="46"/>
      <c r="O42" s="46"/>
      <c r="P42" s="46"/>
      <c r="Q42" s="46"/>
      <c r="R42" s="46"/>
      <c r="S42" s="46"/>
      <c r="T42" s="46"/>
      <c r="U42" s="46"/>
      <c r="V42" s="46"/>
      <c r="W42" s="46"/>
      <c r="X42" s="213"/>
      <c r="Y42" s="213"/>
      <c r="Z42" s="213"/>
      <c r="AA42" s="213"/>
      <c r="AB42" s="213"/>
      <c r="AC42" s="213"/>
      <c r="AD42" s="213"/>
      <c r="AE42" s="213"/>
      <c r="AF42" s="214"/>
      <c r="AG42" s="214"/>
      <c r="AH42" s="214"/>
      <c r="AI42" s="212"/>
      <c r="AJ42" s="46"/>
      <c r="AK42" s="46"/>
      <c r="AL42" s="46"/>
      <c r="AM42" s="46"/>
    </row>
    <row r="43" spans="1:39">
      <c r="A43" s="46"/>
      <c r="B43" s="46"/>
      <c r="C43" s="46"/>
      <c r="D43" s="47"/>
      <c r="E43" s="47"/>
      <c r="F43" s="47"/>
      <c r="G43" s="47"/>
      <c r="H43" s="47"/>
      <c r="I43" s="47"/>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row>
    <row r="44" spans="1:39">
      <c r="A44" s="46"/>
      <c r="B44" s="46"/>
      <c r="C44" s="46"/>
      <c r="D44" s="47"/>
      <c r="E44" s="47"/>
      <c r="F44" s="47"/>
      <c r="G44" s="47"/>
      <c r="H44" s="47"/>
      <c r="I44" s="47"/>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row>
    <row r="45" spans="1:39">
      <c r="A45" s="46"/>
      <c r="B45" s="46"/>
      <c r="C45" s="46"/>
      <c r="D45" s="47"/>
      <c r="E45" s="47"/>
      <c r="F45" s="47"/>
      <c r="G45" s="47"/>
      <c r="H45" s="47"/>
      <c r="I45" s="47"/>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row>
    <row r="46" spans="1:39">
      <c r="A46" s="46"/>
      <c r="B46" s="46"/>
      <c r="C46" s="46"/>
      <c r="D46" s="47"/>
      <c r="E46" s="47"/>
      <c r="F46" s="47"/>
      <c r="G46" s="47"/>
      <c r="H46" s="47"/>
      <c r="I46" s="47"/>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row>
    <row r="47" spans="1:39">
      <c r="A47" s="46"/>
      <c r="B47" s="46"/>
      <c r="C47" s="46"/>
      <c r="D47" s="47"/>
      <c r="E47" s="47"/>
      <c r="F47" s="47"/>
      <c r="G47" s="47"/>
      <c r="H47" s="47"/>
      <c r="I47" s="47"/>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row>
    <row r="48" spans="1:39">
      <c r="A48" s="46"/>
      <c r="B48" s="46"/>
      <c r="C48" s="46"/>
      <c r="D48" s="47"/>
      <c r="E48" s="47"/>
      <c r="F48" s="47"/>
      <c r="G48" s="47"/>
      <c r="H48" s="47"/>
      <c r="I48" s="47"/>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row>
    <row r="49" spans="1:39">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row>
    <row r="50" spans="1:39">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row>
    <row r="51" spans="1:39">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row>
    <row r="52" spans="1:39">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row>
    <row r="53" spans="1:39">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row>
    <row r="54" spans="1:39">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row>
    <row r="55" spans="1:39">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row>
    <row r="56" spans="1:39">
      <c r="A56" s="46"/>
      <c r="B56" s="46"/>
      <c r="C56" s="46"/>
      <c r="D56" s="46"/>
      <c r="E56" s="46"/>
      <c r="F56" s="46"/>
      <c r="G56" s="46"/>
      <c r="H56" s="46"/>
      <c r="I56" s="46"/>
      <c r="J56" s="46"/>
      <c r="K56" s="46"/>
      <c r="L56" s="46"/>
      <c r="M56" s="46"/>
      <c r="N56" s="46"/>
      <c r="O56" s="46"/>
      <c r="P56" s="46"/>
      <c r="Q56" s="46"/>
      <c r="R56" s="46"/>
      <c r="S56" s="46"/>
      <c r="T56" s="46"/>
      <c r="U56" s="46"/>
      <c r="V56" s="46"/>
      <c r="W56" s="46"/>
      <c r="X56" s="587" t="str">
        <f>第一面!AF42</f>
        <v/>
      </c>
      <c r="Y56" s="587"/>
      <c r="Z56" s="587"/>
      <c r="AA56" s="587"/>
      <c r="AB56" s="587"/>
      <c r="AC56" s="587"/>
      <c r="AD56" s="587"/>
      <c r="AE56" s="587"/>
      <c r="AF56" s="214"/>
      <c r="AG56" s="214" t="str">
        <f>第一面!AF40</f>
        <v/>
      </c>
      <c r="AH56" s="214"/>
      <c r="AI56" s="212"/>
      <c r="AJ56" s="46"/>
      <c r="AK56" s="46"/>
      <c r="AL56" s="46"/>
      <c r="AM56" s="46"/>
    </row>
    <row r="57" spans="1:39">
      <c r="A57" s="584"/>
      <c r="B57" s="289"/>
      <c r="C57" s="289"/>
      <c r="D57" s="289"/>
      <c r="E57" s="289"/>
      <c r="F57" s="289"/>
      <c r="G57" s="289"/>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9"/>
      <c r="AH57" s="289"/>
      <c r="AI57" s="289"/>
      <c r="AJ57" s="289"/>
      <c r="AK57" s="289"/>
      <c r="AL57" s="289"/>
      <c r="AM57" s="289"/>
    </row>
    <row r="58" spans="1:39">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61"/>
      <c r="AF58" s="62"/>
      <c r="AG58" s="62"/>
      <c r="AH58" s="62"/>
      <c r="AI58" s="62"/>
      <c r="AJ58" s="62"/>
      <c r="AK58" s="62"/>
      <c r="AL58" s="62"/>
    </row>
    <row r="59" spans="1:39">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61"/>
      <c r="AF59" s="62"/>
      <c r="AG59" s="62"/>
      <c r="AH59" s="62"/>
      <c r="AI59" s="62"/>
      <c r="AJ59" s="62"/>
      <c r="AK59" s="62"/>
      <c r="AL59" s="62"/>
    </row>
    <row r="60" spans="1:39">
      <c r="A60" s="586" t="s">
        <v>199</v>
      </c>
      <c r="B60" s="586"/>
      <c r="C60" s="586"/>
      <c r="D60" s="586"/>
      <c r="E60" s="586"/>
      <c r="F60" s="586"/>
      <c r="G60" s="586"/>
      <c r="H60" s="586"/>
      <c r="I60" s="586"/>
      <c r="J60" s="586"/>
      <c r="K60" s="586"/>
      <c r="L60" s="586"/>
      <c r="M60" s="586"/>
      <c r="N60" s="586"/>
      <c r="O60" s="586"/>
      <c r="P60" s="586"/>
      <c r="Q60" s="586"/>
      <c r="R60" s="586"/>
      <c r="S60" s="586"/>
      <c r="T60" s="586"/>
      <c r="U60" s="586"/>
      <c r="V60" s="586"/>
      <c r="W60" s="586"/>
      <c r="X60" s="586"/>
      <c r="Y60" s="586"/>
      <c r="Z60" s="586"/>
      <c r="AA60" s="586"/>
      <c r="AB60" s="586"/>
      <c r="AC60" s="586"/>
      <c r="AD60" s="586"/>
      <c r="AE60" s="586"/>
      <c r="AF60" s="586"/>
      <c r="AG60" s="586"/>
      <c r="AH60" s="586"/>
      <c r="AI60" s="586"/>
      <c r="AJ60" s="586"/>
      <c r="AK60" s="586"/>
      <c r="AL60" s="586"/>
      <c r="AM60" s="586"/>
    </row>
    <row r="61" spans="1:39">
      <c r="A61" s="46" t="s">
        <v>200</v>
      </c>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row>
    <row r="62" spans="1:39">
      <c r="A62" s="55" t="s">
        <v>201</v>
      </c>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row>
    <row r="63" spans="1:39">
      <c r="A63" s="46"/>
      <c r="B63" s="46" t="s">
        <v>202</v>
      </c>
      <c r="C63" s="46"/>
      <c r="D63" s="46"/>
      <c r="E63" s="46"/>
      <c r="F63" s="46"/>
      <c r="G63" s="46"/>
      <c r="H63" s="46"/>
      <c r="I63" s="46" t="s">
        <v>203</v>
      </c>
      <c r="J63" s="46"/>
      <c r="K63" s="578">
        <f>第二面!K5</f>
        <v>0</v>
      </c>
      <c r="L63" s="578"/>
      <c r="M63" s="578"/>
      <c r="N63" s="578"/>
      <c r="O63" s="46" t="s">
        <v>204</v>
      </c>
      <c r="P63" s="46"/>
      <c r="Q63" s="46"/>
      <c r="R63" s="46" t="s">
        <v>205</v>
      </c>
      <c r="S63" s="46"/>
      <c r="T63" s="578">
        <f>第二面!T5</f>
        <v>0</v>
      </c>
      <c r="U63" s="578"/>
      <c r="V63" s="578"/>
      <c r="W63" s="578"/>
      <c r="X63" s="46" t="s">
        <v>204</v>
      </c>
      <c r="Y63" s="46"/>
      <c r="Z63" s="46"/>
      <c r="AA63" s="46"/>
      <c r="AB63" s="46"/>
      <c r="AC63" s="46"/>
      <c r="AD63" s="46"/>
      <c r="AE63" s="46"/>
      <c r="AF63" s="46"/>
      <c r="AG63" s="46"/>
      <c r="AH63" s="46"/>
      <c r="AI63" s="46"/>
      <c r="AJ63" s="46"/>
      <c r="AK63" s="46"/>
      <c r="AL63" s="46"/>
      <c r="AM63" s="46"/>
    </row>
    <row r="64" spans="1:39">
      <c r="A64" s="46"/>
      <c r="B64" s="46" t="s">
        <v>206</v>
      </c>
      <c r="C64" s="46"/>
      <c r="D64" s="46"/>
      <c r="E64" s="46"/>
      <c r="F64" s="46"/>
      <c r="G64" s="46"/>
      <c r="H64" s="46"/>
      <c r="I64" s="579">
        <f>第二面!I6</f>
        <v>0</v>
      </c>
      <c r="J64" s="579"/>
      <c r="K64" s="579"/>
      <c r="L64" s="579"/>
      <c r="M64" s="579"/>
      <c r="N64" s="579"/>
      <c r="O64" s="579"/>
      <c r="P64" s="46" t="s">
        <v>207</v>
      </c>
      <c r="Q64" s="46"/>
      <c r="R64" s="46"/>
      <c r="S64" s="46"/>
      <c r="T64" s="46"/>
      <c r="U64" s="46"/>
      <c r="V64" s="46"/>
      <c r="W64" s="46"/>
      <c r="X64" s="46"/>
      <c r="Y64" s="46"/>
      <c r="Z64" s="46"/>
      <c r="AA64" s="46"/>
      <c r="AB64" s="46"/>
      <c r="AC64" s="46"/>
      <c r="AD64" s="46"/>
      <c r="AE64" s="46"/>
      <c r="AF64" s="46"/>
      <c r="AG64" s="46"/>
      <c r="AH64" s="46"/>
      <c r="AI64" s="46"/>
      <c r="AJ64" s="46"/>
      <c r="AK64" s="46"/>
      <c r="AL64" s="46"/>
      <c r="AM64" s="46"/>
    </row>
    <row r="65" spans="1:39">
      <c r="A65" s="46"/>
      <c r="B65" s="46" t="s">
        <v>208</v>
      </c>
      <c r="C65" s="46"/>
      <c r="D65" s="46"/>
      <c r="E65" s="46"/>
      <c r="F65" s="46"/>
      <c r="G65" s="46"/>
      <c r="H65" s="46"/>
      <c r="I65" s="579">
        <f>第二面!I7</f>
        <v>0</v>
      </c>
      <c r="J65" s="579"/>
      <c r="K65" s="579"/>
      <c r="L65" s="579"/>
      <c r="M65" s="579"/>
      <c r="N65" s="579"/>
      <c r="O65" s="579"/>
      <c r="P65" s="46" t="s">
        <v>207</v>
      </c>
      <c r="Q65" s="46"/>
      <c r="R65" s="46"/>
      <c r="S65" s="46"/>
      <c r="T65" s="46"/>
      <c r="U65" s="46"/>
      <c r="V65" s="46"/>
      <c r="W65" s="46"/>
      <c r="X65" s="46"/>
      <c r="Y65" s="46"/>
      <c r="Z65" s="46"/>
      <c r="AA65" s="46"/>
      <c r="AB65" s="46"/>
      <c r="AC65" s="46"/>
      <c r="AD65" s="46"/>
      <c r="AE65" s="46"/>
      <c r="AF65" s="46"/>
      <c r="AG65" s="46"/>
      <c r="AH65" s="46"/>
      <c r="AI65" s="46"/>
      <c r="AJ65" s="46"/>
      <c r="AK65" s="46"/>
      <c r="AL65" s="46"/>
      <c r="AM65" s="46"/>
    </row>
    <row r="66" spans="1:39">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row>
    <row r="67" spans="1:39">
      <c r="A67" s="65" t="s">
        <v>209</v>
      </c>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row>
    <row r="68" spans="1:39">
      <c r="A68" s="46"/>
      <c r="B68" s="46" t="s">
        <v>210</v>
      </c>
      <c r="C68" s="46"/>
      <c r="D68" s="46"/>
      <c r="E68" s="46"/>
      <c r="F68" s="46"/>
      <c r="G68" s="46"/>
      <c r="H68" s="46"/>
      <c r="I68" s="46"/>
      <c r="J68" s="46"/>
      <c r="K68" s="46"/>
      <c r="L68" s="66"/>
      <c r="M68" s="66"/>
      <c r="N68" s="67"/>
      <c r="O68" s="67"/>
      <c r="P68" s="67"/>
      <c r="Q68" s="67"/>
      <c r="R68" s="67"/>
      <c r="S68" s="67"/>
      <c r="T68" s="577">
        <f>第二面!T10</f>
        <v>0</v>
      </c>
      <c r="U68" s="577"/>
      <c r="V68" s="577"/>
      <c r="W68" s="577"/>
      <c r="X68" s="577"/>
      <c r="Y68" s="577"/>
      <c r="Z68" s="577"/>
      <c r="AA68" s="577"/>
      <c r="AB68" s="577"/>
      <c r="AC68" s="577"/>
      <c r="AD68" s="577"/>
      <c r="AE68" s="46"/>
      <c r="AF68" s="46" t="s">
        <v>1</v>
      </c>
      <c r="AG68" s="581">
        <f>第二面!AG10</f>
        <v>0</v>
      </c>
      <c r="AH68" s="578"/>
      <c r="AI68" s="578"/>
      <c r="AJ68" s="578"/>
      <c r="AK68" s="46" t="s">
        <v>211</v>
      </c>
    </row>
    <row r="69" spans="1:39">
      <c r="A69" s="46"/>
      <c r="B69" s="46" t="s">
        <v>212</v>
      </c>
      <c r="C69" s="46"/>
      <c r="D69" s="46"/>
      <c r="E69" s="46"/>
      <c r="F69" s="46"/>
      <c r="G69" s="46"/>
      <c r="H69" s="46"/>
      <c r="I69" s="46"/>
      <c r="J69" s="46"/>
      <c r="K69" s="46"/>
      <c r="L69" s="46"/>
      <c r="M69" s="46"/>
      <c r="N69" s="68" t="str">
        <f>第二面!N11</f>
        <v>□</v>
      </c>
      <c r="O69" s="46" t="s">
        <v>477</v>
      </c>
      <c r="P69" s="46"/>
      <c r="Q69" s="46"/>
      <c r="R69" s="46"/>
      <c r="S69" s="46"/>
      <c r="T69" s="68" t="str">
        <f>第二面!T11</f>
        <v>□</v>
      </c>
      <c r="U69" s="46" t="s">
        <v>213</v>
      </c>
      <c r="V69" s="46"/>
      <c r="W69" s="46"/>
      <c r="X69" s="46"/>
      <c r="Y69" s="46"/>
      <c r="Z69" s="46"/>
      <c r="AA69" s="46"/>
      <c r="AB69" s="46"/>
      <c r="AC69" s="580">
        <f>第二面!AC11</f>
        <v>0</v>
      </c>
      <c r="AD69" s="580"/>
      <c r="AE69" s="580"/>
      <c r="AF69" s="580"/>
      <c r="AG69" s="580"/>
      <c r="AH69" s="580"/>
      <c r="AI69" s="580"/>
      <c r="AJ69" s="580"/>
      <c r="AK69" s="580"/>
      <c r="AL69" s="580"/>
      <c r="AM69" s="46" t="s">
        <v>214</v>
      </c>
    </row>
    <row r="70" spans="1:39">
      <c r="A70" s="46"/>
      <c r="B70" s="46" t="s">
        <v>215</v>
      </c>
      <c r="C70" s="46"/>
      <c r="D70" s="46"/>
      <c r="E70" s="46"/>
      <c r="F70" s="46"/>
      <c r="G70" s="46"/>
      <c r="H70" s="46"/>
      <c r="I70" s="46"/>
      <c r="J70" s="46"/>
      <c r="K70" s="46"/>
      <c r="L70" s="66"/>
      <c r="M70" s="66"/>
      <c r="N70" s="67"/>
      <c r="O70" s="67"/>
      <c r="P70" s="67"/>
      <c r="Q70" s="67"/>
      <c r="R70" s="67"/>
      <c r="S70" s="67"/>
      <c r="T70" s="582">
        <f>第二面!T12</f>
        <v>0</v>
      </c>
      <c r="U70" s="295"/>
      <c r="V70" s="295"/>
      <c r="W70" s="295"/>
      <c r="X70" s="295"/>
      <c r="Y70" s="295"/>
      <c r="Z70" s="295"/>
      <c r="AA70" s="295"/>
      <c r="AB70" s="295"/>
      <c r="AC70" s="295"/>
      <c r="AD70" s="295"/>
      <c r="AE70" s="46"/>
      <c r="AF70" s="46" t="s">
        <v>1</v>
      </c>
      <c r="AG70" s="581">
        <f>第二面!AG12</f>
        <v>0</v>
      </c>
      <c r="AH70" s="578"/>
      <c r="AI70" s="578"/>
      <c r="AJ70" s="578"/>
      <c r="AK70" s="46" t="s">
        <v>211</v>
      </c>
    </row>
    <row r="71" spans="1:39">
      <c r="A71" s="46"/>
      <c r="B71" s="46" t="s">
        <v>216</v>
      </c>
      <c r="C71" s="46"/>
      <c r="D71" s="46"/>
      <c r="E71" s="46"/>
      <c r="F71" s="46"/>
      <c r="G71" s="46"/>
      <c r="H71" s="46"/>
      <c r="I71" s="46"/>
      <c r="J71" s="46"/>
      <c r="K71" s="46"/>
      <c r="L71" s="46"/>
      <c r="M71" s="46"/>
      <c r="N71" s="68" t="str">
        <f>第二面!N13</f>
        <v>□</v>
      </c>
      <c r="O71" s="46" t="s">
        <v>477</v>
      </c>
      <c r="P71" s="46"/>
      <c r="Q71" s="46"/>
      <c r="R71" s="46"/>
      <c r="S71" s="46"/>
      <c r="T71" s="68" t="str">
        <f>第二面!T13</f>
        <v>□</v>
      </c>
      <c r="U71" s="46" t="s">
        <v>213</v>
      </c>
      <c r="V71" s="46"/>
      <c r="W71" s="46"/>
      <c r="X71" s="46"/>
      <c r="Y71" s="46"/>
      <c r="Z71" s="46"/>
      <c r="AA71" s="46"/>
      <c r="AB71" s="46"/>
      <c r="AC71" s="580">
        <f>第二面!AC13</f>
        <v>0</v>
      </c>
      <c r="AD71" s="580"/>
      <c r="AE71" s="580"/>
      <c r="AF71" s="580"/>
      <c r="AG71" s="580"/>
      <c r="AH71" s="580"/>
      <c r="AI71" s="580"/>
      <c r="AJ71" s="580"/>
      <c r="AK71" s="580"/>
      <c r="AL71" s="580"/>
      <c r="AM71" s="46" t="s">
        <v>214</v>
      </c>
    </row>
    <row r="72" spans="1:39">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row>
    <row r="73" spans="1:39">
      <c r="A73" s="55" t="s">
        <v>217</v>
      </c>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row>
    <row r="74" spans="1:39">
      <c r="A74" s="46"/>
      <c r="B74" s="46" t="s">
        <v>218</v>
      </c>
      <c r="C74" s="46"/>
      <c r="D74" s="46"/>
      <c r="E74" s="46"/>
      <c r="F74" s="46"/>
      <c r="G74" s="46"/>
      <c r="H74" s="46"/>
      <c r="I74" s="46"/>
      <c r="J74" s="46"/>
      <c r="K74" s="46"/>
      <c r="L74" s="46"/>
      <c r="M74" s="46"/>
      <c r="N74" s="46"/>
      <c r="O74" s="46"/>
      <c r="P74" s="46"/>
      <c r="Q74" s="46"/>
      <c r="R74" s="577">
        <f>第二面!R16</f>
        <v>0</v>
      </c>
      <c r="S74" s="577"/>
      <c r="T74" s="577"/>
      <c r="U74" s="577"/>
      <c r="V74" s="577"/>
      <c r="W74" s="577"/>
      <c r="X74" s="577"/>
      <c r="Y74" s="577"/>
      <c r="Z74" s="577"/>
      <c r="AA74" s="577"/>
      <c r="AB74" s="577"/>
      <c r="AC74" s="46"/>
      <c r="AD74" s="46"/>
      <c r="AE74" s="46"/>
      <c r="AF74" s="46"/>
      <c r="AG74" s="46"/>
      <c r="AH74" s="46"/>
      <c r="AI74" s="46"/>
      <c r="AJ74" s="46"/>
      <c r="AK74" s="46"/>
      <c r="AL74" s="46"/>
      <c r="AM74" s="46"/>
    </row>
    <row r="75" spans="1:39">
      <c r="A75" s="46"/>
      <c r="B75" s="46" t="s">
        <v>220</v>
      </c>
      <c r="C75" s="46"/>
      <c r="D75" s="46"/>
      <c r="E75" s="46"/>
      <c r="F75" s="46"/>
      <c r="G75" s="46"/>
      <c r="H75" s="46"/>
      <c r="I75" s="46"/>
      <c r="J75" s="46"/>
      <c r="K75" s="46"/>
      <c r="L75" s="46"/>
      <c r="M75" s="46"/>
      <c r="N75" s="68" t="str">
        <f>第二面!N17</f>
        <v>□</v>
      </c>
      <c r="O75" s="46" t="s">
        <v>221</v>
      </c>
      <c r="P75" s="46"/>
      <c r="Q75" s="47" t="s">
        <v>222</v>
      </c>
      <c r="R75" s="577">
        <f>第二面!R17</f>
        <v>0</v>
      </c>
      <c r="S75" s="577"/>
      <c r="T75" s="577"/>
      <c r="U75" s="577"/>
      <c r="V75" s="577"/>
      <c r="W75" s="577"/>
      <c r="X75" s="577"/>
      <c r="Y75" s="577"/>
      <c r="Z75" s="577"/>
      <c r="AA75" s="577"/>
      <c r="AB75" s="577"/>
      <c r="AC75" s="46"/>
      <c r="AD75" s="46"/>
      <c r="AE75" s="46"/>
      <c r="AF75" s="68" t="str">
        <f>第二面!AF17</f>
        <v>□</v>
      </c>
      <c r="AG75" s="46" t="s">
        <v>223</v>
      </c>
      <c r="AH75" s="46"/>
      <c r="AI75" s="46"/>
      <c r="AJ75" s="46"/>
      <c r="AK75" s="46"/>
      <c r="AL75" s="46"/>
      <c r="AM75" s="46"/>
    </row>
    <row r="76" spans="1:39">
      <c r="A76" s="46"/>
      <c r="B76" s="46" t="s">
        <v>224</v>
      </c>
      <c r="C76" s="46"/>
      <c r="D76" s="46"/>
      <c r="E76" s="46"/>
      <c r="F76" s="46"/>
      <c r="G76" s="46"/>
      <c r="H76" s="46"/>
      <c r="I76" s="46"/>
      <c r="J76" s="46"/>
      <c r="K76" s="46"/>
      <c r="L76" s="46"/>
      <c r="M76" s="46"/>
      <c r="N76" s="69"/>
      <c r="O76" s="46"/>
      <c r="P76" s="46"/>
      <c r="Q76" s="68" t="str">
        <f>第二面!Q18</f>
        <v>□</v>
      </c>
      <c r="R76" s="46" t="s">
        <v>225</v>
      </c>
      <c r="S76" s="46"/>
      <c r="T76" s="46"/>
      <c r="U76" s="68" t="str">
        <f>第二面!U18</f>
        <v>□</v>
      </c>
      <c r="V76" s="46" t="s">
        <v>226</v>
      </c>
      <c r="W76" s="46"/>
      <c r="AB76" s="46"/>
      <c r="AC76" s="46"/>
      <c r="AD76" s="46"/>
      <c r="AE76" s="46"/>
      <c r="AF76" s="46"/>
      <c r="AG76" s="46"/>
      <c r="AH76" s="46"/>
      <c r="AI76" s="46"/>
      <c r="AJ76" s="46"/>
      <c r="AK76" s="46"/>
      <c r="AL76" s="46"/>
      <c r="AM76" s="46"/>
    </row>
    <row r="77" spans="1:39">
      <c r="A77" s="64"/>
      <c r="B77" s="64"/>
      <c r="C77" s="64"/>
      <c r="D77" s="64"/>
      <c r="E77" s="64"/>
      <c r="F77" s="64"/>
      <c r="G77" s="64"/>
      <c r="H77" s="64"/>
      <c r="I77" s="64"/>
      <c r="J77" s="64"/>
      <c r="K77" s="64"/>
      <c r="L77" s="64"/>
      <c r="M77" s="64"/>
      <c r="N77" s="70"/>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row>
    <row r="78" spans="1:39">
      <c r="A78" s="46" t="s">
        <v>227</v>
      </c>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row>
    <row r="79" spans="1:39">
      <c r="A79" s="71" t="s">
        <v>228</v>
      </c>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row>
    <row r="80" spans="1:39">
      <c r="A80" s="46"/>
      <c r="B80" s="46" t="s">
        <v>345</v>
      </c>
      <c r="C80" s="46"/>
      <c r="D80" s="46"/>
      <c r="E80" s="46"/>
      <c r="F80" s="46"/>
      <c r="G80" s="46"/>
      <c r="H80" s="46"/>
      <c r="I80" s="46"/>
      <c r="J80" s="46" t="str">
        <f>第二面!J22</f>
        <v>□</v>
      </c>
      <c r="K80" s="47" t="s">
        <v>222</v>
      </c>
      <c r="L80" s="295" t="str">
        <f>第二面!L22</f>
        <v>　</v>
      </c>
      <c r="M80" s="295"/>
      <c r="N80" s="295"/>
      <c r="O80" s="46" t="s">
        <v>346</v>
      </c>
      <c r="P80" s="46"/>
      <c r="Q80" s="46"/>
      <c r="R80" s="46"/>
      <c r="S80" s="46"/>
      <c r="T80" s="46"/>
      <c r="U80" s="46"/>
      <c r="V80" s="46"/>
      <c r="W80" s="46"/>
      <c r="X80" s="46"/>
      <c r="Y80" s="46" t="s">
        <v>222</v>
      </c>
      <c r="Z80" s="295">
        <f>第二面!X22</f>
        <v>0</v>
      </c>
      <c r="AA80" s="295"/>
      <c r="AB80" s="46" t="s">
        <v>347</v>
      </c>
      <c r="AC80" s="72"/>
      <c r="AD80" s="46"/>
      <c r="AE80" s="46" t="s">
        <v>230</v>
      </c>
      <c r="AF80" s="576">
        <f>第二面!AF22</f>
        <v>0</v>
      </c>
      <c r="AG80" s="329"/>
      <c r="AH80" s="329"/>
      <c r="AI80" s="329"/>
      <c r="AJ80" s="329"/>
      <c r="AK80" s="329"/>
      <c r="AL80" s="47" t="s">
        <v>231</v>
      </c>
      <c r="AM80" s="46"/>
    </row>
    <row r="81" spans="1:39">
      <c r="A81" s="46"/>
      <c r="B81" s="46"/>
      <c r="C81" s="46"/>
      <c r="D81" s="46"/>
      <c r="E81" s="46"/>
      <c r="F81" s="46"/>
      <c r="G81" s="46"/>
      <c r="H81" s="46"/>
      <c r="I81" s="46"/>
      <c r="J81" s="46" t="str">
        <f>第二面!J23</f>
        <v>□</v>
      </c>
      <c r="K81" s="46" t="s">
        <v>232</v>
      </c>
      <c r="L81" s="46"/>
      <c r="M81" s="46"/>
      <c r="N81" s="46"/>
      <c r="O81" s="46"/>
      <c r="P81" s="46"/>
      <c r="Q81" s="46"/>
      <c r="R81" s="46"/>
      <c r="S81" s="46"/>
      <c r="T81" s="46"/>
      <c r="U81" s="46"/>
      <c r="V81" s="46"/>
      <c r="W81" s="46"/>
      <c r="X81" s="46"/>
      <c r="Y81" s="46"/>
      <c r="Z81" s="46"/>
      <c r="AA81" s="46"/>
      <c r="AB81" s="46"/>
      <c r="AC81" s="46"/>
      <c r="AD81" s="46"/>
      <c r="AE81" s="46" t="s">
        <v>230</v>
      </c>
      <c r="AF81" s="576">
        <f>第二面!AF23</f>
        <v>0</v>
      </c>
      <c r="AG81" s="329"/>
      <c r="AH81" s="329"/>
      <c r="AI81" s="329"/>
      <c r="AJ81" s="329"/>
      <c r="AK81" s="329"/>
      <c r="AL81" s="47" t="s">
        <v>231</v>
      </c>
      <c r="AM81" s="46"/>
    </row>
    <row r="82" spans="1:39">
      <c r="A82" s="46"/>
      <c r="B82" s="46" t="s">
        <v>233</v>
      </c>
      <c r="C82" s="46"/>
      <c r="D82" s="46"/>
      <c r="E82" s="46"/>
      <c r="F82" s="46"/>
      <c r="G82" s="46"/>
      <c r="H82" s="46"/>
      <c r="I82" s="46"/>
      <c r="J82" s="46"/>
      <c r="K82" s="570">
        <f>第二面!K24</f>
        <v>0</v>
      </c>
      <c r="L82" s="570"/>
      <c r="M82" s="570"/>
      <c r="N82" s="570"/>
      <c r="O82" s="570"/>
      <c r="P82" s="570"/>
      <c r="Q82" s="570"/>
      <c r="R82" s="570"/>
      <c r="S82" s="570"/>
      <c r="T82" s="570"/>
      <c r="U82" s="570"/>
      <c r="V82" s="570"/>
      <c r="W82" s="570"/>
      <c r="X82" s="570"/>
      <c r="Y82" s="570"/>
      <c r="Z82" s="570"/>
      <c r="AA82" s="570"/>
      <c r="AB82" s="570"/>
      <c r="AC82" s="570"/>
      <c r="AD82" s="570"/>
      <c r="AE82" s="570"/>
      <c r="AF82" s="570"/>
      <c r="AG82" s="570"/>
      <c r="AH82" s="570"/>
      <c r="AI82" s="570"/>
      <c r="AJ82" s="570"/>
      <c r="AK82" s="570"/>
      <c r="AL82" s="570"/>
      <c r="AM82" s="570"/>
    </row>
    <row r="83" spans="1:39">
      <c r="A83" s="46"/>
      <c r="B83" s="46" t="s">
        <v>234</v>
      </c>
      <c r="C83" s="46"/>
      <c r="D83" s="46"/>
      <c r="E83" s="46"/>
      <c r="F83" s="46"/>
      <c r="G83" s="46"/>
      <c r="H83" s="46"/>
      <c r="I83" s="46"/>
      <c r="J83" s="46"/>
      <c r="K83" s="570">
        <f>第二面!K25</f>
        <v>0</v>
      </c>
      <c r="L83" s="570"/>
      <c r="M83" s="570"/>
      <c r="N83" s="570"/>
      <c r="O83" s="570"/>
      <c r="P83" s="570"/>
      <c r="Q83" s="570"/>
      <c r="R83" s="570"/>
      <c r="S83" s="570"/>
      <c r="T83" s="570"/>
      <c r="U83" s="570"/>
      <c r="V83" s="570"/>
      <c r="W83" s="570"/>
      <c r="X83" s="570"/>
      <c r="Y83" s="570"/>
      <c r="Z83" s="570"/>
      <c r="AA83" s="570"/>
      <c r="AB83" s="570"/>
      <c r="AC83" s="570"/>
      <c r="AD83" s="570"/>
      <c r="AE83" s="570"/>
      <c r="AF83" s="570"/>
      <c r="AG83" s="570"/>
      <c r="AH83" s="570"/>
      <c r="AI83" s="570"/>
      <c r="AJ83" s="570"/>
      <c r="AK83" s="570"/>
      <c r="AL83" s="570"/>
      <c r="AM83" s="570"/>
    </row>
    <row r="84" spans="1:39">
      <c r="A84" s="46"/>
      <c r="B84" s="46" t="s">
        <v>235</v>
      </c>
      <c r="C84" s="46"/>
      <c r="D84" s="46"/>
      <c r="E84" s="46"/>
      <c r="F84" s="46"/>
      <c r="G84" s="46"/>
      <c r="H84" s="46"/>
      <c r="I84" s="46"/>
      <c r="J84" s="46"/>
      <c r="K84" s="570">
        <f>第二面!K26</f>
        <v>0</v>
      </c>
      <c r="L84" s="570"/>
      <c r="M84" s="570"/>
      <c r="N84" s="570"/>
      <c r="O84" s="570"/>
      <c r="P84" s="570"/>
      <c r="Q84" s="570"/>
      <c r="R84" s="570"/>
      <c r="S84" s="570"/>
      <c r="T84" s="570"/>
      <c r="U84" s="570"/>
      <c r="V84" s="570"/>
      <c r="W84" s="570"/>
      <c r="X84" s="570"/>
      <c r="Y84" s="570"/>
      <c r="Z84" s="570"/>
      <c r="AA84" s="570"/>
      <c r="AB84" s="570"/>
      <c r="AC84" s="570"/>
      <c r="AD84" s="570"/>
      <c r="AE84" s="570"/>
      <c r="AF84" s="570"/>
      <c r="AG84" s="570"/>
      <c r="AH84" s="570"/>
      <c r="AI84" s="570"/>
      <c r="AJ84" s="570"/>
      <c r="AK84" s="570"/>
      <c r="AL84" s="570"/>
      <c r="AM84" s="570"/>
    </row>
    <row r="85" spans="1:39">
      <c r="A85" s="46"/>
      <c r="B85" s="46"/>
      <c r="C85" s="46"/>
      <c r="D85" s="46"/>
      <c r="E85" s="46"/>
      <c r="F85" s="46"/>
      <c r="G85" s="46"/>
      <c r="H85" s="46"/>
      <c r="I85" s="46"/>
      <c r="J85" s="46"/>
      <c r="K85" s="46"/>
      <c r="L85" s="47" t="s">
        <v>222</v>
      </c>
      <c r="M85" s="295" t="str">
        <f>第二面!M27</f>
        <v>　</v>
      </c>
      <c r="N85" s="295"/>
      <c r="O85" s="295"/>
      <c r="P85" s="46" t="s">
        <v>348</v>
      </c>
      <c r="Q85" s="46"/>
      <c r="R85" s="46"/>
      <c r="S85" s="46"/>
      <c r="T85" s="46"/>
      <c r="U85" s="46"/>
      <c r="V85" s="46"/>
      <c r="W85" s="46"/>
      <c r="X85" s="47" t="s">
        <v>222</v>
      </c>
      <c r="Y85" s="295">
        <f>第二面!Y27</f>
        <v>0</v>
      </c>
      <c r="Z85" s="295"/>
      <c r="AA85" s="295"/>
      <c r="AB85" s="72" t="s">
        <v>349</v>
      </c>
      <c r="AC85" s="46"/>
      <c r="AD85" s="46"/>
      <c r="AE85" s="46"/>
      <c r="AF85" s="46"/>
      <c r="AG85" s="329">
        <f>第二面!AH27</f>
        <v>0</v>
      </c>
      <c r="AH85" s="329"/>
      <c r="AI85" s="329"/>
      <c r="AJ85" s="329"/>
      <c r="AK85" s="329"/>
      <c r="AL85" s="329"/>
      <c r="AM85" s="47" t="s">
        <v>231</v>
      </c>
    </row>
    <row r="86" spans="1:39">
      <c r="A86" s="46"/>
      <c r="B86" s="46" t="s">
        <v>236</v>
      </c>
      <c r="C86" s="46"/>
      <c r="D86" s="46"/>
      <c r="E86" s="46"/>
      <c r="F86" s="46"/>
      <c r="G86" s="46"/>
      <c r="H86" s="46"/>
      <c r="I86" s="46"/>
      <c r="J86" s="46"/>
      <c r="K86" s="570">
        <f>第二面!K28</f>
        <v>0</v>
      </c>
      <c r="L86" s="570"/>
      <c r="M86" s="570"/>
      <c r="N86" s="570"/>
      <c r="O86" s="570"/>
      <c r="P86" s="570"/>
      <c r="Q86" s="570"/>
      <c r="R86" s="570"/>
      <c r="S86" s="570"/>
      <c r="T86" s="570"/>
      <c r="U86" s="570"/>
      <c r="V86" s="570"/>
      <c r="W86" s="570"/>
      <c r="X86" s="570"/>
      <c r="Y86" s="570"/>
      <c r="Z86" s="570"/>
      <c r="AA86" s="570"/>
      <c r="AB86" s="570"/>
      <c r="AC86" s="570"/>
      <c r="AD86" s="570"/>
      <c r="AE86" s="570"/>
      <c r="AF86" s="570"/>
      <c r="AG86" s="570"/>
      <c r="AH86" s="570"/>
      <c r="AI86" s="570"/>
      <c r="AJ86" s="570"/>
      <c r="AK86" s="570"/>
      <c r="AL86" s="570"/>
      <c r="AM86" s="570"/>
    </row>
    <row r="87" spans="1:39">
      <c r="A87" s="46"/>
      <c r="B87" s="46" t="s">
        <v>237</v>
      </c>
      <c r="C87" s="46"/>
      <c r="D87" s="46"/>
      <c r="E87" s="46"/>
      <c r="F87" s="46"/>
      <c r="G87" s="46"/>
      <c r="H87" s="46"/>
      <c r="I87" s="46"/>
      <c r="J87" s="46"/>
      <c r="K87" s="570">
        <f>第二面!K29</f>
        <v>0</v>
      </c>
      <c r="L87" s="570"/>
      <c r="M87" s="570"/>
      <c r="N87" s="570"/>
      <c r="O87" s="570"/>
      <c r="P87" s="570"/>
      <c r="Q87" s="570"/>
      <c r="R87" s="570"/>
      <c r="S87" s="570"/>
      <c r="T87" s="570"/>
      <c r="U87" s="570"/>
      <c r="V87" s="570"/>
      <c r="W87" s="570"/>
      <c r="X87" s="570"/>
      <c r="Y87" s="570"/>
      <c r="Z87" s="570"/>
      <c r="AA87" s="570"/>
      <c r="AB87" s="570"/>
      <c r="AC87" s="570"/>
      <c r="AD87" s="570"/>
      <c r="AE87" s="570"/>
      <c r="AF87" s="570"/>
      <c r="AG87" s="570"/>
      <c r="AH87" s="570"/>
      <c r="AI87" s="570"/>
      <c r="AJ87" s="570"/>
      <c r="AK87" s="570"/>
      <c r="AL87" s="570"/>
      <c r="AM87" s="570"/>
    </row>
    <row r="88" spans="1:39">
      <c r="A88" s="46"/>
      <c r="B88" s="46" t="s">
        <v>238</v>
      </c>
      <c r="C88" s="46"/>
      <c r="D88" s="46"/>
      <c r="E88" s="46"/>
      <c r="F88" s="46"/>
      <c r="G88" s="46"/>
      <c r="H88" s="46"/>
      <c r="I88" s="46"/>
      <c r="J88" s="46"/>
      <c r="K88" s="571">
        <f>第二面!K30</f>
        <v>0</v>
      </c>
      <c r="L88" s="570"/>
      <c r="M88" s="570"/>
      <c r="N88" s="570"/>
      <c r="O88" s="570"/>
      <c r="P88" s="570"/>
      <c r="Q88" s="570"/>
      <c r="R88" s="570"/>
      <c r="S88" s="570"/>
      <c r="T88" s="570"/>
      <c r="U88" s="570"/>
      <c r="V88" s="570"/>
      <c r="W88" s="570"/>
      <c r="X88" s="570"/>
      <c r="Y88" s="570"/>
      <c r="Z88" s="570"/>
      <c r="AA88" s="570"/>
      <c r="AB88" s="570"/>
      <c r="AC88" s="570"/>
      <c r="AD88" s="570"/>
      <c r="AE88" s="570"/>
      <c r="AF88" s="570"/>
      <c r="AG88" s="570"/>
      <c r="AH88" s="570"/>
      <c r="AI88" s="570"/>
      <c r="AJ88" s="570"/>
      <c r="AK88" s="570"/>
      <c r="AL88" s="570"/>
      <c r="AM88" s="570"/>
    </row>
    <row r="89" spans="1:39">
      <c r="A89" s="46" t="s">
        <v>239</v>
      </c>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row>
    <row r="90" spans="1:39">
      <c r="A90" s="46"/>
      <c r="B90" s="46" t="s">
        <v>345</v>
      </c>
      <c r="C90" s="46"/>
      <c r="D90" s="46"/>
      <c r="E90" s="46"/>
      <c r="F90" s="46"/>
      <c r="G90" s="46"/>
      <c r="H90" s="46"/>
      <c r="I90" s="46"/>
      <c r="J90" s="46" t="str">
        <f>第二面!J32</f>
        <v>□</v>
      </c>
      <c r="K90" s="47" t="s">
        <v>222</v>
      </c>
      <c r="L90" s="295">
        <f>第二面!L32</f>
        <v>0</v>
      </c>
      <c r="M90" s="295"/>
      <c r="N90" s="295"/>
      <c r="O90" s="46" t="s">
        <v>346</v>
      </c>
      <c r="P90" s="46"/>
      <c r="Q90" s="46"/>
      <c r="R90" s="46"/>
      <c r="S90" s="46"/>
      <c r="T90" s="46"/>
      <c r="U90" s="46"/>
      <c r="V90" s="46"/>
      <c r="W90" s="46"/>
      <c r="X90" s="46"/>
      <c r="Y90" s="46" t="s">
        <v>222</v>
      </c>
      <c r="Z90" s="295">
        <f>第二面!X32</f>
        <v>0</v>
      </c>
      <c r="AA90" s="295"/>
      <c r="AB90" s="46" t="s">
        <v>347</v>
      </c>
      <c r="AC90" s="72"/>
      <c r="AD90" s="46"/>
      <c r="AE90" s="46" t="s">
        <v>230</v>
      </c>
      <c r="AF90" s="576">
        <f>第二面!AF32</f>
        <v>0</v>
      </c>
      <c r="AG90" s="329"/>
      <c r="AH90" s="329"/>
      <c r="AI90" s="329"/>
      <c r="AJ90" s="329"/>
      <c r="AK90" s="329"/>
      <c r="AL90" s="47" t="s">
        <v>231</v>
      </c>
      <c r="AM90" s="46"/>
    </row>
    <row r="91" spans="1:39">
      <c r="A91" s="46"/>
      <c r="B91" s="46"/>
      <c r="C91" s="46"/>
      <c r="D91" s="46"/>
      <c r="E91" s="46"/>
      <c r="F91" s="46"/>
      <c r="G91" s="46"/>
      <c r="H91" s="46"/>
      <c r="I91" s="46"/>
      <c r="J91" s="46" t="str">
        <f>第二面!J33</f>
        <v>□</v>
      </c>
      <c r="K91" s="46" t="s">
        <v>240</v>
      </c>
      <c r="L91" s="46"/>
      <c r="M91" s="46"/>
      <c r="N91" s="46"/>
      <c r="O91" s="46"/>
      <c r="P91" s="46"/>
      <c r="Q91" s="46"/>
      <c r="R91" s="46"/>
      <c r="S91" s="46"/>
      <c r="T91" s="46"/>
      <c r="U91" s="46"/>
      <c r="V91" s="46"/>
      <c r="W91" s="46"/>
      <c r="X91" s="46"/>
      <c r="Y91" s="46"/>
      <c r="Z91" s="46"/>
      <c r="AA91" s="46"/>
      <c r="AB91" s="46"/>
      <c r="AC91" s="46"/>
      <c r="AD91" s="46"/>
      <c r="AE91" s="46" t="s">
        <v>241</v>
      </c>
      <c r="AF91" s="576">
        <f>第二面!AF33</f>
        <v>0</v>
      </c>
      <c r="AG91" s="329"/>
      <c r="AH91" s="329"/>
      <c r="AI91" s="329"/>
      <c r="AJ91" s="329"/>
      <c r="AK91" s="329"/>
      <c r="AL91" s="49" t="s">
        <v>231</v>
      </c>
      <c r="AM91" s="46"/>
    </row>
    <row r="92" spans="1:39">
      <c r="A92" s="46"/>
      <c r="B92" s="46" t="s">
        <v>233</v>
      </c>
      <c r="C92" s="46"/>
      <c r="D92" s="46"/>
      <c r="E92" s="46"/>
      <c r="F92" s="46"/>
      <c r="G92" s="46"/>
      <c r="H92" s="46"/>
      <c r="I92" s="46"/>
      <c r="J92" s="46"/>
      <c r="K92" s="570">
        <f>第二面!K34</f>
        <v>0</v>
      </c>
      <c r="L92" s="570"/>
      <c r="M92" s="570"/>
      <c r="N92" s="570"/>
      <c r="O92" s="570"/>
      <c r="P92" s="570"/>
      <c r="Q92" s="570"/>
      <c r="R92" s="570"/>
      <c r="S92" s="570"/>
      <c r="T92" s="570"/>
      <c r="U92" s="570"/>
      <c r="V92" s="570"/>
      <c r="W92" s="570"/>
      <c r="X92" s="570"/>
      <c r="Y92" s="570"/>
      <c r="Z92" s="570"/>
      <c r="AA92" s="570"/>
      <c r="AB92" s="570"/>
      <c r="AC92" s="570"/>
      <c r="AD92" s="570"/>
      <c r="AE92" s="570"/>
      <c r="AF92" s="570"/>
      <c r="AG92" s="570"/>
      <c r="AH92" s="570"/>
      <c r="AI92" s="570"/>
      <c r="AJ92" s="570"/>
      <c r="AK92" s="570"/>
      <c r="AL92" s="570"/>
      <c r="AM92" s="570"/>
    </row>
    <row r="93" spans="1:39">
      <c r="A93" s="46"/>
      <c r="B93" s="46" t="s">
        <v>234</v>
      </c>
      <c r="C93" s="46"/>
      <c r="D93" s="46"/>
      <c r="E93" s="46"/>
      <c r="F93" s="46"/>
      <c r="G93" s="46"/>
      <c r="H93" s="46"/>
      <c r="I93" s="46"/>
      <c r="J93" s="46"/>
      <c r="K93" s="570">
        <f>第二面!K35</f>
        <v>0</v>
      </c>
      <c r="L93" s="570"/>
      <c r="M93" s="570"/>
      <c r="N93" s="570"/>
      <c r="O93" s="570"/>
      <c r="P93" s="570"/>
      <c r="Q93" s="570"/>
      <c r="R93" s="570"/>
      <c r="S93" s="570"/>
      <c r="T93" s="570"/>
      <c r="U93" s="570"/>
      <c r="V93" s="570"/>
      <c r="W93" s="570"/>
      <c r="X93" s="570"/>
      <c r="Y93" s="570"/>
      <c r="Z93" s="570"/>
      <c r="AA93" s="570"/>
      <c r="AB93" s="570"/>
      <c r="AC93" s="570"/>
      <c r="AD93" s="570"/>
      <c r="AE93" s="570"/>
      <c r="AF93" s="570"/>
      <c r="AG93" s="570"/>
      <c r="AH93" s="570"/>
      <c r="AI93" s="570"/>
      <c r="AJ93" s="570"/>
      <c r="AK93" s="570"/>
      <c r="AL93" s="570"/>
      <c r="AM93" s="570"/>
    </row>
    <row r="94" spans="1:39">
      <c r="A94" s="46"/>
      <c r="B94" s="46" t="s">
        <v>235</v>
      </c>
      <c r="C94" s="46"/>
      <c r="D94" s="46"/>
      <c r="E94" s="46"/>
      <c r="F94" s="46"/>
      <c r="G94" s="46"/>
      <c r="H94" s="46"/>
      <c r="I94" s="46"/>
      <c r="J94" s="46"/>
      <c r="K94" s="570">
        <f>第二面!K36</f>
        <v>0</v>
      </c>
      <c r="L94" s="570"/>
      <c r="M94" s="570"/>
      <c r="N94" s="570"/>
      <c r="O94" s="570"/>
      <c r="P94" s="570"/>
      <c r="Q94" s="570"/>
      <c r="R94" s="570"/>
      <c r="S94" s="570"/>
      <c r="T94" s="570"/>
      <c r="U94" s="570"/>
      <c r="V94" s="570"/>
      <c r="W94" s="570"/>
      <c r="X94" s="570"/>
      <c r="Y94" s="570"/>
      <c r="Z94" s="570"/>
      <c r="AA94" s="570"/>
      <c r="AB94" s="570"/>
      <c r="AC94" s="570"/>
      <c r="AD94" s="570"/>
      <c r="AE94" s="570"/>
      <c r="AF94" s="570"/>
      <c r="AG94" s="570"/>
      <c r="AH94" s="570"/>
      <c r="AI94" s="570"/>
      <c r="AJ94" s="570"/>
      <c r="AK94" s="570"/>
      <c r="AL94" s="570"/>
      <c r="AM94" s="570"/>
    </row>
    <row r="95" spans="1:39">
      <c r="A95" s="46"/>
      <c r="B95" s="46"/>
      <c r="C95" s="46"/>
      <c r="D95" s="46"/>
      <c r="E95" s="46"/>
      <c r="F95" s="46"/>
      <c r="G95" s="46"/>
      <c r="H95" s="46"/>
      <c r="I95" s="46"/>
      <c r="J95" s="46"/>
      <c r="K95" s="46"/>
      <c r="L95" s="47" t="s">
        <v>222</v>
      </c>
      <c r="M95" s="295">
        <f>第二面!M37</f>
        <v>0</v>
      </c>
      <c r="N95" s="295"/>
      <c r="O95" s="295"/>
      <c r="P95" s="72" t="s">
        <v>348</v>
      </c>
      <c r="Q95" s="46"/>
      <c r="R95" s="46"/>
      <c r="S95" s="46"/>
      <c r="T95" s="46"/>
      <c r="U95" s="46"/>
      <c r="V95" s="46"/>
      <c r="W95" s="46"/>
      <c r="X95" s="47" t="s">
        <v>222</v>
      </c>
      <c r="Y95" s="295">
        <f>第二面!Y37</f>
        <v>0</v>
      </c>
      <c r="Z95" s="295"/>
      <c r="AA95" s="295"/>
      <c r="AB95" s="72" t="s">
        <v>349</v>
      </c>
      <c r="AC95" s="46"/>
      <c r="AD95" s="46"/>
      <c r="AE95" s="46"/>
      <c r="AF95" s="46"/>
      <c r="AG95" s="329">
        <f>第二面!AH37</f>
        <v>0</v>
      </c>
      <c r="AH95" s="329"/>
      <c r="AI95" s="329"/>
      <c r="AJ95" s="329"/>
      <c r="AK95" s="329"/>
      <c r="AL95" s="329"/>
      <c r="AM95" s="47" t="s">
        <v>231</v>
      </c>
    </row>
    <row r="96" spans="1:39">
      <c r="A96" s="46"/>
      <c r="B96" s="46" t="s">
        <v>236</v>
      </c>
      <c r="C96" s="46"/>
      <c r="D96" s="46"/>
      <c r="E96" s="46"/>
      <c r="F96" s="46"/>
      <c r="G96" s="46"/>
      <c r="H96" s="46"/>
      <c r="I96" s="46"/>
      <c r="J96" s="46"/>
      <c r="K96" s="570">
        <f>第二面!K38</f>
        <v>0</v>
      </c>
      <c r="L96" s="570"/>
      <c r="M96" s="570"/>
      <c r="N96" s="570"/>
      <c r="O96" s="570"/>
      <c r="P96" s="570"/>
      <c r="Q96" s="570"/>
      <c r="R96" s="570"/>
      <c r="S96" s="570"/>
      <c r="T96" s="570"/>
      <c r="U96" s="570"/>
      <c r="V96" s="570"/>
      <c r="W96" s="570"/>
      <c r="X96" s="570"/>
      <c r="Y96" s="570"/>
      <c r="Z96" s="570"/>
      <c r="AA96" s="570"/>
      <c r="AB96" s="570"/>
      <c r="AC96" s="570"/>
      <c r="AD96" s="570"/>
      <c r="AE96" s="570"/>
      <c r="AF96" s="570"/>
      <c r="AG96" s="570"/>
      <c r="AH96" s="570"/>
      <c r="AI96" s="570"/>
      <c r="AJ96" s="570"/>
      <c r="AK96" s="570"/>
      <c r="AL96" s="570"/>
      <c r="AM96" s="570"/>
    </row>
    <row r="97" spans="1:39">
      <c r="A97" s="46"/>
      <c r="B97" s="46" t="s">
        <v>237</v>
      </c>
      <c r="C97" s="46"/>
      <c r="D97" s="46"/>
      <c r="E97" s="46"/>
      <c r="F97" s="46"/>
      <c r="G97" s="46"/>
      <c r="H97" s="46"/>
      <c r="I97" s="46"/>
      <c r="J97" s="46"/>
      <c r="K97" s="570">
        <f>第二面!K39</f>
        <v>0</v>
      </c>
      <c r="L97" s="570"/>
      <c r="M97" s="570"/>
      <c r="N97" s="570"/>
      <c r="O97" s="570"/>
      <c r="P97" s="570"/>
      <c r="Q97" s="570"/>
      <c r="R97" s="570"/>
      <c r="S97" s="570"/>
      <c r="T97" s="570"/>
      <c r="U97" s="570"/>
      <c r="V97" s="570"/>
      <c r="W97" s="570"/>
      <c r="X97" s="570"/>
      <c r="Y97" s="570"/>
      <c r="Z97" s="570"/>
      <c r="AA97" s="570"/>
      <c r="AB97" s="570"/>
      <c r="AC97" s="570"/>
      <c r="AD97" s="570"/>
      <c r="AE97" s="570"/>
      <c r="AF97" s="570"/>
      <c r="AG97" s="570"/>
      <c r="AH97" s="570"/>
      <c r="AI97" s="570"/>
      <c r="AJ97" s="570"/>
      <c r="AK97" s="570"/>
      <c r="AL97" s="570"/>
      <c r="AM97" s="570"/>
    </row>
    <row r="98" spans="1:39">
      <c r="A98" s="46"/>
      <c r="B98" s="46" t="s">
        <v>238</v>
      </c>
      <c r="C98" s="46"/>
      <c r="D98" s="46"/>
      <c r="E98" s="46"/>
      <c r="F98" s="46"/>
      <c r="G98" s="46"/>
      <c r="H98" s="46"/>
      <c r="I98" s="46"/>
      <c r="J98" s="46"/>
      <c r="K98" s="571">
        <f>第二面!K40</f>
        <v>0</v>
      </c>
      <c r="L98" s="570"/>
      <c r="M98" s="570"/>
      <c r="N98" s="570"/>
      <c r="O98" s="570"/>
      <c r="P98" s="570"/>
      <c r="Q98" s="570"/>
      <c r="R98" s="570"/>
      <c r="S98" s="570"/>
      <c r="T98" s="570"/>
      <c r="U98" s="570"/>
      <c r="V98" s="570"/>
      <c r="W98" s="570"/>
      <c r="X98" s="570"/>
      <c r="Y98" s="570"/>
      <c r="Z98" s="570"/>
      <c r="AA98" s="570"/>
      <c r="AB98" s="570"/>
      <c r="AC98" s="570"/>
      <c r="AD98" s="570"/>
      <c r="AE98" s="570"/>
      <c r="AF98" s="570"/>
      <c r="AG98" s="570"/>
      <c r="AH98" s="570"/>
      <c r="AI98" s="570"/>
      <c r="AJ98" s="570"/>
      <c r="AK98" s="570"/>
      <c r="AL98" s="570"/>
      <c r="AM98" s="570"/>
    </row>
    <row r="99" spans="1:39">
      <c r="A99" s="46"/>
      <c r="B99" s="46"/>
      <c r="C99" s="46"/>
      <c r="D99" s="46"/>
      <c r="E99" s="46"/>
      <c r="F99" s="46"/>
      <c r="G99" s="46"/>
      <c r="H99" s="46"/>
      <c r="I99" s="46"/>
      <c r="J99" s="46"/>
      <c r="K99" s="46"/>
      <c r="L99" s="46"/>
      <c r="M99" s="46"/>
      <c r="N99" s="46"/>
      <c r="O99" s="46"/>
      <c r="P99" s="46"/>
      <c r="Q99" s="46"/>
      <c r="R99" s="46"/>
      <c r="AG99" s="46"/>
      <c r="AH99" s="46"/>
      <c r="AI99" s="46"/>
      <c r="AJ99" s="46"/>
      <c r="AK99" s="46"/>
      <c r="AL99" s="46"/>
      <c r="AM99" s="46"/>
    </row>
    <row r="100" spans="1:39">
      <c r="A100" s="55" t="s">
        <v>242</v>
      </c>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row>
    <row r="101" spans="1:39">
      <c r="A101" s="46"/>
      <c r="B101" s="46" t="s">
        <v>243</v>
      </c>
      <c r="C101" s="66"/>
      <c r="D101" s="66"/>
      <c r="E101" s="66"/>
      <c r="F101" s="66"/>
      <c r="G101" s="66"/>
      <c r="H101" s="66"/>
      <c r="I101" s="66"/>
      <c r="J101" s="66"/>
      <c r="K101" s="66"/>
      <c r="L101" s="66"/>
      <c r="M101" s="66"/>
      <c r="N101" s="73" t="str">
        <f>第二面!O43</f>
        <v>□</v>
      </c>
      <c r="O101" s="46" t="s">
        <v>350</v>
      </c>
      <c r="P101" s="66"/>
      <c r="Q101" s="66"/>
      <c r="R101" s="66"/>
      <c r="S101" s="66"/>
      <c r="T101" s="66"/>
      <c r="U101" s="66"/>
      <c r="V101" s="66"/>
      <c r="W101" s="66"/>
      <c r="X101" s="572">
        <f>第二面!Y43</f>
        <v>0</v>
      </c>
      <c r="Y101" s="572"/>
      <c r="Z101" s="46" t="s">
        <v>351</v>
      </c>
      <c r="AA101" s="46"/>
      <c r="AB101" s="73" t="str">
        <f>第二面!AC43</f>
        <v>□</v>
      </c>
      <c r="AC101" s="46" t="s">
        <v>244</v>
      </c>
      <c r="AD101" s="46"/>
      <c r="AE101" s="46"/>
      <c r="AF101" s="46"/>
      <c r="AG101" s="46"/>
      <c r="AH101" s="46"/>
      <c r="AI101" s="47"/>
      <c r="AJ101" s="46"/>
      <c r="AK101" s="46"/>
      <c r="AL101" s="66"/>
      <c r="AM101" s="66"/>
    </row>
    <row r="102" spans="1:39">
      <c r="A102" s="46"/>
      <c r="B102" s="46"/>
      <c r="C102" s="66"/>
      <c r="D102" s="66"/>
      <c r="E102" s="66"/>
      <c r="F102" s="66"/>
      <c r="G102" s="66"/>
      <c r="H102" s="66"/>
      <c r="I102" s="66"/>
      <c r="J102" s="66"/>
      <c r="K102" s="66"/>
      <c r="L102" s="66"/>
      <c r="M102" s="66"/>
      <c r="N102" s="66"/>
      <c r="O102" s="66"/>
      <c r="P102" s="66"/>
      <c r="Q102" s="46"/>
      <c r="R102" s="66"/>
      <c r="S102" s="66"/>
      <c r="T102" s="66"/>
      <c r="U102" s="66"/>
      <c r="V102" s="66"/>
      <c r="W102" s="66"/>
      <c r="X102" s="66"/>
      <c r="Y102" s="66"/>
      <c r="Z102" s="66"/>
      <c r="AA102" s="66"/>
      <c r="AB102" s="66"/>
      <c r="AC102" s="66"/>
      <c r="AD102" s="66"/>
      <c r="AE102" s="66"/>
      <c r="AF102" s="66"/>
      <c r="AG102" s="66"/>
      <c r="AH102" s="66"/>
      <c r="AI102" s="66"/>
      <c r="AJ102" s="66"/>
      <c r="AK102" s="66"/>
      <c r="AL102" s="66"/>
      <c r="AM102" s="66"/>
    </row>
    <row r="103" spans="1:39">
      <c r="A103" s="46"/>
      <c r="B103" s="66"/>
      <c r="C103" s="66"/>
      <c r="D103" s="66"/>
      <c r="E103" s="53"/>
      <c r="F103" s="53"/>
      <c r="G103" s="53"/>
      <c r="H103" s="53"/>
      <c r="I103" s="53"/>
      <c r="J103" s="53"/>
      <c r="K103" s="53"/>
      <c r="L103" s="53"/>
      <c r="M103" s="66"/>
      <c r="N103" s="73" t="str">
        <f>第二面!O45</f>
        <v>□</v>
      </c>
      <c r="O103" s="46" t="s">
        <v>352</v>
      </c>
      <c r="P103" s="66"/>
      <c r="Q103" s="66"/>
      <c r="R103" s="66"/>
      <c r="S103" s="66"/>
      <c r="T103" s="66"/>
      <c r="U103" s="66"/>
      <c r="V103" s="66"/>
      <c r="W103" s="573">
        <f>第二面!Y45</f>
        <v>0</v>
      </c>
      <c r="X103" s="573"/>
      <c r="Y103" s="46" t="s">
        <v>351</v>
      </c>
      <c r="Z103" s="46"/>
      <c r="AA103" s="46"/>
      <c r="AB103" s="73" t="str">
        <f>第二面!AC45</f>
        <v>□</v>
      </c>
      <c r="AC103" s="46" t="s">
        <v>353</v>
      </c>
      <c r="AD103" s="66"/>
      <c r="AE103" s="66"/>
      <c r="AF103" s="572">
        <f>第二面!AG45</f>
        <v>0</v>
      </c>
      <c r="AG103" s="572"/>
      <c r="AH103" s="572"/>
      <c r="AI103" s="572"/>
      <c r="AJ103" s="572"/>
      <c r="AK103" s="572"/>
      <c r="AL103" s="572"/>
      <c r="AM103" s="66" t="s">
        <v>214</v>
      </c>
    </row>
    <row r="104" spans="1:39">
      <c r="A104" s="46"/>
      <c r="B104" s="66"/>
      <c r="C104" s="66"/>
      <c r="D104" s="66"/>
      <c r="E104" s="66"/>
      <c r="F104" s="66"/>
      <c r="G104" s="66"/>
      <c r="H104" s="66"/>
      <c r="I104" s="66"/>
      <c r="J104" s="66"/>
      <c r="K104" s="66"/>
      <c r="L104" s="66"/>
      <c r="M104" s="66"/>
      <c r="N104" s="66"/>
      <c r="O104" s="66"/>
      <c r="P104" s="66"/>
      <c r="Q104" s="46"/>
      <c r="R104" s="66"/>
      <c r="S104" s="66"/>
      <c r="T104" s="66"/>
      <c r="U104" s="66"/>
      <c r="V104" s="66"/>
      <c r="W104" s="66"/>
      <c r="X104" s="66"/>
      <c r="Y104" s="66"/>
      <c r="Z104" s="66"/>
      <c r="AA104" s="66"/>
      <c r="AB104" s="66"/>
      <c r="AC104" s="66"/>
      <c r="AD104" s="66"/>
      <c r="AE104" s="66"/>
      <c r="AF104" s="66"/>
      <c r="AG104" s="66"/>
      <c r="AH104" s="66"/>
      <c r="AI104" s="66"/>
      <c r="AJ104" s="66"/>
      <c r="AK104" s="66"/>
      <c r="AL104" s="66"/>
      <c r="AM104" s="66"/>
    </row>
    <row r="105" spans="1:39">
      <c r="A105" s="46"/>
      <c r="B105" s="46" t="s">
        <v>247</v>
      </c>
      <c r="C105" s="66"/>
      <c r="D105" s="66"/>
      <c r="E105" s="66"/>
      <c r="F105" s="66"/>
      <c r="G105" s="66"/>
      <c r="H105" s="66"/>
      <c r="I105" s="66"/>
      <c r="J105" s="73" t="str">
        <f>第二面!J47</f>
        <v>□</v>
      </c>
      <c r="K105" s="46" t="s">
        <v>248</v>
      </c>
      <c r="L105" s="66"/>
      <c r="M105" s="66"/>
      <c r="N105" s="66" t="s">
        <v>222</v>
      </c>
      <c r="O105" s="573">
        <f>第二面!O47</f>
        <v>0</v>
      </c>
      <c r="P105" s="573"/>
      <c r="Q105" s="573"/>
      <c r="R105" s="66" t="s">
        <v>249</v>
      </c>
      <c r="S105" s="66" t="s">
        <v>246</v>
      </c>
      <c r="T105" s="66"/>
      <c r="U105" s="66"/>
      <c r="V105" s="53"/>
      <c r="W105" s="53"/>
      <c r="X105" s="53"/>
      <c r="Y105" s="53"/>
      <c r="Z105" s="73" t="str">
        <f>第二面!Z47</f>
        <v>□</v>
      </c>
      <c r="AA105" s="46" t="s">
        <v>39</v>
      </c>
      <c r="AB105" s="66"/>
      <c r="AC105" s="66"/>
      <c r="AD105" s="66"/>
      <c r="AE105" s="66"/>
      <c r="AF105" s="66"/>
      <c r="AG105" s="66" t="s">
        <v>222</v>
      </c>
      <c r="AH105" s="573">
        <f>第二面!AH47</f>
        <v>0</v>
      </c>
      <c r="AI105" s="573"/>
      <c r="AJ105" s="573"/>
      <c r="AK105" s="66" t="s">
        <v>249</v>
      </c>
      <c r="AL105" s="66" t="s">
        <v>246</v>
      </c>
      <c r="AM105" s="66"/>
    </row>
    <row r="106" spans="1:39">
      <c r="A106" s="46"/>
      <c r="B106" s="46"/>
      <c r="C106" s="66"/>
      <c r="D106" s="66"/>
      <c r="E106" s="66"/>
      <c r="F106" s="66"/>
      <c r="G106" s="66"/>
      <c r="H106" s="66"/>
      <c r="I106" s="66"/>
      <c r="J106" s="66"/>
      <c r="K106" s="66"/>
      <c r="L106" s="66"/>
      <c r="M106" s="66"/>
      <c r="N106" s="66"/>
      <c r="O106" s="66"/>
      <c r="P106" s="66"/>
      <c r="Q106" s="46"/>
      <c r="R106" s="66"/>
      <c r="S106" s="66"/>
      <c r="T106" s="66"/>
      <c r="U106" s="66"/>
      <c r="V106" s="66"/>
      <c r="W106" s="66"/>
      <c r="X106" s="66"/>
      <c r="Y106" s="66"/>
      <c r="Z106" s="66"/>
      <c r="AA106" s="66"/>
      <c r="AB106" s="66"/>
      <c r="AC106" s="66"/>
      <c r="AD106" s="66"/>
      <c r="AE106" s="66"/>
      <c r="AF106" s="66"/>
      <c r="AG106" s="66"/>
      <c r="AH106" s="66"/>
      <c r="AI106" s="66"/>
      <c r="AJ106" s="66"/>
      <c r="AK106" s="66"/>
      <c r="AL106" s="66"/>
      <c r="AM106" s="66"/>
    </row>
    <row r="107" spans="1:39">
      <c r="A107" s="46"/>
      <c r="B107" s="46"/>
      <c r="C107" s="66"/>
      <c r="D107" s="66"/>
      <c r="E107" s="66"/>
      <c r="F107" s="66"/>
      <c r="G107" s="66"/>
      <c r="H107" s="66"/>
      <c r="I107" s="66"/>
      <c r="J107" s="73" t="str">
        <f>第二面!J49</f>
        <v>□</v>
      </c>
      <c r="K107" s="46" t="s">
        <v>38</v>
      </c>
      <c r="L107" s="66"/>
      <c r="M107" s="66"/>
      <c r="N107" s="66"/>
      <c r="O107" s="66"/>
      <c r="P107" s="66"/>
      <c r="Q107" s="46"/>
      <c r="R107" s="66"/>
      <c r="S107" s="66" t="s">
        <v>222</v>
      </c>
      <c r="T107" s="573">
        <f>第二面!T49</f>
        <v>0</v>
      </c>
      <c r="U107" s="573"/>
      <c r="V107" s="573"/>
      <c r="W107" s="66" t="s">
        <v>354</v>
      </c>
      <c r="X107" s="66" t="s">
        <v>246</v>
      </c>
      <c r="Y107" s="66"/>
      <c r="Z107" s="73" t="str">
        <f>第二面!Z49</f>
        <v>□</v>
      </c>
      <c r="AA107" s="46" t="s">
        <v>250</v>
      </c>
      <c r="AB107" s="66"/>
      <c r="AC107" s="66"/>
      <c r="AD107" s="66"/>
      <c r="AE107" s="66"/>
      <c r="AF107" s="53"/>
      <c r="AG107" s="66" t="s">
        <v>222</v>
      </c>
      <c r="AH107" s="573">
        <f>第二面!AH49</f>
        <v>0</v>
      </c>
      <c r="AI107" s="573"/>
      <c r="AJ107" s="573"/>
      <c r="AK107" s="66" t="s">
        <v>251</v>
      </c>
      <c r="AL107" s="66" t="s">
        <v>246</v>
      </c>
      <c r="AM107" s="66"/>
    </row>
    <row r="108" spans="1:39">
      <c r="A108" s="46"/>
      <c r="B108" s="46"/>
      <c r="C108" s="66"/>
      <c r="D108" s="66"/>
      <c r="E108" s="66"/>
      <c r="F108" s="66"/>
      <c r="G108" s="66"/>
      <c r="H108" s="66"/>
      <c r="I108" s="66"/>
      <c r="J108" s="66"/>
      <c r="K108" s="66"/>
      <c r="L108" s="66"/>
      <c r="M108" s="66"/>
      <c r="N108" s="66"/>
      <c r="O108" s="66"/>
      <c r="P108" s="66"/>
      <c r="Q108" s="46"/>
      <c r="R108" s="66"/>
      <c r="S108" s="66"/>
      <c r="T108" s="66"/>
      <c r="U108" s="66"/>
      <c r="V108" s="66"/>
      <c r="W108" s="66"/>
      <c r="X108" s="66"/>
      <c r="Y108" s="66"/>
      <c r="Z108" s="66"/>
      <c r="AA108" s="66"/>
      <c r="AB108" s="66"/>
      <c r="AC108" s="66"/>
      <c r="AD108" s="66"/>
      <c r="AE108" s="66"/>
      <c r="AF108" s="66"/>
      <c r="AG108" s="66"/>
      <c r="AH108" s="66"/>
      <c r="AI108" s="66"/>
      <c r="AJ108" s="66"/>
      <c r="AK108" s="66"/>
      <c r="AL108" s="66"/>
      <c r="AM108" s="66"/>
    </row>
    <row r="109" spans="1:39">
      <c r="A109" s="46"/>
      <c r="B109" s="46"/>
      <c r="C109" s="66"/>
      <c r="D109" s="66"/>
      <c r="E109" s="66"/>
      <c r="F109" s="66"/>
      <c r="G109" s="66"/>
      <c r="H109" s="66"/>
      <c r="I109" s="66"/>
      <c r="J109" s="73" t="str">
        <f>第二面!J51</f>
        <v>□</v>
      </c>
      <c r="K109" s="46" t="s">
        <v>252</v>
      </c>
      <c r="L109" s="66"/>
      <c r="M109" s="66"/>
      <c r="N109" s="66" t="s">
        <v>222</v>
      </c>
      <c r="O109" s="573">
        <f>第二面!O51</f>
        <v>0</v>
      </c>
      <c r="P109" s="573"/>
      <c r="Q109" s="573"/>
      <c r="R109" s="573"/>
      <c r="S109" s="573"/>
      <c r="T109" s="573"/>
      <c r="U109" s="66" t="s">
        <v>251</v>
      </c>
      <c r="V109" s="66" t="s">
        <v>246</v>
      </c>
      <c r="W109" s="66"/>
      <c r="X109" s="66"/>
      <c r="Y109" s="66"/>
      <c r="Z109" s="66"/>
      <c r="AA109" s="66"/>
      <c r="AB109" s="66"/>
      <c r="AC109" s="66"/>
      <c r="AD109" s="66"/>
      <c r="AE109" s="66"/>
      <c r="AF109" s="66"/>
      <c r="AG109" s="66"/>
      <c r="AH109" s="66"/>
      <c r="AI109" s="66"/>
      <c r="AJ109" s="66"/>
      <c r="AK109" s="66"/>
      <c r="AL109" s="66"/>
      <c r="AM109" s="66"/>
    </row>
    <row r="110" spans="1:39">
      <c r="A110" s="64"/>
      <c r="B110" s="74"/>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4"/>
      <c r="AL110" s="74"/>
      <c r="AM110" s="74"/>
    </row>
    <row r="111" spans="1:39">
      <c r="A111" s="46" t="s">
        <v>355</v>
      </c>
      <c r="B111" s="46"/>
      <c r="C111" s="46"/>
      <c r="D111" s="46"/>
      <c r="E111" s="46"/>
      <c r="F111" s="46"/>
      <c r="G111" s="46"/>
      <c r="H111" s="46"/>
      <c r="I111" s="46"/>
      <c r="J111" s="75"/>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row>
    <row r="112" spans="1:39">
      <c r="A112" s="46"/>
      <c r="B112" s="574" t="str">
        <f>IF(第二面!B68="","",第二面!B68)</f>
        <v/>
      </c>
      <c r="C112" s="574"/>
      <c r="D112" s="574"/>
      <c r="E112" s="574"/>
      <c r="F112" s="574"/>
      <c r="G112" s="574"/>
      <c r="H112" s="574"/>
      <c r="I112" s="574"/>
      <c r="J112" s="574"/>
      <c r="K112" s="574"/>
      <c r="L112" s="574"/>
      <c r="M112" s="574"/>
      <c r="N112" s="574"/>
      <c r="O112" s="574"/>
      <c r="P112" s="574"/>
      <c r="Q112" s="574"/>
      <c r="R112" s="574"/>
      <c r="S112" s="574"/>
      <c r="T112" s="574"/>
      <c r="U112" s="574"/>
      <c r="V112" s="574"/>
      <c r="W112" s="574"/>
      <c r="X112" s="574"/>
      <c r="Y112" s="574"/>
      <c r="Z112" s="574"/>
      <c r="AA112" s="574"/>
      <c r="AB112" s="574"/>
      <c r="AC112" s="574"/>
      <c r="AD112" s="574"/>
      <c r="AE112" s="574"/>
      <c r="AF112" s="574"/>
      <c r="AG112" s="574"/>
      <c r="AH112" s="574"/>
      <c r="AI112" s="574"/>
      <c r="AJ112" s="574"/>
      <c r="AK112" s="574"/>
      <c r="AL112" s="574"/>
      <c r="AM112" s="574"/>
    </row>
    <row r="113" spans="1:39">
      <c r="A113" s="46"/>
      <c r="B113" s="574"/>
      <c r="C113" s="574"/>
      <c r="D113" s="574"/>
      <c r="E113" s="574"/>
      <c r="F113" s="574"/>
      <c r="G113" s="574"/>
      <c r="H113" s="574"/>
      <c r="I113" s="574"/>
      <c r="J113" s="574"/>
      <c r="K113" s="574"/>
      <c r="L113" s="574"/>
      <c r="M113" s="574"/>
      <c r="N113" s="574"/>
      <c r="O113" s="574"/>
      <c r="P113" s="574"/>
      <c r="Q113" s="574"/>
      <c r="R113" s="574"/>
      <c r="S113" s="574"/>
      <c r="T113" s="574"/>
      <c r="U113" s="574"/>
      <c r="V113" s="574"/>
      <c r="W113" s="574"/>
      <c r="X113" s="574"/>
      <c r="Y113" s="574"/>
      <c r="Z113" s="574"/>
      <c r="AA113" s="574"/>
      <c r="AB113" s="574"/>
      <c r="AC113" s="574"/>
      <c r="AD113" s="574"/>
      <c r="AE113" s="574"/>
      <c r="AF113" s="574"/>
      <c r="AG113" s="574"/>
      <c r="AH113" s="574"/>
      <c r="AI113" s="574"/>
      <c r="AJ113" s="574"/>
      <c r="AK113" s="574"/>
      <c r="AL113" s="574"/>
      <c r="AM113" s="574"/>
    </row>
    <row r="114" spans="1:39">
      <c r="A114" s="46"/>
      <c r="B114" s="574"/>
      <c r="C114" s="574"/>
      <c r="D114" s="574"/>
      <c r="E114" s="574"/>
      <c r="F114" s="574"/>
      <c r="G114" s="574"/>
      <c r="H114" s="574"/>
      <c r="I114" s="574"/>
      <c r="J114" s="574"/>
      <c r="K114" s="574"/>
      <c r="L114" s="574"/>
      <c r="M114" s="574"/>
      <c r="N114" s="574"/>
      <c r="O114" s="574"/>
      <c r="P114" s="574"/>
      <c r="Q114" s="574"/>
      <c r="R114" s="574"/>
      <c r="S114" s="574"/>
      <c r="T114" s="574"/>
      <c r="U114" s="574"/>
      <c r="V114" s="574"/>
      <c r="W114" s="574"/>
      <c r="X114" s="574"/>
      <c r="Y114" s="574"/>
      <c r="Z114" s="574"/>
      <c r="AA114" s="574"/>
      <c r="AB114" s="574"/>
      <c r="AC114" s="574"/>
      <c r="AD114" s="574"/>
      <c r="AE114" s="574"/>
      <c r="AF114" s="574"/>
      <c r="AG114" s="574"/>
      <c r="AH114" s="574"/>
      <c r="AI114" s="574"/>
      <c r="AJ114" s="574"/>
      <c r="AK114" s="574"/>
      <c r="AL114" s="574"/>
      <c r="AM114" s="574"/>
    </row>
    <row r="115" spans="1:39">
      <c r="A115" s="46"/>
      <c r="B115" s="575"/>
      <c r="C115" s="575"/>
      <c r="D115" s="575"/>
      <c r="E115" s="575"/>
      <c r="F115" s="575"/>
      <c r="G115" s="575"/>
      <c r="H115" s="575"/>
      <c r="I115" s="575"/>
      <c r="J115" s="575"/>
      <c r="K115" s="575"/>
      <c r="L115" s="575"/>
      <c r="M115" s="575"/>
      <c r="N115" s="575"/>
      <c r="O115" s="575"/>
      <c r="P115" s="575"/>
      <c r="Q115" s="575"/>
      <c r="R115" s="575"/>
      <c r="S115" s="575"/>
      <c r="T115" s="575"/>
      <c r="U115" s="575"/>
      <c r="V115" s="575"/>
      <c r="W115" s="575"/>
      <c r="X115" s="575"/>
      <c r="Y115" s="575"/>
      <c r="Z115" s="575"/>
      <c r="AA115" s="575"/>
      <c r="AB115" s="575"/>
      <c r="AC115" s="575"/>
      <c r="AD115" s="575"/>
      <c r="AE115" s="575"/>
      <c r="AF115" s="575"/>
      <c r="AG115" s="575"/>
      <c r="AH115" s="575"/>
      <c r="AI115" s="575"/>
      <c r="AJ115" s="575"/>
      <c r="AK115" s="575"/>
      <c r="AL115" s="575"/>
      <c r="AM115" s="575"/>
    </row>
    <row r="116" spans="1:39">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row>
    <row r="117" spans="1:39">
      <c r="A117" s="46" t="s">
        <v>160</v>
      </c>
      <c r="B117" s="46"/>
      <c r="C117" s="46"/>
      <c r="D117" s="46"/>
      <c r="E117" s="46"/>
      <c r="F117" s="46"/>
      <c r="G117" s="46"/>
      <c r="H117" s="46"/>
      <c r="I117" s="46"/>
      <c r="J117" s="75"/>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46"/>
    </row>
    <row r="118" spans="1:39">
      <c r="A118" s="570" t="s">
        <v>356</v>
      </c>
      <c r="B118" s="570"/>
      <c r="C118" s="570"/>
      <c r="D118" s="570"/>
      <c r="E118" s="570"/>
      <c r="F118" s="570"/>
      <c r="G118" s="570"/>
      <c r="H118" s="570"/>
      <c r="I118" s="570"/>
      <c r="J118" s="570"/>
      <c r="K118" s="570"/>
      <c r="L118" s="570"/>
      <c r="M118" s="570"/>
      <c r="N118" s="570"/>
      <c r="O118" s="570"/>
      <c r="P118" s="570"/>
      <c r="Q118" s="570"/>
      <c r="R118" s="570"/>
      <c r="S118" s="570"/>
      <c r="T118" s="570"/>
      <c r="U118" s="570"/>
      <c r="V118" s="570"/>
      <c r="W118" s="570"/>
      <c r="X118" s="570"/>
      <c r="Y118" s="570"/>
      <c r="Z118" s="570"/>
      <c r="AA118" s="570"/>
      <c r="AB118" s="570"/>
      <c r="AC118" s="570"/>
      <c r="AD118" s="570"/>
      <c r="AE118" s="570"/>
      <c r="AF118" s="570"/>
      <c r="AG118" s="570"/>
      <c r="AH118" s="570"/>
      <c r="AI118" s="570"/>
      <c r="AJ118" s="570"/>
      <c r="AK118" s="570"/>
      <c r="AL118" s="570"/>
      <c r="AM118" s="570"/>
    </row>
    <row r="119" spans="1:39">
      <c r="A119" s="570" t="s">
        <v>357</v>
      </c>
      <c r="B119" s="570"/>
      <c r="C119" s="570"/>
      <c r="D119" s="570"/>
      <c r="E119" s="570"/>
      <c r="F119" s="570"/>
      <c r="G119" s="570"/>
      <c r="H119" s="570"/>
      <c r="I119" s="570"/>
      <c r="J119" s="570"/>
      <c r="K119" s="570"/>
      <c r="L119" s="570"/>
      <c r="M119" s="570"/>
      <c r="N119" s="570"/>
      <c r="O119" s="570"/>
      <c r="P119" s="570"/>
      <c r="Q119" s="570"/>
      <c r="R119" s="570"/>
      <c r="S119" s="570"/>
      <c r="T119" s="570"/>
      <c r="U119" s="570"/>
      <c r="V119" s="570"/>
      <c r="W119" s="570"/>
      <c r="X119" s="570"/>
      <c r="Y119" s="570"/>
      <c r="Z119" s="570"/>
      <c r="AA119" s="570"/>
      <c r="AB119" s="570"/>
      <c r="AC119" s="570"/>
      <c r="AD119" s="570"/>
      <c r="AE119" s="570"/>
      <c r="AF119" s="570"/>
      <c r="AG119" s="570"/>
      <c r="AH119" s="570"/>
      <c r="AI119" s="570"/>
      <c r="AJ119" s="570"/>
      <c r="AK119" s="570"/>
      <c r="AL119" s="570"/>
      <c r="AM119" s="570"/>
    </row>
  </sheetData>
  <sheetProtection algorithmName="SHA-512" hashValue="0jm0lfDrc+X2SwwKDyS9Q0J8/hYTj7mdis4/a5iN5A1RkXbwwulqf0ELlxYLOEEqwqLpgeZuY0ptQfRw6BqrEg==" saltValue="NMpwJd+jRwYyWgCzjAMA3Q==" spinCount="100000" sheet="1" selectLockedCells="1"/>
  <mergeCells count="71">
    <mergeCell ref="A2:AM2"/>
    <mergeCell ref="A3:AM3"/>
    <mergeCell ref="A4:AM4"/>
    <mergeCell ref="J7:AM7"/>
    <mergeCell ref="J8:AM8"/>
    <mergeCell ref="J17:AM17"/>
    <mergeCell ref="J18:AM18"/>
    <mergeCell ref="J19:AM19"/>
    <mergeCell ref="J20:AM20"/>
    <mergeCell ref="J9:AM9"/>
    <mergeCell ref="J10:AM10"/>
    <mergeCell ref="J12:AM12"/>
    <mergeCell ref="J13:AM13"/>
    <mergeCell ref="J14:AM14"/>
    <mergeCell ref="J15:AM15"/>
    <mergeCell ref="R38:AL38"/>
    <mergeCell ref="A57:AM57"/>
    <mergeCell ref="W36:Y36"/>
    <mergeCell ref="AC36:AD36"/>
    <mergeCell ref="A60:AM60"/>
    <mergeCell ref="X56:AE56"/>
    <mergeCell ref="K63:N63"/>
    <mergeCell ref="T63:W63"/>
    <mergeCell ref="I64:O64"/>
    <mergeCell ref="I65:O65"/>
    <mergeCell ref="AC71:AL71"/>
    <mergeCell ref="AG68:AJ68"/>
    <mergeCell ref="AC69:AL69"/>
    <mergeCell ref="AG70:AJ70"/>
    <mergeCell ref="T68:AD68"/>
    <mergeCell ref="T70:AD70"/>
    <mergeCell ref="R74:AB74"/>
    <mergeCell ref="R75:AB75"/>
    <mergeCell ref="K87:AM87"/>
    <mergeCell ref="L80:N80"/>
    <mergeCell ref="Z80:AA80"/>
    <mergeCell ref="AF80:AK80"/>
    <mergeCell ref="AF81:AK81"/>
    <mergeCell ref="K82:AM82"/>
    <mergeCell ref="K83:AM83"/>
    <mergeCell ref="K84:AM84"/>
    <mergeCell ref="M85:O85"/>
    <mergeCell ref="Y85:AA85"/>
    <mergeCell ref="AG85:AL85"/>
    <mergeCell ref="K86:AM86"/>
    <mergeCell ref="K93:AM93"/>
    <mergeCell ref="K94:AM94"/>
    <mergeCell ref="M95:O95"/>
    <mergeCell ref="Y95:AA95"/>
    <mergeCell ref="AG95:AL95"/>
    <mergeCell ref="L90:N90"/>
    <mergeCell ref="Z90:AA90"/>
    <mergeCell ref="AF90:AK90"/>
    <mergeCell ref="AF91:AK91"/>
    <mergeCell ref="K92:AM92"/>
    <mergeCell ref="K29:AM34"/>
    <mergeCell ref="A119:AM119"/>
    <mergeCell ref="K97:AM97"/>
    <mergeCell ref="K98:AM98"/>
    <mergeCell ref="X101:Y101"/>
    <mergeCell ref="W103:X103"/>
    <mergeCell ref="AF103:AL103"/>
    <mergeCell ref="O105:Q105"/>
    <mergeCell ref="AH105:AJ105"/>
    <mergeCell ref="T107:V107"/>
    <mergeCell ref="AH107:AJ107"/>
    <mergeCell ref="O109:T109"/>
    <mergeCell ref="B112:AM115"/>
    <mergeCell ref="A118:AM118"/>
    <mergeCell ref="K96:AM96"/>
    <mergeCell ref="K88:AM88"/>
  </mergeCells>
  <phoneticPr fontId="1"/>
  <dataValidations count="1">
    <dataValidation type="list" allowBlank="1" showInputMessage="1" showErrorMessage="1" sqref="M95:O95" xr:uid="{13F63ED1-5B3C-44B1-8E9C-B5CB05903BAD}">
      <formula1>"　,一級,二級"</formula1>
    </dataValidation>
  </dataValidations>
  <pageMargins left="0.7" right="0.7" top="0.75" bottom="0.75" header="0.3" footer="0.3"/>
  <pageSetup paperSize="9" scale="99" orientation="portrait" r:id="rId1"/>
  <rowBreaks count="1" manualBreakCount="1">
    <brk id="59" max="3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B1C10-FC0E-4172-BD30-6F34DD31EDB2}">
  <sheetPr>
    <tabColor rgb="FFFFCC00"/>
  </sheetPr>
  <dimension ref="A1"/>
  <sheetViews>
    <sheetView workbookViewId="0">
      <selection activeCell="L12" sqref="L12"/>
    </sheetView>
  </sheetViews>
  <sheetFormatPr defaultRowHeight="13"/>
  <sheetData/>
  <sheetProtection algorithmName="SHA-512" hashValue="Vk0RkcKj8DqdEsDCKpyI3ZBlOn+Ki2SU29T89w/bdnqzJsVy7Gh3ZOhBUro7OkOTaPAznRXV1H/d6LO2ff3SaA==" saltValue="r2NBupeF/L9UkHUqjrKMww==" spinCount="100000" sheet="1" selectLockedCell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731B5-2039-45F5-A400-06459A6D318B}">
  <sheetPr>
    <tabColor rgb="FFFFC000"/>
  </sheetPr>
  <dimension ref="A1:BM16"/>
  <sheetViews>
    <sheetView showZeros="0" topLeftCell="BB1" zoomScaleNormal="100" workbookViewId="0">
      <selection activeCell="J16" sqref="J16:AM16"/>
    </sheetView>
  </sheetViews>
  <sheetFormatPr defaultRowHeight="13"/>
  <cols>
    <col min="1" max="5" width="7.08984375" customWidth="1"/>
    <col min="6" max="17" width="2.453125" customWidth="1"/>
    <col min="18" max="18" width="16.7265625" customWidth="1"/>
    <col min="19" max="19" width="6" customWidth="1"/>
    <col min="20" max="20" width="10.08984375" customWidth="1"/>
    <col min="21" max="21" width="21.26953125" customWidth="1"/>
    <col min="22" max="30" width="6" customWidth="1"/>
    <col min="31" max="31" width="7.36328125" customWidth="1"/>
    <col min="32" max="46" width="6" customWidth="1"/>
    <col min="47" max="47" width="9.453125" customWidth="1"/>
    <col min="48" max="51" width="6" customWidth="1"/>
    <col min="52" max="52" width="18.453125" customWidth="1"/>
    <col min="53" max="53" width="19.08984375" customWidth="1"/>
    <col min="54" max="54" width="6" customWidth="1"/>
    <col min="55" max="55" width="33.90625" customWidth="1"/>
    <col min="56" max="56" width="34.453125" customWidth="1"/>
    <col min="57" max="57" width="24.08984375" customWidth="1"/>
    <col min="58" max="58" width="15.26953125" customWidth="1"/>
    <col min="59" max="59" width="6" customWidth="1"/>
    <col min="60" max="60" width="12.08984375" customWidth="1"/>
    <col min="61" max="65" width="6" customWidth="1"/>
  </cols>
  <sheetData>
    <row r="1" spans="1:65">
      <c r="A1" s="20"/>
      <c r="B1" s="21"/>
      <c r="C1" s="22"/>
      <c r="D1" s="21"/>
      <c r="E1" s="21"/>
      <c r="F1" s="23"/>
      <c r="G1" s="23"/>
      <c r="H1" s="23"/>
      <c r="I1" s="23"/>
      <c r="J1" s="23"/>
      <c r="K1" s="23"/>
      <c r="L1" s="23"/>
      <c r="M1" s="23"/>
      <c r="N1" s="23"/>
      <c r="O1" s="23"/>
      <c r="P1" s="23"/>
      <c r="Q1" s="23"/>
      <c r="R1" s="23"/>
      <c r="S1" s="23"/>
      <c r="T1" s="23"/>
      <c r="U1" s="23"/>
      <c r="V1" s="23"/>
      <c r="W1" s="23"/>
      <c r="X1" s="22"/>
      <c r="Y1" s="23"/>
      <c r="Z1" s="23"/>
      <c r="AA1" s="23"/>
      <c r="AB1" s="24"/>
      <c r="AC1" s="23"/>
      <c r="AD1" s="23"/>
      <c r="AE1" s="24"/>
      <c r="AF1" s="23"/>
      <c r="AG1" s="23"/>
      <c r="AH1" s="22"/>
      <c r="AI1" s="25"/>
      <c r="AJ1" s="25"/>
      <c r="AK1" s="22"/>
      <c r="AL1" s="23"/>
      <c r="AM1" s="23"/>
      <c r="AN1" s="23"/>
      <c r="AO1" s="23"/>
      <c r="AP1" s="23"/>
      <c r="AQ1" s="23"/>
      <c r="AR1" s="23"/>
      <c r="AS1" s="22"/>
      <c r="AT1" s="22"/>
      <c r="AU1" s="22"/>
      <c r="AV1" s="22"/>
      <c r="AW1" s="22"/>
      <c r="AX1" s="22"/>
      <c r="AY1" s="22"/>
      <c r="AZ1" s="22"/>
      <c r="BA1" s="22"/>
      <c r="BB1" s="23"/>
      <c r="BC1" s="23"/>
      <c r="BD1" s="23"/>
      <c r="BE1" s="23"/>
      <c r="BF1" s="22"/>
      <c r="BG1" s="22" t="s">
        <v>92</v>
      </c>
      <c r="BH1" s="22"/>
      <c r="BI1" s="22"/>
      <c r="BJ1" s="22"/>
      <c r="BK1" s="22"/>
      <c r="BL1" s="22"/>
      <c r="BM1" s="26"/>
    </row>
    <row r="2" spans="1:65">
      <c r="A2" s="215" t="s">
        <v>97</v>
      </c>
      <c r="B2" s="216"/>
      <c r="C2" s="216"/>
      <c r="D2" s="216"/>
      <c r="E2" s="217"/>
      <c r="F2" s="232" t="s">
        <v>61</v>
      </c>
      <c r="G2" s="233"/>
      <c r="H2" s="233"/>
      <c r="I2" s="233"/>
      <c r="J2" s="234"/>
      <c r="K2" s="235" t="s">
        <v>93</v>
      </c>
      <c r="L2" s="236"/>
      <c r="M2" s="236"/>
      <c r="N2" s="236"/>
      <c r="O2" s="237"/>
      <c r="P2" s="238" t="s">
        <v>62</v>
      </c>
      <c r="Q2" s="239"/>
      <c r="R2" s="239"/>
      <c r="S2" s="240"/>
      <c r="T2" s="220" t="s">
        <v>63</v>
      </c>
      <c r="U2" s="221"/>
      <c r="V2" s="221"/>
      <c r="W2" s="221"/>
      <c r="X2" s="222"/>
      <c r="Y2" s="223" t="s">
        <v>94</v>
      </c>
      <c r="Z2" s="224"/>
      <c r="AA2" s="225"/>
      <c r="AB2" s="261" t="s">
        <v>95</v>
      </c>
      <c r="AC2" s="262"/>
      <c r="AD2" s="262"/>
      <c r="AE2" s="262"/>
      <c r="AF2" s="262"/>
      <c r="AG2" s="262"/>
      <c r="AH2" s="263"/>
      <c r="AI2" s="247" t="s">
        <v>96</v>
      </c>
      <c r="AJ2" s="248"/>
      <c r="AK2" s="248"/>
      <c r="AL2" s="249" t="s">
        <v>97</v>
      </c>
      <c r="AM2" s="250"/>
      <c r="AN2" s="250"/>
      <c r="AO2" s="250"/>
      <c r="AP2" s="250"/>
      <c r="AQ2" s="250"/>
      <c r="AR2" s="250"/>
      <c r="AS2" s="250"/>
      <c r="AT2" s="250"/>
      <c r="AU2" s="250"/>
      <c r="AV2" s="250"/>
      <c r="AW2" s="250"/>
      <c r="AX2" s="250"/>
      <c r="AY2" s="250"/>
      <c r="AZ2" s="250"/>
      <c r="BA2" s="250"/>
      <c r="BB2" s="250"/>
      <c r="BC2" s="250"/>
      <c r="BD2" s="250"/>
      <c r="BE2" s="250"/>
      <c r="BF2" s="250"/>
      <c r="BG2" s="250"/>
      <c r="BH2" s="250"/>
      <c r="BI2" s="251"/>
      <c r="BJ2" s="15" t="s">
        <v>65</v>
      </c>
      <c r="BK2" s="27"/>
      <c r="BL2" s="28"/>
      <c r="BM2" s="29"/>
    </row>
    <row r="3" spans="1:65">
      <c r="A3" s="218" t="s">
        <v>68</v>
      </c>
      <c r="B3" s="226" t="s">
        <v>98</v>
      </c>
      <c r="C3" s="228" t="s">
        <v>69</v>
      </c>
      <c r="D3" s="226" t="s">
        <v>70</v>
      </c>
      <c r="E3" s="218" t="s">
        <v>471</v>
      </c>
      <c r="F3" s="244" t="s">
        <v>71</v>
      </c>
      <c r="G3" s="244" t="s">
        <v>66</v>
      </c>
      <c r="H3" s="244" t="s">
        <v>67</v>
      </c>
      <c r="I3" s="244" t="s">
        <v>99</v>
      </c>
      <c r="J3" s="244" t="s">
        <v>72</v>
      </c>
      <c r="K3" s="241" t="s">
        <v>75</v>
      </c>
      <c r="L3" s="241" t="s">
        <v>66</v>
      </c>
      <c r="M3" s="241" t="s">
        <v>67</v>
      </c>
      <c r="N3" s="241" t="s">
        <v>99</v>
      </c>
      <c r="O3" s="241" t="s">
        <v>72</v>
      </c>
      <c r="P3" s="266" t="s">
        <v>78</v>
      </c>
      <c r="Q3" s="266" t="s">
        <v>79</v>
      </c>
      <c r="R3" s="266" t="s">
        <v>80</v>
      </c>
      <c r="S3" s="266" t="s">
        <v>100</v>
      </c>
      <c r="T3" s="268" t="s">
        <v>101</v>
      </c>
      <c r="U3" s="270" t="s">
        <v>63</v>
      </c>
      <c r="V3" s="272" t="s">
        <v>102</v>
      </c>
      <c r="W3" s="268" t="s">
        <v>103</v>
      </c>
      <c r="X3" s="268" t="s">
        <v>104</v>
      </c>
      <c r="Y3" s="230" t="s">
        <v>105</v>
      </c>
      <c r="Z3" s="230" t="s">
        <v>106</v>
      </c>
      <c r="AA3" s="230" t="s">
        <v>107</v>
      </c>
      <c r="AB3" s="252" t="s">
        <v>82</v>
      </c>
      <c r="AC3" s="253"/>
      <c r="AD3" s="254"/>
      <c r="AE3" s="252" t="s">
        <v>83</v>
      </c>
      <c r="AF3" s="253"/>
      <c r="AG3" s="254"/>
      <c r="AH3" s="15" t="s">
        <v>65</v>
      </c>
      <c r="AI3" s="259" t="s">
        <v>108</v>
      </c>
      <c r="AJ3" s="259" t="s">
        <v>109</v>
      </c>
      <c r="AK3" s="259" t="s">
        <v>110</v>
      </c>
      <c r="AL3" s="255" t="s">
        <v>111</v>
      </c>
      <c r="AM3" s="256"/>
      <c r="AN3" s="256"/>
      <c r="AO3" s="256"/>
      <c r="AP3" s="256"/>
      <c r="AQ3" s="256"/>
      <c r="AR3" s="256"/>
      <c r="AS3" s="255" t="s">
        <v>112</v>
      </c>
      <c r="AT3" s="256"/>
      <c r="AU3" s="256"/>
      <c r="AV3" s="256"/>
      <c r="AW3" s="256"/>
      <c r="AX3" s="256"/>
      <c r="AY3" s="256"/>
      <c r="AZ3" s="257" t="s">
        <v>113</v>
      </c>
      <c r="BA3" s="258"/>
      <c r="BB3" s="265" t="s">
        <v>114</v>
      </c>
      <c r="BC3" s="221"/>
      <c r="BD3" s="221"/>
      <c r="BE3" s="221"/>
      <c r="BF3" s="220" t="s">
        <v>64</v>
      </c>
      <c r="BG3" s="221"/>
      <c r="BH3" s="221"/>
      <c r="BI3" s="221"/>
      <c r="BJ3" s="16"/>
      <c r="BK3" s="264" t="s">
        <v>86</v>
      </c>
      <c r="BL3" s="264" t="s">
        <v>115</v>
      </c>
      <c r="BM3" s="264" t="s">
        <v>87</v>
      </c>
    </row>
    <row r="4" spans="1:65" ht="88" customHeight="1">
      <c r="A4" s="219"/>
      <c r="B4" s="227"/>
      <c r="C4" s="229"/>
      <c r="D4" s="227"/>
      <c r="E4" s="219"/>
      <c r="F4" s="245"/>
      <c r="G4" s="245"/>
      <c r="H4" s="245"/>
      <c r="I4" s="245"/>
      <c r="J4" s="246"/>
      <c r="K4" s="243"/>
      <c r="L4" s="243"/>
      <c r="M4" s="243"/>
      <c r="N4" s="243"/>
      <c r="O4" s="242"/>
      <c r="P4" s="267"/>
      <c r="Q4" s="267"/>
      <c r="R4" s="267"/>
      <c r="S4" s="267"/>
      <c r="T4" s="269"/>
      <c r="U4" s="271"/>
      <c r="V4" s="273"/>
      <c r="W4" s="269"/>
      <c r="X4" s="269"/>
      <c r="Y4" s="231"/>
      <c r="Z4" s="231"/>
      <c r="AA4" s="231"/>
      <c r="AB4" s="30" t="s">
        <v>88</v>
      </c>
      <c r="AC4" s="31" t="s">
        <v>89</v>
      </c>
      <c r="AD4" s="30" t="s">
        <v>90</v>
      </c>
      <c r="AE4" s="30" t="s">
        <v>88</v>
      </c>
      <c r="AF4" s="31" t="s">
        <v>89</v>
      </c>
      <c r="AG4" s="30" t="s">
        <v>91</v>
      </c>
      <c r="AH4" s="19"/>
      <c r="AI4" s="260"/>
      <c r="AJ4" s="260"/>
      <c r="AK4" s="260"/>
      <c r="AL4" s="32" t="s">
        <v>74</v>
      </c>
      <c r="AM4" s="18" t="s">
        <v>75</v>
      </c>
      <c r="AN4" s="18" t="s">
        <v>66</v>
      </c>
      <c r="AO4" s="18" t="s">
        <v>76</v>
      </c>
      <c r="AP4" s="18" t="s">
        <v>67</v>
      </c>
      <c r="AQ4" s="18" t="s">
        <v>77</v>
      </c>
      <c r="AR4" s="18" t="s">
        <v>73</v>
      </c>
      <c r="AS4" s="32" t="s">
        <v>74</v>
      </c>
      <c r="AT4" s="18" t="s">
        <v>75</v>
      </c>
      <c r="AU4" s="18" t="s">
        <v>66</v>
      </c>
      <c r="AV4" s="18" t="s">
        <v>76</v>
      </c>
      <c r="AW4" s="18" t="s">
        <v>67</v>
      </c>
      <c r="AX4" s="18" t="s">
        <v>77</v>
      </c>
      <c r="AY4" s="18" t="s">
        <v>73</v>
      </c>
      <c r="AZ4" s="33" t="s">
        <v>116</v>
      </c>
      <c r="BA4" s="34" t="s">
        <v>117</v>
      </c>
      <c r="BB4" s="35" t="s">
        <v>101</v>
      </c>
      <c r="BC4" s="36" t="s">
        <v>63</v>
      </c>
      <c r="BD4" s="36" t="s">
        <v>85</v>
      </c>
      <c r="BE4" s="36" t="s">
        <v>81</v>
      </c>
      <c r="BF4" s="17" t="s">
        <v>118</v>
      </c>
      <c r="BG4" s="17" t="s">
        <v>119</v>
      </c>
      <c r="BH4" s="17" t="s">
        <v>120</v>
      </c>
      <c r="BI4" s="17" t="s">
        <v>84</v>
      </c>
      <c r="BJ4" s="19"/>
      <c r="BK4" s="264"/>
      <c r="BL4" s="264"/>
      <c r="BM4" s="264"/>
    </row>
    <row r="5" spans="1:65" s="42" customFormat="1" ht="130" customHeight="1">
      <c r="A5" s="41"/>
      <c r="B5" s="45">
        <f>第一面!BC6</f>
        <v>0</v>
      </c>
      <c r="C5" s="41" t="str">
        <f>第一面!D43</f>
        <v>R8--</v>
      </c>
      <c r="D5" s="45">
        <f>第一面!BC6</f>
        <v>0</v>
      </c>
      <c r="E5" s="41" t="str">
        <f>IF(D5&lt;&gt;"","〇","")</f>
        <v>〇</v>
      </c>
      <c r="F5" s="38">
        <f>第一面!J13</f>
        <v>0</v>
      </c>
      <c r="G5" s="38">
        <f>第一面!J14</f>
        <v>0</v>
      </c>
      <c r="H5" s="38">
        <f>第一面!J15</f>
        <v>0</v>
      </c>
      <c r="I5" s="38">
        <f>第一面!J16</f>
        <v>0</v>
      </c>
      <c r="J5" s="39">
        <f>第一面!J17</f>
        <v>0</v>
      </c>
      <c r="K5" s="38">
        <f>第一面!J19</f>
        <v>0</v>
      </c>
      <c r="L5" s="38">
        <f>第一面!J20</f>
        <v>0</v>
      </c>
      <c r="M5" s="38">
        <f>第一面!J21</f>
        <v>0</v>
      </c>
      <c r="N5" s="38">
        <f>第一面!J22</f>
        <v>0</v>
      </c>
      <c r="O5" s="39">
        <f>第一面!J23</f>
        <v>0</v>
      </c>
      <c r="P5" s="38">
        <f>第一面!J25</f>
        <v>0</v>
      </c>
      <c r="Q5" s="38">
        <f>第一面!J26</f>
        <v>0</v>
      </c>
      <c r="R5" s="38">
        <f>第一面!J27</f>
        <v>0</v>
      </c>
      <c r="S5" s="38">
        <f>第一面!J28</f>
        <v>0</v>
      </c>
      <c r="T5" s="38" t="str">
        <f>第一面!BQ30</f>
        <v/>
      </c>
      <c r="U5" s="38" t="str">
        <f>第一面!BJ31</f>
        <v/>
      </c>
      <c r="V5" s="38"/>
      <c r="W5" s="38"/>
      <c r="X5" s="38"/>
      <c r="Y5" s="38" t="str">
        <f>第二面!AV5</f>
        <v>地上階　地下階</v>
      </c>
      <c r="Z5" s="38" t="str">
        <f>第二面!AV6</f>
        <v>㎡</v>
      </c>
      <c r="AA5" s="38" t="str">
        <f>第二面!AV7</f>
        <v>㎡</v>
      </c>
      <c r="AB5" s="40">
        <f>第二面!AV10</f>
        <v>0</v>
      </c>
      <c r="AC5" s="38" t="str">
        <f>第二面!BB10</f>
        <v>第号</v>
      </c>
      <c r="AD5" s="38" t="str">
        <f>第二面!BR11</f>
        <v/>
      </c>
      <c r="AE5" s="40">
        <f>第二面!AV12</f>
        <v>0</v>
      </c>
      <c r="AF5" s="38" t="str">
        <f>第二面!BB12</f>
        <v>第号</v>
      </c>
      <c r="AG5" s="38" t="str">
        <f>第二面!BR13</f>
        <v/>
      </c>
      <c r="AH5" s="38"/>
      <c r="AI5" s="40">
        <f>第二面!AV16</f>
        <v>0</v>
      </c>
      <c r="AJ5" s="40" t="str">
        <f>第二面!BR17</f>
        <v>未実施</v>
      </c>
      <c r="AK5" s="38" t="str">
        <f>第二面!AV18</f>
        <v>無</v>
      </c>
      <c r="AL5" s="38" t="str">
        <f>第二面!BR22</f>
        <v/>
      </c>
      <c r="AM5" s="38">
        <f>第二面!AV24</f>
        <v>0</v>
      </c>
      <c r="AN5" s="38">
        <f>第二面!AV25</f>
        <v>0</v>
      </c>
      <c r="AO5" s="38" t="str">
        <f>第二面!AV26&amp;"　"&amp;第二面!AV27</f>
        <v>0　</v>
      </c>
      <c r="AP5" s="38">
        <f>第二面!AV28</f>
        <v>0</v>
      </c>
      <c r="AQ5" s="38">
        <f>第二面!AV29</f>
        <v>0</v>
      </c>
      <c r="AR5" s="38">
        <f>第二面!AV30</f>
        <v>0</v>
      </c>
      <c r="AS5" s="38" t="str">
        <f>第二面!BR32</f>
        <v/>
      </c>
      <c r="AT5" s="38">
        <f>第二面!AV34</f>
        <v>0</v>
      </c>
      <c r="AU5" s="38">
        <f>第二面!AV35</f>
        <v>0</v>
      </c>
      <c r="AV5" s="38" t="str">
        <f>第二面!AV36&amp;"　"&amp;第二面!AV37</f>
        <v>0　</v>
      </c>
      <c r="AW5" s="38">
        <f>第二面!AV38</f>
        <v>0</v>
      </c>
      <c r="AX5" s="38">
        <f>第二面!AV39</f>
        <v>0</v>
      </c>
      <c r="AY5" s="38">
        <f>第二面!AV40</f>
        <v>0</v>
      </c>
      <c r="AZ5" s="38" t="str">
        <f>第二面!BR43</f>
        <v/>
      </c>
      <c r="BA5" s="38" t="str">
        <f>第二面!BR47</f>
        <v/>
      </c>
      <c r="BB5" s="38" t="str">
        <f>第一面!BQ30</f>
        <v/>
      </c>
      <c r="BC5" s="38" t="str">
        <f>防火扉!M70</f>
        <v xml:space="preserve">
</v>
      </c>
      <c r="BD5" s="38" t="str">
        <f>防火扉!N70</f>
        <v/>
      </c>
      <c r="BE5" s="38" t="str">
        <f>第二面!AV56</f>
        <v>無</v>
      </c>
      <c r="BF5" s="38" t="str">
        <f>第二面!AV59</f>
        <v>無</v>
      </c>
      <c r="BG5" s="38" t="str">
        <f>第二面!AV61</f>
        <v>無</v>
      </c>
      <c r="BH5" s="38" t="str">
        <f>第三面!AU8</f>
        <v/>
      </c>
      <c r="BI5" s="38" t="str">
        <f>第二面!BR63</f>
        <v/>
      </c>
      <c r="BJ5" s="38" t="str">
        <f>第二面!AV68</f>
        <v/>
      </c>
      <c r="BK5" s="38"/>
      <c r="BL5" s="38"/>
      <c r="BM5" s="38"/>
    </row>
    <row r="6" spans="1:65" s="42" customFormat="1" ht="9.5">
      <c r="Y6" s="43"/>
    </row>
    <row r="7" spans="1:65" s="42" customFormat="1" ht="9.5">
      <c r="F7" s="42" t="str">
        <f>IF(F6&lt;&gt;"", F6, "")</f>
        <v/>
      </c>
      <c r="G7" s="42" t="str">
        <f t="shared" ref="G7:BF7" si="0">IF(G6&lt;&gt;"", G6, "")</f>
        <v/>
      </c>
      <c r="H7" s="42" t="str">
        <f t="shared" si="0"/>
        <v/>
      </c>
      <c r="I7" s="42" t="str">
        <f t="shared" si="0"/>
        <v/>
      </c>
      <c r="J7" s="42" t="str">
        <f t="shared" si="0"/>
        <v/>
      </c>
      <c r="K7" s="42" t="str">
        <f t="shared" si="0"/>
        <v/>
      </c>
      <c r="L7" s="42" t="str">
        <f t="shared" si="0"/>
        <v/>
      </c>
      <c r="M7" s="42" t="str">
        <f t="shared" si="0"/>
        <v/>
      </c>
      <c r="N7" s="42" t="str">
        <f t="shared" si="0"/>
        <v/>
      </c>
      <c r="O7" s="42" t="str">
        <f t="shared" si="0"/>
        <v/>
      </c>
      <c r="P7" s="42" t="str">
        <f t="shared" si="0"/>
        <v/>
      </c>
      <c r="Q7" s="42" t="str">
        <f t="shared" si="0"/>
        <v/>
      </c>
      <c r="R7" s="42" t="str">
        <f t="shared" si="0"/>
        <v/>
      </c>
      <c r="S7" s="42" t="str">
        <f t="shared" si="0"/>
        <v/>
      </c>
      <c r="T7" s="42" t="str">
        <f t="shared" si="0"/>
        <v/>
      </c>
      <c r="U7" s="42" t="str">
        <f t="shared" si="0"/>
        <v/>
      </c>
      <c r="V7" s="42" t="str">
        <f t="shared" si="0"/>
        <v/>
      </c>
      <c r="W7" s="42" t="str">
        <f t="shared" si="0"/>
        <v/>
      </c>
      <c r="X7" s="42" t="str">
        <f t="shared" si="0"/>
        <v/>
      </c>
      <c r="Y7" s="42" t="str">
        <f t="shared" si="0"/>
        <v/>
      </c>
      <c r="Z7" s="42" t="str">
        <f t="shared" si="0"/>
        <v/>
      </c>
      <c r="AA7" s="42" t="str">
        <f t="shared" si="0"/>
        <v/>
      </c>
      <c r="AB7" s="42" t="str">
        <f t="shared" si="0"/>
        <v/>
      </c>
      <c r="AC7" s="42" t="str">
        <f t="shared" si="0"/>
        <v/>
      </c>
      <c r="AD7" s="42" t="str">
        <f t="shared" si="0"/>
        <v/>
      </c>
      <c r="AE7" s="42" t="str">
        <f t="shared" si="0"/>
        <v/>
      </c>
      <c r="AF7" s="42" t="str">
        <f t="shared" si="0"/>
        <v/>
      </c>
      <c r="AG7" s="42" t="str">
        <f t="shared" si="0"/>
        <v/>
      </c>
      <c r="AH7" s="42" t="str">
        <f t="shared" si="0"/>
        <v/>
      </c>
      <c r="AI7" s="42" t="str">
        <f t="shared" si="0"/>
        <v/>
      </c>
      <c r="AJ7" s="42" t="str">
        <f t="shared" si="0"/>
        <v/>
      </c>
      <c r="AK7" s="42" t="str">
        <f t="shared" si="0"/>
        <v/>
      </c>
      <c r="AL7" s="42" t="str">
        <f t="shared" si="0"/>
        <v/>
      </c>
      <c r="AM7" s="42" t="str">
        <f t="shared" si="0"/>
        <v/>
      </c>
      <c r="AN7" s="42" t="str">
        <f t="shared" si="0"/>
        <v/>
      </c>
      <c r="AO7" s="42" t="str">
        <f t="shared" si="0"/>
        <v/>
      </c>
      <c r="AP7" s="42" t="str">
        <f t="shared" si="0"/>
        <v/>
      </c>
      <c r="AQ7" s="42" t="str">
        <f t="shared" si="0"/>
        <v/>
      </c>
      <c r="AR7" s="42" t="str">
        <f t="shared" si="0"/>
        <v/>
      </c>
      <c r="AS7" s="42" t="str">
        <f t="shared" si="0"/>
        <v/>
      </c>
      <c r="AT7" s="42" t="str">
        <f t="shared" si="0"/>
        <v/>
      </c>
      <c r="AU7" s="42" t="str">
        <f t="shared" si="0"/>
        <v/>
      </c>
      <c r="AV7" s="42" t="str">
        <f t="shared" si="0"/>
        <v/>
      </c>
      <c r="AW7" s="42" t="str">
        <f t="shared" si="0"/>
        <v/>
      </c>
      <c r="AX7" s="42" t="str">
        <f t="shared" si="0"/>
        <v/>
      </c>
      <c r="AY7" s="42" t="str">
        <f t="shared" si="0"/>
        <v/>
      </c>
      <c r="AZ7" s="42" t="str">
        <f t="shared" si="0"/>
        <v/>
      </c>
      <c r="BA7" s="42" t="str">
        <f t="shared" si="0"/>
        <v/>
      </c>
      <c r="BB7" s="42" t="str">
        <f t="shared" si="0"/>
        <v/>
      </c>
      <c r="BC7" s="42" t="str">
        <f t="shared" si="0"/>
        <v/>
      </c>
      <c r="BD7" s="42" t="str">
        <f t="shared" si="0"/>
        <v/>
      </c>
      <c r="BE7" s="42" t="str">
        <f t="shared" si="0"/>
        <v/>
      </c>
      <c r="BF7" s="42" t="str">
        <f t="shared" si="0"/>
        <v/>
      </c>
      <c r="BG7" s="42" t="s">
        <v>388</v>
      </c>
      <c r="BH7" s="42" t="s">
        <v>388</v>
      </c>
      <c r="BI7" s="42" t="s">
        <v>388</v>
      </c>
      <c r="BJ7" s="42" t="s">
        <v>388</v>
      </c>
      <c r="BK7" s="42" t="s">
        <v>388</v>
      </c>
      <c r="BL7" s="42" t="s">
        <v>388</v>
      </c>
      <c r="BM7" s="42" t="s">
        <v>388</v>
      </c>
    </row>
    <row r="8" spans="1:65" s="42" customFormat="1" ht="9.5"/>
    <row r="9" spans="1:65" s="42" customFormat="1" ht="9.5"/>
    <row r="10" spans="1:65" s="42" customFormat="1" ht="9.5"/>
    <row r="11" spans="1:65" s="42" customFormat="1" ht="9.5"/>
    <row r="12" spans="1:65" s="42" customFormat="1" ht="9.5"/>
    <row r="13" spans="1:65" s="42" customFormat="1" ht="9.5"/>
    <row r="14" spans="1:65" s="42" customFormat="1" ht="9.5"/>
    <row r="15" spans="1:65" s="42" customFormat="1" ht="9.5"/>
    <row r="16" spans="1:65" s="42" customFormat="1" ht="9.5"/>
  </sheetData>
  <mergeCells count="49">
    <mergeCell ref="BK3:BK4"/>
    <mergeCell ref="BL3:BL4"/>
    <mergeCell ref="BM3:BM4"/>
    <mergeCell ref="BB3:BE3"/>
    <mergeCell ref="M3:M4"/>
    <mergeCell ref="N3:N4"/>
    <mergeCell ref="AA3:AA4"/>
    <mergeCell ref="P3:P4"/>
    <mergeCell ref="Q3:Q4"/>
    <mergeCell ref="R3:R4"/>
    <mergeCell ref="S3:S4"/>
    <mergeCell ref="T3:T4"/>
    <mergeCell ref="U3:U4"/>
    <mergeCell ref="V3:V4"/>
    <mergeCell ref="W3:W4"/>
    <mergeCell ref="X3:X4"/>
    <mergeCell ref="AI2:AK2"/>
    <mergeCell ref="AL2:BI2"/>
    <mergeCell ref="AB3:AD3"/>
    <mergeCell ref="AE3:AG3"/>
    <mergeCell ref="AL3:AR3"/>
    <mergeCell ref="AS3:AY3"/>
    <mergeCell ref="AZ3:BA3"/>
    <mergeCell ref="AI3:AI4"/>
    <mergeCell ref="AJ3:AJ4"/>
    <mergeCell ref="AK3:AK4"/>
    <mergeCell ref="BF3:BI3"/>
    <mergeCell ref="AB2:AH2"/>
    <mergeCell ref="F3:F4"/>
    <mergeCell ref="G3:G4"/>
    <mergeCell ref="H3:H4"/>
    <mergeCell ref="I3:I4"/>
    <mergeCell ref="J3:J4"/>
    <mergeCell ref="A2:E2"/>
    <mergeCell ref="E3:E4"/>
    <mergeCell ref="T2:X2"/>
    <mergeCell ref="Y2:AA2"/>
    <mergeCell ref="A3:A4"/>
    <mergeCell ref="B3:B4"/>
    <mergeCell ref="C3:C4"/>
    <mergeCell ref="D3:D4"/>
    <mergeCell ref="Y3:Y4"/>
    <mergeCell ref="Z3:Z4"/>
    <mergeCell ref="F2:J2"/>
    <mergeCell ref="K2:O2"/>
    <mergeCell ref="P2:S2"/>
    <mergeCell ref="O3:O4"/>
    <mergeCell ref="K3:K4"/>
    <mergeCell ref="L3:L4"/>
  </mergeCells>
  <phoneticPr fontId="1"/>
  <dataValidations disablePrompts="1" count="1">
    <dataValidation type="list" allowBlank="1" showInputMessage="1" showErrorMessage="1" sqref="BJ4 AH4" xr:uid="{2D35D77A-BB06-4ACE-82DA-0834768B1B50}">
      <formula1>"-,有"</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505F9-B018-4408-BC14-0B4E47F56B93}">
  <dimension ref="A1:CF48"/>
  <sheetViews>
    <sheetView tabSelected="1" view="pageBreakPreview" zoomScale="70" zoomScaleNormal="70" zoomScaleSheetLayoutView="70" workbookViewId="0">
      <selection activeCell="AE7" sqref="AE7:AF7"/>
    </sheetView>
  </sheetViews>
  <sheetFormatPr defaultColWidth="2.36328125" defaultRowHeight="13" outlineLevelRow="1" outlineLevelCol="1"/>
  <cols>
    <col min="1" max="39" width="2.6328125" customWidth="1"/>
    <col min="43" max="51" width="2.36328125" hidden="1" customWidth="1" outlineLevel="1"/>
    <col min="52" max="52" width="4.36328125" hidden="1" customWidth="1" outlineLevel="1"/>
    <col min="53" max="57" width="2.36328125" hidden="1" customWidth="1" outlineLevel="1"/>
    <col min="58" max="58" width="6.36328125" hidden="1" customWidth="1" outlineLevel="1"/>
    <col min="59" max="83" width="2.36328125" hidden="1" customWidth="1" outlineLevel="1"/>
    <col min="84" max="84" width="2.36328125" collapsed="1"/>
  </cols>
  <sheetData>
    <row r="1" spans="1:80">
      <c r="A1" s="46" t="s">
        <v>174</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7"/>
      <c r="AQ1" s="191" t="str">
        <f>台帳コピペ!A2</f>
        <v>防火設備</v>
      </c>
      <c r="AR1" s="192"/>
      <c r="AS1" s="192"/>
      <c r="AT1" s="192"/>
      <c r="AU1" s="192"/>
      <c r="AV1" s="192"/>
      <c r="AY1" s="42">
        <f>J27</f>
        <v>0</v>
      </c>
    </row>
    <row r="2" spans="1:80">
      <c r="A2" s="294" t="s">
        <v>175</v>
      </c>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row>
    <row r="3" spans="1:80" ht="13.5" thickBot="1">
      <c r="A3" s="295" t="s">
        <v>176</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Q3" t="s">
        <v>464</v>
      </c>
    </row>
    <row r="4" spans="1:80" ht="13.5" thickTop="1">
      <c r="A4" s="295" t="s">
        <v>177</v>
      </c>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Q4" s="193"/>
      <c r="AR4" s="194"/>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c r="BQ4" s="194"/>
      <c r="BR4" s="194"/>
      <c r="BS4" s="195"/>
    </row>
    <row r="5" spans="1:80" ht="26.5" customHeight="1">
      <c r="A5" s="296" t="s">
        <v>178</v>
      </c>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Q5" s="196"/>
      <c r="BC5" t="s">
        <v>465</v>
      </c>
      <c r="BI5" t="s">
        <v>466</v>
      </c>
      <c r="BS5" s="197"/>
    </row>
    <row r="6" spans="1:80">
      <c r="A6" s="46" t="s">
        <v>442</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Q6" s="198"/>
      <c r="AR6" t="s">
        <v>52</v>
      </c>
      <c r="AT6" s="77">
        <v>8</v>
      </c>
      <c r="AU6" t="s">
        <v>467</v>
      </c>
      <c r="AV6" s="77"/>
      <c r="AW6" s="78" t="s">
        <v>5</v>
      </c>
      <c r="AX6" s="77"/>
      <c r="AY6" s="78" t="s">
        <v>6</v>
      </c>
      <c r="AZ6" s="78"/>
      <c r="BC6" s="274"/>
      <c r="BD6" s="275"/>
      <c r="BE6" s="275"/>
      <c r="BF6" s="276"/>
      <c r="BI6" s="77" t="s">
        <v>532</v>
      </c>
      <c r="BJ6" t="s">
        <v>468</v>
      </c>
      <c r="BK6" s="77"/>
      <c r="BL6" t="s">
        <v>468</v>
      </c>
      <c r="BM6" s="77"/>
      <c r="BS6" s="197"/>
    </row>
    <row r="7" spans="1:80">
      <c r="A7" s="47"/>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297" t="s">
        <v>52</v>
      </c>
      <c r="AD7" s="297"/>
      <c r="AE7" s="298"/>
      <c r="AF7" s="298"/>
      <c r="AG7" s="47" t="s">
        <v>159</v>
      </c>
      <c r="AH7" s="298"/>
      <c r="AI7" s="298"/>
      <c r="AJ7" s="47" t="s">
        <v>180</v>
      </c>
      <c r="AK7" s="298"/>
      <c r="AL7" s="298"/>
      <c r="AM7" s="47" t="s">
        <v>181</v>
      </c>
      <c r="AQ7" s="196"/>
      <c r="BC7" s="277">
        <f>BC6</f>
        <v>0</v>
      </c>
      <c r="BD7" s="277"/>
      <c r="BE7" s="277"/>
      <c r="BF7" s="277"/>
      <c r="BS7" s="197"/>
    </row>
    <row r="8" spans="1:80">
      <c r="A8" s="46"/>
      <c r="B8" s="46"/>
      <c r="C8" s="46"/>
      <c r="D8" s="46"/>
      <c r="E8" s="46"/>
      <c r="F8" s="46"/>
      <c r="G8" s="46"/>
      <c r="H8" s="46"/>
      <c r="I8" s="46"/>
      <c r="J8" s="46"/>
      <c r="K8" s="46"/>
      <c r="L8" s="46"/>
      <c r="M8" s="46"/>
      <c r="N8" s="46"/>
      <c r="O8" s="46"/>
      <c r="P8" s="46"/>
      <c r="Q8" s="46"/>
      <c r="R8" s="46"/>
      <c r="S8" s="46"/>
      <c r="T8" s="46"/>
      <c r="U8" s="46"/>
      <c r="V8" s="46"/>
      <c r="W8" s="46"/>
      <c r="X8" s="79"/>
      <c r="Y8" s="80"/>
      <c r="Z8" s="300"/>
      <c r="AA8" s="300"/>
      <c r="AB8" s="300"/>
      <c r="AC8" s="300"/>
      <c r="AD8" s="300"/>
      <c r="AE8" s="300"/>
      <c r="AF8" s="300"/>
      <c r="AG8" s="300"/>
      <c r="AH8" s="300"/>
      <c r="AI8" s="300"/>
      <c r="AJ8" s="300"/>
      <c r="AK8" s="300"/>
      <c r="AL8" s="300"/>
      <c r="AM8" s="46"/>
      <c r="AQ8" s="196"/>
      <c r="AR8" t="s">
        <v>469</v>
      </c>
      <c r="AX8" s="77"/>
      <c r="BS8" s="197"/>
    </row>
    <row r="9" spans="1:80" ht="13.5" thickBot="1">
      <c r="A9" s="46"/>
      <c r="B9" s="46"/>
      <c r="C9" s="46"/>
      <c r="D9" s="46"/>
      <c r="E9" s="46"/>
      <c r="F9" s="46"/>
      <c r="G9" s="46"/>
      <c r="H9" s="46"/>
      <c r="I9" s="46"/>
      <c r="J9" s="46"/>
      <c r="K9" s="46"/>
      <c r="L9" s="46"/>
      <c r="M9" s="46"/>
      <c r="N9" s="46"/>
      <c r="O9" s="46"/>
      <c r="P9" s="46"/>
      <c r="Q9" s="46"/>
      <c r="R9" s="46"/>
      <c r="S9" s="46"/>
      <c r="T9" s="46" t="s">
        <v>270</v>
      </c>
      <c r="U9" s="46"/>
      <c r="V9" s="46"/>
      <c r="W9" s="46"/>
      <c r="X9" s="79"/>
      <c r="Y9" s="80"/>
      <c r="Z9" s="300"/>
      <c r="AA9" s="300"/>
      <c r="AB9" s="300"/>
      <c r="AC9" s="300"/>
      <c r="AD9" s="300"/>
      <c r="AE9" s="300"/>
      <c r="AF9" s="300"/>
      <c r="AG9" s="300"/>
      <c r="AH9" s="300"/>
      <c r="AI9" s="300"/>
      <c r="AJ9" s="300"/>
      <c r="AK9" s="300"/>
      <c r="AL9" s="300"/>
      <c r="AM9" s="46"/>
      <c r="AQ9" s="199"/>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200"/>
    </row>
    <row r="10" spans="1:80" ht="14.15" customHeight="1" thickTop="1">
      <c r="A10" s="81"/>
      <c r="B10" s="64"/>
      <c r="C10" s="64"/>
      <c r="D10" s="64"/>
      <c r="E10" s="64"/>
      <c r="F10" s="64"/>
      <c r="G10" s="64"/>
      <c r="H10" s="64"/>
      <c r="I10" s="64"/>
      <c r="J10" s="64"/>
      <c r="K10" s="64"/>
      <c r="L10" s="64"/>
      <c r="M10" s="64"/>
      <c r="N10" s="64"/>
      <c r="O10" s="64"/>
      <c r="P10" s="64"/>
      <c r="Q10" s="64"/>
      <c r="R10" s="46"/>
      <c r="S10" s="46"/>
      <c r="T10" s="72"/>
      <c r="U10" s="72"/>
      <c r="V10" s="72"/>
      <c r="W10" s="72"/>
      <c r="X10" s="72"/>
      <c r="Y10" s="72"/>
      <c r="Z10" s="301"/>
      <c r="AA10" s="301"/>
      <c r="AB10" s="301"/>
      <c r="AC10" s="301"/>
      <c r="AD10" s="301"/>
      <c r="AE10" s="301"/>
      <c r="AF10" s="301"/>
      <c r="AG10" s="301"/>
      <c r="AH10" s="301"/>
      <c r="AI10" s="301"/>
      <c r="AJ10" s="301"/>
      <c r="AK10" s="301"/>
      <c r="AL10" s="301"/>
      <c r="AM10" s="49"/>
      <c r="AQ10" s="278" t="str">
        <f>CHAR(10)&amp;_xlfn.TEXTJOIN(CHAR(10), TRUE, BG10:BG19)</f>
        <v xml:space="preserve">
-------------------------------------------------------------
【防火設備】
建物名称：0
報告種別：防火設備
報告日：令和8年　　　月日
受付番号：R8--
特記事項：なし
-------------------------------------------------------------</v>
      </c>
      <c r="AR10" s="279"/>
      <c r="AS10" s="279"/>
      <c r="AT10" s="279"/>
      <c r="AU10" s="279"/>
      <c r="AV10" s="279"/>
      <c r="AW10" s="279"/>
      <c r="AX10" s="279"/>
      <c r="AY10" s="279"/>
      <c r="AZ10" s="279"/>
      <c r="BA10" s="279"/>
      <c r="BB10" s="279"/>
      <c r="BC10" s="279"/>
      <c r="BD10" s="279"/>
      <c r="BE10" s="280"/>
      <c r="BG10" s="201" t="s">
        <v>531</v>
      </c>
      <c r="BS10" s="197"/>
    </row>
    <row r="11" spans="1:80">
      <c r="A11" s="81"/>
      <c r="B11" s="64"/>
      <c r="C11" s="64"/>
      <c r="D11" s="64"/>
      <c r="E11" s="64"/>
      <c r="F11" s="64"/>
      <c r="G11" s="64"/>
      <c r="H11" s="64"/>
      <c r="I11" s="64"/>
      <c r="J11" s="64"/>
      <c r="K11" s="64"/>
      <c r="L11" s="64"/>
      <c r="M11" s="64"/>
      <c r="N11" s="64"/>
      <c r="O11" s="64"/>
      <c r="P11" s="64"/>
      <c r="Q11" s="64"/>
      <c r="R11" s="83"/>
      <c r="S11" s="83"/>
      <c r="T11" s="302" t="s">
        <v>182</v>
      </c>
      <c r="U11" s="302"/>
      <c r="V11" s="302"/>
      <c r="W11" s="302"/>
      <c r="X11" s="302"/>
      <c r="Y11" s="302"/>
      <c r="Z11" s="303"/>
      <c r="AA11" s="303"/>
      <c r="AB11" s="303"/>
      <c r="AC11" s="303"/>
      <c r="AD11" s="303"/>
      <c r="AE11" s="303"/>
      <c r="AF11" s="303"/>
      <c r="AG11" s="303"/>
      <c r="AH11" s="303"/>
      <c r="AI11" s="303"/>
      <c r="AJ11" s="303"/>
      <c r="AK11" s="303"/>
      <c r="AL11" s="303"/>
      <c r="AM11" s="84"/>
      <c r="AQ11" s="281"/>
      <c r="AR11" s="282"/>
      <c r="AS11" s="282"/>
      <c r="AT11" s="282"/>
      <c r="AU11" s="282"/>
      <c r="AV11" s="282"/>
      <c r="AW11" s="282"/>
      <c r="AX11" s="282"/>
      <c r="AY11" s="282"/>
      <c r="AZ11" s="282"/>
      <c r="BA11" s="282"/>
      <c r="BB11" s="282"/>
      <c r="BC11" s="282"/>
      <c r="BD11" s="282"/>
      <c r="BE11" s="283"/>
      <c r="BG11" s="44" t="str">
        <f>"【"&amp;AQ1&amp;"】"</f>
        <v>【防火設備】</v>
      </c>
      <c r="BS11" s="197"/>
    </row>
    <row r="12" spans="1:80">
      <c r="A12" s="46" t="s">
        <v>183</v>
      </c>
      <c r="B12" s="46"/>
      <c r="C12" s="46"/>
      <c r="D12" s="46"/>
      <c r="E12" s="46"/>
      <c r="F12" s="46"/>
      <c r="G12" s="46"/>
      <c r="H12" s="46"/>
      <c r="I12" s="47"/>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Q12" s="281"/>
      <c r="AR12" s="282"/>
      <c r="AS12" s="282"/>
      <c r="AT12" s="282"/>
      <c r="AU12" s="282"/>
      <c r="AV12" s="282"/>
      <c r="AW12" s="282"/>
      <c r="AX12" s="282"/>
      <c r="AY12" s="282"/>
      <c r="AZ12" s="282"/>
      <c r="BA12" s="282"/>
      <c r="BB12" s="282"/>
      <c r="BC12" s="282"/>
      <c r="BD12" s="282"/>
      <c r="BE12" s="283"/>
      <c r="BF12" s="192"/>
      <c r="BG12" s="44" t="s">
        <v>472</v>
      </c>
      <c r="BH12" s="192"/>
      <c r="BI12" s="192"/>
      <c r="BJ12" s="192"/>
      <c r="BK12" s="192"/>
      <c r="BL12" s="192"/>
      <c r="BM12" s="192"/>
      <c r="BN12" s="192"/>
      <c r="BO12" s="192"/>
      <c r="BP12" s="192"/>
      <c r="BQ12" s="192"/>
      <c r="BR12" s="192"/>
      <c r="BS12" s="202"/>
    </row>
    <row r="13" spans="1:80">
      <c r="A13" s="46"/>
      <c r="B13" s="46" t="s">
        <v>184</v>
      </c>
      <c r="C13" s="46"/>
      <c r="D13" s="46"/>
      <c r="E13" s="46"/>
      <c r="F13" s="46"/>
      <c r="G13" s="46"/>
      <c r="H13" s="46"/>
      <c r="I13" s="46"/>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P13" s="288"/>
      <c r="AQ13" s="281"/>
      <c r="AR13" s="282"/>
      <c r="AS13" s="282"/>
      <c r="AT13" s="282"/>
      <c r="AU13" s="282"/>
      <c r="AV13" s="282"/>
      <c r="AW13" s="282"/>
      <c r="AX13" s="282"/>
      <c r="AY13" s="282"/>
      <c r="AZ13" s="282"/>
      <c r="BA13" s="282"/>
      <c r="BB13" s="282"/>
      <c r="BC13" s="282"/>
      <c r="BD13" s="282"/>
      <c r="BE13" s="283"/>
      <c r="BF13" s="192"/>
      <c r="BG13" s="44" t="str">
        <f>"建物名称："&amp;AY1</f>
        <v>建物名称：0</v>
      </c>
      <c r="BH13" s="192"/>
      <c r="BI13" s="192"/>
      <c r="BJ13" s="192"/>
      <c r="BK13" s="192"/>
      <c r="BL13" s="192"/>
      <c r="BM13" s="192"/>
      <c r="BN13" s="192"/>
      <c r="BO13" s="192"/>
      <c r="BP13" s="192"/>
      <c r="BQ13" s="192"/>
      <c r="BR13" s="192"/>
      <c r="BS13" s="202"/>
      <c r="BT13" s="189"/>
      <c r="BU13" s="189"/>
      <c r="BV13" s="189"/>
      <c r="BW13" s="189"/>
      <c r="BX13" s="189"/>
      <c r="BY13" s="189"/>
      <c r="BZ13" s="189"/>
      <c r="CA13" s="189"/>
      <c r="CB13" s="189"/>
    </row>
    <row r="14" spans="1:80">
      <c r="A14" s="46"/>
      <c r="B14" s="46" t="s">
        <v>185</v>
      </c>
      <c r="C14" s="46"/>
      <c r="D14" s="46"/>
      <c r="E14" s="46"/>
      <c r="F14" s="46"/>
      <c r="G14" s="46"/>
      <c r="H14" s="46"/>
      <c r="I14" s="46"/>
      <c r="J14" s="291"/>
      <c r="K14" s="291"/>
      <c r="L14" s="291"/>
      <c r="M14" s="291"/>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c r="AK14" s="291"/>
      <c r="AL14" s="291"/>
      <c r="AM14" s="291"/>
      <c r="AP14" s="288"/>
      <c r="AQ14" s="281"/>
      <c r="AR14" s="282"/>
      <c r="AS14" s="282"/>
      <c r="AT14" s="282"/>
      <c r="AU14" s="282"/>
      <c r="AV14" s="282"/>
      <c r="AW14" s="282"/>
      <c r="AX14" s="282"/>
      <c r="AY14" s="282"/>
      <c r="AZ14" s="282"/>
      <c r="BA14" s="282"/>
      <c r="BB14" s="282"/>
      <c r="BC14" s="282"/>
      <c r="BD14" s="282"/>
      <c r="BE14" s="283"/>
      <c r="BF14" s="192"/>
      <c r="BG14" s="44" t="str">
        <f>"報告種別："&amp;AQ1</f>
        <v>報告種別：防火設備</v>
      </c>
      <c r="BH14" s="192"/>
      <c r="BI14" s="192"/>
      <c r="BJ14" s="192"/>
      <c r="BK14" s="192"/>
      <c r="BL14" s="192"/>
      <c r="BM14" s="192"/>
      <c r="BN14" s="192"/>
      <c r="BO14" s="192"/>
      <c r="BP14" s="192"/>
      <c r="BQ14" s="192"/>
      <c r="BR14" s="192"/>
      <c r="BS14" s="202"/>
      <c r="BT14" s="189"/>
      <c r="BU14" s="189"/>
      <c r="BV14" s="189"/>
      <c r="BW14" s="189"/>
      <c r="BX14" s="189"/>
      <c r="BY14" s="189"/>
      <c r="BZ14" s="189"/>
      <c r="CA14" s="189"/>
      <c r="CB14" s="189"/>
    </row>
    <row r="15" spans="1:80">
      <c r="A15" s="46"/>
      <c r="B15" s="46" t="s">
        <v>186</v>
      </c>
      <c r="C15" s="46"/>
      <c r="D15" s="46"/>
      <c r="E15" s="46"/>
      <c r="F15" s="46"/>
      <c r="G15" s="46"/>
      <c r="H15" s="46"/>
      <c r="I15" s="46"/>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P15" s="288"/>
      <c r="AQ15" s="281"/>
      <c r="AR15" s="282"/>
      <c r="AS15" s="282"/>
      <c r="AT15" s="282"/>
      <c r="AU15" s="282"/>
      <c r="AV15" s="282"/>
      <c r="AW15" s="282"/>
      <c r="AX15" s="282"/>
      <c r="AY15" s="282"/>
      <c r="AZ15" s="282"/>
      <c r="BA15" s="282"/>
      <c r="BB15" s="282"/>
      <c r="BC15" s="282"/>
      <c r="BD15" s="282"/>
      <c r="BE15" s="283"/>
      <c r="BF15" s="192"/>
      <c r="BG15" s="44" t="str">
        <f>"報告日："&amp;AR6&amp;AT6&amp;AU6&amp;AV6&amp;AW6&amp;AX6&amp;AY6</f>
        <v>報告日：令和8年　　　月日</v>
      </c>
      <c r="BH15" s="192"/>
      <c r="BI15" s="192"/>
      <c r="BJ15" s="192"/>
      <c r="BK15" s="192"/>
      <c r="BL15" s="192"/>
      <c r="BM15" s="192"/>
      <c r="BN15" s="192"/>
      <c r="BO15" s="192"/>
      <c r="BP15" s="192"/>
      <c r="BQ15" s="192"/>
      <c r="BR15" s="192"/>
      <c r="BS15" s="202"/>
      <c r="BT15" s="189"/>
      <c r="BU15" s="189"/>
      <c r="BV15" s="189"/>
      <c r="BW15" s="189"/>
      <c r="BX15" s="189"/>
      <c r="BY15" s="189"/>
      <c r="BZ15" s="189"/>
      <c r="CA15" s="189"/>
      <c r="CB15" s="189"/>
    </row>
    <row r="16" spans="1:80">
      <c r="A16" s="46"/>
      <c r="B16" s="46" t="s">
        <v>187</v>
      </c>
      <c r="C16" s="46"/>
      <c r="D16" s="46"/>
      <c r="E16" s="46"/>
      <c r="F16" s="46"/>
      <c r="G16" s="46"/>
      <c r="H16" s="46"/>
      <c r="I16" s="46"/>
      <c r="J16" s="291"/>
      <c r="K16" s="291"/>
      <c r="L16" s="291"/>
      <c r="M16" s="291"/>
      <c r="N16" s="291"/>
      <c r="O16" s="291"/>
      <c r="P16" s="291"/>
      <c r="Q16" s="291"/>
      <c r="R16" s="291"/>
      <c r="S16" s="291"/>
      <c r="T16" s="291"/>
      <c r="U16" s="291"/>
      <c r="V16" s="291"/>
      <c r="W16" s="291"/>
      <c r="X16" s="291"/>
      <c r="Y16" s="291"/>
      <c r="Z16" s="291"/>
      <c r="AA16" s="291"/>
      <c r="AB16" s="291"/>
      <c r="AC16" s="291"/>
      <c r="AD16" s="291"/>
      <c r="AE16" s="291"/>
      <c r="AF16" s="291"/>
      <c r="AG16" s="291"/>
      <c r="AH16" s="291"/>
      <c r="AI16" s="291"/>
      <c r="AJ16" s="291"/>
      <c r="AK16" s="291"/>
      <c r="AL16" s="291"/>
      <c r="AM16" s="291"/>
      <c r="AP16" s="288"/>
      <c r="AQ16" s="281"/>
      <c r="AR16" s="282"/>
      <c r="AS16" s="282"/>
      <c r="AT16" s="282"/>
      <c r="AU16" s="282"/>
      <c r="AV16" s="282"/>
      <c r="AW16" s="282"/>
      <c r="AX16" s="282"/>
      <c r="AY16" s="282"/>
      <c r="AZ16" s="282"/>
      <c r="BA16" s="282"/>
      <c r="BB16" s="282"/>
      <c r="BC16" s="282"/>
      <c r="BD16" s="282"/>
      <c r="BE16" s="283"/>
      <c r="BF16" s="192"/>
      <c r="BG16" s="44" t="str">
        <f>"受付番号："&amp;BI6&amp;BJ6&amp;BK6&amp;BL6&amp;BM6</f>
        <v>受付番号：R8--</v>
      </c>
      <c r="BH16" s="192"/>
      <c r="BI16" s="192"/>
      <c r="BJ16" s="192"/>
      <c r="BK16" s="192"/>
      <c r="BL16" s="192"/>
      <c r="BM16" s="192"/>
      <c r="BN16" s="192"/>
      <c r="BO16" s="192"/>
      <c r="BP16" s="192"/>
      <c r="BQ16" s="192"/>
      <c r="BR16" s="192"/>
      <c r="BS16" s="202"/>
      <c r="BT16" s="189"/>
      <c r="BU16" s="189"/>
      <c r="BV16" s="189"/>
      <c r="BW16" s="189"/>
      <c r="BX16" s="189"/>
      <c r="BY16" s="189"/>
      <c r="BZ16" s="189"/>
      <c r="CA16" s="189"/>
      <c r="CB16" s="189"/>
    </row>
    <row r="17" spans="1:80">
      <c r="A17" s="64"/>
      <c r="B17" s="64" t="s">
        <v>188</v>
      </c>
      <c r="C17" s="64"/>
      <c r="D17" s="64"/>
      <c r="E17" s="64"/>
      <c r="F17" s="64"/>
      <c r="G17" s="64"/>
      <c r="H17" s="64"/>
      <c r="I17" s="64"/>
      <c r="J17" s="299"/>
      <c r="K17" s="299"/>
      <c r="L17" s="299"/>
      <c r="M17" s="299"/>
      <c r="N17" s="299"/>
      <c r="O17" s="299"/>
      <c r="P17" s="299"/>
      <c r="Q17" s="299"/>
      <c r="R17" s="299"/>
      <c r="S17" s="299"/>
      <c r="T17" s="299"/>
      <c r="U17" s="299"/>
      <c r="V17" s="299"/>
      <c r="W17" s="299"/>
      <c r="X17" s="299"/>
      <c r="Y17" s="299"/>
      <c r="Z17" s="299"/>
      <c r="AA17" s="299"/>
      <c r="AB17" s="299"/>
      <c r="AC17" s="299"/>
      <c r="AD17" s="299"/>
      <c r="AE17" s="299"/>
      <c r="AF17" s="299"/>
      <c r="AG17" s="299"/>
      <c r="AH17" s="299"/>
      <c r="AI17" s="299"/>
      <c r="AJ17" s="299"/>
      <c r="AK17" s="299"/>
      <c r="AL17" s="299"/>
      <c r="AM17" s="299"/>
      <c r="AP17" s="288"/>
      <c r="AQ17" s="281"/>
      <c r="AR17" s="282"/>
      <c r="AS17" s="282"/>
      <c r="AT17" s="282"/>
      <c r="AU17" s="282"/>
      <c r="AV17" s="282"/>
      <c r="AW17" s="282"/>
      <c r="AX17" s="282"/>
      <c r="AY17" s="282"/>
      <c r="AZ17" s="282"/>
      <c r="BA17" s="282"/>
      <c r="BB17" s="282"/>
      <c r="BC17" s="282"/>
      <c r="BD17" s="282"/>
      <c r="BE17" s="283"/>
      <c r="BF17" s="192"/>
      <c r="BG17" s="44" t="s">
        <v>473</v>
      </c>
      <c r="BH17" s="192"/>
      <c r="BI17" s="192"/>
      <c r="BJ17" s="192"/>
      <c r="BK17" s="192"/>
      <c r="BL17" s="192"/>
      <c r="BM17" s="192"/>
      <c r="BN17" s="192"/>
      <c r="BO17" s="192"/>
      <c r="BP17" s="192"/>
      <c r="BQ17" s="192"/>
      <c r="BR17" s="192"/>
      <c r="BS17" s="202"/>
      <c r="BT17" s="190"/>
      <c r="BU17" s="190"/>
      <c r="BV17" s="190"/>
      <c r="BW17" s="190"/>
      <c r="BX17" s="190"/>
      <c r="BY17" s="190"/>
      <c r="BZ17" s="190"/>
      <c r="CA17" s="190"/>
      <c r="CB17" s="190"/>
    </row>
    <row r="18" spans="1:80">
      <c r="A18" s="46" t="s">
        <v>189</v>
      </c>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Q18" s="281"/>
      <c r="AR18" s="282"/>
      <c r="AS18" s="282"/>
      <c r="AT18" s="282"/>
      <c r="AU18" s="282"/>
      <c r="AV18" s="282"/>
      <c r="AW18" s="282"/>
      <c r="AX18" s="282"/>
      <c r="AY18" s="282"/>
      <c r="AZ18" s="282"/>
      <c r="BA18" s="282"/>
      <c r="BB18" s="282"/>
      <c r="BC18" s="282"/>
      <c r="BD18" s="282"/>
      <c r="BE18" s="283"/>
      <c r="BF18" s="192"/>
      <c r="BG18" s="44" t="str">
        <f>"特記事項："&amp;IF(AX8="有","要是正の項目について、改善（補修）等を行い、"&amp;CHAR(10)&amp;"　　　　　改善（補修）等完了報告書を提出してください。","なし")</f>
        <v>特記事項：なし</v>
      </c>
      <c r="BH18" s="192"/>
      <c r="BI18" s="192"/>
      <c r="BJ18" s="192"/>
      <c r="BK18" s="192"/>
      <c r="BL18" s="192"/>
      <c r="BM18" s="192"/>
      <c r="BN18" s="192"/>
      <c r="BO18" s="192"/>
      <c r="BP18" s="192"/>
      <c r="BQ18" s="192"/>
      <c r="BR18" s="192"/>
      <c r="BS18" s="202"/>
    </row>
    <row r="19" spans="1:80" ht="13.5" thickBot="1">
      <c r="A19" s="46"/>
      <c r="B19" s="46" t="s">
        <v>184</v>
      </c>
      <c r="C19" s="46"/>
      <c r="D19" s="46"/>
      <c r="E19" s="46"/>
      <c r="F19" s="46"/>
      <c r="G19" s="46"/>
      <c r="H19" s="46"/>
      <c r="I19" s="46"/>
      <c r="J19" s="291"/>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1"/>
      <c r="AP19" s="288"/>
      <c r="AQ19" s="284"/>
      <c r="AR19" s="285"/>
      <c r="AS19" s="285"/>
      <c r="AT19" s="285"/>
      <c r="AU19" s="285"/>
      <c r="AV19" s="285"/>
      <c r="AW19" s="285"/>
      <c r="AX19" s="285"/>
      <c r="AY19" s="285"/>
      <c r="AZ19" s="285"/>
      <c r="BA19" s="285"/>
      <c r="BB19" s="285"/>
      <c r="BC19" s="285"/>
      <c r="BD19" s="285"/>
      <c r="BE19" s="286"/>
      <c r="BF19" s="203"/>
      <c r="BG19" s="211" t="s">
        <v>531</v>
      </c>
      <c r="BH19" s="203"/>
      <c r="BI19" s="203"/>
      <c r="BJ19" s="203"/>
      <c r="BK19" s="203"/>
      <c r="BL19" s="203"/>
      <c r="BM19" s="203"/>
      <c r="BN19" s="203"/>
      <c r="BO19" s="203"/>
      <c r="BP19" s="203"/>
      <c r="BQ19" s="203"/>
      <c r="BR19" s="203"/>
      <c r="BS19" s="204"/>
    </row>
    <row r="20" spans="1:80" ht="13.5" thickTop="1">
      <c r="A20" s="46"/>
      <c r="B20" s="46" t="s">
        <v>185</v>
      </c>
      <c r="C20" s="46"/>
      <c r="D20" s="46"/>
      <c r="E20" s="46"/>
      <c r="F20" s="46"/>
      <c r="G20" s="46"/>
      <c r="H20" s="46"/>
      <c r="I20" s="46"/>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P20" s="288"/>
    </row>
    <row r="21" spans="1:80">
      <c r="A21" s="46"/>
      <c r="B21" s="46" t="s">
        <v>186</v>
      </c>
      <c r="C21" s="46"/>
      <c r="D21" s="46"/>
      <c r="E21" s="46"/>
      <c r="F21" s="46"/>
      <c r="G21" s="46"/>
      <c r="H21" s="46"/>
      <c r="I21" s="46"/>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P21" s="288"/>
      <c r="AQ21" t="str">
        <f>BM6&amp;J27</f>
        <v/>
      </c>
      <c r="AR21" t="str">
        <f t="shared" ref="AR21:AX21" si="0">BN6&amp;L32</f>
        <v/>
      </c>
      <c r="AS21" t="str">
        <f t="shared" si="0"/>
        <v/>
      </c>
      <c r="AT21" t="str">
        <f t="shared" si="0"/>
        <v/>
      </c>
      <c r="AU21" t="str">
        <f t="shared" si="0"/>
        <v/>
      </c>
      <c r="AV21" t="str">
        <f t="shared" si="0"/>
        <v/>
      </c>
      <c r="AW21" t="str">
        <f t="shared" si="0"/>
        <v/>
      </c>
      <c r="AX21" t="str">
        <f t="shared" si="0"/>
        <v/>
      </c>
      <c r="AY21" s="289"/>
      <c r="AZ21" s="289"/>
      <c r="BA21" s="289"/>
      <c r="BB21" s="289"/>
      <c r="BC21" s="289"/>
      <c r="BD21" s="289"/>
      <c r="BE21" s="289"/>
      <c r="BF21" s="289"/>
      <c r="BG21" s="289"/>
      <c r="BH21" s="289"/>
      <c r="BI21" s="289"/>
      <c r="BJ21" s="289"/>
      <c r="BK21" s="289"/>
      <c r="BL21" s="289"/>
      <c r="BM21" s="289"/>
      <c r="BN21" s="289"/>
      <c r="BO21" s="289"/>
      <c r="BP21" s="289"/>
      <c r="BQ21" s="289"/>
      <c r="BR21" s="289"/>
      <c r="BS21" s="289"/>
      <c r="BT21" s="289"/>
      <c r="BU21" s="289"/>
      <c r="BV21" s="289"/>
      <c r="BW21" s="289"/>
      <c r="BX21" s="289"/>
      <c r="BY21" s="289"/>
      <c r="BZ21" s="289"/>
      <c r="CA21" s="289"/>
      <c r="CB21" s="289"/>
    </row>
    <row r="22" spans="1:80">
      <c r="A22" s="46"/>
      <c r="B22" s="46" t="s">
        <v>187</v>
      </c>
      <c r="C22" s="46"/>
      <c r="D22" s="46"/>
      <c r="E22" s="46"/>
      <c r="F22" s="46"/>
      <c r="G22" s="46"/>
      <c r="H22" s="46"/>
      <c r="I22" s="46"/>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P22" s="288"/>
      <c r="AQ22" s="289"/>
      <c r="AR22" s="289"/>
      <c r="AS22" s="289"/>
      <c r="AT22" s="289"/>
      <c r="AU22" s="289"/>
      <c r="AV22" s="289"/>
      <c r="AW22" s="289"/>
      <c r="AX22" s="289"/>
      <c r="AY22" s="289"/>
      <c r="AZ22" s="289"/>
      <c r="BA22" s="289"/>
      <c r="BB22" s="289"/>
      <c r="BC22" s="289"/>
      <c r="BD22" s="289"/>
      <c r="BE22" s="289"/>
      <c r="BF22" s="289"/>
      <c r="BG22" s="289"/>
      <c r="BH22" s="289"/>
      <c r="BI22" s="289"/>
      <c r="BJ22" s="289"/>
      <c r="BK22" s="289"/>
      <c r="BL22" s="289"/>
      <c r="BM22" s="289"/>
      <c r="BN22" s="289"/>
      <c r="BO22" s="289"/>
      <c r="BP22" s="289"/>
      <c r="BQ22" s="289"/>
      <c r="BR22" s="289"/>
      <c r="BS22" s="289"/>
      <c r="BT22" s="289"/>
      <c r="BU22" s="289"/>
      <c r="BV22" s="289"/>
      <c r="BW22" s="289"/>
      <c r="BX22" s="289"/>
      <c r="BY22" s="289"/>
      <c r="BZ22" s="289"/>
      <c r="CA22" s="289"/>
      <c r="CB22" s="289"/>
    </row>
    <row r="23" spans="1:80">
      <c r="A23" s="64"/>
      <c r="B23" s="64" t="s">
        <v>188</v>
      </c>
      <c r="C23" s="64"/>
      <c r="D23" s="64"/>
      <c r="E23" s="64"/>
      <c r="F23" s="64"/>
      <c r="G23" s="64"/>
      <c r="H23" s="64"/>
      <c r="I23" s="64"/>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299"/>
      <c r="AP23" s="288"/>
      <c r="AQ23" s="289"/>
      <c r="AR23" s="289"/>
      <c r="AS23" s="289"/>
      <c r="AT23" s="289"/>
      <c r="AU23" s="289"/>
      <c r="AV23" s="289"/>
      <c r="AW23" s="289"/>
      <c r="AX23" s="289"/>
      <c r="AY23" s="289"/>
      <c r="AZ23" s="289"/>
      <c r="BA23" s="289"/>
      <c r="BB23" s="289"/>
      <c r="BC23" s="289"/>
      <c r="BD23" s="289"/>
      <c r="BE23" s="289"/>
      <c r="BF23" s="289"/>
      <c r="BG23" s="289"/>
      <c r="BH23" s="289"/>
      <c r="BI23" s="289"/>
      <c r="BJ23" s="289"/>
      <c r="BK23" s="289"/>
      <c r="BL23" s="289"/>
      <c r="BM23" s="289"/>
      <c r="BN23" s="289"/>
      <c r="BO23" s="289"/>
      <c r="BP23" s="289"/>
      <c r="BQ23" s="289"/>
      <c r="BR23" s="289"/>
      <c r="BS23" s="289"/>
      <c r="BT23" s="289"/>
      <c r="BU23" s="289"/>
      <c r="BV23" s="289"/>
      <c r="BW23" s="289"/>
      <c r="BX23" s="289"/>
      <c r="BY23" s="289"/>
      <c r="BZ23" s="289"/>
      <c r="CA23" s="289"/>
      <c r="CB23" s="289"/>
    </row>
    <row r="24" spans="1:80">
      <c r="A24" s="55" t="s">
        <v>190</v>
      </c>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row>
    <row r="25" spans="1:80">
      <c r="A25" s="46"/>
      <c r="B25" s="46" t="s">
        <v>191</v>
      </c>
      <c r="C25" s="46"/>
      <c r="D25" s="46"/>
      <c r="E25" s="46"/>
      <c r="F25" s="46"/>
      <c r="G25" s="46"/>
      <c r="H25" s="46"/>
      <c r="I25" s="46"/>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row>
    <row r="26" spans="1:80">
      <c r="A26" s="46"/>
      <c r="B26" s="46" t="s">
        <v>192</v>
      </c>
      <c r="C26" s="46"/>
      <c r="D26" s="46"/>
      <c r="E26" s="46"/>
      <c r="F26" s="46"/>
      <c r="G26" s="46"/>
      <c r="H26" s="46"/>
      <c r="I26" s="46"/>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row>
    <row r="27" spans="1:80">
      <c r="A27" s="46"/>
      <c r="B27" s="46" t="s">
        <v>193</v>
      </c>
      <c r="C27" s="46"/>
      <c r="D27" s="46"/>
      <c r="E27" s="46"/>
      <c r="F27" s="46"/>
      <c r="G27" s="46"/>
      <c r="H27" s="46"/>
      <c r="I27" s="46"/>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row>
    <row r="28" spans="1:80">
      <c r="A28" s="64"/>
      <c r="B28" s="64" t="s">
        <v>194</v>
      </c>
      <c r="C28" s="64"/>
      <c r="D28" s="64"/>
      <c r="E28" s="64"/>
      <c r="F28" s="64"/>
      <c r="G28" s="64"/>
      <c r="H28" s="64"/>
      <c r="I28" s="64"/>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299"/>
      <c r="AM28" s="299"/>
    </row>
    <row r="29" spans="1:80">
      <c r="A29" s="46"/>
      <c r="B29" s="46"/>
      <c r="C29" s="46"/>
      <c r="D29" s="46"/>
      <c r="E29" s="46"/>
      <c r="F29" s="46"/>
      <c r="G29" s="46"/>
      <c r="H29" s="46"/>
      <c r="I29" s="46"/>
      <c r="J29" s="4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row>
    <row r="30" spans="1:80">
      <c r="A30" s="46" t="s">
        <v>195</v>
      </c>
      <c r="B30" s="46"/>
      <c r="C30" s="46"/>
      <c r="D30" s="46"/>
      <c r="E30" s="46"/>
      <c r="F30" s="46"/>
      <c r="G30" s="46"/>
      <c r="H30" s="46"/>
      <c r="I30" s="46"/>
      <c r="J30" s="46"/>
      <c r="K30" s="46"/>
      <c r="L30" s="46"/>
      <c r="M30" s="37" t="s">
        <v>7</v>
      </c>
      <c r="N30" s="46" t="s">
        <v>196</v>
      </c>
      <c r="O30" s="46"/>
      <c r="P30" s="46"/>
      <c r="Q30" s="46"/>
      <c r="R30" s="46"/>
      <c r="S30" s="46"/>
      <c r="T30" s="46"/>
      <c r="U30" s="47" t="s">
        <v>197</v>
      </c>
      <c r="V30" s="37" t="s">
        <v>7</v>
      </c>
      <c r="W30" s="46" t="s">
        <v>279</v>
      </c>
      <c r="X30" s="46"/>
      <c r="Y30" s="46"/>
      <c r="Z30" s="46"/>
      <c r="AA30" s="46"/>
      <c r="AB30" t="s">
        <v>272</v>
      </c>
      <c r="AC30" s="46"/>
      <c r="AD30" s="37" t="s">
        <v>7</v>
      </c>
      <c r="AE30" s="46" t="s">
        <v>198</v>
      </c>
      <c r="AF30" s="46"/>
      <c r="AG30" s="46"/>
      <c r="AJ30" s="46"/>
      <c r="AK30" s="46"/>
      <c r="AL30" s="46"/>
      <c r="AM30" s="46"/>
      <c r="AS30" t="str">
        <f>IF(M30="☑","要是正","")</f>
        <v/>
      </c>
      <c r="BA30" t="str">
        <f>IF(V30="☑",W30,"")</f>
        <v/>
      </c>
      <c r="BH30" t="str">
        <f>IF(AD30="☑",AE30,"")</f>
        <v/>
      </c>
      <c r="BQ30" t="str">
        <f>IF(V30="☑",BA30,AS30&amp;BA30&amp;BH30)</f>
        <v/>
      </c>
    </row>
    <row r="31" spans="1:80">
      <c r="A31" s="46"/>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0"/>
      <c r="AM31" s="290"/>
      <c r="AS31" t="str">
        <f t="shared" ref="AS31:AS36" si="1">IF(B31&lt;&gt;"",B31,"")</f>
        <v/>
      </c>
      <c r="BJ31" s="293" t="str">
        <f>_xlfn.TEXTJOIN(CHAR(10), , AS31, AS32, AS33, AS34,AS35,AS36)</f>
        <v/>
      </c>
      <c r="BK31" s="293"/>
      <c r="BL31" s="293"/>
      <c r="BM31" s="293"/>
      <c r="BN31" s="293"/>
      <c r="BO31" s="293"/>
      <c r="BP31" s="293"/>
      <c r="BQ31" s="293"/>
      <c r="BR31" s="293"/>
      <c r="BS31" s="293"/>
      <c r="BT31" s="293"/>
      <c r="BU31" s="293"/>
      <c r="BV31" s="293"/>
      <c r="BW31" s="293"/>
      <c r="BX31" s="293"/>
      <c r="BY31" s="293"/>
      <c r="BZ31" s="293"/>
    </row>
    <row r="32" spans="1:80">
      <c r="A32" s="46"/>
      <c r="B32" s="290"/>
      <c r="C32" s="290"/>
      <c r="D32" s="290"/>
      <c r="E32" s="290"/>
      <c r="F32" s="290"/>
      <c r="G32" s="290"/>
      <c r="H32" s="290"/>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S32" t="str">
        <f>IF(B32&lt;&gt;"",B32,"")</f>
        <v/>
      </c>
      <c r="BJ32" s="293"/>
      <c r="BK32" s="293"/>
      <c r="BL32" s="293"/>
      <c r="BM32" s="293"/>
      <c r="BN32" s="293"/>
      <c r="BO32" s="293"/>
      <c r="BP32" s="293"/>
      <c r="BQ32" s="293"/>
      <c r="BR32" s="293"/>
      <c r="BS32" s="293"/>
      <c r="BT32" s="293"/>
      <c r="BU32" s="293"/>
      <c r="BV32" s="293"/>
      <c r="BW32" s="293"/>
      <c r="BX32" s="293"/>
      <c r="BY32" s="293"/>
      <c r="BZ32" s="293"/>
    </row>
    <row r="33" spans="1:78">
      <c r="A33" s="46"/>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S33" t="str">
        <f>IF(B33&lt;&gt;"",B33,"")</f>
        <v/>
      </c>
      <c r="BJ33" s="293"/>
      <c r="BK33" s="293"/>
      <c r="BL33" s="293"/>
      <c r="BM33" s="293"/>
      <c r="BN33" s="293"/>
      <c r="BO33" s="293"/>
      <c r="BP33" s="293"/>
      <c r="BQ33" s="293"/>
      <c r="BR33" s="293"/>
      <c r="BS33" s="293"/>
      <c r="BT33" s="293"/>
      <c r="BU33" s="293"/>
      <c r="BV33" s="293"/>
      <c r="BW33" s="293"/>
      <c r="BX33" s="293"/>
      <c r="BY33" s="293"/>
      <c r="BZ33" s="293"/>
    </row>
    <row r="34" spans="1:78">
      <c r="A34" s="46"/>
      <c r="B34" s="290"/>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S34" t="str">
        <f t="shared" si="1"/>
        <v/>
      </c>
      <c r="BJ34" s="293"/>
      <c r="BK34" s="293"/>
      <c r="BL34" s="293"/>
      <c r="BM34" s="293"/>
      <c r="BN34" s="293"/>
      <c r="BO34" s="293"/>
      <c r="BP34" s="293"/>
      <c r="BQ34" s="293"/>
      <c r="BR34" s="293"/>
      <c r="BS34" s="293"/>
      <c r="BT34" s="293"/>
      <c r="BU34" s="293"/>
      <c r="BV34" s="293"/>
      <c r="BW34" s="293"/>
      <c r="BX34" s="293"/>
      <c r="BY34" s="293"/>
      <c r="BZ34" s="293"/>
    </row>
    <row r="35" spans="1:78">
      <c r="A35" s="46"/>
      <c r="B35" s="290"/>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S35" t="str">
        <f t="shared" si="1"/>
        <v/>
      </c>
      <c r="BJ35" s="293"/>
      <c r="BK35" s="293"/>
      <c r="BL35" s="293"/>
      <c r="BM35" s="293"/>
      <c r="BN35" s="293"/>
      <c r="BO35" s="293"/>
      <c r="BP35" s="293"/>
      <c r="BQ35" s="293"/>
      <c r="BR35" s="293"/>
      <c r="BS35" s="293"/>
      <c r="BT35" s="293"/>
      <c r="BU35" s="293"/>
      <c r="BV35" s="293"/>
      <c r="BW35" s="293"/>
      <c r="BX35" s="293"/>
      <c r="BY35" s="293"/>
      <c r="BZ35" s="293"/>
    </row>
    <row r="36" spans="1:78">
      <c r="A36" s="46"/>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S36" t="str">
        <f t="shared" si="1"/>
        <v/>
      </c>
      <c r="BJ36" s="293"/>
      <c r="BK36" s="293"/>
      <c r="BL36" s="293"/>
      <c r="BM36" s="293"/>
      <c r="BN36" s="293"/>
      <c r="BO36" s="293"/>
      <c r="BP36" s="293"/>
      <c r="BQ36" s="293"/>
      <c r="BR36" s="293"/>
      <c r="BS36" s="293"/>
      <c r="BT36" s="293"/>
      <c r="BU36" s="293"/>
      <c r="BV36" s="293"/>
      <c r="BW36" s="293"/>
      <c r="BX36" s="293"/>
      <c r="BY36" s="293"/>
      <c r="BZ36" s="293"/>
    </row>
    <row r="37" spans="1:78" ht="13" hidden="1" customHeight="1" outlineLevel="1">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row>
    <row r="38" spans="1:78" ht="13" hidden="1" customHeight="1" outlineLevel="1">
      <c r="A38" s="46"/>
      <c r="B38" s="85" t="s">
        <v>3</v>
      </c>
      <c r="C38" s="86"/>
      <c r="D38" s="87"/>
      <c r="E38" s="86"/>
      <c r="F38" s="86"/>
      <c r="G38" s="86"/>
      <c r="H38" s="86"/>
      <c r="I38" s="86"/>
      <c r="J38" s="86"/>
      <c r="K38" s="88"/>
      <c r="L38" s="85" t="s">
        <v>4</v>
      </c>
      <c r="M38" s="86"/>
      <c r="N38" s="86"/>
      <c r="O38" s="86"/>
      <c r="P38" s="86"/>
      <c r="Q38" s="86"/>
      <c r="R38" s="86"/>
      <c r="S38" s="86"/>
      <c r="T38" s="86"/>
      <c r="U38" s="86"/>
      <c r="V38" s="86"/>
      <c r="W38" s="86"/>
      <c r="X38" s="86"/>
      <c r="Y38" s="86"/>
      <c r="Z38" s="86"/>
      <c r="AA38" s="86"/>
      <c r="AB38" s="86"/>
      <c r="AC38" s="86"/>
      <c r="AD38" s="88"/>
      <c r="AE38" s="85" t="s">
        <v>3</v>
      </c>
      <c r="AF38" s="86"/>
      <c r="AG38" s="86"/>
      <c r="AH38" s="86"/>
      <c r="AI38" s="86"/>
      <c r="AJ38" s="86"/>
      <c r="AK38" s="86"/>
      <c r="AL38" s="88"/>
      <c r="AM38" s="46"/>
    </row>
    <row r="39" spans="1:78" ht="13" hidden="1" customHeight="1" outlineLevel="1">
      <c r="A39" s="46"/>
      <c r="B39" s="89"/>
      <c r="C39" s="90"/>
      <c r="E39" s="90"/>
      <c r="F39" s="90"/>
      <c r="G39" s="90"/>
      <c r="H39" s="90"/>
      <c r="I39" s="90"/>
      <c r="J39" s="90"/>
      <c r="K39" s="91"/>
      <c r="L39" s="92"/>
      <c r="M39" s="93"/>
      <c r="N39" s="93"/>
      <c r="O39" s="93"/>
      <c r="P39" s="93"/>
      <c r="Q39" s="93"/>
      <c r="R39" s="93"/>
      <c r="S39" s="93"/>
      <c r="T39" s="93"/>
      <c r="U39" s="93"/>
      <c r="V39" s="93"/>
      <c r="W39" s="93"/>
      <c r="X39" s="93"/>
      <c r="Y39" s="93"/>
      <c r="Z39" s="93"/>
      <c r="AA39" s="93"/>
      <c r="AB39" s="93"/>
      <c r="AC39" s="93"/>
      <c r="AD39" s="94"/>
      <c r="AE39" s="92"/>
      <c r="AF39" s="93"/>
      <c r="AG39" s="93"/>
      <c r="AH39" s="93"/>
      <c r="AI39" s="93"/>
      <c r="AJ39" s="93"/>
      <c r="AK39" s="93"/>
      <c r="AL39" s="94"/>
      <c r="AM39" s="46"/>
    </row>
    <row r="40" spans="1:78" ht="13" hidden="1" customHeight="1" outlineLevel="1">
      <c r="A40" s="46"/>
      <c r="B40" s="95" t="s">
        <v>52</v>
      </c>
      <c r="C40" s="96"/>
      <c r="D40" s="97">
        <f>IF(AT6&lt;&gt;"",AT6,"")</f>
        <v>8</v>
      </c>
      <c r="E40" s="96" t="s">
        <v>0</v>
      </c>
      <c r="F40" s="292" t="str">
        <f>IF(AV6&lt;&gt;"",AV6,"")</f>
        <v/>
      </c>
      <c r="G40" s="292"/>
      <c r="H40" s="96" t="s">
        <v>5</v>
      </c>
      <c r="I40" s="292" t="str">
        <f>IF(AX6&lt;&gt;"",AX6,"")</f>
        <v/>
      </c>
      <c r="J40" s="292"/>
      <c r="K40" s="98" t="s">
        <v>6</v>
      </c>
      <c r="L40" s="99"/>
      <c r="M40" s="100"/>
      <c r="N40" s="100"/>
      <c r="O40" s="100"/>
      <c r="P40" s="100"/>
      <c r="Q40" s="100"/>
      <c r="R40" s="100"/>
      <c r="S40" s="100"/>
      <c r="T40" s="100"/>
      <c r="U40" s="100"/>
      <c r="V40" s="100"/>
      <c r="W40" s="100"/>
      <c r="X40" s="100"/>
      <c r="Y40" s="100"/>
      <c r="Z40" s="100"/>
      <c r="AA40" s="100"/>
      <c r="AB40" s="100"/>
      <c r="AC40" s="100"/>
      <c r="AD40" s="101"/>
      <c r="AE40" s="99"/>
      <c r="AF40" s="308" t="str">
        <f>IF(BC6&lt;&gt;"","報告済","")</f>
        <v/>
      </c>
      <c r="AG40" s="309"/>
      <c r="AH40" s="309"/>
      <c r="AI40" s="309"/>
      <c r="AJ40" s="309"/>
      <c r="AK40" s="310"/>
      <c r="AL40" s="101"/>
      <c r="AM40" s="46"/>
    </row>
    <row r="41" spans="1:78" ht="13" hidden="1" customHeight="1" outlineLevel="1">
      <c r="A41" s="46"/>
      <c r="B41" s="102"/>
      <c r="C41" s="103"/>
      <c r="D41" s="104"/>
      <c r="E41" s="103"/>
      <c r="F41" s="103"/>
      <c r="G41" s="103"/>
      <c r="H41" s="103"/>
      <c r="I41" s="103"/>
      <c r="J41" s="103"/>
      <c r="K41" s="105"/>
      <c r="L41" s="305" t="str">
        <f>IF(AX8="有","要是正の項目について、改善（補修）等を行い、" &amp; CHAR(10) &amp; "改善（補修）等完了報告書を提出してください。","")</f>
        <v/>
      </c>
      <c r="M41" s="306"/>
      <c r="N41" s="306"/>
      <c r="O41" s="306"/>
      <c r="P41" s="306"/>
      <c r="Q41" s="306"/>
      <c r="R41" s="306"/>
      <c r="S41" s="306"/>
      <c r="T41" s="306"/>
      <c r="U41" s="306"/>
      <c r="V41" s="306"/>
      <c r="W41" s="306"/>
      <c r="X41" s="306"/>
      <c r="Y41" s="306"/>
      <c r="Z41" s="306"/>
      <c r="AA41" s="306"/>
      <c r="AB41" s="306"/>
      <c r="AC41" s="306"/>
      <c r="AD41" s="307"/>
      <c r="AE41" s="99"/>
      <c r="AF41" s="311"/>
      <c r="AG41" s="309"/>
      <c r="AH41" s="309"/>
      <c r="AI41" s="309"/>
      <c r="AJ41" s="309"/>
      <c r="AK41" s="310"/>
      <c r="AL41" s="101"/>
      <c r="AM41" s="46"/>
    </row>
    <row r="42" spans="1:78" ht="13" hidden="1" customHeight="1" outlineLevel="1">
      <c r="A42" s="46"/>
      <c r="B42" s="106"/>
      <c r="C42" s="107"/>
      <c r="D42" s="97"/>
      <c r="E42" s="107"/>
      <c r="F42" s="107"/>
      <c r="G42" s="107"/>
      <c r="H42" s="107"/>
      <c r="I42" s="107"/>
      <c r="J42" s="107"/>
      <c r="K42" s="108"/>
      <c r="L42" s="305"/>
      <c r="M42" s="306"/>
      <c r="N42" s="306"/>
      <c r="O42" s="306"/>
      <c r="P42" s="306"/>
      <c r="Q42" s="306"/>
      <c r="R42" s="306"/>
      <c r="S42" s="306"/>
      <c r="T42" s="306"/>
      <c r="U42" s="306"/>
      <c r="V42" s="306"/>
      <c r="W42" s="306"/>
      <c r="X42" s="306"/>
      <c r="Y42" s="306"/>
      <c r="Z42" s="306"/>
      <c r="AA42" s="306"/>
      <c r="AB42" s="306"/>
      <c r="AC42" s="306"/>
      <c r="AD42" s="307"/>
      <c r="AE42" s="99"/>
      <c r="AF42" s="308" t="str">
        <f>IF(BC6&lt;&gt;"",BC6,"")</f>
        <v/>
      </c>
      <c r="AG42" s="309"/>
      <c r="AH42" s="309"/>
      <c r="AI42" s="309"/>
      <c r="AJ42" s="309"/>
      <c r="AK42" s="310"/>
      <c r="AL42" s="101"/>
      <c r="AM42" s="46"/>
    </row>
    <row r="43" spans="1:78" ht="13" hidden="1" customHeight="1" outlineLevel="1">
      <c r="A43" s="46"/>
      <c r="B43" s="109"/>
      <c r="C43" s="96" t="s">
        <v>1</v>
      </c>
      <c r="D43" s="304" t="str">
        <f>BI6&amp;BJ6&amp;BK6&amp;BL6&amp;BM6</f>
        <v>R8--</v>
      </c>
      <c r="E43" s="304"/>
      <c r="F43" s="304"/>
      <c r="G43" s="304"/>
      <c r="H43" s="304"/>
      <c r="I43" s="304"/>
      <c r="J43" s="96" t="s">
        <v>2</v>
      </c>
      <c r="K43" s="98"/>
      <c r="L43" s="305"/>
      <c r="M43" s="306"/>
      <c r="N43" s="306"/>
      <c r="O43" s="306"/>
      <c r="P43" s="306"/>
      <c r="Q43" s="306"/>
      <c r="R43" s="306"/>
      <c r="S43" s="306"/>
      <c r="T43" s="306"/>
      <c r="U43" s="306"/>
      <c r="V43" s="306"/>
      <c r="W43" s="306"/>
      <c r="X43" s="306"/>
      <c r="Y43" s="306"/>
      <c r="Z43" s="306"/>
      <c r="AA43" s="306"/>
      <c r="AB43" s="306"/>
      <c r="AC43" s="306"/>
      <c r="AD43" s="307"/>
      <c r="AE43" s="99"/>
      <c r="AF43" s="311"/>
      <c r="AG43" s="309"/>
      <c r="AH43" s="309"/>
      <c r="AI43" s="309"/>
      <c r="AJ43" s="309"/>
      <c r="AK43" s="310"/>
      <c r="AL43" s="101"/>
      <c r="AM43" s="46"/>
    </row>
    <row r="44" spans="1:78" ht="13" hidden="1" customHeight="1" outlineLevel="1">
      <c r="A44" s="46"/>
      <c r="B44" s="102"/>
      <c r="C44" s="103"/>
      <c r="D44" s="104"/>
      <c r="E44" s="103"/>
      <c r="F44" s="103"/>
      <c r="G44" s="103"/>
      <c r="H44" s="103"/>
      <c r="I44" s="103"/>
      <c r="J44" s="103"/>
      <c r="K44" s="105"/>
      <c r="L44" s="305"/>
      <c r="M44" s="306"/>
      <c r="N44" s="306"/>
      <c r="O44" s="306"/>
      <c r="P44" s="306"/>
      <c r="Q44" s="306"/>
      <c r="R44" s="306"/>
      <c r="S44" s="306"/>
      <c r="T44" s="306"/>
      <c r="U44" s="306"/>
      <c r="V44" s="306"/>
      <c r="W44" s="306"/>
      <c r="X44" s="306"/>
      <c r="Y44" s="306"/>
      <c r="Z44" s="306"/>
      <c r="AA44" s="306"/>
      <c r="AB44" s="306"/>
      <c r="AC44" s="306"/>
      <c r="AD44" s="307"/>
      <c r="AE44" s="99"/>
      <c r="AF44" s="312" t="str">
        <f>IF(BC6&lt;&gt;"","千葉市"&amp; CHAR(10) &amp;"建築指導課","")</f>
        <v/>
      </c>
      <c r="AG44" s="313"/>
      <c r="AH44" s="313"/>
      <c r="AI44" s="313"/>
      <c r="AJ44" s="313"/>
      <c r="AK44" s="314"/>
      <c r="AL44" s="101"/>
      <c r="AM44" s="46"/>
    </row>
    <row r="45" spans="1:78" ht="13" hidden="1" customHeight="1" outlineLevel="1">
      <c r="A45" s="46"/>
      <c r="B45" s="110" t="s">
        <v>470</v>
      </c>
      <c r="C45" s="111"/>
      <c r="D45" s="97"/>
      <c r="E45" s="111"/>
      <c r="F45" s="111"/>
      <c r="G45" s="111"/>
      <c r="H45" s="111"/>
      <c r="I45" s="111"/>
      <c r="J45" s="111"/>
      <c r="K45" s="112"/>
      <c r="L45" s="99"/>
      <c r="M45" s="100"/>
      <c r="N45" s="100"/>
      <c r="O45" s="100"/>
      <c r="P45" s="100"/>
      <c r="Q45" s="100"/>
      <c r="R45" s="100"/>
      <c r="S45" s="100"/>
      <c r="T45" s="100"/>
      <c r="U45" s="100"/>
      <c r="V45" s="100"/>
      <c r="W45" s="100"/>
      <c r="X45" s="100"/>
      <c r="Y45" s="100"/>
      <c r="Z45" s="100"/>
      <c r="AA45" s="100"/>
      <c r="AB45" s="100"/>
      <c r="AC45" s="100"/>
      <c r="AD45" s="101"/>
      <c r="AE45" s="99"/>
      <c r="AF45" s="315"/>
      <c r="AG45" s="313"/>
      <c r="AH45" s="313"/>
      <c r="AI45" s="313"/>
      <c r="AJ45" s="313"/>
      <c r="AK45" s="314"/>
      <c r="AL45" s="101"/>
      <c r="AM45" s="46"/>
    </row>
    <row r="46" spans="1:78" ht="13" hidden="1" customHeight="1" outlineLevel="1">
      <c r="A46" s="46"/>
      <c r="B46" s="113"/>
      <c r="C46" s="114"/>
      <c r="D46" s="115"/>
      <c r="E46" s="114"/>
      <c r="F46" s="114"/>
      <c r="G46" s="114"/>
      <c r="H46" s="114"/>
      <c r="I46" s="114"/>
      <c r="J46" s="114"/>
      <c r="K46" s="116"/>
      <c r="L46" s="117"/>
      <c r="M46" s="118"/>
      <c r="N46" s="118"/>
      <c r="O46" s="118"/>
      <c r="P46" s="118"/>
      <c r="Q46" s="118"/>
      <c r="R46" s="118"/>
      <c r="S46" s="118"/>
      <c r="T46" s="118"/>
      <c r="U46" s="118"/>
      <c r="V46" s="118"/>
      <c r="W46" s="118"/>
      <c r="X46" s="118"/>
      <c r="Y46" s="118"/>
      <c r="Z46" s="118"/>
      <c r="AA46" s="118"/>
      <c r="AB46" s="118"/>
      <c r="AC46" s="118"/>
      <c r="AD46" s="119"/>
      <c r="AE46" s="117"/>
      <c r="AF46" s="118"/>
      <c r="AG46" s="118"/>
      <c r="AH46" s="118"/>
      <c r="AI46" s="118"/>
      <c r="AJ46" s="118"/>
      <c r="AK46" s="118"/>
      <c r="AL46" s="119"/>
      <c r="AM46" s="46"/>
    </row>
    <row r="47" spans="1:78" collapsed="1">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9"/>
      <c r="AE47" s="49"/>
      <c r="AF47" s="49"/>
      <c r="AG47" s="49"/>
      <c r="AH47" s="49"/>
      <c r="AI47" s="49"/>
      <c r="AJ47" s="49"/>
      <c r="AK47" s="49"/>
      <c r="AL47" s="49"/>
      <c r="AM47" s="46"/>
    </row>
    <row r="48" spans="1:78" ht="227.25" customHeight="1">
      <c r="A48" s="287" t="s">
        <v>474</v>
      </c>
      <c r="B48" s="287"/>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c r="AL48" s="287"/>
      <c r="AM48" s="287"/>
    </row>
  </sheetData>
  <sheetProtection algorithmName="SHA-512" hashValue="D4VFuTuO3pGGs7iVEzgeikYIQ5S1ExVY8HdbTEBVigOTfQ/fKc2fFT+/bwylMCQ4WbgL2D4QUWyfyYwWhCZvaQ==" saltValue="y0wbHm3tWnXDKLkAtzXztQ==" spinCount="100000" sheet="1" selectLockedCells="1"/>
  <mergeCells count="50">
    <mergeCell ref="D43:I43"/>
    <mergeCell ref="L41:AD44"/>
    <mergeCell ref="AF40:AK41"/>
    <mergeCell ref="AF42:AK43"/>
    <mergeCell ref="AF44:AK45"/>
    <mergeCell ref="Z8:AL10"/>
    <mergeCell ref="I40:J40"/>
    <mergeCell ref="B33:AM33"/>
    <mergeCell ref="B34:AM34"/>
    <mergeCell ref="B35:AM35"/>
    <mergeCell ref="J21:AM21"/>
    <mergeCell ref="J22:AM22"/>
    <mergeCell ref="J23:AM23"/>
    <mergeCell ref="J25:AM25"/>
    <mergeCell ref="J26:AM26"/>
    <mergeCell ref="J28:AM28"/>
    <mergeCell ref="B31:AM31"/>
    <mergeCell ref="B36:AM36"/>
    <mergeCell ref="J27:AM27"/>
    <mergeCell ref="T11:Y11"/>
    <mergeCell ref="Z11:AL11"/>
    <mergeCell ref="J17:AM17"/>
    <mergeCell ref="J19:AM19"/>
    <mergeCell ref="J20:AM20"/>
    <mergeCell ref="AP13:AP17"/>
    <mergeCell ref="J13:AM13"/>
    <mergeCell ref="A2:AM2"/>
    <mergeCell ref="A3:AM3"/>
    <mergeCell ref="A4:AM4"/>
    <mergeCell ref="A5:AM5"/>
    <mergeCell ref="AC7:AD7"/>
    <mergeCell ref="AE7:AF7"/>
    <mergeCell ref="AH7:AI7"/>
    <mergeCell ref="AK7:AL7"/>
    <mergeCell ref="BC6:BF6"/>
    <mergeCell ref="BC7:BF7"/>
    <mergeCell ref="AQ10:BE19"/>
    <mergeCell ref="A48:AM48"/>
    <mergeCell ref="AP19:AP23"/>
    <mergeCell ref="AQ22:AX22"/>
    <mergeCell ref="AQ23:AX23"/>
    <mergeCell ref="B32:AM32"/>
    <mergeCell ref="J14:AM14"/>
    <mergeCell ref="J15:AM15"/>
    <mergeCell ref="F40:G40"/>
    <mergeCell ref="AY21:CB21"/>
    <mergeCell ref="AY22:CB22"/>
    <mergeCell ref="AY23:CB23"/>
    <mergeCell ref="BJ31:BZ36"/>
    <mergeCell ref="J16:AM16"/>
  </mergeCells>
  <phoneticPr fontId="1"/>
  <dataValidations xWindow="666" yWindow="618" count="6">
    <dataValidation type="whole" allowBlank="1" showInputMessage="1" showErrorMessage="1" errorTitle="札幌市 建築安全推進課" error="左のセルで元号を選択し、和暦で入力してください。" sqref="AE7:AF7" xr:uid="{665AF7EA-A855-4BD0-BFE2-F4805252A8F6}">
      <formula1>1</formula1>
      <formula2>64</formula2>
    </dataValidation>
    <dataValidation type="list" allowBlank="1" showInputMessage="1" showErrorMessage="1" sqref="AK7:AL7" xr:uid="{61DABCBA-CCD3-40B4-8FF1-F991A0AA0A52}">
      <formula1>$A$87:$A$118</formula1>
    </dataValidation>
    <dataValidation type="list" allowBlank="1" showInputMessage="1" showErrorMessage="1" sqref="AD30 V30 M30" xr:uid="{BECAAF7A-BAFA-4891-8096-21F7DCDFFA94}">
      <formula1>ﾁｪｯｸﾎﾞｯｸｽ</formula1>
    </dataValidation>
    <dataValidation type="list" allowBlank="1" showInputMessage="1" showErrorMessage="1" sqref="AX8" xr:uid="{48EF67C1-69F3-4AB8-A67F-7905F3634532}">
      <formula1>"有,無,　,"</formula1>
    </dataValidation>
    <dataValidation type="list" allowBlank="1" showInputMessage="1" showErrorMessage="1" sqref="BK6" xr:uid="{AEAA65F1-5853-42B5-9049-CEFF5C76A422}">
      <formula1>"中,花,稲,若,緑,美"</formula1>
    </dataValidation>
    <dataValidation type="list" allowBlank="1" showInputMessage="1" showErrorMessage="1" sqref="BI6" xr:uid="{6DEB1CD1-F0A6-45EC-BF19-4E38B563DB9C}">
      <formula1>"R6,R7,R8,R9,R10"</formula1>
    </dataValidation>
  </dataValidations>
  <pageMargins left="0.7" right="0.7" top="0.75" bottom="0.75" header="0.3" footer="0.3"/>
  <pageSetup paperSize="9" scale="87"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11BAA-C22C-44EF-854E-ABFD964727DD}">
  <dimension ref="A1:CM73"/>
  <sheetViews>
    <sheetView view="pageBreakPreview" zoomScale="70" zoomScaleNormal="70" zoomScaleSheetLayoutView="70" workbookViewId="0">
      <selection activeCell="T10" sqref="T10:AD10"/>
    </sheetView>
  </sheetViews>
  <sheetFormatPr defaultColWidth="2.36328125" defaultRowHeight="13" outlineLevelCol="1"/>
  <cols>
    <col min="47" max="47" width="2.36328125" hidden="1" customWidth="1" outlineLevel="1"/>
    <col min="48" max="48" width="11" hidden="1" customWidth="1" outlineLevel="1"/>
    <col min="49" max="69" width="2.36328125" hidden="1" customWidth="1" outlineLevel="1"/>
    <col min="70" max="70" width="28.26953125" hidden="1" customWidth="1" outlineLevel="1"/>
    <col min="71" max="90" width="2.36328125" hidden="1" customWidth="1" outlineLevel="1"/>
    <col min="91" max="91" width="2.36328125" collapsed="1"/>
  </cols>
  <sheetData>
    <row r="1" spans="1:70">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9"/>
      <c r="AE1" s="49"/>
      <c r="AF1" s="49"/>
      <c r="AG1" s="49"/>
      <c r="AH1" s="49"/>
      <c r="AI1" s="49"/>
      <c r="AJ1" s="49"/>
      <c r="AK1" s="49"/>
      <c r="AL1" s="49"/>
      <c r="AM1" s="46"/>
    </row>
    <row r="2" spans="1:70">
      <c r="A2" s="295" t="s">
        <v>199</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row>
    <row r="3" spans="1:70">
      <c r="A3" s="64" t="s">
        <v>200</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row>
    <row r="4" spans="1:70">
      <c r="A4" s="46" t="s">
        <v>201</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row>
    <row r="5" spans="1:70">
      <c r="A5" s="46"/>
      <c r="B5" s="46" t="s">
        <v>202</v>
      </c>
      <c r="C5" s="46"/>
      <c r="D5" s="46"/>
      <c r="E5" s="46"/>
      <c r="F5" s="46"/>
      <c r="G5" s="46"/>
      <c r="H5" s="46"/>
      <c r="I5" s="46" t="s">
        <v>203</v>
      </c>
      <c r="J5" s="46"/>
      <c r="K5" s="316"/>
      <c r="L5" s="316"/>
      <c r="M5" s="316"/>
      <c r="N5" s="316"/>
      <c r="O5" s="46" t="s">
        <v>204</v>
      </c>
      <c r="P5" s="46"/>
      <c r="Q5" s="46"/>
      <c r="R5" s="46" t="s">
        <v>205</v>
      </c>
      <c r="S5" s="46"/>
      <c r="T5" s="316"/>
      <c r="U5" s="316"/>
      <c r="V5" s="316"/>
      <c r="W5" s="316"/>
      <c r="X5" s="46" t="s">
        <v>204</v>
      </c>
      <c r="Y5" s="46"/>
      <c r="Z5" s="46"/>
      <c r="AA5" s="46"/>
      <c r="AB5" s="46"/>
      <c r="AC5" s="46"/>
      <c r="AD5" s="46"/>
      <c r="AE5" s="46"/>
      <c r="AF5" s="46"/>
      <c r="AG5" s="46"/>
      <c r="AH5" s="46"/>
      <c r="AI5" s="46"/>
      <c r="AJ5" s="46"/>
      <c r="AK5" s="46"/>
      <c r="AL5" s="46"/>
      <c r="AM5" s="46"/>
      <c r="AV5" t="str">
        <f>I5&amp;K5&amp;O5&amp;"　"&amp;R5&amp;T5&amp;X5</f>
        <v>地上階　地下階</v>
      </c>
    </row>
    <row r="6" spans="1:70">
      <c r="A6" s="46"/>
      <c r="B6" s="46" t="s">
        <v>206</v>
      </c>
      <c r="C6" s="46"/>
      <c r="D6" s="46"/>
      <c r="E6" s="46"/>
      <c r="F6" s="46"/>
      <c r="G6" s="46"/>
      <c r="H6" s="46"/>
      <c r="I6" s="317"/>
      <c r="J6" s="317"/>
      <c r="K6" s="317"/>
      <c r="L6" s="317"/>
      <c r="M6" s="317"/>
      <c r="N6" s="317"/>
      <c r="O6" s="317"/>
      <c r="P6" s="46" t="s">
        <v>207</v>
      </c>
      <c r="Q6" s="46"/>
      <c r="R6" s="46"/>
      <c r="S6" s="46"/>
      <c r="T6" s="46"/>
      <c r="U6" s="46"/>
      <c r="V6" s="46"/>
      <c r="W6" s="46"/>
      <c r="X6" s="46"/>
      <c r="Y6" s="46"/>
      <c r="Z6" s="46"/>
      <c r="AA6" s="46"/>
      <c r="AB6" s="46"/>
      <c r="AC6" s="46"/>
      <c r="AD6" s="46"/>
      <c r="AE6" s="46"/>
      <c r="AF6" s="46"/>
      <c r="AG6" s="46"/>
      <c r="AH6" s="46"/>
      <c r="AI6" s="46"/>
      <c r="AJ6" s="46"/>
      <c r="AK6" s="46"/>
      <c r="AL6" s="46"/>
      <c r="AM6" s="46"/>
      <c r="AV6" s="120" t="str">
        <f>I6&amp;"㎡"</f>
        <v>㎡</v>
      </c>
    </row>
    <row r="7" spans="1:70">
      <c r="A7" s="46"/>
      <c r="B7" s="46" t="s">
        <v>208</v>
      </c>
      <c r="C7" s="46"/>
      <c r="D7" s="46"/>
      <c r="E7" s="46"/>
      <c r="F7" s="46"/>
      <c r="G7" s="46"/>
      <c r="H7" s="46"/>
      <c r="I7" s="317"/>
      <c r="J7" s="317"/>
      <c r="K7" s="317"/>
      <c r="L7" s="317"/>
      <c r="M7" s="317"/>
      <c r="N7" s="317"/>
      <c r="O7" s="317"/>
      <c r="P7" s="46" t="s">
        <v>207</v>
      </c>
      <c r="Q7" s="46"/>
      <c r="R7" s="46"/>
      <c r="S7" s="46"/>
      <c r="T7" s="46"/>
      <c r="U7" s="46"/>
      <c r="V7" s="46"/>
      <c r="W7" s="46"/>
      <c r="X7" s="46"/>
      <c r="Y7" s="46"/>
      <c r="Z7" s="46"/>
      <c r="AA7" s="46"/>
      <c r="AB7" s="46"/>
      <c r="AC7" s="46"/>
      <c r="AD7" s="46"/>
      <c r="AE7" s="46"/>
      <c r="AF7" s="46"/>
      <c r="AG7" s="46"/>
      <c r="AH7" s="46"/>
      <c r="AI7" s="46"/>
      <c r="AJ7" s="46"/>
      <c r="AK7" s="46"/>
      <c r="AL7" s="46"/>
      <c r="AM7" s="46"/>
      <c r="AV7" s="120" t="str">
        <f>I7&amp;"㎡"</f>
        <v>㎡</v>
      </c>
    </row>
    <row r="8" spans="1:70">
      <c r="A8" s="64"/>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row>
    <row r="9" spans="1:70">
      <c r="A9" s="65" t="s">
        <v>209</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row>
    <row r="10" spans="1:70">
      <c r="A10" s="46"/>
      <c r="B10" s="46" t="s">
        <v>210</v>
      </c>
      <c r="C10" s="46"/>
      <c r="D10" s="46"/>
      <c r="E10" s="46"/>
      <c r="F10" s="46"/>
      <c r="G10" s="46"/>
      <c r="H10" s="46"/>
      <c r="I10" s="46"/>
      <c r="J10" s="46"/>
      <c r="K10" s="46"/>
      <c r="L10" s="66"/>
      <c r="M10" s="66"/>
      <c r="N10" s="67"/>
      <c r="O10" s="67"/>
      <c r="P10" s="67"/>
      <c r="Q10" s="67"/>
      <c r="R10" s="67"/>
      <c r="S10" s="67"/>
      <c r="T10" s="321"/>
      <c r="U10" s="321"/>
      <c r="V10" s="321"/>
      <c r="W10" s="321"/>
      <c r="X10" s="321"/>
      <c r="Y10" s="321"/>
      <c r="Z10" s="321"/>
      <c r="AA10" s="321"/>
      <c r="AB10" s="321"/>
      <c r="AC10" s="321"/>
      <c r="AD10" s="321"/>
      <c r="AE10" s="46"/>
      <c r="AF10" s="72" t="s">
        <v>1</v>
      </c>
      <c r="AG10" s="320"/>
      <c r="AH10" s="320"/>
      <c r="AI10" s="320"/>
      <c r="AJ10" s="320"/>
      <c r="AK10" s="46" t="s">
        <v>211</v>
      </c>
      <c r="AV10" s="78">
        <f>T10</f>
        <v>0</v>
      </c>
      <c r="BB10" t="str">
        <f>AF10&amp;AG10&amp;AK10</f>
        <v>第号</v>
      </c>
    </row>
    <row r="11" spans="1:70">
      <c r="A11" s="46"/>
      <c r="B11" s="46" t="s">
        <v>212</v>
      </c>
      <c r="C11" s="46"/>
      <c r="D11" s="46"/>
      <c r="E11" s="46"/>
      <c r="F11" s="46"/>
      <c r="G11" s="46"/>
      <c r="H11" s="46"/>
      <c r="I11" s="46"/>
      <c r="J11" s="46"/>
      <c r="K11" s="46"/>
      <c r="L11" s="46"/>
      <c r="M11" s="46"/>
      <c r="N11" s="37" t="s">
        <v>7</v>
      </c>
      <c r="O11" s="46" t="s">
        <v>477</v>
      </c>
      <c r="P11" s="46"/>
      <c r="Q11" s="46"/>
      <c r="R11" s="46"/>
      <c r="S11" s="46"/>
      <c r="T11" s="37" t="s">
        <v>7</v>
      </c>
      <c r="U11" s="46" t="s">
        <v>213</v>
      </c>
      <c r="V11" s="46"/>
      <c r="W11" s="46"/>
      <c r="X11" s="46"/>
      <c r="Y11" s="46"/>
      <c r="Z11" s="46"/>
      <c r="AA11" s="46"/>
      <c r="AB11" s="46"/>
      <c r="AC11" s="319"/>
      <c r="AD11" s="319"/>
      <c r="AE11" s="319"/>
      <c r="AF11" s="319"/>
      <c r="AG11" s="319"/>
      <c r="AH11" s="319"/>
      <c r="AI11" s="319"/>
      <c r="AJ11" s="319"/>
      <c r="AK11" s="319"/>
      <c r="AL11" s="319"/>
      <c r="AM11" s="46" t="s">
        <v>214</v>
      </c>
      <c r="AV11" t="str">
        <f>IF(N11="☑",O11,"")</f>
        <v/>
      </c>
      <c r="BB11" t="str">
        <f>IF(T11="☑",AC11,"")</f>
        <v/>
      </c>
      <c r="BR11" t="str">
        <f>AV11&amp;BB11</f>
        <v/>
      </c>
    </row>
    <row r="12" spans="1:70">
      <c r="A12" s="46"/>
      <c r="B12" s="46" t="s">
        <v>215</v>
      </c>
      <c r="C12" s="46"/>
      <c r="D12" s="46"/>
      <c r="E12" s="46"/>
      <c r="F12" s="46"/>
      <c r="G12" s="46"/>
      <c r="H12" s="46"/>
      <c r="I12" s="46"/>
      <c r="J12" s="46"/>
      <c r="K12" s="46"/>
      <c r="L12" s="66"/>
      <c r="M12" s="66"/>
      <c r="N12" s="67"/>
      <c r="O12" s="67"/>
      <c r="P12" s="67"/>
      <c r="Q12" s="67"/>
      <c r="R12" s="67"/>
      <c r="S12" s="67"/>
      <c r="T12" s="322"/>
      <c r="U12" s="323"/>
      <c r="V12" s="323"/>
      <c r="W12" s="323"/>
      <c r="X12" s="323"/>
      <c r="Y12" s="323"/>
      <c r="Z12" s="323"/>
      <c r="AA12" s="323"/>
      <c r="AB12" s="323"/>
      <c r="AC12" s="323"/>
      <c r="AD12" s="323"/>
      <c r="AE12" s="46"/>
      <c r="AF12" s="72" t="s">
        <v>1</v>
      </c>
      <c r="AG12" s="320"/>
      <c r="AH12" s="320"/>
      <c r="AI12" s="320"/>
      <c r="AJ12" s="320"/>
      <c r="AK12" s="46" t="s">
        <v>211</v>
      </c>
      <c r="AV12" s="78">
        <f>T12</f>
        <v>0</v>
      </c>
      <c r="BB12" t="str">
        <f>AF12&amp;AG12&amp;AK12</f>
        <v>第号</v>
      </c>
    </row>
    <row r="13" spans="1:70">
      <c r="A13" s="46"/>
      <c r="B13" s="46" t="s">
        <v>216</v>
      </c>
      <c r="C13" s="46"/>
      <c r="D13" s="46"/>
      <c r="E13" s="46"/>
      <c r="F13" s="46"/>
      <c r="G13" s="46"/>
      <c r="H13" s="46"/>
      <c r="I13" s="46"/>
      <c r="J13" s="46"/>
      <c r="K13" s="46"/>
      <c r="L13" s="46"/>
      <c r="M13" s="46"/>
      <c r="N13" s="37" t="s">
        <v>7</v>
      </c>
      <c r="O13" s="46" t="s">
        <v>477</v>
      </c>
      <c r="P13" s="46"/>
      <c r="Q13" s="46"/>
      <c r="R13" s="46"/>
      <c r="S13" s="46"/>
      <c r="T13" s="37" t="s">
        <v>7</v>
      </c>
      <c r="U13" s="46" t="s">
        <v>213</v>
      </c>
      <c r="V13" s="46"/>
      <c r="W13" s="46"/>
      <c r="X13" s="46"/>
      <c r="Y13" s="46"/>
      <c r="Z13" s="46"/>
      <c r="AA13" s="46"/>
      <c r="AB13" s="46"/>
      <c r="AC13" s="319"/>
      <c r="AD13" s="319"/>
      <c r="AE13" s="319"/>
      <c r="AF13" s="319"/>
      <c r="AG13" s="319"/>
      <c r="AH13" s="319"/>
      <c r="AI13" s="319"/>
      <c r="AJ13" s="319"/>
      <c r="AK13" s="319"/>
      <c r="AL13" s="319"/>
      <c r="AM13" s="46" t="s">
        <v>214</v>
      </c>
      <c r="AV13" t="str">
        <f>IF(N13="☑",O13,"")</f>
        <v/>
      </c>
      <c r="BB13" t="str">
        <f>IF(T13="☑",AC13,"")</f>
        <v/>
      </c>
      <c r="BR13" t="str">
        <f>AV13&amp;BB13</f>
        <v/>
      </c>
    </row>
    <row r="14" spans="1:70">
      <c r="A14" s="46"/>
      <c r="B14" s="46"/>
      <c r="C14" s="46"/>
      <c r="D14" s="46"/>
      <c r="E14" s="46"/>
      <c r="F14" s="46"/>
      <c r="G14" s="46"/>
      <c r="H14" s="46"/>
      <c r="I14" s="46"/>
      <c r="J14" s="46"/>
      <c r="K14" s="46"/>
      <c r="L14" s="46"/>
      <c r="M14" s="46"/>
      <c r="N14" s="46"/>
      <c r="O14" s="46"/>
      <c r="P14" s="46"/>
      <c r="Q14" s="46"/>
      <c r="R14" s="46"/>
      <c r="S14" s="46"/>
      <c r="T14" s="69"/>
      <c r="U14" s="46"/>
      <c r="V14" s="46"/>
      <c r="W14" s="46"/>
      <c r="X14" s="46"/>
      <c r="Y14" s="46"/>
      <c r="Z14" s="46"/>
      <c r="AA14" s="46"/>
      <c r="AB14" s="46"/>
      <c r="AC14" s="49"/>
      <c r="AD14" s="49"/>
      <c r="AE14" s="49"/>
      <c r="AF14" s="49"/>
      <c r="AG14" s="49"/>
      <c r="AH14" s="49"/>
      <c r="AI14" s="49"/>
      <c r="AJ14" s="49"/>
      <c r="AK14" s="49"/>
      <c r="AL14" s="46"/>
      <c r="AM14" s="46"/>
    </row>
    <row r="15" spans="1:70">
      <c r="A15" s="55" t="s">
        <v>217</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pans="1:70">
      <c r="A16" s="46"/>
      <c r="B16" s="46" t="s">
        <v>218</v>
      </c>
      <c r="C16" s="46"/>
      <c r="D16" s="46"/>
      <c r="E16" s="46"/>
      <c r="F16" s="46"/>
      <c r="G16" s="46"/>
      <c r="H16" s="46"/>
      <c r="I16" s="46"/>
      <c r="J16" s="46"/>
      <c r="K16" s="46"/>
      <c r="L16" s="46"/>
      <c r="M16" s="46"/>
      <c r="N16" s="46"/>
      <c r="O16" s="46"/>
      <c r="P16" s="46"/>
      <c r="Q16" s="46"/>
      <c r="R16" s="318"/>
      <c r="S16" s="318"/>
      <c r="T16" s="318"/>
      <c r="U16" s="318"/>
      <c r="V16" s="318"/>
      <c r="W16" s="318"/>
      <c r="X16" s="318"/>
      <c r="Y16" s="318"/>
      <c r="Z16" s="318"/>
      <c r="AA16" s="318"/>
      <c r="AB16" s="318"/>
      <c r="AC16" s="46" t="s">
        <v>8</v>
      </c>
      <c r="AD16" s="46"/>
      <c r="AE16" s="46"/>
      <c r="AF16" s="46"/>
      <c r="AG16" s="46"/>
      <c r="AH16" s="46"/>
      <c r="AI16" s="46"/>
      <c r="AJ16" s="46"/>
      <c r="AK16" s="46"/>
      <c r="AL16" s="46"/>
      <c r="AM16" s="46"/>
      <c r="AV16" s="78">
        <f>R16</f>
        <v>0</v>
      </c>
      <c r="BI16" s="78"/>
    </row>
    <row r="17" spans="1:70">
      <c r="A17" s="46"/>
      <c r="B17" s="46" t="s">
        <v>220</v>
      </c>
      <c r="C17" s="46"/>
      <c r="D17" s="46"/>
      <c r="E17" s="46"/>
      <c r="F17" s="46"/>
      <c r="G17" s="46"/>
      <c r="H17" s="46"/>
      <c r="I17" s="46"/>
      <c r="J17" s="46"/>
      <c r="K17" s="46"/>
      <c r="L17" s="46"/>
      <c r="M17" s="46"/>
      <c r="N17" s="37" t="s">
        <v>7</v>
      </c>
      <c r="O17" s="46" t="s">
        <v>221</v>
      </c>
      <c r="P17" s="46"/>
      <c r="Q17" s="47" t="s">
        <v>222</v>
      </c>
      <c r="R17" s="318"/>
      <c r="S17" s="318"/>
      <c r="T17" s="318"/>
      <c r="U17" s="318"/>
      <c r="V17" s="318"/>
      <c r="W17" s="318"/>
      <c r="X17" s="318"/>
      <c r="Y17" s="318"/>
      <c r="Z17" s="318"/>
      <c r="AA17" s="318"/>
      <c r="AB17" s="318"/>
      <c r="AC17" s="46" t="s">
        <v>271</v>
      </c>
      <c r="AD17" s="46"/>
      <c r="AE17" s="46"/>
      <c r="AF17" s="37" t="s">
        <v>7</v>
      </c>
      <c r="AG17" s="46" t="s">
        <v>223</v>
      </c>
      <c r="AH17" s="46"/>
      <c r="AI17" s="46"/>
      <c r="AJ17" s="46"/>
      <c r="AK17" s="46"/>
      <c r="AL17" s="46"/>
      <c r="AM17" s="46"/>
      <c r="AV17" s="78" t="str">
        <f>IF(N17="☑",R17,"未実施")</f>
        <v>未実施</v>
      </c>
      <c r="BB17" t="str">
        <f>IF(AF17="☑",AG17,"")</f>
        <v/>
      </c>
      <c r="BI17" s="78"/>
      <c r="BR17" s="78" t="str">
        <f>AV17</f>
        <v>未実施</v>
      </c>
    </row>
    <row r="18" spans="1:70">
      <c r="A18" s="46"/>
      <c r="B18" s="46" t="s">
        <v>224</v>
      </c>
      <c r="C18" s="46"/>
      <c r="D18" s="46"/>
      <c r="E18" s="46"/>
      <c r="F18" s="46"/>
      <c r="G18" s="46"/>
      <c r="H18" s="46"/>
      <c r="I18" s="46"/>
      <c r="J18" s="46"/>
      <c r="K18" s="46"/>
      <c r="L18" s="46"/>
      <c r="M18" s="46"/>
      <c r="N18" s="69"/>
      <c r="O18" s="46"/>
      <c r="P18" s="46"/>
      <c r="Q18" s="37" t="s">
        <v>7</v>
      </c>
      <c r="R18" s="46" t="s">
        <v>225</v>
      </c>
      <c r="S18" s="46"/>
      <c r="T18" s="46"/>
      <c r="U18" s="37" t="s">
        <v>7</v>
      </c>
      <c r="V18" s="46" t="s">
        <v>226</v>
      </c>
      <c r="W18" s="46"/>
      <c r="X18" s="46"/>
      <c r="Y18" s="46"/>
      <c r="Z18" s="46"/>
      <c r="AA18" s="46"/>
      <c r="AB18" s="46"/>
      <c r="AC18" s="46"/>
      <c r="AD18" s="46"/>
      <c r="AE18" s="46"/>
      <c r="AF18" s="46"/>
      <c r="AG18" s="46"/>
      <c r="AH18" s="46"/>
      <c r="AI18" s="46"/>
      <c r="AJ18" s="46"/>
      <c r="AK18" s="46"/>
      <c r="AL18" s="46"/>
      <c r="AM18" s="46"/>
      <c r="AV18" t="str">
        <f>IF(Q18="☑",R18,V18)</f>
        <v>無</v>
      </c>
    </row>
    <row r="19" spans="1:70">
      <c r="A19" s="64"/>
      <c r="B19" s="64"/>
      <c r="C19" s="64"/>
      <c r="D19" s="64"/>
      <c r="E19" s="64"/>
      <c r="F19" s="64"/>
      <c r="G19" s="64"/>
      <c r="H19" s="64"/>
      <c r="I19" s="64"/>
      <c r="J19" s="64"/>
      <c r="K19" s="64"/>
      <c r="L19" s="64"/>
      <c r="M19" s="64"/>
      <c r="N19" s="70"/>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row>
    <row r="20" spans="1:70">
      <c r="A20" s="46" t="s">
        <v>227</v>
      </c>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row>
    <row r="21" spans="1:70">
      <c r="A21" s="71" t="s">
        <v>228</v>
      </c>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row>
    <row r="22" spans="1:70">
      <c r="A22" s="46"/>
      <c r="B22" s="46" t="s">
        <v>229</v>
      </c>
      <c r="C22" s="46"/>
      <c r="D22" s="46"/>
      <c r="E22" s="46"/>
      <c r="F22" s="46"/>
      <c r="G22" s="46"/>
      <c r="H22" s="46"/>
      <c r="I22" s="46"/>
      <c r="J22" s="37" t="s">
        <v>7</v>
      </c>
      <c r="K22" s="47" t="s">
        <v>222</v>
      </c>
      <c r="L22" s="325" t="s">
        <v>530</v>
      </c>
      <c r="M22" s="325"/>
      <c r="N22" s="325"/>
      <c r="O22" s="46" t="s">
        <v>246</v>
      </c>
      <c r="P22" s="46" t="s">
        <v>273</v>
      </c>
      <c r="Q22" s="46"/>
      <c r="R22" s="46"/>
      <c r="S22" s="46"/>
      <c r="T22" s="46"/>
      <c r="U22" s="46"/>
      <c r="V22" s="46"/>
      <c r="W22" s="47" t="s">
        <v>222</v>
      </c>
      <c r="X22" s="326"/>
      <c r="Y22" s="326"/>
      <c r="Z22" s="326"/>
      <c r="AA22" s="326"/>
      <c r="AB22" s="46" t="s">
        <v>246</v>
      </c>
      <c r="AC22" s="72" t="s">
        <v>274</v>
      </c>
      <c r="AD22" s="46"/>
      <c r="AE22" s="46" t="s">
        <v>230</v>
      </c>
      <c r="AF22" s="327"/>
      <c r="AG22" s="327"/>
      <c r="AH22" s="327"/>
      <c r="AI22" s="327"/>
      <c r="AJ22" s="327"/>
      <c r="AK22" s="327"/>
      <c r="AL22" s="47" t="s">
        <v>231</v>
      </c>
      <c r="AM22" s="46"/>
      <c r="AV22" t="str">
        <f>IF(J22="☑",L22&amp;P22&amp;"　"&amp;X22&amp;AC22&amp;AE22&amp;AF22&amp;AL22,"")</f>
        <v/>
      </c>
      <c r="BR22" t="str">
        <f>AV22&amp;AV23</f>
        <v/>
      </c>
    </row>
    <row r="23" spans="1:70">
      <c r="A23" s="46"/>
      <c r="B23" s="46"/>
      <c r="C23" s="46"/>
      <c r="D23" s="46"/>
      <c r="E23" s="46"/>
      <c r="F23" s="46"/>
      <c r="G23" s="46"/>
      <c r="H23" s="46"/>
      <c r="I23" s="46"/>
      <c r="J23" s="37" t="s">
        <v>7</v>
      </c>
      <c r="K23" s="46" t="s">
        <v>232</v>
      </c>
      <c r="L23" s="46"/>
      <c r="M23" s="46"/>
      <c r="N23" s="46"/>
      <c r="O23" s="46"/>
      <c r="P23" s="46"/>
      <c r="Q23" s="46"/>
      <c r="R23" s="46"/>
      <c r="S23" s="46"/>
      <c r="T23" s="46"/>
      <c r="U23" s="46"/>
      <c r="V23" s="46"/>
      <c r="W23" s="46"/>
      <c r="X23" s="46"/>
      <c r="Y23" s="46"/>
      <c r="Z23" s="46"/>
      <c r="AA23" s="46"/>
      <c r="AB23" s="46"/>
      <c r="AC23" s="46"/>
      <c r="AD23" s="46"/>
      <c r="AE23" s="46" t="s">
        <v>230</v>
      </c>
      <c r="AF23" s="327"/>
      <c r="AG23" s="327"/>
      <c r="AH23" s="327"/>
      <c r="AI23" s="327"/>
      <c r="AJ23" s="327"/>
      <c r="AK23" s="327"/>
      <c r="AL23" s="47" t="s">
        <v>231</v>
      </c>
      <c r="AM23" s="46"/>
      <c r="AV23" t="str">
        <f>IF(J23="☑",K23&amp;"　"&amp;AE23&amp;AF23&amp;AL23,"")</f>
        <v/>
      </c>
      <c r="BJ23" t="str">
        <f>IF(X23="☑",Y23&amp;"　"&amp;AS23&amp;AT23&amp;AX23,"")</f>
        <v/>
      </c>
    </row>
    <row r="24" spans="1:70">
      <c r="A24" s="46"/>
      <c r="B24" s="46" t="s">
        <v>233</v>
      </c>
      <c r="C24" s="46"/>
      <c r="D24" s="46"/>
      <c r="E24" s="46"/>
      <c r="F24" s="46"/>
      <c r="G24" s="46"/>
      <c r="H24" s="46"/>
      <c r="I24" s="46"/>
      <c r="J24" s="46"/>
      <c r="K24" s="324"/>
      <c r="L24" s="324"/>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24"/>
      <c r="AL24" s="324"/>
      <c r="AM24" s="324"/>
      <c r="AV24">
        <f>K24</f>
        <v>0</v>
      </c>
    </row>
    <row r="25" spans="1:70">
      <c r="A25" s="46"/>
      <c r="B25" s="46" t="s">
        <v>234</v>
      </c>
      <c r="C25" s="46"/>
      <c r="D25" s="46"/>
      <c r="E25" s="46"/>
      <c r="F25" s="46"/>
      <c r="G25" s="46"/>
      <c r="H25" s="46"/>
      <c r="I25" s="46"/>
      <c r="J25" s="46"/>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V25">
        <f>K25</f>
        <v>0</v>
      </c>
    </row>
    <row r="26" spans="1:70">
      <c r="A26" s="46"/>
      <c r="B26" s="46" t="s">
        <v>235</v>
      </c>
      <c r="C26" s="46"/>
      <c r="D26" s="46"/>
      <c r="E26" s="46"/>
      <c r="F26" s="46"/>
      <c r="G26" s="46"/>
      <c r="H26" s="46"/>
      <c r="I26" s="46"/>
      <c r="J26" s="46"/>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V26">
        <f>K26</f>
        <v>0</v>
      </c>
    </row>
    <row r="27" spans="1:70">
      <c r="A27" s="46"/>
      <c r="B27" s="46"/>
      <c r="C27" s="46"/>
      <c r="D27" s="46"/>
      <c r="E27" s="46"/>
      <c r="F27" s="46"/>
      <c r="G27" s="46"/>
      <c r="H27" s="46"/>
      <c r="I27" s="46"/>
      <c r="J27" s="46"/>
      <c r="K27" s="46"/>
      <c r="L27" s="47" t="s">
        <v>222</v>
      </c>
      <c r="M27" s="326" t="s">
        <v>530</v>
      </c>
      <c r="N27" s="326"/>
      <c r="O27" s="326"/>
      <c r="P27" s="46" t="s">
        <v>246</v>
      </c>
      <c r="Q27" s="46" t="s">
        <v>280</v>
      </c>
      <c r="R27" s="46"/>
      <c r="S27" s="46"/>
      <c r="T27" s="46"/>
      <c r="U27" s="46"/>
      <c r="V27" s="46"/>
      <c r="W27" s="46"/>
      <c r="X27" s="47" t="s">
        <v>222</v>
      </c>
      <c r="Y27" s="326"/>
      <c r="Z27" s="326"/>
      <c r="AA27" s="326"/>
      <c r="AB27" s="72" t="s">
        <v>246</v>
      </c>
      <c r="AC27" s="46" t="s">
        <v>281</v>
      </c>
      <c r="AD27" s="46"/>
      <c r="AE27" s="46"/>
      <c r="AF27" s="46"/>
      <c r="AG27" s="47"/>
      <c r="AH27" s="298"/>
      <c r="AI27" s="298"/>
      <c r="AJ27" s="298"/>
      <c r="AK27" s="298"/>
      <c r="AL27" s="298"/>
      <c r="AM27" s="298"/>
      <c r="AN27" s="47" t="s">
        <v>231</v>
      </c>
      <c r="AV27" t="str">
        <f>IF(J22="☑",M27&amp;Q27&amp;"　"&amp;Y27&amp;AC27&amp;AH27&amp;AN27,"")</f>
        <v/>
      </c>
    </row>
    <row r="28" spans="1:70">
      <c r="A28" s="46"/>
      <c r="B28" s="46" t="s">
        <v>236</v>
      </c>
      <c r="C28" s="46"/>
      <c r="D28" s="46"/>
      <c r="E28" s="46"/>
      <c r="F28" s="46"/>
      <c r="G28" s="46"/>
      <c r="H28" s="46"/>
      <c r="I28" s="46"/>
      <c r="J28" s="46"/>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V28">
        <f>K28</f>
        <v>0</v>
      </c>
    </row>
    <row r="29" spans="1:70">
      <c r="A29" s="46"/>
      <c r="B29" s="46" t="s">
        <v>237</v>
      </c>
      <c r="C29" s="46"/>
      <c r="D29" s="46"/>
      <c r="E29" s="46"/>
      <c r="F29" s="46"/>
      <c r="G29" s="46"/>
      <c r="H29" s="46"/>
      <c r="I29" s="46"/>
      <c r="J29" s="46"/>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V29">
        <f>K29</f>
        <v>0</v>
      </c>
    </row>
    <row r="30" spans="1:70">
      <c r="A30" s="46"/>
      <c r="B30" s="46" t="s">
        <v>238</v>
      </c>
      <c r="C30" s="46"/>
      <c r="D30" s="46"/>
      <c r="E30" s="46"/>
      <c r="F30" s="46"/>
      <c r="G30" s="46"/>
      <c r="H30" s="46"/>
      <c r="I30" s="46"/>
      <c r="J30" s="46"/>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V30">
        <f>K30</f>
        <v>0</v>
      </c>
    </row>
    <row r="31" spans="1:70">
      <c r="A31" s="46" t="s">
        <v>239</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row>
    <row r="32" spans="1:70">
      <c r="A32" s="46"/>
      <c r="B32" s="46" t="s">
        <v>229</v>
      </c>
      <c r="C32" s="46"/>
      <c r="D32" s="46"/>
      <c r="E32" s="46"/>
      <c r="F32" s="46"/>
      <c r="G32" s="46"/>
      <c r="H32" s="46"/>
      <c r="I32" s="46"/>
      <c r="J32" s="37" t="s">
        <v>7</v>
      </c>
      <c r="K32" s="47" t="s">
        <v>222</v>
      </c>
      <c r="L32" s="325"/>
      <c r="M32" s="325"/>
      <c r="N32" s="325"/>
      <c r="O32" s="46" t="s">
        <v>246</v>
      </c>
      <c r="P32" s="46" t="s">
        <v>273</v>
      </c>
      <c r="Q32" s="46"/>
      <c r="R32" s="46"/>
      <c r="S32" s="46"/>
      <c r="T32" s="46"/>
      <c r="U32" s="46"/>
      <c r="V32" s="46"/>
      <c r="W32" s="47" t="s">
        <v>222</v>
      </c>
      <c r="X32" s="326"/>
      <c r="Y32" s="326"/>
      <c r="Z32" s="326"/>
      <c r="AA32" s="326"/>
      <c r="AB32" s="46" t="s">
        <v>246</v>
      </c>
      <c r="AC32" s="72" t="s">
        <v>274</v>
      </c>
      <c r="AD32" s="46"/>
      <c r="AE32" s="46" t="s">
        <v>230</v>
      </c>
      <c r="AF32" s="327"/>
      <c r="AG32" s="327"/>
      <c r="AH32" s="327"/>
      <c r="AI32" s="327"/>
      <c r="AJ32" s="327"/>
      <c r="AK32" s="327"/>
      <c r="AL32" s="47" t="s">
        <v>231</v>
      </c>
      <c r="AM32" s="46"/>
      <c r="AV32" t="str">
        <f>IF(J32="☑",L32&amp;P32&amp;"　"&amp;X32&amp;AC32&amp;AE32&amp;AF32&amp;AL32,"")</f>
        <v/>
      </c>
      <c r="BR32" t="str">
        <f>AV32&amp;AV33</f>
        <v/>
      </c>
    </row>
    <row r="33" spans="1:70">
      <c r="A33" s="46"/>
      <c r="B33" s="46"/>
      <c r="C33" s="46"/>
      <c r="D33" s="46"/>
      <c r="E33" s="46"/>
      <c r="F33" s="46"/>
      <c r="G33" s="46"/>
      <c r="H33" s="46"/>
      <c r="I33" s="46"/>
      <c r="J33" s="37" t="s">
        <v>7</v>
      </c>
      <c r="K33" s="46" t="s">
        <v>240</v>
      </c>
      <c r="L33" s="46"/>
      <c r="M33" s="46"/>
      <c r="N33" s="46"/>
      <c r="O33" s="46"/>
      <c r="P33" s="46"/>
      <c r="Q33" s="46"/>
      <c r="R33" s="46"/>
      <c r="S33" s="46"/>
      <c r="T33" s="46"/>
      <c r="U33" s="46"/>
      <c r="V33" s="46"/>
      <c r="W33" s="46"/>
      <c r="X33" s="46"/>
      <c r="Y33" s="46"/>
      <c r="Z33" s="46"/>
      <c r="AA33" s="46"/>
      <c r="AB33" s="46"/>
      <c r="AC33" s="46"/>
      <c r="AD33" s="46"/>
      <c r="AE33" s="46" t="s">
        <v>241</v>
      </c>
      <c r="AF33" s="327"/>
      <c r="AG33" s="327"/>
      <c r="AH33" s="327"/>
      <c r="AI33" s="327"/>
      <c r="AJ33" s="327"/>
      <c r="AK33" s="327"/>
      <c r="AL33" s="49" t="s">
        <v>231</v>
      </c>
      <c r="AM33" s="46"/>
      <c r="AV33" t="str">
        <f>IF(J33="☑",K33&amp;"　"&amp;AE33&amp;AF33&amp;AL33,"")</f>
        <v/>
      </c>
      <c r="AY33" s="121"/>
    </row>
    <row r="34" spans="1:70">
      <c r="A34" s="46"/>
      <c r="B34" s="46" t="s">
        <v>233</v>
      </c>
      <c r="C34" s="46"/>
      <c r="D34" s="46"/>
      <c r="E34" s="46"/>
      <c r="F34" s="46"/>
      <c r="G34" s="46"/>
      <c r="H34" s="46"/>
      <c r="I34" s="46"/>
      <c r="J34" s="46"/>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4"/>
      <c r="AJ34" s="324"/>
      <c r="AK34" s="324"/>
      <c r="AL34" s="324"/>
      <c r="AM34" s="324"/>
      <c r="AV34">
        <f>K34</f>
        <v>0</v>
      </c>
    </row>
    <row r="35" spans="1:70">
      <c r="A35" s="46"/>
      <c r="B35" s="46" t="s">
        <v>234</v>
      </c>
      <c r="C35" s="46"/>
      <c r="D35" s="46"/>
      <c r="E35" s="46"/>
      <c r="F35" s="46"/>
      <c r="G35" s="46"/>
      <c r="H35" s="46"/>
      <c r="I35" s="46"/>
      <c r="J35" s="46"/>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V35">
        <f>K35</f>
        <v>0</v>
      </c>
    </row>
    <row r="36" spans="1:70">
      <c r="A36" s="46"/>
      <c r="B36" s="46" t="s">
        <v>235</v>
      </c>
      <c r="C36" s="46"/>
      <c r="D36" s="46"/>
      <c r="E36" s="46"/>
      <c r="F36" s="46"/>
      <c r="G36" s="46"/>
      <c r="H36" s="46"/>
      <c r="I36" s="46"/>
      <c r="J36" s="46"/>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V36">
        <f>K36</f>
        <v>0</v>
      </c>
    </row>
    <row r="37" spans="1:70">
      <c r="A37" s="46"/>
      <c r="B37" s="46"/>
      <c r="C37" s="46"/>
      <c r="D37" s="46"/>
      <c r="E37" s="46"/>
      <c r="F37" s="46"/>
      <c r="G37" s="46"/>
      <c r="H37" s="46"/>
      <c r="I37" s="46"/>
      <c r="J37" s="46"/>
      <c r="K37" s="46"/>
      <c r="L37" s="47" t="s">
        <v>222</v>
      </c>
      <c r="M37" s="326"/>
      <c r="N37" s="326"/>
      <c r="O37" s="326"/>
      <c r="P37" s="46" t="s">
        <v>246</v>
      </c>
      <c r="Q37" s="46" t="s">
        <v>280</v>
      </c>
      <c r="R37" s="46"/>
      <c r="S37" s="46"/>
      <c r="T37" s="46"/>
      <c r="U37" s="46"/>
      <c r="V37" s="46"/>
      <c r="W37" s="46"/>
      <c r="X37" s="47" t="s">
        <v>222</v>
      </c>
      <c r="Y37" s="326"/>
      <c r="Z37" s="326"/>
      <c r="AA37" s="326"/>
      <c r="AB37" s="72" t="s">
        <v>246</v>
      </c>
      <c r="AC37" s="46" t="s">
        <v>281</v>
      </c>
      <c r="AD37" s="46"/>
      <c r="AE37" s="46"/>
      <c r="AF37" s="46"/>
      <c r="AG37" s="47"/>
      <c r="AH37" s="298"/>
      <c r="AI37" s="298"/>
      <c r="AJ37" s="298"/>
      <c r="AK37" s="298"/>
      <c r="AL37" s="298"/>
      <c r="AM37" s="298"/>
      <c r="AN37" s="47" t="s">
        <v>231</v>
      </c>
      <c r="AV37" t="str">
        <f>IF(J32="☑",M37&amp;Q37&amp;"　"&amp;Y37&amp;AC37&amp;AH37&amp;AN37,"")</f>
        <v/>
      </c>
    </row>
    <row r="38" spans="1:70">
      <c r="A38" s="46"/>
      <c r="B38" s="46" t="s">
        <v>236</v>
      </c>
      <c r="C38" s="46"/>
      <c r="D38" s="46"/>
      <c r="E38" s="46"/>
      <c r="F38" s="46"/>
      <c r="G38" s="46"/>
      <c r="H38" s="46"/>
      <c r="I38" s="46"/>
      <c r="J38" s="46"/>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V38">
        <f>K38</f>
        <v>0</v>
      </c>
    </row>
    <row r="39" spans="1:70">
      <c r="A39" s="46"/>
      <c r="B39" s="46" t="s">
        <v>237</v>
      </c>
      <c r="C39" s="46"/>
      <c r="D39" s="46"/>
      <c r="E39" s="46"/>
      <c r="F39" s="46"/>
      <c r="G39" s="46"/>
      <c r="H39" s="46"/>
      <c r="I39" s="46"/>
      <c r="J39" s="46"/>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V39">
        <f>K39</f>
        <v>0</v>
      </c>
    </row>
    <row r="40" spans="1:70">
      <c r="A40" s="46"/>
      <c r="B40" s="46" t="s">
        <v>238</v>
      </c>
      <c r="C40" s="46"/>
      <c r="D40" s="46"/>
      <c r="E40" s="46"/>
      <c r="F40" s="46"/>
      <c r="G40" s="46"/>
      <c r="H40" s="46"/>
      <c r="I40" s="46"/>
      <c r="J40" s="46"/>
      <c r="K40" s="328"/>
      <c r="L40" s="328"/>
      <c r="M40" s="328"/>
      <c r="N40" s="328"/>
      <c r="O40" s="328"/>
      <c r="P40" s="328"/>
      <c r="Q40" s="328"/>
      <c r="R40" s="328"/>
      <c r="S40" s="328"/>
      <c r="T40" s="328"/>
      <c r="U40" s="328"/>
      <c r="V40" s="328"/>
      <c r="W40" s="328"/>
      <c r="X40" s="328"/>
      <c r="Y40" s="328"/>
      <c r="Z40" s="328"/>
      <c r="AA40" s="328"/>
      <c r="AB40" s="328"/>
      <c r="AC40" s="328"/>
      <c r="AD40" s="328"/>
      <c r="AE40" s="328"/>
      <c r="AF40" s="328"/>
      <c r="AG40" s="328"/>
      <c r="AH40" s="328"/>
      <c r="AI40" s="328"/>
      <c r="AJ40" s="328"/>
      <c r="AK40" s="328"/>
      <c r="AL40" s="328"/>
      <c r="AM40" s="328"/>
      <c r="AV40">
        <f>K40</f>
        <v>0</v>
      </c>
    </row>
    <row r="41" spans="1:70">
      <c r="A41" s="46"/>
      <c r="B41" s="46"/>
      <c r="C41" s="46"/>
      <c r="D41" s="46"/>
      <c r="E41" s="46"/>
      <c r="F41" s="46"/>
      <c r="G41" s="46"/>
      <c r="H41" s="46"/>
      <c r="I41" s="46"/>
      <c r="J41" s="46"/>
      <c r="K41" s="46"/>
      <c r="L41" s="46"/>
      <c r="M41" s="46"/>
      <c r="N41" s="46"/>
      <c r="O41" s="46"/>
      <c r="P41" s="46"/>
      <c r="Q41" s="46"/>
      <c r="R41" s="46"/>
      <c r="AG41" s="46"/>
      <c r="AH41" s="46"/>
      <c r="AI41" s="46"/>
      <c r="AJ41" s="46"/>
      <c r="AK41" s="46"/>
      <c r="AL41" s="46"/>
      <c r="AM41" s="46"/>
    </row>
    <row r="42" spans="1:70">
      <c r="A42" s="55" t="s">
        <v>242</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row>
    <row r="43" spans="1:70" ht="13" customHeight="1">
      <c r="A43" s="46"/>
      <c r="B43" s="46" t="s">
        <v>243</v>
      </c>
      <c r="C43" s="46"/>
      <c r="D43" s="46"/>
      <c r="E43" s="46"/>
      <c r="F43" s="46"/>
      <c r="G43" s="46"/>
      <c r="H43" s="46"/>
      <c r="I43" s="46"/>
      <c r="J43" s="46"/>
      <c r="K43" s="46"/>
      <c r="L43" s="46"/>
      <c r="M43" s="46"/>
      <c r="O43" s="37" t="s">
        <v>7</v>
      </c>
      <c r="P43" s="46" t="s">
        <v>275</v>
      </c>
      <c r="Q43" s="66"/>
      <c r="R43" s="66"/>
      <c r="S43" s="66"/>
      <c r="T43" s="66"/>
      <c r="U43" s="66"/>
      <c r="V43" s="66"/>
      <c r="W43" s="46"/>
      <c r="X43" s="46" t="s">
        <v>276</v>
      </c>
      <c r="Y43" s="326"/>
      <c r="Z43" s="326"/>
      <c r="AA43" s="46" t="s">
        <v>204</v>
      </c>
      <c r="AB43" t="s">
        <v>272</v>
      </c>
      <c r="AC43" s="37" t="s">
        <v>7</v>
      </c>
      <c r="AD43" s="46" t="s">
        <v>244</v>
      </c>
      <c r="AE43" s="46"/>
      <c r="AF43" s="46"/>
      <c r="AG43" s="46"/>
      <c r="AH43" s="46"/>
      <c r="AI43" s="46"/>
      <c r="AJ43" s="46"/>
      <c r="AK43" s="46"/>
      <c r="AL43" s="46"/>
      <c r="AV43" t="str">
        <f>IF(O43="☑",P43&amp;"　"&amp;Y43&amp;AA43,"")</f>
        <v/>
      </c>
      <c r="BF43" t="str">
        <f>IF(AC43="☑",AD43,"")</f>
        <v/>
      </c>
      <c r="BR43" s="122" t="str">
        <f>_xlfn.TEXTJOIN(CHAR(10), , AV43, BF43, AV45,BF45 )</f>
        <v/>
      </c>
    </row>
    <row r="44" spans="1:70">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row>
    <row r="45" spans="1:70">
      <c r="A45" s="46"/>
      <c r="B45" s="46"/>
      <c r="C45" s="46"/>
      <c r="D45" s="46"/>
      <c r="E45" s="46"/>
      <c r="F45" s="46"/>
      <c r="G45" s="46"/>
      <c r="H45" s="46"/>
      <c r="I45" s="46"/>
      <c r="K45" s="46"/>
      <c r="L45" s="46"/>
      <c r="M45" s="46"/>
      <c r="O45" s="37" t="s">
        <v>7</v>
      </c>
      <c r="P45" s="123" t="s">
        <v>277</v>
      </c>
      <c r="S45" s="46"/>
      <c r="T45" s="46"/>
      <c r="U45" s="46"/>
      <c r="V45" s="46"/>
      <c r="W45" s="46"/>
      <c r="X45" s="46" t="s">
        <v>276</v>
      </c>
      <c r="Y45" s="326"/>
      <c r="Z45" s="326"/>
      <c r="AA45" s="46" t="s">
        <v>204</v>
      </c>
      <c r="AB45" t="s">
        <v>272</v>
      </c>
      <c r="AC45" s="37" t="s">
        <v>7</v>
      </c>
      <c r="AD45" s="46" t="s">
        <v>245</v>
      </c>
      <c r="AE45" s="46"/>
      <c r="AF45" s="46"/>
      <c r="AG45" s="326"/>
      <c r="AH45" s="326"/>
      <c r="AI45" s="326"/>
      <c r="AJ45" s="326"/>
      <c r="AK45" s="326"/>
      <c r="AL45" s="326"/>
      <c r="AM45" s="46" t="s">
        <v>246</v>
      </c>
      <c r="AV45" t="str">
        <f>IF(O45="☑",P45&amp;"　"&amp;Y45&amp;AA45,"")</f>
        <v/>
      </c>
      <c r="BF45" t="str">
        <f>IF(AC45="☑",AD45&amp;AG45&amp;AM45,"")</f>
        <v/>
      </c>
    </row>
    <row r="46" spans="1:70">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row>
    <row r="47" spans="1:70" ht="13" customHeight="1">
      <c r="A47" s="46"/>
      <c r="B47" s="46" t="s">
        <v>247</v>
      </c>
      <c r="C47" s="46"/>
      <c r="D47" s="46"/>
      <c r="E47" s="46"/>
      <c r="F47" s="46"/>
      <c r="G47" s="46"/>
      <c r="H47" s="46"/>
      <c r="I47" s="46"/>
      <c r="J47" s="37" t="s">
        <v>7</v>
      </c>
      <c r="K47" s="46" t="s">
        <v>248</v>
      </c>
      <c r="L47" s="46"/>
      <c r="M47" s="46"/>
      <c r="N47" s="46" t="s">
        <v>222</v>
      </c>
      <c r="O47" s="298"/>
      <c r="P47" s="298"/>
      <c r="Q47" s="298"/>
      <c r="R47" s="46" t="s">
        <v>249</v>
      </c>
      <c r="S47" s="46" t="s">
        <v>246</v>
      </c>
      <c r="T47" s="46"/>
      <c r="U47" s="46"/>
      <c r="V47" s="53"/>
      <c r="W47" s="53"/>
      <c r="X47" s="53"/>
      <c r="Y47" s="53"/>
      <c r="Z47" s="37" t="s">
        <v>7</v>
      </c>
      <c r="AA47" s="46" t="s">
        <v>39</v>
      </c>
      <c r="AB47" s="46"/>
      <c r="AC47" s="46"/>
      <c r="AD47" s="46"/>
      <c r="AE47" s="46"/>
      <c r="AF47" s="46"/>
      <c r="AG47" s="46" t="s">
        <v>222</v>
      </c>
      <c r="AH47" s="298"/>
      <c r="AI47" s="298"/>
      <c r="AJ47" s="298"/>
      <c r="AK47" s="46" t="s">
        <v>249</v>
      </c>
      <c r="AL47" s="46" t="s">
        <v>246</v>
      </c>
      <c r="AV47" t="str">
        <f>IF(J47="☑",K47&amp;O47&amp;R47,"")</f>
        <v/>
      </c>
      <c r="BF47" t="str">
        <f>IF(Z47="☑",AA47&amp;AH47&amp;AK47,"")</f>
        <v/>
      </c>
      <c r="BI47" t="str">
        <f>IF(W47="☑",X47&amp;"　"&amp;AA47&amp;AB47&amp;AE47&amp;AF47,"")</f>
        <v/>
      </c>
      <c r="BK47" t="str">
        <f>IF(Y47="☑",Z47&amp;"　"&amp;AC47&amp;AD47&amp;AG47&amp;AH47,"")</f>
        <v/>
      </c>
      <c r="BR47" s="122" t="str">
        <f>_xlfn.TEXTJOIN(CHAR(10), , AV47, BF47, AV49,BF49 )</f>
        <v/>
      </c>
    </row>
    <row r="48" spans="1:70">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row>
    <row r="49" spans="1:70">
      <c r="A49" s="46"/>
      <c r="B49" s="46"/>
      <c r="C49" s="46"/>
      <c r="D49" s="46"/>
      <c r="E49" s="46"/>
      <c r="F49" s="46"/>
      <c r="G49" s="46"/>
      <c r="H49" s="46"/>
      <c r="I49" s="46"/>
      <c r="J49" s="37" t="s">
        <v>7</v>
      </c>
      <c r="K49" s="46" t="s">
        <v>38</v>
      </c>
      <c r="L49" s="46"/>
      <c r="M49" s="46"/>
      <c r="N49" s="46"/>
      <c r="O49" s="46"/>
      <c r="P49" s="46"/>
      <c r="Q49" s="46"/>
      <c r="R49" s="46"/>
      <c r="S49" s="46" t="s">
        <v>222</v>
      </c>
      <c r="T49" s="298"/>
      <c r="U49" s="298"/>
      <c r="V49" s="298"/>
      <c r="W49" s="46" t="s">
        <v>249</v>
      </c>
      <c r="X49" s="46" t="s">
        <v>272</v>
      </c>
      <c r="Y49" s="46"/>
      <c r="Z49" s="37" t="s">
        <v>7</v>
      </c>
      <c r="AA49" s="46" t="s">
        <v>250</v>
      </c>
      <c r="AB49" s="46"/>
      <c r="AC49" s="46"/>
      <c r="AD49" s="46"/>
      <c r="AE49" s="46"/>
      <c r="AF49" s="53"/>
      <c r="AG49" s="46" t="s">
        <v>222</v>
      </c>
      <c r="AH49" s="298"/>
      <c r="AI49" s="298"/>
      <c r="AJ49" s="298"/>
      <c r="AK49" s="46" t="s">
        <v>251</v>
      </c>
      <c r="AL49" s="46" t="s">
        <v>246</v>
      </c>
      <c r="AM49" s="46"/>
      <c r="AV49" t="str">
        <f>IF(J49="☑",K49&amp;T49&amp;W49,"")</f>
        <v/>
      </c>
      <c r="BF49" t="str">
        <f>IF(Z49="☑",AA49&amp;AH49&amp;AK49,"")</f>
        <v/>
      </c>
    </row>
    <row r="50" spans="1:70">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row>
    <row r="51" spans="1:70">
      <c r="A51" s="46"/>
      <c r="B51" s="46"/>
      <c r="C51" s="46"/>
      <c r="D51" s="46"/>
      <c r="E51" s="46"/>
      <c r="F51" s="46"/>
      <c r="G51" s="46"/>
      <c r="H51" s="46"/>
      <c r="I51" s="46"/>
      <c r="J51" s="37" t="s">
        <v>7</v>
      </c>
      <c r="K51" s="46" t="s">
        <v>252</v>
      </c>
      <c r="L51" s="46"/>
      <c r="M51" s="46"/>
      <c r="N51" s="46" t="s">
        <v>222</v>
      </c>
      <c r="O51" s="298"/>
      <c r="P51" s="298"/>
      <c r="Q51" s="298"/>
      <c r="R51" s="298"/>
      <c r="S51" s="298"/>
      <c r="T51" s="298"/>
      <c r="U51" s="46" t="s">
        <v>214</v>
      </c>
      <c r="V51" s="46"/>
      <c r="W51" s="46"/>
      <c r="X51" s="46"/>
      <c r="Y51" s="46"/>
      <c r="Z51" s="46"/>
      <c r="AA51" s="46"/>
      <c r="AB51" s="46"/>
      <c r="AC51" s="46"/>
      <c r="AD51" s="46"/>
      <c r="AE51" s="46"/>
      <c r="AF51" s="46"/>
      <c r="AG51" s="46"/>
      <c r="AH51" s="46"/>
      <c r="AI51" s="46"/>
      <c r="AJ51" s="46"/>
      <c r="AK51" s="46"/>
      <c r="AL51" s="46"/>
      <c r="AM51" s="46"/>
      <c r="AV51" t="str">
        <f>IF(J51="☑",K51&amp;"　"&amp;N51&amp;O51&amp;U51,"")</f>
        <v/>
      </c>
    </row>
    <row r="52" spans="1:70">
      <c r="A52" s="64"/>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row>
    <row r="53" spans="1:70">
      <c r="A53" s="46" t="s">
        <v>253</v>
      </c>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row>
    <row r="54" spans="1:70">
      <c r="A54" s="46"/>
      <c r="B54" s="46" t="s">
        <v>254</v>
      </c>
      <c r="C54" s="46"/>
      <c r="D54" s="46"/>
      <c r="E54" s="46"/>
      <c r="F54" s="46"/>
      <c r="G54" s="46"/>
      <c r="H54" s="46"/>
      <c r="I54" s="46"/>
      <c r="J54" s="46"/>
      <c r="K54" s="37" t="s">
        <v>7</v>
      </c>
      <c r="L54" s="46" t="s">
        <v>255</v>
      </c>
      <c r="M54" s="46"/>
      <c r="N54" s="46"/>
      <c r="O54" s="46"/>
      <c r="P54" s="46"/>
      <c r="Q54" s="46"/>
      <c r="R54" s="46"/>
      <c r="S54" s="46" t="s">
        <v>222</v>
      </c>
      <c r="T54" s="37" t="s">
        <v>7</v>
      </c>
      <c r="U54" s="46" t="s">
        <v>278</v>
      </c>
      <c r="V54" s="46"/>
      <c r="W54" s="46"/>
      <c r="X54" s="46"/>
      <c r="Y54" s="46"/>
      <c r="Z54" s="46" t="s">
        <v>9</v>
      </c>
      <c r="AA54" s="46"/>
      <c r="AB54" s="37" t="s">
        <v>7</v>
      </c>
      <c r="AC54" s="46" t="s">
        <v>256</v>
      </c>
      <c r="AD54" s="46"/>
      <c r="AE54" s="46"/>
      <c r="AF54" s="46"/>
      <c r="AG54" s="46"/>
      <c r="AH54" s="46"/>
      <c r="AI54" s="46"/>
      <c r="AJ54" s="46"/>
      <c r="AK54" s="46"/>
      <c r="AL54" s="46"/>
      <c r="AM54" s="46"/>
      <c r="AV54" t="str">
        <f>IF(K54="☑","要是正","")</f>
        <v/>
      </c>
      <c r="BB54" t="str">
        <f>IF(T54="☑",U54,"")</f>
        <v/>
      </c>
      <c r="BJ54" t="str">
        <f>IF(AB54="☑",AC54,"")</f>
        <v/>
      </c>
      <c r="BR54" t="str">
        <f>AV54&amp;BB54&amp;BJ54</f>
        <v/>
      </c>
    </row>
    <row r="55" spans="1:70">
      <c r="A55" s="46"/>
      <c r="B55" s="124" t="s">
        <v>257</v>
      </c>
      <c r="C55" s="46"/>
      <c r="D55" s="46"/>
      <c r="E55" s="46"/>
      <c r="F55" s="46"/>
      <c r="G55" s="46"/>
      <c r="H55" s="46"/>
      <c r="I55" s="46"/>
      <c r="J55" s="48"/>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V55">
        <f>K55</f>
        <v>0</v>
      </c>
    </row>
    <row r="56" spans="1:70">
      <c r="A56" s="46"/>
      <c r="B56" s="46" t="s">
        <v>258</v>
      </c>
      <c r="C56" s="46"/>
      <c r="D56" s="46"/>
      <c r="E56" s="46"/>
      <c r="F56" s="46"/>
      <c r="G56" s="47"/>
      <c r="H56" s="46"/>
      <c r="I56" s="46"/>
      <c r="J56" s="48"/>
      <c r="K56" s="37" t="s">
        <v>7</v>
      </c>
      <c r="L56" s="53"/>
      <c r="M56" s="46" t="s">
        <v>222</v>
      </c>
      <c r="N56" s="329" t="s">
        <v>179</v>
      </c>
      <c r="O56" s="329"/>
      <c r="P56" s="298"/>
      <c r="Q56" s="298"/>
      <c r="R56" s="49" t="s">
        <v>159</v>
      </c>
      <c r="S56" s="298"/>
      <c r="T56" s="298"/>
      <c r="U56" s="49" t="s">
        <v>219</v>
      </c>
      <c r="V56" s="46" t="s">
        <v>259</v>
      </c>
      <c r="W56" s="49"/>
      <c r="X56" s="49"/>
      <c r="Y56" s="49"/>
      <c r="Z56" s="49"/>
      <c r="AA56" s="49"/>
      <c r="AB56" s="37" t="s">
        <v>7</v>
      </c>
      <c r="AC56" s="49" t="s">
        <v>260</v>
      </c>
      <c r="AD56" s="53"/>
      <c r="AE56" s="53"/>
      <c r="AF56" s="49"/>
      <c r="AG56" s="49"/>
      <c r="AH56" s="49"/>
      <c r="AI56" s="48"/>
      <c r="AJ56" s="48"/>
      <c r="AK56" s="48"/>
      <c r="AL56" s="48"/>
      <c r="AM56" s="46"/>
      <c r="AV56" t="str">
        <f>IF(K56="☑",N56&amp;P56&amp;R56&amp;S56&amp;U56,AC56)</f>
        <v>無</v>
      </c>
    </row>
    <row r="57" spans="1:70">
      <c r="A57" s="46"/>
      <c r="B57" s="46"/>
      <c r="C57" s="46"/>
      <c r="D57" s="46"/>
      <c r="E57" s="46"/>
      <c r="F57" s="46"/>
      <c r="G57" s="46"/>
      <c r="H57" s="46"/>
      <c r="I57" s="46"/>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6"/>
    </row>
    <row r="58" spans="1:70">
      <c r="A58" s="55" t="s">
        <v>261</v>
      </c>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row>
    <row r="59" spans="1:70">
      <c r="A59" s="46"/>
      <c r="B59" s="46" t="s">
        <v>262</v>
      </c>
      <c r="C59" s="46"/>
      <c r="D59" s="46"/>
      <c r="E59" s="46"/>
      <c r="F59" s="46"/>
      <c r="G59" s="46"/>
      <c r="H59" s="46"/>
      <c r="I59" s="46"/>
      <c r="J59" s="60"/>
      <c r="K59" s="37" t="s">
        <v>7</v>
      </c>
      <c r="L59" s="60" t="s">
        <v>263</v>
      </c>
      <c r="M59" s="60"/>
      <c r="N59" s="60"/>
      <c r="O59" s="37" t="s">
        <v>7</v>
      </c>
      <c r="P59" s="60" t="s">
        <v>260</v>
      </c>
      <c r="Q59" s="60"/>
      <c r="R59" s="60"/>
      <c r="S59" s="60"/>
      <c r="T59" s="60"/>
      <c r="U59" s="60"/>
      <c r="V59" s="60"/>
      <c r="W59" s="60"/>
      <c r="X59" s="60"/>
      <c r="Y59" s="60"/>
      <c r="Z59" s="60"/>
      <c r="AA59" s="60"/>
      <c r="AB59" s="60"/>
      <c r="AC59" s="60"/>
      <c r="AD59" s="60"/>
      <c r="AE59" s="60"/>
      <c r="AF59" s="60"/>
      <c r="AG59" s="60"/>
      <c r="AH59" s="60"/>
      <c r="AI59" s="60"/>
      <c r="AJ59" s="60"/>
      <c r="AK59" s="60"/>
      <c r="AL59" s="60"/>
      <c r="AM59" s="60"/>
      <c r="AV59" t="str">
        <f>IF(K59="☑",L59,P59)</f>
        <v>無</v>
      </c>
    </row>
    <row r="60" spans="1:70">
      <c r="A60" s="46"/>
      <c r="B60" s="46"/>
      <c r="C60" s="46"/>
      <c r="D60" s="46"/>
      <c r="E60" s="46"/>
      <c r="F60" s="46"/>
      <c r="G60" s="46"/>
      <c r="H60" s="46"/>
      <c r="I60" s="46"/>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row>
    <row r="61" spans="1:70">
      <c r="A61" s="46"/>
      <c r="B61" s="124" t="s">
        <v>264</v>
      </c>
      <c r="C61" s="46"/>
      <c r="D61" s="46"/>
      <c r="E61" s="46"/>
      <c r="F61" s="46"/>
      <c r="G61" s="46"/>
      <c r="H61" s="46"/>
      <c r="I61" s="46"/>
      <c r="J61" s="60"/>
      <c r="K61" s="37" t="s">
        <v>7</v>
      </c>
      <c r="L61" s="60" t="s">
        <v>263</v>
      </c>
      <c r="M61" s="60"/>
      <c r="N61" s="60"/>
      <c r="O61" s="37" t="s">
        <v>7</v>
      </c>
      <c r="P61" s="60" t="s">
        <v>260</v>
      </c>
      <c r="Q61" s="60"/>
      <c r="R61" s="60"/>
      <c r="S61" s="60"/>
      <c r="T61" s="60"/>
      <c r="U61" s="60"/>
      <c r="V61" s="60"/>
      <c r="W61" s="60"/>
      <c r="X61" s="60"/>
      <c r="Y61" s="60"/>
      <c r="Z61" s="60"/>
      <c r="AA61" s="60"/>
      <c r="AB61" s="60"/>
      <c r="AC61" s="60"/>
      <c r="AD61" s="60"/>
      <c r="AE61" s="60"/>
      <c r="AF61" s="60"/>
      <c r="AG61" s="60"/>
      <c r="AH61" s="60"/>
      <c r="AI61" s="60"/>
      <c r="AJ61" s="60"/>
      <c r="AK61" s="60"/>
      <c r="AL61" s="60"/>
      <c r="AM61" s="60"/>
      <c r="AV61" t="str">
        <f>IF(K61="☑",L61,P61)</f>
        <v>無</v>
      </c>
    </row>
    <row r="62" spans="1:70">
      <c r="A62" s="46"/>
      <c r="B62" s="124"/>
      <c r="C62" s="46"/>
      <c r="D62" s="46"/>
      <c r="E62" s="46"/>
      <c r="F62" s="46"/>
      <c r="G62" s="46"/>
      <c r="H62" s="46"/>
      <c r="I62" s="46"/>
      <c r="J62" s="60"/>
      <c r="K62" s="60"/>
      <c r="L62" s="46"/>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row>
    <row r="63" spans="1:70">
      <c r="A63" s="46"/>
      <c r="B63" s="46" t="s">
        <v>265</v>
      </c>
      <c r="C63" s="46"/>
      <c r="D63" s="46"/>
      <c r="E63" s="46"/>
      <c r="F63" s="46"/>
      <c r="G63" s="46"/>
      <c r="H63" s="46"/>
      <c r="I63" s="46"/>
      <c r="J63" s="60"/>
      <c r="K63" s="37" t="s">
        <v>7</v>
      </c>
      <c r="L63" s="46" t="s">
        <v>266</v>
      </c>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V63" t="str">
        <f>IF(K63="☑",L63,"")</f>
        <v/>
      </c>
      <c r="BR63" t="str">
        <f>AV63&amp;AV65&amp;BB65</f>
        <v/>
      </c>
    </row>
    <row r="64" spans="1:70">
      <c r="A64" s="46"/>
      <c r="B64" s="124"/>
      <c r="C64" s="46"/>
      <c r="D64" s="46"/>
      <c r="E64" s="46"/>
      <c r="F64" s="46"/>
      <c r="G64" s="46"/>
      <c r="H64" s="46"/>
      <c r="I64" s="46"/>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row>
    <row r="65" spans="1:54">
      <c r="A65" s="46"/>
      <c r="C65" s="46"/>
      <c r="D65" s="46"/>
      <c r="E65" s="46"/>
      <c r="F65" s="46"/>
      <c r="G65" s="47"/>
      <c r="H65" s="46"/>
      <c r="I65" s="46"/>
      <c r="J65" s="60"/>
      <c r="K65" s="37" t="s">
        <v>7</v>
      </c>
      <c r="L65" s="46" t="s">
        <v>267</v>
      </c>
      <c r="M65" s="60"/>
      <c r="N65" s="60"/>
      <c r="O65" s="53"/>
      <c r="P65" s="60" t="s">
        <v>222</v>
      </c>
      <c r="Q65" s="329" t="s">
        <v>52</v>
      </c>
      <c r="R65" s="329"/>
      <c r="S65" s="298"/>
      <c r="T65" s="298"/>
      <c r="U65" s="49" t="s">
        <v>159</v>
      </c>
      <c r="V65" s="298"/>
      <c r="W65" s="298"/>
      <c r="X65" s="49" t="s">
        <v>219</v>
      </c>
      <c r="Y65" s="46" t="s">
        <v>259</v>
      </c>
      <c r="Z65" s="60"/>
      <c r="AA65" s="60"/>
      <c r="AB65" s="60"/>
      <c r="AC65" s="60"/>
      <c r="AD65" s="60"/>
      <c r="AE65" s="37" t="s">
        <v>7</v>
      </c>
      <c r="AF65" s="46" t="s">
        <v>268</v>
      </c>
      <c r="AG65" s="60"/>
      <c r="AH65" s="60"/>
      <c r="AI65" s="60"/>
      <c r="AJ65" s="60"/>
      <c r="AK65" s="60"/>
      <c r="AL65" s="60"/>
      <c r="AM65" s="60"/>
      <c r="AV65" t="str">
        <f>IF(K65="☑",Q65&amp;S65&amp;U65&amp;V65&amp;X65&amp;"予定","")</f>
        <v/>
      </c>
      <c r="BB65" t="str">
        <f>IF(AE65="☑",AF65,"")</f>
        <v/>
      </c>
    </row>
    <row r="66" spans="1:54">
      <c r="A66" s="64"/>
      <c r="B66" s="125"/>
      <c r="C66" s="125"/>
      <c r="D66" s="125"/>
      <c r="E66" s="125"/>
      <c r="F66" s="125"/>
      <c r="G66" s="125"/>
      <c r="H66" s="125"/>
      <c r="I66" s="125"/>
      <c r="J66" s="125"/>
      <c r="K66" s="125"/>
      <c r="L66" s="125"/>
      <c r="M66" s="125"/>
      <c r="N66" s="125"/>
      <c r="O66" s="125"/>
      <c r="P66" s="125"/>
      <c r="Q66" s="125"/>
      <c r="R66" s="126"/>
      <c r="S66" s="125"/>
      <c r="T66" s="125"/>
      <c r="U66" s="125"/>
      <c r="V66" s="125"/>
      <c r="W66" s="125"/>
      <c r="X66" s="125"/>
      <c r="Y66" s="125"/>
      <c r="Z66" s="125"/>
      <c r="AA66" s="125"/>
      <c r="AB66" s="125"/>
      <c r="AC66" s="125"/>
      <c r="AD66" s="125"/>
      <c r="AE66" s="125"/>
      <c r="AF66" s="125"/>
      <c r="AG66" s="125"/>
      <c r="AH66" s="125"/>
      <c r="AI66" s="125"/>
      <c r="AJ66" s="125"/>
      <c r="AK66" s="125"/>
      <c r="AL66" s="125"/>
      <c r="AM66" s="125"/>
    </row>
    <row r="67" spans="1:54">
      <c r="A67" s="46" t="s">
        <v>269</v>
      </c>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row>
    <row r="68" spans="1:54">
      <c r="A68" s="46"/>
      <c r="B68" s="330"/>
      <c r="C68" s="330"/>
      <c r="D68" s="330"/>
      <c r="E68" s="330"/>
      <c r="F68" s="330"/>
      <c r="G68" s="330"/>
      <c r="H68" s="330"/>
      <c r="I68" s="330"/>
      <c r="J68" s="330"/>
      <c r="K68" s="330"/>
      <c r="L68" s="330"/>
      <c r="M68" s="330"/>
      <c r="N68" s="330"/>
      <c r="O68" s="330"/>
      <c r="P68" s="330"/>
      <c r="Q68" s="330"/>
      <c r="R68" s="330"/>
      <c r="S68" s="330"/>
      <c r="T68" s="330"/>
      <c r="U68" s="330"/>
      <c r="V68" s="330"/>
      <c r="W68" s="330"/>
      <c r="X68" s="330"/>
      <c r="Y68" s="330"/>
      <c r="Z68" s="330"/>
      <c r="AA68" s="330"/>
      <c r="AB68" s="330"/>
      <c r="AC68" s="330"/>
      <c r="AD68" s="330"/>
      <c r="AE68" s="330"/>
      <c r="AF68" s="330"/>
      <c r="AG68" s="330"/>
      <c r="AH68" s="330"/>
      <c r="AI68" s="330"/>
      <c r="AJ68" s="330"/>
      <c r="AK68" s="330"/>
      <c r="AL68" s="330"/>
      <c r="AM68" s="330"/>
      <c r="AV68" t="str">
        <f>IF(B68="","",B68)</f>
        <v/>
      </c>
    </row>
    <row r="69" spans="1:54">
      <c r="A69" s="46"/>
      <c r="B69" s="330"/>
      <c r="C69" s="330"/>
      <c r="D69" s="330"/>
      <c r="E69" s="330"/>
      <c r="F69" s="330"/>
      <c r="G69" s="330"/>
      <c r="H69" s="330"/>
      <c r="I69" s="330"/>
      <c r="J69" s="330"/>
      <c r="K69" s="330"/>
      <c r="L69" s="330"/>
      <c r="M69" s="330"/>
      <c r="N69" s="330"/>
      <c r="O69" s="330"/>
      <c r="P69" s="330"/>
      <c r="Q69" s="330"/>
      <c r="R69" s="330"/>
      <c r="S69" s="330"/>
      <c r="T69" s="330"/>
      <c r="U69" s="330"/>
      <c r="V69" s="330"/>
      <c r="W69" s="330"/>
      <c r="X69" s="330"/>
      <c r="Y69" s="330"/>
      <c r="Z69" s="330"/>
      <c r="AA69" s="330"/>
      <c r="AB69" s="330"/>
      <c r="AC69" s="330"/>
      <c r="AD69" s="330"/>
      <c r="AE69" s="330"/>
      <c r="AF69" s="330"/>
      <c r="AG69" s="330"/>
      <c r="AH69" s="330"/>
      <c r="AI69" s="330"/>
      <c r="AJ69" s="330"/>
      <c r="AK69" s="330"/>
      <c r="AL69" s="330"/>
      <c r="AM69" s="330"/>
    </row>
    <row r="70" spans="1:54">
      <c r="A70" s="46"/>
      <c r="B70" s="330"/>
      <c r="C70" s="330"/>
      <c r="D70" s="330"/>
      <c r="E70" s="330"/>
      <c r="F70" s="330"/>
      <c r="G70" s="330"/>
      <c r="H70" s="330"/>
      <c r="I70" s="330"/>
      <c r="J70" s="330"/>
      <c r="K70" s="330"/>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0"/>
      <c r="AI70" s="330"/>
      <c r="AJ70" s="330"/>
      <c r="AK70" s="330"/>
      <c r="AL70" s="330"/>
      <c r="AM70" s="330"/>
    </row>
    <row r="71" spans="1:54" ht="408.75" customHeight="1">
      <c r="A71" s="287" t="s">
        <v>475</v>
      </c>
      <c r="B71" s="287"/>
      <c r="C71" s="287"/>
      <c r="D71" s="287"/>
      <c r="E71" s="287"/>
      <c r="F71" s="287"/>
      <c r="G71" s="287"/>
      <c r="H71" s="287"/>
      <c r="I71" s="287"/>
      <c r="J71" s="287"/>
      <c r="K71" s="287"/>
      <c r="L71" s="287"/>
      <c r="M71" s="287"/>
      <c r="N71" s="287"/>
      <c r="O71" s="287"/>
      <c r="P71" s="287"/>
      <c r="Q71" s="287"/>
      <c r="R71" s="287"/>
      <c r="S71" s="287"/>
      <c r="T71" s="287"/>
      <c r="U71" s="287"/>
      <c r="V71" s="287"/>
      <c r="W71" s="287"/>
      <c r="X71" s="287"/>
      <c r="Y71" s="287"/>
      <c r="Z71" s="287"/>
      <c r="AA71" s="287"/>
      <c r="AB71" s="287"/>
      <c r="AC71" s="287"/>
      <c r="AD71" s="287"/>
      <c r="AE71" s="287"/>
      <c r="AF71" s="287"/>
      <c r="AG71" s="287"/>
      <c r="AH71" s="287"/>
      <c r="AI71" s="287"/>
      <c r="AJ71" s="287"/>
      <c r="AK71" s="287"/>
      <c r="AL71" s="287"/>
      <c r="AM71" s="287"/>
      <c r="AN71" s="287"/>
      <c r="AO71" s="287"/>
      <c r="AP71" s="287"/>
      <c r="AQ71" s="287"/>
      <c r="AR71" s="287"/>
    </row>
    <row r="72" spans="1:54" ht="246.75" customHeight="1">
      <c r="A72" s="287"/>
      <c r="B72" s="287"/>
      <c r="C72" s="287"/>
      <c r="D72" s="287"/>
      <c r="E72" s="287"/>
      <c r="F72" s="287"/>
      <c r="G72" s="287"/>
      <c r="H72" s="287"/>
      <c r="I72" s="287"/>
      <c r="J72" s="287"/>
      <c r="K72" s="287"/>
      <c r="L72" s="287"/>
      <c r="M72" s="287"/>
      <c r="N72" s="287"/>
      <c r="O72" s="287"/>
      <c r="P72" s="287"/>
      <c r="Q72" s="287"/>
      <c r="R72" s="287"/>
      <c r="S72" s="287"/>
      <c r="T72" s="287"/>
      <c r="U72" s="287"/>
      <c r="V72" s="287"/>
      <c r="W72" s="287"/>
      <c r="X72" s="287"/>
      <c r="Y72" s="287"/>
      <c r="Z72" s="287"/>
      <c r="AA72" s="287"/>
      <c r="AB72" s="287"/>
      <c r="AC72" s="287"/>
      <c r="AD72" s="287"/>
      <c r="AE72" s="287"/>
      <c r="AF72" s="287"/>
      <c r="AG72" s="287"/>
      <c r="AH72" s="287"/>
      <c r="AI72" s="287"/>
      <c r="AJ72" s="287"/>
      <c r="AK72" s="287"/>
      <c r="AL72" s="287"/>
      <c r="AM72" s="287"/>
      <c r="AN72" s="287"/>
      <c r="AO72" s="287"/>
      <c r="AP72" s="287"/>
      <c r="AQ72" s="287"/>
      <c r="AR72" s="287"/>
    </row>
    <row r="73" spans="1:54">
      <c r="A73" s="287"/>
      <c r="B73" s="287"/>
      <c r="C73" s="287"/>
      <c r="D73" s="287"/>
      <c r="E73" s="287"/>
      <c r="F73" s="287"/>
      <c r="G73" s="287"/>
      <c r="H73" s="287"/>
      <c r="I73" s="287"/>
      <c r="J73" s="287"/>
      <c r="K73" s="287"/>
      <c r="L73" s="287"/>
      <c r="M73" s="287"/>
      <c r="N73" s="287"/>
      <c r="O73" s="287"/>
      <c r="P73" s="287"/>
      <c r="Q73" s="287"/>
      <c r="R73" s="287"/>
      <c r="S73" s="287"/>
      <c r="T73" s="287"/>
      <c r="U73" s="287"/>
      <c r="V73" s="287"/>
      <c r="W73" s="287"/>
      <c r="X73" s="287"/>
      <c r="Y73" s="287"/>
      <c r="Z73" s="287"/>
      <c r="AA73" s="287"/>
      <c r="AB73" s="287"/>
      <c r="AC73" s="287"/>
      <c r="AD73" s="287"/>
      <c r="AE73" s="287"/>
      <c r="AF73" s="287"/>
      <c r="AG73" s="287"/>
      <c r="AH73" s="287"/>
      <c r="AI73" s="287"/>
      <c r="AJ73" s="287"/>
      <c r="AK73" s="287"/>
      <c r="AL73" s="287"/>
      <c r="AM73" s="287"/>
      <c r="AN73" s="287"/>
      <c r="AO73" s="287"/>
      <c r="AP73" s="287"/>
      <c r="AQ73" s="287"/>
      <c r="AR73" s="287"/>
    </row>
  </sheetData>
  <sheetProtection algorithmName="SHA-512" hashValue="xuG+WH+uhkCtmRKb3wc/JUEb2llffD78W8O4TbwA9KOPdvRi6YEWcEJ3t/Q2qP/V00E0nTRWN0VXqrgL7++/TA==" saltValue="xAD5OfHdhPYnok/tYIZS5Q==" spinCount="100000" sheet="1" selectLockedCells="1"/>
  <mergeCells count="56">
    <mergeCell ref="Q65:R65"/>
    <mergeCell ref="S65:T65"/>
    <mergeCell ref="V65:W65"/>
    <mergeCell ref="B68:AM70"/>
    <mergeCell ref="T49:V49"/>
    <mergeCell ref="AH49:AJ49"/>
    <mergeCell ref="O51:T51"/>
    <mergeCell ref="K55:AM55"/>
    <mergeCell ref="N56:O56"/>
    <mergeCell ref="P56:Q56"/>
    <mergeCell ref="S56:T56"/>
    <mergeCell ref="O47:Q47"/>
    <mergeCell ref="AH47:AJ47"/>
    <mergeCell ref="K35:AM35"/>
    <mergeCell ref="K36:AM36"/>
    <mergeCell ref="M37:O37"/>
    <mergeCell ref="Y37:AA37"/>
    <mergeCell ref="K38:AM38"/>
    <mergeCell ref="AH37:AM37"/>
    <mergeCell ref="K39:AM39"/>
    <mergeCell ref="K40:AM40"/>
    <mergeCell ref="Y43:Z43"/>
    <mergeCell ref="Y45:Z45"/>
    <mergeCell ref="AG45:AL45"/>
    <mergeCell ref="X22:AA22"/>
    <mergeCell ref="AF22:AK22"/>
    <mergeCell ref="AF23:AK23"/>
    <mergeCell ref="K24:AM24"/>
    <mergeCell ref="K34:AM34"/>
    <mergeCell ref="K26:AM26"/>
    <mergeCell ref="M27:O27"/>
    <mergeCell ref="Y27:AA27"/>
    <mergeCell ref="K28:AM28"/>
    <mergeCell ref="K29:AM29"/>
    <mergeCell ref="X32:AA32"/>
    <mergeCell ref="AH27:AM27"/>
    <mergeCell ref="K30:AM30"/>
    <mergeCell ref="L32:N32"/>
    <mergeCell ref="AF32:AK32"/>
    <mergeCell ref="AF33:AK33"/>
    <mergeCell ref="A71:AR73"/>
    <mergeCell ref="A2:AM2"/>
    <mergeCell ref="K5:N5"/>
    <mergeCell ref="T5:W5"/>
    <mergeCell ref="I6:O6"/>
    <mergeCell ref="I7:O7"/>
    <mergeCell ref="R16:AB16"/>
    <mergeCell ref="R17:AB17"/>
    <mergeCell ref="AC13:AL13"/>
    <mergeCell ref="AG10:AJ10"/>
    <mergeCell ref="AC11:AL11"/>
    <mergeCell ref="AG12:AJ12"/>
    <mergeCell ref="T10:AD10"/>
    <mergeCell ref="T12:AD12"/>
    <mergeCell ref="K25:AM25"/>
    <mergeCell ref="L22:N22"/>
  </mergeCells>
  <phoneticPr fontId="1"/>
  <dataValidations count="6">
    <dataValidation type="list" allowBlank="1" showInputMessage="1" showErrorMessage="1" sqref="S56:T56" xr:uid="{62A12493-D931-4CE3-8BBE-98E4A728DA2D}">
      <formula1>"4,5,6,7,8,9,10,11,12,1,2,3"</formula1>
    </dataValidation>
    <dataValidation type="list" allowBlank="1" showInputMessage="1" showErrorMessage="1" sqref="L22:N22 M27:O27 L32:N32 M37:O37" xr:uid="{2527ADEA-0EA4-4D0E-92F5-35BCE7318970}">
      <formula1>"　,一級,二級"</formula1>
    </dataValidation>
    <dataValidation type="list" allowBlank="1" showInputMessage="1" showErrorMessage="1" sqref="T14 N18:N19 N56:O56" xr:uid="{6BC0E787-72D2-4181-A985-80092E5E99CF}">
      <formula1>#REF!</formula1>
    </dataValidation>
    <dataValidation type="whole" allowBlank="1" showInputMessage="1" showErrorMessage="1" errorTitle="札幌市 建築安全推進課" error="左のセルで元号を選択し、和暦で入力してください。" sqref="V65:W65 P56:Q56 S65:T65" xr:uid="{D7E6B143-F80A-4C38-B77A-EA29667803CB}">
      <formula1>1</formula1>
      <formula2>64</formula2>
    </dataValidation>
    <dataValidation type="list" allowBlank="1" showInputMessage="1" showErrorMessage="1" sqref="N11 T11 N13 U18 T13 N17 Q18 AF17 AC43 AC45 O45 O43 J47 J49 J51 Z49 Z47 AB54 T54 K54 K56 AB56 K59 O59 O61 K61 K63 K65 AE65 J22:J23 J32:J33" xr:uid="{D028E09A-A9C4-406F-96D1-9A897D9ECDE6}">
      <formula1>ﾁｪｯｸﾎﾞｯｸｽ</formula1>
    </dataValidation>
    <dataValidation allowBlank="1" showInputMessage="1" showErrorMessage="1" errorTitle="札幌市 建築安全推進課" error="左のセルで元号を選択し、和暦で入力してください。" sqref="Q65:R65" xr:uid="{AAE7BCE3-A3B6-4960-AC1A-588A093209E9}"/>
  </dataValidations>
  <pageMargins left="0.7" right="0.7" top="0.75" bottom="0.75" header="0.3" footer="0.3"/>
  <pageSetup paperSize="9" scale="85"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2F476-B08A-4912-ACE7-D516E41405EA}">
  <dimension ref="A1:AW47"/>
  <sheetViews>
    <sheetView view="pageBreakPreview" zoomScale="85" zoomScaleNormal="70" zoomScaleSheetLayoutView="85" workbookViewId="0">
      <selection activeCell="AA11" sqref="AA11:AM13"/>
    </sheetView>
  </sheetViews>
  <sheetFormatPr defaultColWidth="2.36328125" defaultRowHeight="13" outlineLevelCol="1"/>
  <cols>
    <col min="44" max="46" width="0" hidden="1" customWidth="1" outlineLevel="1"/>
    <col min="47" max="47" width="33.7265625" hidden="1" customWidth="1" outlineLevel="1"/>
    <col min="48" max="48" width="0" hidden="1" customWidth="1" outlineLevel="1"/>
    <col min="49" max="49" width="2.36328125" collapsed="1"/>
  </cols>
  <sheetData>
    <row r="1" spans="1:47">
      <c r="A1" s="46"/>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row>
    <row r="2" spans="1:47">
      <c r="A2" s="295" t="s">
        <v>389</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7"/>
      <c r="AG2" s="297"/>
      <c r="AH2" s="297"/>
      <c r="AI2" s="297"/>
      <c r="AJ2" s="297"/>
      <c r="AK2" s="297"/>
      <c r="AL2" s="297"/>
      <c r="AM2" s="297"/>
    </row>
    <row r="3" spans="1:47">
      <c r="A3" s="64" t="s">
        <v>390</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row>
    <row r="4" spans="1:47">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row>
    <row r="5" spans="1:47">
      <c r="A5" s="362" t="s">
        <v>391</v>
      </c>
      <c r="B5" s="362"/>
      <c r="C5" s="362"/>
      <c r="D5" s="362"/>
      <c r="E5" s="362"/>
      <c r="F5" s="362" t="s">
        <v>478</v>
      </c>
      <c r="G5" s="362"/>
      <c r="H5" s="362"/>
      <c r="I5" s="362"/>
      <c r="J5" s="362"/>
      <c r="K5" s="362"/>
      <c r="L5" s="362"/>
      <c r="M5" s="362"/>
      <c r="N5" s="362" t="s">
        <v>392</v>
      </c>
      <c r="O5" s="362"/>
      <c r="P5" s="362"/>
      <c r="Q5" s="362"/>
      <c r="R5" s="362"/>
      <c r="S5" s="362"/>
      <c r="T5" s="362"/>
      <c r="U5" s="362"/>
      <c r="V5" s="362" t="s">
        <v>393</v>
      </c>
      <c r="W5" s="362"/>
      <c r="X5" s="362"/>
      <c r="Y5" s="362"/>
      <c r="Z5" s="362"/>
      <c r="AA5" s="362" t="s">
        <v>394</v>
      </c>
      <c r="AB5" s="362"/>
      <c r="AC5" s="362"/>
      <c r="AD5" s="362"/>
      <c r="AE5" s="362"/>
      <c r="AF5" s="362"/>
      <c r="AG5" s="362"/>
      <c r="AH5" s="362"/>
      <c r="AI5" s="362"/>
      <c r="AJ5" s="362"/>
      <c r="AK5" s="362"/>
      <c r="AL5" s="362"/>
      <c r="AM5" s="362"/>
    </row>
    <row r="6" spans="1:47">
      <c r="A6" s="362"/>
      <c r="B6" s="362"/>
      <c r="C6" s="36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row>
    <row r="7" spans="1:47">
      <c r="A7" s="362"/>
      <c r="B7" s="362"/>
      <c r="C7" s="362"/>
      <c r="D7" s="362"/>
      <c r="E7" s="362"/>
      <c r="F7" s="362"/>
      <c r="G7" s="362"/>
      <c r="H7" s="362"/>
      <c r="I7" s="362"/>
      <c r="J7" s="362"/>
      <c r="K7" s="362"/>
      <c r="L7" s="362"/>
      <c r="M7" s="362"/>
      <c r="N7" s="362"/>
      <c r="O7" s="362"/>
      <c r="P7" s="362"/>
      <c r="Q7" s="362"/>
      <c r="R7" s="362"/>
      <c r="S7" s="362"/>
      <c r="T7" s="362"/>
      <c r="U7" s="362"/>
      <c r="V7" s="362"/>
      <c r="W7" s="362"/>
      <c r="X7" s="362"/>
      <c r="Y7" s="362"/>
      <c r="Z7" s="362"/>
      <c r="AA7" s="362"/>
      <c r="AB7" s="362"/>
      <c r="AC7" s="362"/>
      <c r="AD7" s="362"/>
      <c r="AE7" s="362"/>
      <c r="AF7" s="362"/>
      <c r="AG7" s="362"/>
      <c r="AH7" s="362"/>
      <c r="AI7" s="362"/>
      <c r="AJ7" s="362"/>
      <c r="AK7" s="362"/>
      <c r="AL7" s="362"/>
      <c r="AM7" s="362"/>
    </row>
    <row r="8" spans="1:47">
      <c r="A8" s="359"/>
      <c r="B8" s="359"/>
      <c r="C8" s="359"/>
      <c r="D8" s="359"/>
      <c r="E8" s="359"/>
      <c r="F8" s="360"/>
      <c r="G8" s="360"/>
      <c r="H8" s="360"/>
      <c r="I8" s="360"/>
      <c r="J8" s="360"/>
      <c r="K8" s="360"/>
      <c r="L8" s="360"/>
      <c r="M8" s="360"/>
      <c r="N8" s="361" t="s">
        <v>395</v>
      </c>
      <c r="O8" s="361"/>
      <c r="P8" s="361"/>
      <c r="Q8" s="361"/>
      <c r="R8" s="361"/>
      <c r="S8" s="361"/>
      <c r="T8" s="361"/>
      <c r="U8" s="361"/>
      <c r="V8" s="359"/>
      <c r="W8" s="359"/>
      <c r="X8" s="359"/>
      <c r="Y8" s="359"/>
      <c r="Z8" s="359"/>
      <c r="AA8" s="361"/>
      <c r="AB8" s="361"/>
      <c r="AC8" s="361"/>
      <c r="AD8" s="361"/>
      <c r="AE8" s="361"/>
      <c r="AF8" s="361"/>
      <c r="AG8" s="361"/>
      <c r="AH8" s="361"/>
      <c r="AI8" s="361"/>
      <c r="AJ8" s="361"/>
      <c r="AK8" s="361"/>
      <c r="AL8" s="361"/>
      <c r="AM8" s="361"/>
      <c r="AU8" s="332" t="str">
        <f>_xlfn.TEXTJOIN(CHAR(10), , F8, F11, F14, F17, F20,F23,F26,F29,F32,F35,F38,F41 )</f>
        <v/>
      </c>
    </row>
    <row r="9" spans="1:47">
      <c r="A9" s="359"/>
      <c r="B9" s="359"/>
      <c r="C9" s="359"/>
      <c r="D9" s="359"/>
      <c r="E9" s="359"/>
      <c r="F9" s="360"/>
      <c r="G9" s="360"/>
      <c r="H9" s="360"/>
      <c r="I9" s="360"/>
      <c r="J9" s="360"/>
      <c r="K9" s="360"/>
      <c r="L9" s="360"/>
      <c r="M9" s="360"/>
      <c r="N9" s="361"/>
      <c r="O9" s="361"/>
      <c r="P9" s="361"/>
      <c r="Q9" s="361"/>
      <c r="R9" s="361"/>
      <c r="S9" s="361"/>
      <c r="T9" s="361"/>
      <c r="U9" s="361"/>
      <c r="V9" s="359"/>
      <c r="W9" s="359"/>
      <c r="X9" s="359"/>
      <c r="Y9" s="359"/>
      <c r="Z9" s="359"/>
      <c r="AA9" s="361"/>
      <c r="AB9" s="361"/>
      <c r="AC9" s="361"/>
      <c r="AD9" s="361"/>
      <c r="AE9" s="361"/>
      <c r="AF9" s="361"/>
      <c r="AG9" s="361"/>
      <c r="AH9" s="361"/>
      <c r="AI9" s="361"/>
      <c r="AJ9" s="361"/>
      <c r="AK9" s="361"/>
      <c r="AL9" s="361"/>
      <c r="AM9" s="361"/>
      <c r="AU9" s="332"/>
    </row>
    <row r="10" spans="1:47">
      <c r="A10" s="359"/>
      <c r="B10" s="359"/>
      <c r="C10" s="359"/>
      <c r="D10" s="359"/>
      <c r="E10" s="359"/>
      <c r="F10" s="360"/>
      <c r="G10" s="360"/>
      <c r="H10" s="360"/>
      <c r="I10" s="360"/>
      <c r="J10" s="360"/>
      <c r="K10" s="360"/>
      <c r="L10" s="360"/>
      <c r="M10" s="360"/>
      <c r="N10" s="361"/>
      <c r="O10" s="361"/>
      <c r="P10" s="361"/>
      <c r="Q10" s="361"/>
      <c r="R10" s="361"/>
      <c r="S10" s="361"/>
      <c r="T10" s="361"/>
      <c r="U10" s="361"/>
      <c r="V10" s="359"/>
      <c r="W10" s="359"/>
      <c r="X10" s="359"/>
      <c r="Y10" s="359"/>
      <c r="Z10" s="359"/>
      <c r="AA10" s="361"/>
      <c r="AB10" s="361"/>
      <c r="AC10" s="361"/>
      <c r="AD10" s="361"/>
      <c r="AE10" s="361"/>
      <c r="AF10" s="361"/>
      <c r="AG10" s="361"/>
      <c r="AH10" s="361"/>
      <c r="AI10" s="361"/>
      <c r="AJ10" s="361"/>
      <c r="AK10" s="361"/>
      <c r="AL10" s="361"/>
      <c r="AM10" s="361"/>
      <c r="AU10" s="332"/>
    </row>
    <row r="11" spans="1:47">
      <c r="A11" s="359"/>
      <c r="B11" s="359"/>
      <c r="C11" s="359"/>
      <c r="D11" s="359"/>
      <c r="E11" s="359"/>
      <c r="F11" s="360"/>
      <c r="G11" s="360"/>
      <c r="H11" s="360"/>
      <c r="I11" s="360"/>
      <c r="J11" s="360"/>
      <c r="K11" s="360"/>
      <c r="L11" s="360"/>
      <c r="M11" s="360"/>
      <c r="N11" s="361" t="s">
        <v>395</v>
      </c>
      <c r="O11" s="361"/>
      <c r="P11" s="361"/>
      <c r="Q11" s="361"/>
      <c r="R11" s="361"/>
      <c r="S11" s="361"/>
      <c r="T11" s="361"/>
      <c r="U11" s="361"/>
      <c r="V11" s="359"/>
      <c r="W11" s="359"/>
      <c r="X11" s="359"/>
      <c r="Y11" s="359"/>
      <c r="Z11" s="359"/>
      <c r="AA11" s="361"/>
      <c r="AB11" s="361"/>
      <c r="AC11" s="361"/>
      <c r="AD11" s="361"/>
      <c r="AE11" s="361"/>
      <c r="AF11" s="361"/>
      <c r="AG11" s="361"/>
      <c r="AH11" s="361"/>
      <c r="AI11" s="361"/>
      <c r="AJ11" s="361"/>
      <c r="AK11" s="361"/>
      <c r="AL11" s="361"/>
      <c r="AM11" s="361"/>
      <c r="AU11" s="332"/>
    </row>
    <row r="12" spans="1:47">
      <c r="A12" s="359"/>
      <c r="B12" s="359"/>
      <c r="C12" s="359"/>
      <c r="D12" s="359"/>
      <c r="E12" s="359"/>
      <c r="F12" s="360"/>
      <c r="G12" s="360"/>
      <c r="H12" s="360"/>
      <c r="I12" s="360"/>
      <c r="J12" s="360"/>
      <c r="K12" s="360"/>
      <c r="L12" s="360"/>
      <c r="M12" s="360"/>
      <c r="N12" s="361"/>
      <c r="O12" s="361"/>
      <c r="P12" s="361"/>
      <c r="Q12" s="361"/>
      <c r="R12" s="361"/>
      <c r="S12" s="361"/>
      <c r="T12" s="361"/>
      <c r="U12" s="361"/>
      <c r="V12" s="359"/>
      <c r="W12" s="359"/>
      <c r="X12" s="359"/>
      <c r="Y12" s="359"/>
      <c r="Z12" s="359"/>
      <c r="AA12" s="361"/>
      <c r="AB12" s="361"/>
      <c r="AC12" s="361"/>
      <c r="AD12" s="361"/>
      <c r="AE12" s="361"/>
      <c r="AF12" s="361"/>
      <c r="AG12" s="361"/>
      <c r="AH12" s="361"/>
      <c r="AI12" s="361"/>
      <c r="AJ12" s="361"/>
      <c r="AK12" s="361"/>
      <c r="AL12" s="361"/>
      <c r="AM12" s="361"/>
      <c r="AU12" s="332"/>
    </row>
    <row r="13" spans="1:47">
      <c r="A13" s="359"/>
      <c r="B13" s="359"/>
      <c r="C13" s="359"/>
      <c r="D13" s="359"/>
      <c r="E13" s="359"/>
      <c r="F13" s="360"/>
      <c r="G13" s="360"/>
      <c r="H13" s="360"/>
      <c r="I13" s="360"/>
      <c r="J13" s="360"/>
      <c r="K13" s="360"/>
      <c r="L13" s="360"/>
      <c r="M13" s="360"/>
      <c r="N13" s="361"/>
      <c r="O13" s="361"/>
      <c r="P13" s="361"/>
      <c r="Q13" s="361"/>
      <c r="R13" s="361"/>
      <c r="S13" s="361"/>
      <c r="T13" s="361"/>
      <c r="U13" s="361"/>
      <c r="V13" s="359"/>
      <c r="W13" s="359"/>
      <c r="X13" s="359"/>
      <c r="Y13" s="359"/>
      <c r="Z13" s="359"/>
      <c r="AA13" s="361"/>
      <c r="AB13" s="361"/>
      <c r="AC13" s="361"/>
      <c r="AD13" s="361"/>
      <c r="AE13" s="361"/>
      <c r="AF13" s="361"/>
      <c r="AG13" s="361"/>
      <c r="AH13" s="361"/>
      <c r="AI13" s="361"/>
      <c r="AJ13" s="361"/>
      <c r="AK13" s="361"/>
      <c r="AL13" s="361"/>
      <c r="AM13" s="361"/>
      <c r="AU13" s="332"/>
    </row>
    <row r="14" spans="1:47">
      <c r="A14" s="333"/>
      <c r="B14" s="334"/>
      <c r="C14" s="334"/>
      <c r="D14" s="334"/>
      <c r="E14" s="335"/>
      <c r="F14" s="360"/>
      <c r="G14" s="360"/>
      <c r="H14" s="360"/>
      <c r="I14" s="360"/>
      <c r="J14" s="360"/>
      <c r="K14" s="360"/>
      <c r="L14" s="360"/>
      <c r="M14" s="360"/>
      <c r="N14" s="351"/>
      <c r="O14" s="352"/>
      <c r="P14" s="352"/>
      <c r="Q14" s="352"/>
      <c r="R14" s="352"/>
      <c r="S14" s="352"/>
      <c r="T14" s="352"/>
      <c r="U14" s="353"/>
      <c r="V14" s="333"/>
      <c r="W14" s="334"/>
      <c r="X14" s="334"/>
      <c r="Y14" s="334"/>
      <c r="Z14" s="335"/>
      <c r="AA14" s="351"/>
      <c r="AB14" s="352"/>
      <c r="AC14" s="352"/>
      <c r="AD14" s="352"/>
      <c r="AE14" s="352"/>
      <c r="AF14" s="352"/>
      <c r="AG14" s="352"/>
      <c r="AH14" s="352"/>
      <c r="AI14" s="352"/>
      <c r="AJ14" s="352"/>
      <c r="AK14" s="352"/>
      <c r="AL14" s="352"/>
      <c r="AM14" s="353"/>
      <c r="AU14" s="332"/>
    </row>
    <row r="15" spans="1:47">
      <c r="A15" s="336"/>
      <c r="B15" s="337"/>
      <c r="C15" s="337"/>
      <c r="D15" s="337"/>
      <c r="E15" s="338"/>
      <c r="F15" s="360"/>
      <c r="G15" s="360"/>
      <c r="H15" s="360"/>
      <c r="I15" s="360"/>
      <c r="J15" s="360"/>
      <c r="K15" s="360"/>
      <c r="L15" s="360"/>
      <c r="M15" s="360"/>
      <c r="N15" s="354"/>
      <c r="O15" s="330"/>
      <c r="P15" s="330"/>
      <c r="Q15" s="330"/>
      <c r="R15" s="330"/>
      <c r="S15" s="330"/>
      <c r="T15" s="330"/>
      <c r="U15" s="355"/>
      <c r="V15" s="336"/>
      <c r="W15" s="337"/>
      <c r="X15" s="337"/>
      <c r="Y15" s="337"/>
      <c r="Z15" s="338"/>
      <c r="AA15" s="354"/>
      <c r="AB15" s="330"/>
      <c r="AC15" s="330"/>
      <c r="AD15" s="330"/>
      <c r="AE15" s="330"/>
      <c r="AF15" s="330"/>
      <c r="AG15" s="330"/>
      <c r="AH15" s="330"/>
      <c r="AI15" s="330"/>
      <c r="AJ15" s="330"/>
      <c r="AK15" s="330"/>
      <c r="AL15" s="330"/>
      <c r="AM15" s="355"/>
      <c r="AU15" s="332"/>
    </row>
    <row r="16" spans="1:47">
      <c r="A16" s="339"/>
      <c r="B16" s="340"/>
      <c r="C16" s="340"/>
      <c r="D16" s="340"/>
      <c r="E16" s="341"/>
      <c r="F16" s="360"/>
      <c r="G16" s="360"/>
      <c r="H16" s="360"/>
      <c r="I16" s="360"/>
      <c r="J16" s="360"/>
      <c r="K16" s="360"/>
      <c r="L16" s="360"/>
      <c r="M16" s="360"/>
      <c r="N16" s="356"/>
      <c r="O16" s="357"/>
      <c r="P16" s="357"/>
      <c r="Q16" s="357"/>
      <c r="R16" s="357"/>
      <c r="S16" s="357"/>
      <c r="T16" s="357"/>
      <c r="U16" s="358"/>
      <c r="V16" s="339"/>
      <c r="W16" s="340"/>
      <c r="X16" s="340"/>
      <c r="Y16" s="340"/>
      <c r="Z16" s="341"/>
      <c r="AA16" s="356"/>
      <c r="AB16" s="357"/>
      <c r="AC16" s="357"/>
      <c r="AD16" s="357"/>
      <c r="AE16" s="357"/>
      <c r="AF16" s="357"/>
      <c r="AG16" s="357"/>
      <c r="AH16" s="357"/>
      <c r="AI16" s="357"/>
      <c r="AJ16" s="357"/>
      <c r="AK16" s="357"/>
      <c r="AL16" s="357"/>
      <c r="AM16" s="358"/>
      <c r="AU16" s="332"/>
    </row>
    <row r="17" spans="1:47">
      <c r="A17" s="359"/>
      <c r="B17" s="359"/>
      <c r="C17" s="359"/>
      <c r="D17" s="359"/>
      <c r="E17" s="359"/>
      <c r="F17" s="360"/>
      <c r="G17" s="360"/>
      <c r="H17" s="360"/>
      <c r="I17" s="360"/>
      <c r="J17" s="360"/>
      <c r="K17" s="360"/>
      <c r="L17" s="360"/>
      <c r="M17" s="360"/>
      <c r="N17" s="361" t="s">
        <v>395</v>
      </c>
      <c r="O17" s="361"/>
      <c r="P17" s="361"/>
      <c r="Q17" s="361"/>
      <c r="R17" s="361"/>
      <c r="S17" s="361"/>
      <c r="T17" s="361"/>
      <c r="U17" s="361"/>
      <c r="V17" s="359"/>
      <c r="W17" s="359"/>
      <c r="X17" s="359"/>
      <c r="Y17" s="359"/>
      <c r="Z17" s="359"/>
      <c r="AA17" s="361"/>
      <c r="AB17" s="361"/>
      <c r="AC17" s="361"/>
      <c r="AD17" s="361"/>
      <c r="AE17" s="361"/>
      <c r="AF17" s="361"/>
      <c r="AG17" s="361"/>
      <c r="AH17" s="361"/>
      <c r="AI17" s="361"/>
      <c r="AJ17" s="361"/>
      <c r="AK17" s="361"/>
      <c r="AL17" s="361"/>
      <c r="AM17" s="361"/>
      <c r="AU17" s="332"/>
    </row>
    <row r="18" spans="1:47">
      <c r="A18" s="359"/>
      <c r="B18" s="359"/>
      <c r="C18" s="359"/>
      <c r="D18" s="359"/>
      <c r="E18" s="359"/>
      <c r="F18" s="360"/>
      <c r="G18" s="360"/>
      <c r="H18" s="360"/>
      <c r="I18" s="360"/>
      <c r="J18" s="360"/>
      <c r="K18" s="360"/>
      <c r="L18" s="360"/>
      <c r="M18" s="360"/>
      <c r="N18" s="361"/>
      <c r="O18" s="361"/>
      <c r="P18" s="361"/>
      <c r="Q18" s="361"/>
      <c r="R18" s="361"/>
      <c r="S18" s="361"/>
      <c r="T18" s="361"/>
      <c r="U18" s="361"/>
      <c r="V18" s="359"/>
      <c r="W18" s="359"/>
      <c r="X18" s="359"/>
      <c r="Y18" s="359"/>
      <c r="Z18" s="359"/>
      <c r="AA18" s="361"/>
      <c r="AB18" s="361"/>
      <c r="AC18" s="361"/>
      <c r="AD18" s="361"/>
      <c r="AE18" s="361"/>
      <c r="AF18" s="361"/>
      <c r="AG18" s="361"/>
      <c r="AH18" s="361"/>
      <c r="AI18" s="361"/>
      <c r="AJ18" s="361"/>
      <c r="AK18" s="361"/>
      <c r="AL18" s="361"/>
      <c r="AM18" s="361"/>
      <c r="AU18" s="332"/>
    </row>
    <row r="19" spans="1:47">
      <c r="A19" s="359"/>
      <c r="B19" s="359"/>
      <c r="C19" s="359"/>
      <c r="D19" s="359"/>
      <c r="E19" s="359"/>
      <c r="F19" s="360"/>
      <c r="G19" s="360"/>
      <c r="H19" s="360"/>
      <c r="I19" s="360"/>
      <c r="J19" s="360"/>
      <c r="K19" s="360"/>
      <c r="L19" s="360"/>
      <c r="M19" s="360"/>
      <c r="N19" s="361"/>
      <c r="O19" s="361"/>
      <c r="P19" s="361"/>
      <c r="Q19" s="361"/>
      <c r="R19" s="361"/>
      <c r="S19" s="361"/>
      <c r="T19" s="361"/>
      <c r="U19" s="361"/>
      <c r="V19" s="359"/>
      <c r="W19" s="359"/>
      <c r="X19" s="359"/>
      <c r="Y19" s="359"/>
      <c r="Z19" s="359"/>
      <c r="AA19" s="361"/>
      <c r="AB19" s="361"/>
      <c r="AC19" s="361"/>
      <c r="AD19" s="361"/>
      <c r="AE19" s="361"/>
      <c r="AF19" s="361"/>
      <c r="AG19" s="361"/>
      <c r="AH19" s="361"/>
      <c r="AI19" s="361"/>
      <c r="AJ19" s="361"/>
      <c r="AK19" s="361"/>
      <c r="AL19" s="361"/>
      <c r="AM19" s="361"/>
      <c r="AU19" s="332"/>
    </row>
    <row r="20" spans="1:47">
      <c r="A20" s="359"/>
      <c r="B20" s="359"/>
      <c r="C20" s="359"/>
      <c r="D20" s="359"/>
      <c r="E20" s="359"/>
      <c r="F20" s="360"/>
      <c r="G20" s="360"/>
      <c r="H20" s="360"/>
      <c r="I20" s="360"/>
      <c r="J20" s="360"/>
      <c r="K20" s="360"/>
      <c r="L20" s="360"/>
      <c r="M20" s="360"/>
      <c r="N20" s="361" t="s">
        <v>395</v>
      </c>
      <c r="O20" s="361"/>
      <c r="P20" s="361"/>
      <c r="Q20" s="361"/>
      <c r="R20" s="361"/>
      <c r="S20" s="361"/>
      <c r="T20" s="361"/>
      <c r="U20" s="361"/>
      <c r="V20" s="359"/>
      <c r="W20" s="359"/>
      <c r="X20" s="359"/>
      <c r="Y20" s="359"/>
      <c r="Z20" s="359"/>
      <c r="AA20" s="361"/>
      <c r="AB20" s="361"/>
      <c r="AC20" s="361"/>
      <c r="AD20" s="361"/>
      <c r="AE20" s="361"/>
      <c r="AF20" s="361"/>
      <c r="AG20" s="361"/>
      <c r="AH20" s="361"/>
      <c r="AI20" s="361"/>
      <c r="AJ20" s="361"/>
      <c r="AK20" s="361"/>
      <c r="AL20" s="361"/>
      <c r="AM20" s="361"/>
      <c r="AU20" s="332"/>
    </row>
    <row r="21" spans="1:47">
      <c r="A21" s="359"/>
      <c r="B21" s="359"/>
      <c r="C21" s="359"/>
      <c r="D21" s="359"/>
      <c r="E21" s="359"/>
      <c r="F21" s="360"/>
      <c r="G21" s="360"/>
      <c r="H21" s="360"/>
      <c r="I21" s="360"/>
      <c r="J21" s="360"/>
      <c r="K21" s="360"/>
      <c r="L21" s="360"/>
      <c r="M21" s="360"/>
      <c r="N21" s="361"/>
      <c r="O21" s="361"/>
      <c r="P21" s="361"/>
      <c r="Q21" s="361"/>
      <c r="R21" s="361"/>
      <c r="S21" s="361"/>
      <c r="T21" s="361"/>
      <c r="U21" s="361"/>
      <c r="V21" s="359"/>
      <c r="W21" s="359"/>
      <c r="X21" s="359"/>
      <c r="Y21" s="359"/>
      <c r="Z21" s="359"/>
      <c r="AA21" s="361"/>
      <c r="AB21" s="361"/>
      <c r="AC21" s="361"/>
      <c r="AD21" s="361"/>
      <c r="AE21" s="361"/>
      <c r="AF21" s="361"/>
      <c r="AG21" s="361"/>
      <c r="AH21" s="361"/>
      <c r="AI21" s="361"/>
      <c r="AJ21" s="361"/>
      <c r="AK21" s="361"/>
      <c r="AL21" s="361"/>
      <c r="AM21" s="361"/>
      <c r="AU21" s="332"/>
    </row>
    <row r="22" spans="1:47">
      <c r="A22" s="359"/>
      <c r="B22" s="359"/>
      <c r="C22" s="359"/>
      <c r="D22" s="359"/>
      <c r="E22" s="359"/>
      <c r="F22" s="360"/>
      <c r="G22" s="360"/>
      <c r="H22" s="360"/>
      <c r="I22" s="360"/>
      <c r="J22" s="360"/>
      <c r="K22" s="360"/>
      <c r="L22" s="360"/>
      <c r="M22" s="360"/>
      <c r="N22" s="361"/>
      <c r="O22" s="361"/>
      <c r="P22" s="361"/>
      <c r="Q22" s="361"/>
      <c r="R22" s="361"/>
      <c r="S22" s="361"/>
      <c r="T22" s="361"/>
      <c r="U22" s="361"/>
      <c r="V22" s="359"/>
      <c r="W22" s="359"/>
      <c r="X22" s="359"/>
      <c r="Y22" s="359"/>
      <c r="Z22" s="359"/>
      <c r="AA22" s="361"/>
      <c r="AB22" s="361"/>
      <c r="AC22" s="361"/>
      <c r="AD22" s="361"/>
      <c r="AE22" s="361"/>
      <c r="AF22" s="361"/>
      <c r="AG22" s="361"/>
      <c r="AH22" s="361"/>
      <c r="AI22" s="361"/>
      <c r="AJ22" s="361"/>
      <c r="AK22" s="361"/>
      <c r="AL22" s="361"/>
      <c r="AM22" s="361"/>
      <c r="AU22" s="332"/>
    </row>
    <row r="23" spans="1:47">
      <c r="A23" s="359"/>
      <c r="B23" s="359"/>
      <c r="C23" s="359"/>
      <c r="D23" s="359"/>
      <c r="E23" s="359"/>
      <c r="F23" s="360"/>
      <c r="G23" s="360"/>
      <c r="H23" s="360"/>
      <c r="I23" s="360"/>
      <c r="J23" s="360"/>
      <c r="K23" s="360"/>
      <c r="L23" s="360"/>
      <c r="M23" s="360"/>
      <c r="N23" s="361" t="s">
        <v>395</v>
      </c>
      <c r="O23" s="361"/>
      <c r="P23" s="361"/>
      <c r="Q23" s="361"/>
      <c r="R23" s="361"/>
      <c r="S23" s="361"/>
      <c r="T23" s="361"/>
      <c r="U23" s="361"/>
      <c r="V23" s="359"/>
      <c r="W23" s="359"/>
      <c r="X23" s="359"/>
      <c r="Y23" s="359"/>
      <c r="Z23" s="359"/>
      <c r="AA23" s="361"/>
      <c r="AB23" s="361"/>
      <c r="AC23" s="361"/>
      <c r="AD23" s="361"/>
      <c r="AE23" s="361"/>
      <c r="AF23" s="361"/>
      <c r="AG23" s="361"/>
      <c r="AH23" s="361"/>
      <c r="AI23" s="361"/>
      <c r="AJ23" s="361"/>
      <c r="AK23" s="361"/>
      <c r="AL23" s="361"/>
      <c r="AM23" s="361"/>
      <c r="AU23" s="332"/>
    </row>
    <row r="24" spans="1:47">
      <c r="A24" s="359"/>
      <c r="B24" s="359"/>
      <c r="C24" s="359"/>
      <c r="D24" s="359"/>
      <c r="E24" s="359"/>
      <c r="F24" s="360"/>
      <c r="G24" s="360"/>
      <c r="H24" s="360"/>
      <c r="I24" s="360"/>
      <c r="J24" s="360"/>
      <c r="K24" s="360"/>
      <c r="L24" s="360"/>
      <c r="M24" s="360"/>
      <c r="N24" s="361"/>
      <c r="O24" s="361"/>
      <c r="P24" s="361"/>
      <c r="Q24" s="361"/>
      <c r="R24" s="361"/>
      <c r="S24" s="361"/>
      <c r="T24" s="361"/>
      <c r="U24" s="361"/>
      <c r="V24" s="359"/>
      <c r="W24" s="359"/>
      <c r="X24" s="359"/>
      <c r="Y24" s="359"/>
      <c r="Z24" s="359"/>
      <c r="AA24" s="361"/>
      <c r="AB24" s="361"/>
      <c r="AC24" s="361"/>
      <c r="AD24" s="361"/>
      <c r="AE24" s="361"/>
      <c r="AF24" s="361"/>
      <c r="AG24" s="361"/>
      <c r="AH24" s="361"/>
      <c r="AI24" s="361"/>
      <c r="AJ24" s="361"/>
      <c r="AK24" s="361"/>
      <c r="AL24" s="361"/>
      <c r="AM24" s="361"/>
      <c r="AU24" s="332"/>
    </row>
    <row r="25" spans="1:47">
      <c r="A25" s="359"/>
      <c r="B25" s="359"/>
      <c r="C25" s="359"/>
      <c r="D25" s="359"/>
      <c r="E25" s="359"/>
      <c r="F25" s="360"/>
      <c r="G25" s="360"/>
      <c r="H25" s="360"/>
      <c r="I25" s="360"/>
      <c r="J25" s="360"/>
      <c r="K25" s="360"/>
      <c r="L25" s="360"/>
      <c r="M25" s="360"/>
      <c r="N25" s="361"/>
      <c r="O25" s="361"/>
      <c r="P25" s="361"/>
      <c r="Q25" s="361"/>
      <c r="R25" s="361"/>
      <c r="S25" s="361"/>
      <c r="T25" s="361"/>
      <c r="U25" s="361"/>
      <c r="V25" s="359"/>
      <c r="W25" s="359"/>
      <c r="X25" s="359"/>
      <c r="Y25" s="359"/>
      <c r="Z25" s="359"/>
      <c r="AA25" s="361"/>
      <c r="AB25" s="361"/>
      <c r="AC25" s="361"/>
      <c r="AD25" s="361"/>
      <c r="AE25" s="361"/>
      <c r="AF25" s="361"/>
      <c r="AG25" s="361"/>
      <c r="AH25" s="361"/>
      <c r="AI25" s="361"/>
      <c r="AJ25" s="361"/>
      <c r="AK25" s="361"/>
      <c r="AL25" s="361"/>
      <c r="AM25" s="361"/>
      <c r="AU25" s="332"/>
    </row>
    <row r="26" spans="1:47">
      <c r="A26" s="333"/>
      <c r="B26" s="334"/>
      <c r="C26" s="334"/>
      <c r="D26" s="334"/>
      <c r="E26" s="335"/>
      <c r="F26" s="342"/>
      <c r="G26" s="343"/>
      <c r="H26" s="343"/>
      <c r="I26" s="343"/>
      <c r="J26" s="343"/>
      <c r="K26" s="343"/>
      <c r="L26" s="343"/>
      <c r="M26" s="344"/>
      <c r="N26" s="351"/>
      <c r="O26" s="352"/>
      <c r="P26" s="352"/>
      <c r="Q26" s="352"/>
      <c r="R26" s="352"/>
      <c r="S26" s="352"/>
      <c r="T26" s="352"/>
      <c r="U26" s="353"/>
      <c r="V26" s="333"/>
      <c r="W26" s="334"/>
      <c r="X26" s="334"/>
      <c r="Y26" s="334"/>
      <c r="Z26" s="335"/>
      <c r="AA26" s="351"/>
      <c r="AB26" s="352"/>
      <c r="AC26" s="352"/>
      <c r="AD26" s="352"/>
      <c r="AE26" s="352"/>
      <c r="AF26" s="352"/>
      <c r="AG26" s="352"/>
      <c r="AH26" s="352"/>
      <c r="AI26" s="352"/>
      <c r="AJ26" s="352"/>
      <c r="AK26" s="352"/>
      <c r="AL26" s="352"/>
      <c r="AM26" s="353"/>
      <c r="AU26" s="332"/>
    </row>
    <row r="27" spans="1:47">
      <c r="A27" s="336"/>
      <c r="B27" s="337"/>
      <c r="C27" s="337"/>
      <c r="D27" s="337"/>
      <c r="E27" s="338"/>
      <c r="F27" s="345"/>
      <c r="G27" s="346"/>
      <c r="H27" s="346"/>
      <c r="I27" s="346"/>
      <c r="J27" s="346"/>
      <c r="K27" s="346"/>
      <c r="L27" s="346"/>
      <c r="M27" s="347"/>
      <c r="N27" s="354"/>
      <c r="O27" s="330"/>
      <c r="P27" s="330"/>
      <c r="Q27" s="330"/>
      <c r="R27" s="330"/>
      <c r="S27" s="330"/>
      <c r="T27" s="330"/>
      <c r="U27" s="355"/>
      <c r="V27" s="336"/>
      <c r="W27" s="337"/>
      <c r="X27" s="337"/>
      <c r="Y27" s="337"/>
      <c r="Z27" s="338"/>
      <c r="AA27" s="354"/>
      <c r="AB27" s="330"/>
      <c r="AC27" s="330"/>
      <c r="AD27" s="330"/>
      <c r="AE27" s="330"/>
      <c r="AF27" s="330"/>
      <c r="AG27" s="330"/>
      <c r="AH27" s="330"/>
      <c r="AI27" s="330"/>
      <c r="AJ27" s="330"/>
      <c r="AK27" s="330"/>
      <c r="AL27" s="330"/>
      <c r="AM27" s="355"/>
      <c r="AU27" s="332"/>
    </row>
    <row r="28" spans="1:47">
      <c r="A28" s="339"/>
      <c r="B28" s="340"/>
      <c r="C28" s="340"/>
      <c r="D28" s="340"/>
      <c r="E28" s="341"/>
      <c r="F28" s="348"/>
      <c r="G28" s="349"/>
      <c r="H28" s="349"/>
      <c r="I28" s="349"/>
      <c r="J28" s="349"/>
      <c r="K28" s="349"/>
      <c r="L28" s="349"/>
      <c r="M28" s="350"/>
      <c r="N28" s="356"/>
      <c r="O28" s="357"/>
      <c r="P28" s="357"/>
      <c r="Q28" s="357"/>
      <c r="R28" s="357"/>
      <c r="S28" s="357"/>
      <c r="T28" s="357"/>
      <c r="U28" s="358"/>
      <c r="V28" s="339"/>
      <c r="W28" s="340"/>
      <c r="X28" s="340"/>
      <c r="Y28" s="340"/>
      <c r="Z28" s="341"/>
      <c r="AA28" s="356"/>
      <c r="AB28" s="357"/>
      <c r="AC28" s="357"/>
      <c r="AD28" s="357"/>
      <c r="AE28" s="357"/>
      <c r="AF28" s="357"/>
      <c r="AG28" s="357"/>
      <c r="AH28" s="357"/>
      <c r="AI28" s="357"/>
      <c r="AJ28" s="357"/>
      <c r="AK28" s="357"/>
      <c r="AL28" s="357"/>
      <c r="AM28" s="358"/>
      <c r="AU28" s="332"/>
    </row>
    <row r="29" spans="1:47">
      <c r="A29" s="359"/>
      <c r="B29" s="359"/>
      <c r="C29" s="359"/>
      <c r="D29" s="359"/>
      <c r="E29" s="359"/>
      <c r="F29" s="360"/>
      <c r="G29" s="360"/>
      <c r="H29" s="360"/>
      <c r="I29" s="360"/>
      <c r="J29" s="360"/>
      <c r="K29" s="360"/>
      <c r="L29" s="360"/>
      <c r="M29" s="360"/>
      <c r="N29" s="361" t="s">
        <v>395</v>
      </c>
      <c r="O29" s="361"/>
      <c r="P29" s="361"/>
      <c r="Q29" s="361"/>
      <c r="R29" s="361"/>
      <c r="S29" s="361"/>
      <c r="T29" s="361"/>
      <c r="U29" s="361"/>
      <c r="V29" s="359"/>
      <c r="W29" s="359"/>
      <c r="X29" s="359"/>
      <c r="Y29" s="359"/>
      <c r="Z29" s="359"/>
      <c r="AA29" s="361"/>
      <c r="AB29" s="361"/>
      <c r="AC29" s="361"/>
      <c r="AD29" s="361"/>
      <c r="AE29" s="361"/>
      <c r="AF29" s="361"/>
      <c r="AG29" s="361"/>
      <c r="AH29" s="361"/>
      <c r="AI29" s="361"/>
      <c r="AJ29" s="361"/>
      <c r="AK29" s="361"/>
      <c r="AL29" s="361"/>
      <c r="AM29" s="361"/>
      <c r="AU29" s="332"/>
    </row>
    <row r="30" spans="1:47">
      <c r="A30" s="359"/>
      <c r="B30" s="359"/>
      <c r="C30" s="359"/>
      <c r="D30" s="359"/>
      <c r="E30" s="359"/>
      <c r="F30" s="360"/>
      <c r="G30" s="360"/>
      <c r="H30" s="360"/>
      <c r="I30" s="360"/>
      <c r="J30" s="360"/>
      <c r="K30" s="360"/>
      <c r="L30" s="360"/>
      <c r="M30" s="360"/>
      <c r="N30" s="361"/>
      <c r="O30" s="361"/>
      <c r="P30" s="361"/>
      <c r="Q30" s="361"/>
      <c r="R30" s="361"/>
      <c r="S30" s="361"/>
      <c r="T30" s="361"/>
      <c r="U30" s="361"/>
      <c r="V30" s="359"/>
      <c r="W30" s="359"/>
      <c r="X30" s="359"/>
      <c r="Y30" s="359"/>
      <c r="Z30" s="359"/>
      <c r="AA30" s="361"/>
      <c r="AB30" s="361"/>
      <c r="AC30" s="361"/>
      <c r="AD30" s="361"/>
      <c r="AE30" s="361"/>
      <c r="AF30" s="361"/>
      <c r="AG30" s="361"/>
      <c r="AH30" s="361"/>
      <c r="AI30" s="361"/>
      <c r="AJ30" s="361"/>
      <c r="AK30" s="361"/>
      <c r="AL30" s="361"/>
      <c r="AM30" s="361"/>
      <c r="AU30" s="332"/>
    </row>
    <row r="31" spans="1:47">
      <c r="A31" s="359"/>
      <c r="B31" s="359"/>
      <c r="C31" s="359"/>
      <c r="D31" s="359"/>
      <c r="E31" s="359"/>
      <c r="F31" s="360"/>
      <c r="G31" s="360"/>
      <c r="H31" s="360"/>
      <c r="I31" s="360"/>
      <c r="J31" s="360"/>
      <c r="K31" s="360"/>
      <c r="L31" s="360"/>
      <c r="M31" s="360"/>
      <c r="N31" s="361"/>
      <c r="O31" s="361"/>
      <c r="P31" s="361"/>
      <c r="Q31" s="361"/>
      <c r="R31" s="361"/>
      <c r="S31" s="361"/>
      <c r="T31" s="361"/>
      <c r="U31" s="361"/>
      <c r="V31" s="359"/>
      <c r="W31" s="359"/>
      <c r="X31" s="359"/>
      <c r="Y31" s="359"/>
      <c r="Z31" s="359"/>
      <c r="AA31" s="361"/>
      <c r="AB31" s="361"/>
      <c r="AC31" s="361"/>
      <c r="AD31" s="361"/>
      <c r="AE31" s="361"/>
      <c r="AF31" s="361"/>
      <c r="AG31" s="361"/>
      <c r="AH31" s="361"/>
      <c r="AI31" s="361"/>
      <c r="AJ31" s="361"/>
      <c r="AK31" s="361"/>
      <c r="AL31" s="361"/>
      <c r="AM31" s="361"/>
      <c r="AU31" s="332"/>
    </row>
    <row r="32" spans="1:47">
      <c r="A32" s="359"/>
      <c r="B32" s="359"/>
      <c r="C32" s="359"/>
      <c r="D32" s="359"/>
      <c r="E32" s="359"/>
      <c r="F32" s="360"/>
      <c r="G32" s="360"/>
      <c r="H32" s="360"/>
      <c r="I32" s="360"/>
      <c r="J32" s="360"/>
      <c r="K32" s="360"/>
      <c r="L32" s="360"/>
      <c r="M32" s="360"/>
      <c r="N32" s="361" t="s">
        <v>395</v>
      </c>
      <c r="O32" s="361"/>
      <c r="P32" s="361"/>
      <c r="Q32" s="361"/>
      <c r="R32" s="361"/>
      <c r="S32" s="361"/>
      <c r="T32" s="361"/>
      <c r="U32" s="361"/>
      <c r="V32" s="359"/>
      <c r="W32" s="359"/>
      <c r="X32" s="359"/>
      <c r="Y32" s="359"/>
      <c r="Z32" s="359"/>
      <c r="AA32" s="361"/>
      <c r="AB32" s="361"/>
      <c r="AC32" s="361"/>
      <c r="AD32" s="361"/>
      <c r="AE32" s="361"/>
      <c r="AF32" s="361"/>
      <c r="AG32" s="361"/>
      <c r="AH32" s="361"/>
      <c r="AI32" s="361"/>
      <c r="AJ32" s="361"/>
      <c r="AK32" s="361"/>
      <c r="AL32" s="361"/>
      <c r="AM32" s="361"/>
      <c r="AU32" s="332"/>
    </row>
    <row r="33" spans="1:47">
      <c r="A33" s="359"/>
      <c r="B33" s="359"/>
      <c r="C33" s="359"/>
      <c r="D33" s="359"/>
      <c r="E33" s="359"/>
      <c r="F33" s="360"/>
      <c r="G33" s="360"/>
      <c r="H33" s="360"/>
      <c r="I33" s="360"/>
      <c r="J33" s="360"/>
      <c r="K33" s="360"/>
      <c r="L33" s="360"/>
      <c r="M33" s="360"/>
      <c r="N33" s="361"/>
      <c r="O33" s="361"/>
      <c r="P33" s="361"/>
      <c r="Q33" s="361"/>
      <c r="R33" s="361"/>
      <c r="S33" s="361"/>
      <c r="T33" s="361"/>
      <c r="U33" s="361"/>
      <c r="V33" s="359"/>
      <c r="W33" s="359"/>
      <c r="X33" s="359"/>
      <c r="Y33" s="359"/>
      <c r="Z33" s="359"/>
      <c r="AA33" s="361"/>
      <c r="AB33" s="361"/>
      <c r="AC33" s="361"/>
      <c r="AD33" s="361"/>
      <c r="AE33" s="361"/>
      <c r="AF33" s="361"/>
      <c r="AG33" s="361"/>
      <c r="AH33" s="361"/>
      <c r="AI33" s="361"/>
      <c r="AJ33" s="361"/>
      <c r="AK33" s="361"/>
      <c r="AL33" s="361"/>
      <c r="AM33" s="361"/>
      <c r="AU33" s="332"/>
    </row>
    <row r="34" spans="1:47">
      <c r="A34" s="359"/>
      <c r="B34" s="359"/>
      <c r="C34" s="359"/>
      <c r="D34" s="359"/>
      <c r="E34" s="359"/>
      <c r="F34" s="360"/>
      <c r="G34" s="360"/>
      <c r="H34" s="360"/>
      <c r="I34" s="360"/>
      <c r="J34" s="360"/>
      <c r="K34" s="360"/>
      <c r="L34" s="360"/>
      <c r="M34" s="360"/>
      <c r="N34" s="361"/>
      <c r="O34" s="361"/>
      <c r="P34" s="361"/>
      <c r="Q34" s="361"/>
      <c r="R34" s="361"/>
      <c r="S34" s="361"/>
      <c r="T34" s="361"/>
      <c r="U34" s="361"/>
      <c r="V34" s="359"/>
      <c r="W34" s="359"/>
      <c r="X34" s="359"/>
      <c r="Y34" s="359"/>
      <c r="Z34" s="359"/>
      <c r="AA34" s="361"/>
      <c r="AB34" s="361"/>
      <c r="AC34" s="361"/>
      <c r="AD34" s="361"/>
      <c r="AE34" s="361"/>
      <c r="AF34" s="361"/>
      <c r="AG34" s="361"/>
      <c r="AH34" s="361"/>
      <c r="AI34" s="361"/>
      <c r="AJ34" s="361"/>
      <c r="AK34" s="361"/>
      <c r="AL34" s="361"/>
      <c r="AM34" s="361"/>
      <c r="AU34" s="332"/>
    </row>
    <row r="35" spans="1:47">
      <c r="A35" s="359"/>
      <c r="B35" s="359"/>
      <c r="C35" s="359"/>
      <c r="D35" s="359"/>
      <c r="E35" s="359"/>
      <c r="F35" s="360"/>
      <c r="G35" s="360"/>
      <c r="H35" s="360"/>
      <c r="I35" s="360"/>
      <c r="J35" s="360"/>
      <c r="K35" s="360"/>
      <c r="L35" s="360"/>
      <c r="M35" s="360"/>
      <c r="N35" s="361" t="s">
        <v>395</v>
      </c>
      <c r="O35" s="361"/>
      <c r="P35" s="361"/>
      <c r="Q35" s="361"/>
      <c r="R35" s="361"/>
      <c r="S35" s="361"/>
      <c r="T35" s="361"/>
      <c r="U35" s="361"/>
      <c r="V35" s="359"/>
      <c r="W35" s="359"/>
      <c r="X35" s="359"/>
      <c r="Y35" s="359"/>
      <c r="Z35" s="359"/>
      <c r="AA35" s="361"/>
      <c r="AB35" s="361"/>
      <c r="AC35" s="361"/>
      <c r="AD35" s="361"/>
      <c r="AE35" s="361"/>
      <c r="AF35" s="361"/>
      <c r="AG35" s="361"/>
      <c r="AH35" s="361"/>
      <c r="AI35" s="361"/>
      <c r="AJ35" s="361"/>
      <c r="AK35" s="361"/>
      <c r="AL35" s="361"/>
      <c r="AM35" s="361"/>
      <c r="AU35" s="332"/>
    </row>
    <row r="36" spans="1:47">
      <c r="A36" s="359"/>
      <c r="B36" s="359"/>
      <c r="C36" s="359"/>
      <c r="D36" s="359"/>
      <c r="E36" s="359"/>
      <c r="F36" s="360"/>
      <c r="G36" s="360"/>
      <c r="H36" s="360"/>
      <c r="I36" s="360"/>
      <c r="J36" s="360"/>
      <c r="K36" s="360"/>
      <c r="L36" s="360"/>
      <c r="M36" s="360"/>
      <c r="N36" s="361"/>
      <c r="O36" s="361"/>
      <c r="P36" s="361"/>
      <c r="Q36" s="361"/>
      <c r="R36" s="361"/>
      <c r="S36" s="361"/>
      <c r="T36" s="361"/>
      <c r="U36" s="361"/>
      <c r="V36" s="359"/>
      <c r="W36" s="359"/>
      <c r="X36" s="359"/>
      <c r="Y36" s="359"/>
      <c r="Z36" s="359"/>
      <c r="AA36" s="361"/>
      <c r="AB36" s="361"/>
      <c r="AC36" s="361"/>
      <c r="AD36" s="361"/>
      <c r="AE36" s="361"/>
      <c r="AF36" s="361"/>
      <c r="AG36" s="361"/>
      <c r="AH36" s="361"/>
      <c r="AI36" s="361"/>
      <c r="AJ36" s="361"/>
      <c r="AK36" s="361"/>
      <c r="AL36" s="361"/>
      <c r="AM36" s="361"/>
      <c r="AU36" s="332"/>
    </row>
    <row r="37" spans="1:47">
      <c r="A37" s="359"/>
      <c r="B37" s="359"/>
      <c r="C37" s="359"/>
      <c r="D37" s="359"/>
      <c r="E37" s="359"/>
      <c r="F37" s="360"/>
      <c r="G37" s="360"/>
      <c r="H37" s="360"/>
      <c r="I37" s="360"/>
      <c r="J37" s="360"/>
      <c r="K37" s="360"/>
      <c r="L37" s="360"/>
      <c r="M37" s="360"/>
      <c r="N37" s="361"/>
      <c r="O37" s="361"/>
      <c r="P37" s="361"/>
      <c r="Q37" s="361"/>
      <c r="R37" s="361"/>
      <c r="S37" s="361"/>
      <c r="T37" s="361"/>
      <c r="U37" s="361"/>
      <c r="V37" s="359"/>
      <c r="W37" s="359"/>
      <c r="X37" s="359"/>
      <c r="Y37" s="359"/>
      <c r="Z37" s="359"/>
      <c r="AA37" s="361"/>
      <c r="AB37" s="361"/>
      <c r="AC37" s="361"/>
      <c r="AD37" s="361"/>
      <c r="AE37" s="361"/>
      <c r="AF37" s="361"/>
      <c r="AG37" s="361"/>
      <c r="AH37" s="361"/>
      <c r="AI37" s="361"/>
      <c r="AJ37" s="361"/>
      <c r="AK37" s="361"/>
      <c r="AL37" s="361"/>
      <c r="AM37" s="361"/>
      <c r="AU37" s="332"/>
    </row>
    <row r="38" spans="1:47">
      <c r="A38" s="333"/>
      <c r="B38" s="334"/>
      <c r="C38" s="334"/>
      <c r="D38" s="334"/>
      <c r="E38" s="335"/>
      <c r="F38" s="342"/>
      <c r="G38" s="343"/>
      <c r="H38" s="343"/>
      <c r="I38" s="343"/>
      <c r="J38" s="343"/>
      <c r="K38" s="343"/>
      <c r="L38" s="343"/>
      <c r="M38" s="344"/>
      <c r="N38" s="351"/>
      <c r="O38" s="352"/>
      <c r="P38" s="352"/>
      <c r="Q38" s="352"/>
      <c r="R38" s="352"/>
      <c r="S38" s="352"/>
      <c r="T38" s="352"/>
      <c r="U38" s="353"/>
      <c r="V38" s="333"/>
      <c r="W38" s="334"/>
      <c r="X38" s="334"/>
      <c r="Y38" s="334"/>
      <c r="Z38" s="335"/>
      <c r="AA38" s="351"/>
      <c r="AB38" s="352"/>
      <c r="AC38" s="352"/>
      <c r="AD38" s="352"/>
      <c r="AE38" s="352"/>
      <c r="AF38" s="352"/>
      <c r="AG38" s="352"/>
      <c r="AH38" s="352"/>
      <c r="AI38" s="352"/>
      <c r="AJ38" s="352"/>
      <c r="AK38" s="352"/>
      <c r="AL38" s="352"/>
      <c r="AM38" s="353"/>
    </row>
    <row r="39" spans="1:47">
      <c r="A39" s="336"/>
      <c r="B39" s="337"/>
      <c r="C39" s="337"/>
      <c r="D39" s="337"/>
      <c r="E39" s="338"/>
      <c r="F39" s="345"/>
      <c r="G39" s="346"/>
      <c r="H39" s="346"/>
      <c r="I39" s="346"/>
      <c r="J39" s="346"/>
      <c r="K39" s="346"/>
      <c r="L39" s="346"/>
      <c r="M39" s="347"/>
      <c r="N39" s="354"/>
      <c r="O39" s="330"/>
      <c r="P39" s="330"/>
      <c r="Q39" s="330"/>
      <c r="R39" s="330"/>
      <c r="S39" s="330"/>
      <c r="T39" s="330"/>
      <c r="U39" s="355"/>
      <c r="V39" s="336"/>
      <c r="W39" s="337"/>
      <c r="X39" s="337"/>
      <c r="Y39" s="337"/>
      <c r="Z39" s="338"/>
      <c r="AA39" s="354"/>
      <c r="AB39" s="330"/>
      <c r="AC39" s="330"/>
      <c r="AD39" s="330"/>
      <c r="AE39" s="330"/>
      <c r="AF39" s="330"/>
      <c r="AG39" s="330"/>
      <c r="AH39" s="330"/>
      <c r="AI39" s="330"/>
      <c r="AJ39" s="330"/>
      <c r="AK39" s="330"/>
      <c r="AL39" s="330"/>
      <c r="AM39" s="355"/>
    </row>
    <row r="40" spans="1:47">
      <c r="A40" s="339"/>
      <c r="B40" s="340"/>
      <c r="C40" s="340"/>
      <c r="D40" s="340"/>
      <c r="E40" s="341"/>
      <c r="F40" s="348"/>
      <c r="G40" s="349"/>
      <c r="H40" s="349"/>
      <c r="I40" s="349"/>
      <c r="J40" s="349"/>
      <c r="K40" s="349"/>
      <c r="L40" s="349"/>
      <c r="M40" s="350"/>
      <c r="N40" s="356"/>
      <c r="O40" s="357"/>
      <c r="P40" s="357"/>
      <c r="Q40" s="357"/>
      <c r="R40" s="357"/>
      <c r="S40" s="357"/>
      <c r="T40" s="357"/>
      <c r="U40" s="358"/>
      <c r="V40" s="339"/>
      <c r="W40" s="340"/>
      <c r="X40" s="340"/>
      <c r="Y40" s="340"/>
      <c r="Z40" s="341"/>
      <c r="AA40" s="356"/>
      <c r="AB40" s="357"/>
      <c r="AC40" s="357"/>
      <c r="AD40" s="357"/>
      <c r="AE40" s="357"/>
      <c r="AF40" s="357"/>
      <c r="AG40" s="357"/>
      <c r="AH40" s="357"/>
      <c r="AI40" s="357"/>
      <c r="AJ40" s="357"/>
      <c r="AK40" s="357"/>
      <c r="AL40" s="357"/>
      <c r="AM40" s="358"/>
    </row>
    <row r="41" spans="1:47">
      <c r="A41" s="359"/>
      <c r="B41" s="359"/>
      <c r="C41" s="359"/>
      <c r="D41" s="359"/>
      <c r="E41" s="359"/>
      <c r="F41" s="360"/>
      <c r="G41" s="360"/>
      <c r="H41" s="360"/>
      <c r="I41" s="360"/>
      <c r="J41" s="360"/>
      <c r="K41" s="360"/>
      <c r="L41" s="360"/>
      <c r="M41" s="360"/>
      <c r="N41" s="361" t="s">
        <v>395</v>
      </c>
      <c r="O41" s="361"/>
      <c r="P41" s="361"/>
      <c r="Q41" s="361"/>
      <c r="R41" s="361"/>
      <c r="S41" s="361"/>
      <c r="T41" s="361"/>
      <c r="U41" s="361"/>
      <c r="V41" s="359"/>
      <c r="W41" s="359"/>
      <c r="X41" s="359"/>
      <c r="Y41" s="359"/>
      <c r="Z41" s="359"/>
      <c r="AA41" s="361"/>
      <c r="AB41" s="361"/>
      <c r="AC41" s="361"/>
      <c r="AD41" s="361"/>
      <c r="AE41" s="361"/>
      <c r="AF41" s="361"/>
      <c r="AG41" s="361"/>
      <c r="AH41" s="361"/>
      <c r="AI41" s="361"/>
      <c r="AJ41" s="361"/>
      <c r="AK41" s="361"/>
      <c r="AL41" s="361"/>
      <c r="AM41" s="361"/>
    </row>
    <row r="42" spans="1:47">
      <c r="A42" s="359"/>
      <c r="B42" s="359"/>
      <c r="C42" s="359"/>
      <c r="D42" s="359"/>
      <c r="E42" s="359"/>
      <c r="F42" s="360"/>
      <c r="G42" s="360"/>
      <c r="H42" s="360"/>
      <c r="I42" s="360"/>
      <c r="J42" s="360"/>
      <c r="K42" s="360"/>
      <c r="L42" s="360"/>
      <c r="M42" s="360"/>
      <c r="N42" s="361"/>
      <c r="O42" s="361"/>
      <c r="P42" s="361"/>
      <c r="Q42" s="361"/>
      <c r="R42" s="361"/>
      <c r="S42" s="361"/>
      <c r="T42" s="361"/>
      <c r="U42" s="361"/>
      <c r="V42" s="359"/>
      <c r="W42" s="359"/>
      <c r="X42" s="359"/>
      <c r="Y42" s="359"/>
      <c r="Z42" s="359"/>
      <c r="AA42" s="361"/>
      <c r="AB42" s="361"/>
      <c r="AC42" s="361"/>
      <c r="AD42" s="361"/>
      <c r="AE42" s="361"/>
      <c r="AF42" s="361"/>
      <c r="AG42" s="361"/>
      <c r="AH42" s="361"/>
      <c r="AI42" s="361"/>
      <c r="AJ42" s="361"/>
      <c r="AK42" s="361"/>
      <c r="AL42" s="361"/>
      <c r="AM42" s="361"/>
    </row>
    <row r="43" spans="1:47">
      <c r="A43" s="359"/>
      <c r="B43" s="359"/>
      <c r="C43" s="359"/>
      <c r="D43" s="359"/>
      <c r="E43" s="359"/>
      <c r="F43" s="360"/>
      <c r="G43" s="360"/>
      <c r="H43" s="360"/>
      <c r="I43" s="360"/>
      <c r="J43" s="360"/>
      <c r="K43" s="360"/>
      <c r="L43" s="360"/>
      <c r="M43" s="360"/>
      <c r="N43" s="361"/>
      <c r="O43" s="361"/>
      <c r="P43" s="361"/>
      <c r="Q43" s="361"/>
      <c r="R43" s="361"/>
      <c r="S43" s="361"/>
      <c r="T43" s="361"/>
      <c r="U43" s="361"/>
      <c r="V43" s="359"/>
      <c r="W43" s="359"/>
      <c r="X43" s="359"/>
      <c r="Y43" s="359"/>
      <c r="Z43" s="359"/>
      <c r="AA43" s="361"/>
      <c r="AB43" s="361"/>
      <c r="AC43" s="361"/>
      <c r="AD43" s="361"/>
      <c r="AE43" s="361"/>
      <c r="AF43" s="361"/>
      <c r="AG43" s="361"/>
      <c r="AH43" s="361"/>
      <c r="AI43" s="361"/>
      <c r="AJ43" s="361"/>
      <c r="AK43" s="361"/>
      <c r="AL43" s="361"/>
      <c r="AM43" s="361"/>
    </row>
    <row r="47" spans="1:47" ht="198" customHeight="1">
      <c r="A47" s="287" t="s">
        <v>476</v>
      </c>
      <c r="B47" s="287"/>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287"/>
      <c r="AL47" s="287"/>
      <c r="AM47" s="287"/>
    </row>
  </sheetData>
  <sheetProtection algorithmName="SHA-512" hashValue="M+5rtrA+Ht7OUTP6tuI20tI7XgfGli6Ig9a6UU4zac2MwQ1T1W1y2jt6GrZsVdLjZir2Ot8VKgKd0S803piZRA==" saltValue="cN1VYtz2rt9AAfJhK1/FQg==" spinCount="100000" sheet="1" selectLockedCells="1"/>
  <mergeCells count="68">
    <mergeCell ref="A2:AM2"/>
    <mergeCell ref="A5:E7"/>
    <mergeCell ref="F5:M7"/>
    <mergeCell ref="N5:U7"/>
    <mergeCell ref="V5:Z7"/>
    <mergeCell ref="AA5:AM7"/>
    <mergeCell ref="A11:E13"/>
    <mergeCell ref="F11:M13"/>
    <mergeCell ref="N11:U13"/>
    <mergeCell ref="V11:Z13"/>
    <mergeCell ref="AA11:AM13"/>
    <mergeCell ref="A8:E10"/>
    <mergeCell ref="F8:M10"/>
    <mergeCell ref="N8:U10"/>
    <mergeCell ref="V8:Z10"/>
    <mergeCell ref="AA8:AM10"/>
    <mergeCell ref="A17:E19"/>
    <mergeCell ref="F17:M19"/>
    <mergeCell ref="N17:U19"/>
    <mergeCell ref="V17:Z19"/>
    <mergeCell ref="AA17:AM19"/>
    <mergeCell ref="A14:E16"/>
    <mergeCell ref="F14:M16"/>
    <mergeCell ref="N14:U16"/>
    <mergeCell ref="V14:Z16"/>
    <mergeCell ref="AA14:AM16"/>
    <mergeCell ref="A23:E25"/>
    <mergeCell ref="F23:M25"/>
    <mergeCell ref="N23:U25"/>
    <mergeCell ref="V23:Z25"/>
    <mergeCell ref="AA23:AM25"/>
    <mergeCell ref="A20:E22"/>
    <mergeCell ref="F20:M22"/>
    <mergeCell ref="N20:U22"/>
    <mergeCell ref="V20:Z22"/>
    <mergeCell ref="AA20:AM22"/>
    <mergeCell ref="A29:E31"/>
    <mergeCell ref="F29:M31"/>
    <mergeCell ref="N29:U31"/>
    <mergeCell ref="V29:Z31"/>
    <mergeCell ref="AA29:AM31"/>
    <mergeCell ref="A26:E28"/>
    <mergeCell ref="F26:M28"/>
    <mergeCell ref="N26:U28"/>
    <mergeCell ref="V26:Z28"/>
    <mergeCell ref="AA26:AM28"/>
    <mergeCell ref="AA35:AM37"/>
    <mergeCell ref="A41:E43"/>
    <mergeCell ref="F41:M43"/>
    <mergeCell ref="N41:U43"/>
    <mergeCell ref="V41:Z43"/>
    <mergeCell ref="AA41:AM43"/>
    <mergeCell ref="A47:AM47"/>
    <mergeCell ref="AU8:AU37"/>
    <mergeCell ref="A38:E40"/>
    <mergeCell ref="F38:M40"/>
    <mergeCell ref="N38:U40"/>
    <mergeCell ref="V38:Z40"/>
    <mergeCell ref="AA38:AM40"/>
    <mergeCell ref="A32:E34"/>
    <mergeCell ref="F32:M34"/>
    <mergeCell ref="N32:U34"/>
    <mergeCell ref="V32:Z34"/>
    <mergeCell ref="AA32:AM34"/>
    <mergeCell ref="A35:E37"/>
    <mergeCell ref="F35:M37"/>
    <mergeCell ref="N35:U37"/>
    <mergeCell ref="V35:Z37"/>
  </mergeCells>
  <phoneticPr fontId="1"/>
  <conditionalFormatting sqref="AU8">
    <cfRule type="cellIs" dxfId="85" priority="1" operator="between">
      <formula>1</formula>
      <formula>1</formula>
    </cfRule>
  </conditionalFormatting>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D12F2-BD2A-4C6D-AC6E-FF10112495E9}">
  <sheetPr>
    <tabColor rgb="FFFFFF00"/>
  </sheetPr>
  <dimension ref="A1:W96"/>
  <sheetViews>
    <sheetView view="pageBreakPreview" topLeftCell="A3" zoomScale="85" zoomScaleNormal="100" zoomScaleSheetLayoutView="85" workbookViewId="0">
      <selection activeCell="G6" sqref="G6:K6"/>
    </sheetView>
  </sheetViews>
  <sheetFormatPr defaultColWidth="9" defaultRowHeight="9.5" outlineLevelCol="1"/>
  <cols>
    <col min="1" max="1" width="11.36328125" style="128" customWidth="1"/>
    <col min="2" max="2" width="10" style="128" customWidth="1"/>
    <col min="3" max="3" width="15.6328125" style="128" customWidth="1"/>
    <col min="4" max="4" width="35.08984375" style="128" bestFit="1" customWidth="1"/>
    <col min="5" max="6" width="6" style="128" customWidth="1"/>
    <col min="7" max="7" width="6.6328125" style="128" customWidth="1"/>
    <col min="8" max="8" width="6" style="128" customWidth="1"/>
    <col min="9" max="9" width="3.90625" style="128" customWidth="1"/>
    <col min="10" max="11" width="1.90625" style="128" customWidth="1"/>
    <col min="12" max="12" width="8" style="128" customWidth="1"/>
    <col min="13" max="13" width="44.1796875" style="128" hidden="1" customWidth="1" outlineLevel="1"/>
    <col min="14" max="14" width="49.54296875" style="128" hidden="1" customWidth="1" outlineLevel="1"/>
    <col min="15" max="15" width="38.453125" style="128" hidden="1" customWidth="1" outlineLevel="1"/>
    <col min="16" max="16" width="39.7265625" style="128" hidden="1" customWidth="1" outlineLevel="1"/>
    <col min="17" max="17" width="13.26953125" style="128" hidden="1" customWidth="1" outlineLevel="1"/>
    <col min="18" max="18" width="11" style="128" hidden="1" customWidth="1" outlineLevel="1"/>
    <col min="19" max="19" width="10.36328125" style="128" hidden="1" customWidth="1" outlineLevel="1"/>
    <col min="20" max="20" width="14.6328125" style="128" hidden="1" customWidth="1" outlineLevel="1"/>
    <col min="21" max="22" width="9" style="128" hidden="1" customWidth="1" outlineLevel="1"/>
    <col min="23" max="23" width="9" style="128" collapsed="1"/>
    <col min="24" max="16384" width="9" style="128"/>
  </cols>
  <sheetData>
    <row r="1" spans="1:18">
      <c r="A1" s="127" t="s">
        <v>121</v>
      </c>
    </row>
    <row r="2" spans="1:18" ht="13">
      <c r="A2" s="428" t="s">
        <v>122</v>
      </c>
      <c r="B2" s="429"/>
      <c r="C2" s="429"/>
      <c r="D2" s="429"/>
      <c r="E2" s="429"/>
      <c r="F2" s="429"/>
      <c r="G2" s="429"/>
      <c r="H2" s="429"/>
      <c r="I2" s="429"/>
      <c r="J2" s="429"/>
      <c r="K2" s="429"/>
    </row>
    <row r="3" spans="1:18" ht="13.5" customHeight="1">
      <c r="A3" s="430" t="s">
        <v>123</v>
      </c>
      <c r="B3" s="430"/>
      <c r="C3" s="430"/>
      <c r="D3" s="430"/>
      <c r="E3" s="430"/>
      <c r="F3" s="430"/>
      <c r="G3" s="430"/>
      <c r="H3" s="430"/>
      <c r="I3" s="430"/>
      <c r="J3" s="430"/>
      <c r="K3" s="430"/>
    </row>
    <row r="4" spans="1:18" ht="12.5" thickBot="1">
      <c r="A4" s="129"/>
    </row>
    <row r="5" spans="1:18" ht="11.25" customHeight="1">
      <c r="A5" s="431" t="s">
        <v>124</v>
      </c>
      <c r="B5" s="432"/>
      <c r="C5" s="130"/>
      <c r="D5" s="437" t="s">
        <v>125</v>
      </c>
      <c r="E5" s="438"/>
      <c r="F5" s="439"/>
      <c r="G5" s="440" t="s">
        <v>126</v>
      </c>
      <c r="H5" s="441"/>
      <c r="I5" s="441"/>
      <c r="J5" s="441"/>
      <c r="K5" s="442"/>
    </row>
    <row r="6" spans="1:18" ht="11.25" customHeight="1">
      <c r="A6" s="433"/>
      <c r="B6" s="434"/>
      <c r="C6" s="131" t="s">
        <v>111</v>
      </c>
      <c r="D6" s="373"/>
      <c r="E6" s="443"/>
      <c r="F6" s="444"/>
      <c r="G6" s="373"/>
      <c r="H6" s="445"/>
      <c r="I6" s="445"/>
      <c r="J6" s="445"/>
      <c r="K6" s="446"/>
    </row>
    <row r="7" spans="1:18" ht="11.25" customHeight="1">
      <c r="A7" s="433"/>
      <c r="B7" s="434"/>
      <c r="C7" s="447" t="s">
        <v>127</v>
      </c>
      <c r="D7" s="373"/>
      <c r="E7" s="443"/>
      <c r="F7" s="444"/>
      <c r="G7" s="373"/>
      <c r="H7" s="445"/>
      <c r="I7" s="445"/>
      <c r="J7" s="445"/>
      <c r="K7" s="446"/>
    </row>
    <row r="8" spans="1:18" ht="11.25" customHeight="1" thickBot="1">
      <c r="A8" s="435"/>
      <c r="B8" s="436"/>
      <c r="C8" s="448"/>
      <c r="D8" s="377"/>
      <c r="E8" s="449"/>
      <c r="F8" s="450"/>
      <c r="G8" s="377"/>
      <c r="H8" s="451"/>
      <c r="I8" s="451"/>
      <c r="J8" s="451"/>
      <c r="K8" s="452"/>
    </row>
    <row r="9" spans="1:18" ht="10" thickBot="1">
      <c r="A9" s="132"/>
      <c r="B9" s="132"/>
      <c r="C9" s="132"/>
      <c r="D9" s="132"/>
      <c r="E9" s="132"/>
      <c r="F9" s="132"/>
      <c r="G9" s="132"/>
      <c r="H9" s="132"/>
      <c r="I9" s="132"/>
      <c r="J9" s="132"/>
      <c r="K9" s="132"/>
    </row>
    <row r="10" spans="1:18" ht="12" customHeight="1">
      <c r="A10" s="453" t="s">
        <v>128</v>
      </c>
      <c r="B10" s="456" t="s">
        <v>129</v>
      </c>
      <c r="C10" s="457"/>
      <c r="D10" s="461" t="s">
        <v>130</v>
      </c>
      <c r="E10" s="440" t="s">
        <v>131</v>
      </c>
      <c r="F10" s="441"/>
      <c r="G10" s="464"/>
      <c r="H10" s="456" t="s">
        <v>132</v>
      </c>
      <c r="I10" s="457"/>
      <c r="J10" s="457"/>
      <c r="K10" s="466"/>
      <c r="L10" s="133"/>
      <c r="M10" s="133"/>
    </row>
    <row r="11" spans="1:18" ht="11.25" customHeight="1">
      <c r="A11" s="454"/>
      <c r="B11" s="458"/>
      <c r="C11" s="430"/>
      <c r="D11" s="462"/>
      <c r="E11" s="462" t="s">
        <v>133</v>
      </c>
      <c r="F11" s="134" t="s">
        <v>134</v>
      </c>
      <c r="G11" s="135"/>
      <c r="H11" s="458"/>
      <c r="I11" s="430"/>
      <c r="J11" s="430"/>
      <c r="K11" s="467"/>
      <c r="L11" s="133"/>
      <c r="M11" s="133"/>
    </row>
    <row r="12" spans="1:18" ht="21" customHeight="1" thickBot="1">
      <c r="A12" s="455"/>
      <c r="B12" s="459"/>
      <c r="C12" s="460"/>
      <c r="D12" s="463"/>
      <c r="E12" s="465"/>
      <c r="F12" s="136"/>
      <c r="G12" s="137" t="s">
        <v>135</v>
      </c>
      <c r="H12" s="459"/>
      <c r="I12" s="460"/>
      <c r="J12" s="460"/>
      <c r="K12" s="468"/>
      <c r="L12" s="133"/>
      <c r="M12" s="133"/>
      <c r="R12" s="138"/>
    </row>
    <row r="13" spans="1:18" ht="11.25" customHeight="1">
      <c r="A13" s="139" t="s">
        <v>136</v>
      </c>
      <c r="B13" s="423" t="s">
        <v>137</v>
      </c>
      <c r="C13" s="140"/>
      <c r="D13" s="141" t="s">
        <v>396</v>
      </c>
      <c r="E13" s="181"/>
      <c r="F13" s="181"/>
      <c r="G13" s="181"/>
      <c r="H13" s="469"/>
      <c r="I13" s="470"/>
      <c r="J13" s="470"/>
      <c r="K13" s="471"/>
    </row>
    <row r="14" spans="1:18" ht="12" customHeight="1">
      <c r="A14" s="139" t="s">
        <v>10</v>
      </c>
      <c r="B14" s="424"/>
      <c r="C14" s="426"/>
      <c r="D14" s="142" t="s">
        <v>397</v>
      </c>
      <c r="E14" s="181"/>
      <c r="F14" s="181"/>
      <c r="G14" s="181"/>
      <c r="H14" s="414"/>
      <c r="I14" s="415"/>
      <c r="J14" s="415"/>
      <c r="K14" s="416"/>
    </row>
    <row r="15" spans="1:18" ht="12" customHeight="1">
      <c r="A15" s="139" t="s">
        <v>11</v>
      </c>
      <c r="B15" s="424"/>
      <c r="C15" s="427"/>
      <c r="D15" s="142" t="s">
        <v>138</v>
      </c>
      <c r="E15" s="181"/>
      <c r="F15" s="181"/>
      <c r="G15" s="181"/>
      <c r="H15" s="414"/>
      <c r="I15" s="415"/>
      <c r="J15" s="415"/>
      <c r="K15" s="416"/>
    </row>
    <row r="16" spans="1:18" ht="12" customHeight="1">
      <c r="A16" s="139" t="s">
        <v>12</v>
      </c>
      <c r="B16" s="424"/>
      <c r="C16" s="142" t="s">
        <v>398</v>
      </c>
      <c r="D16" s="142" t="s">
        <v>399</v>
      </c>
      <c r="E16" s="181"/>
      <c r="F16" s="181"/>
      <c r="G16" s="181"/>
      <c r="H16" s="414"/>
      <c r="I16" s="415"/>
      <c r="J16" s="415"/>
      <c r="K16" s="416"/>
    </row>
    <row r="17" spans="1:11" ht="12" customHeight="1">
      <c r="A17" s="139" t="s">
        <v>13</v>
      </c>
      <c r="B17" s="425"/>
      <c r="C17" s="142" t="s">
        <v>400</v>
      </c>
      <c r="D17" s="142" t="s">
        <v>139</v>
      </c>
      <c r="E17" s="181"/>
      <c r="F17" s="181"/>
      <c r="G17" s="181"/>
      <c r="H17" s="153"/>
      <c r="I17" s="154"/>
      <c r="J17" s="154"/>
      <c r="K17" s="155"/>
    </row>
    <row r="18" spans="1:11" ht="12" customHeight="1">
      <c r="A18" s="139" t="s">
        <v>14</v>
      </c>
      <c r="B18" s="420" t="s">
        <v>301</v>
      </c>
      <c r="C18" s="420" t="s">
        <v>141</v>
      </c>
      <c r="D18" s="143" t="s">
        <v>303</v>
      </c>
      <c r="E18" s="181"/>
      <c r="F18" s="181"/>
      <c r="G18" s="181"/>
      <c r="H18" s="414"/>
      <c r="I18" s="415"/>
      <c r="J18" s="415"/>
      <c r="K18" s="416"/>
    </row>
    <row r="19" spans="1:11">
      <c r="A19" s="139" t="s">
        <v>15</v>
      </c>
      <c r="B19" s="422"/>
      <c r="C19" s="421"/>
      <c r="D19" s="143" t="s">
        <v>142</v>
      </c>
      <c r="E19" s="181"/>
      <c r="F19" s="181"/>
      <c r="G19" s="181"/>
      <c r="H19" s="414"/>
      <c r="I19" s="415"/>
      <c r="J19" s="415"/>
      <c r="K19" s="416"/>
    </row>
    <row r="20" spans="1:11">
      <c r="A20" s="139" t="s">
        <v>16</v>
      </c>
      <c r="B20" s="422"/>
      <c r="C20" s="143" t="s">
        <v>143</v>
      </c>
      <c r="D20" s="143" t="s">
        <v>144</v>
      </c>
      <c r="E20" s="181"/>
      <c r="F20" s="181"/>
      <c r="G20" s="181"/>
      <c r="H20" s="414"/>
      <c r="I20" s="415"/>
      <c r="J20" s="415"/>
      <c r="K20" s="416"/>
    </row>
    <row r="21" spans="1:11" ht="12" customHeight="1">
      <c r="A21" s="139" t="s">
        <v>17</v>
      </c>
      <c r="B21" s="422"/>
      <c r="C21" s="420" t="s">
        <v>145</v>
      </c>
      <c r="D21" s="143" t="s">
        <v>146</v>
      </c>
      <c r="E21" s="181"/>
      <c r="F21" s="181"/>
      <c r="G21" s="181"/>
      <c r="H21" s="414"/>
      <c r="I21" s="415"/>
      <c r="J21" s="415"/>
      <c r="K21" s="416"/>
    </row>
    <row r="22" spans="1:11" ht="11.25" customHeight="1">
      <c r="A22" s="139" t="s">
        <v>18</v>
      </c>
      <c r="B22" s="422"/>
      <c r="C22" s="422"/>
      <c r="D22" s="143" t="s">
        <v>405</v>
      </c>
      <c r="E22" s="181"/>
      <c r="F22" s="181"/>
      <c r="G22" s="181"/>
      <c r="H22" s="414"/>
      <c r="I22" s="415"/>
      <c r="J22" s="415"/>
      <c r="K22" s="416"/>
    </row>
    <row r="23" spans="1:11" ht="12" customHeight="1">
      <c r="A23" s="139" t="s">
        <v>19</v>
      </c>
      <c r="B23" s="422"/>
      <c r="C23" s="422"/>
      <c r="D23" s="144" t="s">
        <v>406</v>
      </c>
      <c r="E23" s="181"/>
      <c r="F23" s="181"/>
      <c r="G23" s="181"/>
      <c r="H23" s="414"/>
      <c r="I23" s="415"/>
      <c r="J23" s="415"/>
      <c r="K23" s="416"/>
    </row>
    <row r="24" spans="1:11" ht="12" customHeight="1">
      <c r="A24" s="139" t="s">
        <v>20</v>
      </c>
      <c r="B24" s="422"/>
      <c r="C24" s="421"/>
      <c r="D24" s="144" t="s">
        <v>407</v>
      </c>
      <c r="E24" s="181"/>
      <c r="F24" s="181"/>
      <c r="G24" s="181"/>
      <c r="H24" s="414"/>
      <c r="I24" s="415"/>
      <c r="J24" s="415"/>
      <c r="K24" s="416"/>
    </row>
    <row r="25" spans="1:11" ht="12" customHeight="1">
      <c r="A25" s="139" t="s">
        <v>21</v>
      </c>
      <c r="B25" s="422"/>
      <c r="C25" s="420" t="s">
        <v>147</v>
      </c>
      <c r="D25" s="144" t="s">
        <v>148</v>
      </c>
      <c r="E25" s="181"/>
      <c r="F25" s="181"/>
      <c r="G25" s="181"/>
      <c r="H25" s="414"/>
      <c r="I25" s="415"/>
      <c r="J25" s="415"/>
      <c r="K25" s="416"/>
    </row>
    <row r="26" spans="1:11" ht="12" customHeight="1">
      <c r="A26" s="139" t="s">
        <v>22</v>
      </c>
      <c r="B26" s="422"/>
      <c r="C26" s="421"/>
      <c r="D26" s="144" t="s">
        <v>149</v>
      </c>
      <c r="E26" s="181"/>
      <c r="F26" s="181"/>
      <c r="G26" s="181"/>
      <c r="H26" s="414"/>
      <c r="I26" s="415"/>
      <c r="J26" s="415"/>
      <c r="K26" s="416"/>
    </row>
    <row r="27" spans="1:11">
      <c r="A27" s="139" t="s">
        <v>23</v>
      </c>
      <c r="B27" s="422"/>
      <c r="C27" s="420" t="s">
        <v>150</v>
      </c>
      <c r="D27" s="144" t="s">
        <v>144</v>
      </c>
      <c r="E27" s="181"/>
      <c r="F27" s="181"/>
      <c r="G27" s="181"/>
      <c r="H27" s="414"/>
      <c r="I27" s="415"/>
      <c r="J27" s="415"/>
      <c r="K27" s="416"/>
    </row>
    <row r="28" spans="1:11" ht="12" customHeight="1">
      <c r="A28" s="139" t="s">
        <v>24</v>
      </c>
      <c r="B28" s="421"/>
      <c r="C28" s="421"/>
      <c r="D28" s="144" t="s">
        <v>151</v>
      </c>
      <c r="E28" s="181"/>
      <c r="F28" s="181"/>
      <c r="G28" s="181"/>
      <c r="H28" s="414"/>
      <c r="I28" s="415"/>
      <c r="J28" s="415"/>
      <c r="K28" s="416"/>
    </row>
    <row r="29" spans="1:11" ht="11.25" customHeight="1">
      <c r="A29" s="139" t="s">
        <v>25</v>
      </c>
      <c r="B29" s="406" t="s">
        <v>410</v>
      </c>
      <c r="C29" s="407"/>
      <c r="D29" s="205" t="s">
        <v>411</v>
      </c>
      <c r="E29" s="181"/>
      <c r="F29" s="181"/>
      <c r="G29" s="181"/>
      <c r="H29" s="414"/>
      <c r="I29" s="415"/>
      <c r="J29" s="415"/>
      <c r="K29" s="416"/>
    </row>
    <row r="30" spans="1:11" ht="13.5" customHeight="1" thickBot="1">
      <c r="A30" s="139" t="s">
        <v>27</v>
      </c>
      <c r="B30" s="408"/>
      <c r="C30" s="409"/>
      <c r="D30" s="145" t="s">
        <v>412</v>
      </c>
      <c r="E30" s="181"/>
      <c r="F30" s="181"/>
      <c r="G30" s="181"/>
      <c r="H30" s="417"/>
      <c r="I30" s="418"/>
      <c r="J30" s="418"/>
      <c r="K30" s="419"/>
    </row>
    <row r="31" spans="1:11" ht="11.25" customHeight="1">
      <c r="A31" s="410" t="s">
        <v>153</v>
      </c>
      <c r="B31" s="411"/>
      <c r="C31" s="411"/>
      <c r="D31" s="411"/>
      <c r="E31" s="411"/>
      <c r="F31" s="411"/>
      <c r="G31" s="411"/>
      <c r="H31" s="412"/>
      <c r="I31" s="412"/>
      <c r="J31" s="412"/>
      <c r="K31" s="413"/>
    </row>
    <row r="32" spans="1:11" ht="12" customHeight="1">
      <c r="A32" s="156"/>
      <c r="B32" s="392"/>
      <c r="C32" s="393"/>
      <c r="D32" s="394"/>
      <c r="E32" s="181"/>
      <c r="F32" s="181"/>
      <c r="G32" s="181"/>
      <c r="H32" s="414"/>
      <c r="I32" s="415"/>
      <c r="J32" s="415"/>
      <c r="K32" s="416"/>
    </row>
    <row r="33" spans="1:18" ht="12" customHeight="1">
      <c r="A33" s="156"/>
      <c r="B33" s="392"/>
      <c r="C33" s="393"/>
      <c r="D33" s="394"/>
      <c r="E33" s="182"/>
      <c r="F33" s="182"/>
      <c r="G33" s="182"/>
      <c r="H33" s="414"/>
      <c r="I33" s="415"/>
      <c r="J33" s="415"/>
      <c r="K33" s="416"/>
    </row>
    <row r="34" spans="1:18" ht="12" customHeight="1" thickBot="1">
      <c r="A34" s="157"/>
      <c r="B34" s="395"/>
      <c r="C34" s="396"/>
      <c r="D34" s="397"/>
      <c r="E34" s="182"/>
      <c r="F34" s="182"/>
      <c r="G34" s="182"/>
      <c r="H34" s="417"/>
      <c r="I34" s="418"/>
      <c r="J34" s="418"/>
      <c r="K34" s="419"/>
    </row>
    <row r="35" spans="1:18" ht="12" customHeight="1">
      <c r="A35" s="398" t="s">
        <v>154</v>
      </c>
      <c r="B35" s="399"/>
      <c r="C35" s="399"/>
      <c r="D35" s="399"/>
      <c r="E35" s="146"/>
      <c r="F35" s="146"/>
      <c r="G35" s="146"/>
      <c r="H35" s="146"/>
      <c r="I35" s="146"/>
      <c r="J35" s="146"/>
      <c r="K35" s="147"/>
    </row>
    <row r="36" spans="1:18" ht="21" customHeight="1">
      <c r="A36" s="148" t="s">
        <v>128</v>
      </c>
      <c r="B36" s="400" t="s">
        <v>155</v>
      </c>
      <c r="C36" s="401"/>
      <c r="D36" s="149" t="s">
        <v>156</v>
      </c>
      <c r="E36" s="402" t="s">
        <v>157</v>
      </c>
      <c r="F36" s="402"/>
      <c r="G36" s="403"/>
      <c r="H36" s="150" t="s">
        <v>26</v>
      </c>
      <c r="I36" s="400" t="s">
        <v>158</v>
      </c>
      <c r="J36" s="404"/>
      <c r="K36" s="405"/>
      <c r="N36" s="128" t="s">
        <v>358</v>
      </c>
      <c r="P36" s="128" t="s">
        <v>359</v>
      </c>
      <c r="R36" s="128" t="s">
        <v>360</v>
      </c>
    </row>
    <row r="37" spans="1:18" ht="11.15" customHeight="1">
      <c r="A37" s="379"/>
      <c r="B37" s="381" t="str">
        <f>IFERROR(VLOOKUP(A37,指摘選択,8,FALSE),"")</f>
        <v/>
      </c>
      <c r="C37" s="381"/>
      <c r="D37" s="383"/>
      <c r="E37" s="364"/>
      <c r="F37" s="365"/>
      <c r="G37" s="366"/>
      <c r="H37" s="371" t="s">
        <v>7</v>
      </c>
      <c r="I37" s="208" t="s">
        <v>52</v>
      </c>
      <c r="J37" s="207"/>
      <c r="K37" s="209" t="s">
        <v>159</v>
      </c>
      <c r="M37" s="370" t="str">
        <f>IF(H37="□",A37&amp;"　"&amp;D37,"")</f>
        <v>　</v>
      </c>
      <c r="N37" s="332" t="str">
        <f>_xlfn.TEXTJOIN(CHAR(10), TRUE, M37, M39, M41, M43, M45, M47, M49, M51, M53, M55, M57,M59, M61, M63, M65)</f>
        <v>　
　</v>
      </c>
      <c r="O37" s="370" t="str">
        <f>IF(H37="☑",A37&amp;"　"&amp;D37,"")</f>
        <v/>
      </c>
      <c r="P37" s="332" t="str">
        <f>_xlfn.TEXTJOIN(CHAR(10), TRUE, O37, O39, O41, O43, O45, O47, O49, O51, O53, O55, O57,O59, O61, O63, O65)</f>
        <v/>
      </c>
      <c r="Q37" s="375" t="str">
        <f>IF(J37="","",I37&amp;J37&amp;K37&amp;I38&amp;K38)</f>
        <v/>
      </c>
      <c r="R37" s="376" t="str">
        <f>_xlfn.TEXTJOIN(CHAR(10), TRUE,"防火扉", Q37, Q39, Q41,Q43,Q45,Q47,Q49,Q51,Q53,Q55,Q57,Q59,Q61,Q63,Q65)</f>
        <v>防火扉</v>
      </c>
    </row>
    <row r="38" spans="1:18" ht="11.15" customHeight="1">
      <c r="A38" s="380"/>
      <c r="B38" s="382"/>
      <c r="C38" s="382"/>
      <c r="D38" s="384"/>
      <c r="E38" s="367"/>
      <c r="F38" s="368"/>
      <c r="G38" s="369"/>
      <c r="H38" s="372"/>
      <c r="I38" s="373"/>
      <c r="J38" s="374"/>
      <c r="K38" s="209" t="s">
        <v>480</v>
      </c>
      <c r="M38" s="370"/>
      <c r="N38" s="332"/>
      <c r="O38" s="370"/>
      <c r="P38" s="332"/>
      <c r="Q38" s="375"/>
      <c r="R38" s="376"/>
    </row>
    <row r="39" spans="1:18" ht="11.15" customHeight="1">
      <c r="A39" s="379"/>
      <c r="B39" s="381" t="str">
        <f>IFERROR(VLOOKUP(A39,指摘選択,8,FALSE),"")</f>
        <v/>
      </c>
      <c r="C39" s="381"/>
      <c r="D39" s="383"/>
      <c r="E39" s="387"/>
      <c r="F39" s="388"/>
      <c r="G39" s="389"/>
      <c r="H39" s="371" t="s">
        <v>7</v>
      </c>
      <c r="I39" s="208" t="s">
        <v>52</v>
      </c>
      <c r="J39" s="207"/>
      <c r="K39" s="209" t="s">
        <v>159</v>
      </c>
      <c r="M39" s="370" t="str">
        <f>IF(H39="□",A39&amp;"　"&amp;D39,"")</f>
        <v>　</v>
      </c>
      <c r="N39" s="332"/>
      <c r="O39" s="370" t="str">
        <f>IF(H39="☑",A39&amp;"　"&amp;D39,"")</f>
        <v/>
      </c>
      <c r="P39" s="332"/>
      <c r="Q39" s="375" t="str">
        <f t="shared" ref="Q39" si="0">IF(J39="","",I39&amp;J39&amp;K39&amp;I40&amp;K40)</f>
        <v/>
      </c>
      <c r="R39" s="376"/>
    </row>
    <row r="40" spans="1:18" ht="11.15" customHeight="1">
      <c r="A40" s="380"/>
      <c r="B40" s="382"/>
      <c r="C40" s="382"/>
      <c r="D40" s="384"/>
      <c r="E40" s="367"/>
      <c r="F40" s="368"/>
      <c r="G40" s="369"/>
      <c r="H40" s="372"/>
      <c r="I40" s="373"/>
      <c r="J40" s="374"/>
      <c r="K40" s="209" t="s">
        <v>480</v>
      </c>
      <c r="M40" s="370"/>
      <c r="N40" s="332"/>
      <c r="O40" s="370"/>
      <c r="P40" s="332"/>
      <c r="Q40" s="375"/>
      <c r="R40" s="376"/>
    </row>
    <row r="41" spans="1:18" ht="11.15" customHeight="1">
      <c r="A41" s="379"/>
      <c r="B41" s="381" t="str">
        <f>IFERROR(VLOOKUP(A41,指摘選択,8,FALSE),"")</f>
        <v/>
      </c>
      <c r="C41" s="381"/>
      <c r="D41" s="383"/>
      <c r="E41" s="364"/>
      <c r="F41" s="365"/>
      <c r="G41" s="366"/>
      <c r="H41" s="371" t="s">
        <v>7</v>
      </c>
      <c r="I41" s="208" t="s">
        <v>52</v>
      </c>
      <c r="J41" s="207"/>
      <c r="K41" s="209" t="s">
        <v>159</v>
      </c>
      <c r="M41" s="370" t="str">
        <f>IF(H41="□",A41&amp;"　"&amp;D41,"")</f>
        <v>　</v>
      </c>
      <c r="N41" s="332"/>
      <c r="O41" s="370" t="str">
        <f>IF(H41="☑",A41&amp;"　"&amp;D41,"")</f>
        <v/>
      </c>
      <c r="P41" s="332"/>
      <c r="Q41" s="375" t="str">
        <f t="shared" ref="Q41" si="1">IF(J41="","",I41&amp;J41&amp;K41&amp;I42&amp;K42)</f>
        <v/>
      </c>
      <c r="R41" s="376"/>
    </row>
    <row r="42" spans="1:18" ht="11.15" customHeight="1">
      <c r="A42" s="380"/>
      <c r="B42" s="382"/>
      <c r="C42" s="382"/>
      <c r="D42" s="384"/>
      <c r="E42" s="367"/>
      <c r="F42" s="368"/>
      <c r="G42" s="369"/>
      <c r="H42" s="372"/>
      <c r="I42" s="373"/>
      <c r="J42" s="374"/>
      <c r="K42" s="209" t="s">
        <v>480</v>
      </c>
      <c r="M42" s="370"/>
      <c r="N42" s="332"/>
      <c r="O42" s="370"/>
      <c r="P42" s="332"/>
      <c r="Q42" s="375"/>
      <c r="R42" s="376"/>
    </row>
    <row r="43" spans="1:18" ht="11.15" customHeight="1">
      <c r="A43" s="379"/>
      <c r="B43" s="381" t="str">
        <f>IFERROR(VLOOKUP(A43,指摘選択,8,FALSE),"")</f>
        <v/>
      </c>
      <c r="C43" s="381"/>
      <c r="D43" s="383"/>
      <c r="E43" s="364"/>
      <c r="F43" s="365"/>
      <c r="G43" s="366"/>
      <c r="H43" s="371" t="s">
        <v>7</v>
      </c>
      <c r="I43" s="208" t="s">
        <v>52</v>
      </c>
      <c r="J43" s="207"/>
      <c r="K43" s="209" t="s">
        <v>159</v>
      </c>
      <c r="M43" s="370" t="str">
        <f>IF(H43="□",A43&amp;"　"&amp;D43,"")</f>
        <v>　</v>
      </c>
      <c r="N43" s="332"/>
      <c r="O43" s="370" t="str">
        <f>IF(H43="☑",A43&amp;"　"&amp;D43,"")</f>
        <v/>
      </c>
      <c r="P43" s="332"/>
      <c r="Q43" s="375" t="str">
        <f t="shared" ref="Q43" si="2">IF(J43="","",I43&amp;J43&amp;K43&amp;I44&amp;K44)</f>
        <v/>
      </c>
      <c r="R43" s="376"/>
    </row>
    <row r="44" spans="1:18" ht="11.15" customHeight="1">
      <c r="A44" s="380"/>
      <c r="B44" s="382"/>
      <c r="C44" s="382"/>
      <c r="D44" s="384"/>
      <c r="E44" s="367"/>
      <c r="F44" s="368"/>
      <c r="G44" s="369"/>
      <c r="H44" s="372"/>
      <c r="I44" s="373"/>
      <c r="J44" s="374"/>
      <c r="K44" s="209" t="s">
        <v>480</v>
      </c>
      <c r="M44" s="370"/>
      <c r="N44" s="332"/>
      <c r="O44" s="370"/>
      <c r="P44" s="332"/>
      <c r="Q44" s="375"/>
      <c r="R44" s="376"/>
    </row>
    <row r="45" spans="1:18" ht="11.15" customHeight="1">
      <c r="A45" s="379"/>
      <c r="B45" s="381" t="str">
        <f>IFERROR(VLOOKUP(A45,指摘選択,8,FALSE),"")</f>
        <v/>
      </c>
      <c r="C45" s="381"/>
      <c r="D45" s="383"/>
      <c r="E45" s="364"/>
      <c r="F45" s="365"/>
      <c r="G45" s="366"/>
      <c r="H45" s="371" t="s">
        <v>7</v>
      </c>
      <c r="I45" s="208" t="s">
        <v>52</v>
      </c>
      <c r="J45" s="207"/>
      <c r="K45" s="209" t="s">
        <v>159</v>
      </c>
      <c r="M45" s="370" t="str">
        <f>IF(H45="□",A45&amp;"　"&amp;D45,"")</f>
        <v>　</v>
      </c>
      <c r="N45" s="332"/>
      <c r="O45" s="370" t="str">
        <f>IF(H45="☑",A45&amp;"　"&amp;D45,"")</f>
        <v/>
      </c>
      <c r="P45" s="332"/>
      <c r="Q45" s="375" t="str">
        <f t="shared" ref="Q45" si="3">IF(J45="","",I45&amp;J45&amp;K45&amp;I46&amp;K46)</f>
        <v/>
      </c>
      <c r="R45" s="376"/>
    </row>
    <row r="46" spans="1:18" ht="11.15" customHeight="1">
      <c r="A46" s="380"/>
      <c r="B46" s="382"/>
      <c r="C46" s="382"/>
      <c r="D46" s="384"/>
      <c r="E46" s="387"/>
      <c r="F46" s="388"/>
      <c r="G46" s="389"/>
      <c r="H46" s="372"/>
      <c r="I46" s="373"/>
      <c r="J46" s="374"/>
      <c r="K46" s="209" t="s">
        <v>480</v>
      </c>
      <c r="M46" s="370"/>
      <c r="N46" s="332"/>
      <c r="O46" s="370"/>
      <c r="P46" s="332"/>
      <c r="Q46" s="375"/>
      <c r="R46" s="376"/>
    </row>
    <row r="47" spans="1:18" ht="11.15" customHeight="1">
      <c r="A47" s="379"/>
      <c r="B47" s="381" t="str">
        <f>IFERROR(VLOOKUP(A47,指摘選択,8,FALSE),"")</f>
        <v/>
      </c>
      <c r="C47" s="381"/>
      <c r="D47" s="383"/>
      <c r="E47" s="364"/>
      <c r="F47" s="365"/>
      <c r="G47" s="366"/>
      <c r="H47" s="371" t="s">
        <v>7</v>
      </c>
      <c r="I47" s="208" t="s">
        <v>52</v>
      </c>
      <c r="J47" s="207"/>
      <c r="K47" s="209" t="s">
        <v>159</v>
      </c>
      <c r="M47" s="370" t="str">
        <f>IF(H47="□",A47&amp;"　"&amp;D47,"")</f>
        <v>　</v>
      </c>
      <c r="N47" s="332"/>
      <c r="O47" s="370" t="str">
        <f>IF(H47="☑",A47&amp;"　"&amp;D47,"")</f>
        <v/>
      </c>
      <c r="P47" s="332"/>
      <c r="Q47" s="375" t="str">
        <f t="shared" ref="Q47" si="4">IF(J47="","",I47&amp;J47&amp;K47&amp;I48&amp;K48)</f>
        <v/>
      </c>
      <c r="R47" s="376"/>
    </row>
    <row r="48" spans="1:18" ht="11.15" customHeight="1">
      <c r="A48" s="380"/>
      <c r="B48" s="382"/>
      <c r="C48" s="382"/>
      <c r="D48" s="384"/>
      <c r="E48" s="367"/>
      <c r="F48" s="368"/>
      <c r="G48" s="369"/>
      <c r="H48" s="372"/>
      <c r="I48" s="373"/>
      <c r="J48" s="374"/>
      <c r="K48" s="209" t="s">
        <v>480</v>
      </c>
      <c r="M48" s="370"/>
      <c r="N48" s="332"/>
      <c r="O48" s="370"/>
      <c r="P48" s="332"/>
      <c r="Q48" s="375"/>
      <c r="R48" s="376"/>
    </row>
    <row r="49" spans="1:18" ht="11.15" customHeight="1">
      <c r="A49" s="379"/>
      <c r="B49" s="381" t="str">
        <f>IFERROR(VLOOKUP(A49,指摘選択,8,FALSE),"")</f>
        <v/>
      </c>
      <c r="C49" s="381"/>
      <c r="D49" s="383"/>
      <c r="E49" s="364"/>
      <c r="F49" s="365"/>
      <c r="G49" s="366"/>
      <c r="H49" s="371" t="s">
        <v>7</v>
      </c>
      <c r="I49" s="208" t="s">
        <v>52</v>
      </c>
      <c r="J49" s="207"/>
      <c r="K49" s="209" t="s">
        <v>159</v>
      </c>
      <c r="M49" s="370" t="str">
        <f>IF(H49="□",A49&amp;"　"&amp;D49,"")</f>
        <v>　</v>
      </c>
      <c r="N49" s="332"/>
      <c r="O49" s="370" t="str">
        <f>IF(H49="☑",A49&amp;"　"&amp;D49,"")</f>
        <v/>
      </c>
      <c r="P49" s="332"/>
      <c r="Q49" s="375" t="str">
        <f t="shared" ref="Q49" si="5">IF(J49="","",I49&amp;J49&amp;K49&amp;I50&amp;K50)</f>
        <v/>
      </c>
      <c r="R49" s="376"/>
    </row>
    <row r="50" spans="1:18" ht="11.15" customHeight="1">
      <c r="A50" s="380"/>
      <c r="B50" s="382"/>
      <c r="C50" s="382"/>
      <c r="D50" s="384"/>
      <c r="E50" s="367"/>
      <c r="F50" s="368"/>
      <c r="G50" s="369"/>
      <c r="H50" s="372"/>
      <c r="I50" s="373"/>
      <c r="J50" s="374"/>
      <c r="K50" s="209" t="s">
        <v>480</v>
      </c>
      <c r="M50" s="370"/>
      <c r="N50" s="332"/>
      <c r="O50" s="370"/>
      <c r="P50" s="332"/>
      <c r="Q50" s="375"/>
      <c r="R50" s="376"/>
    </row>
    <row r="51" spans="1:18" ht="11.15" customHeight="1">
      <c r="A51" s="379"/>
      <c r="B51" s="381" t="str">
        <f>IFERROR(VLOOKUP(A51,指摘選択,8,FALSE),"")</f>
        <v/>
      </c>
      <c r="C51" s="381"/>
      <c r="D51" s="383"/>
      <c r="E51" s="364"/>
      <c r="F51" s="365"/>
      <c r="G51" s="366"/>
      <c r="H51" s="371" t="s">
        <v>7</v>
      </c>
      <c r="I51" s="208" t="s">
        <v>52</v>
      </c>
      <c r="J51" s="207"/>
      <c r="K51" s="209" t="s">
        <v>159</v>
      </c>
      <c r="M51" s="370" t="str">
        <f>IF(H51="□",A51&amp;"　"&amp;D51,"")</f>
        <v>　</v>
      </c>
      <c r="N51" s="332"/>
      <c r="O51" s="370" t="str">
        <f>IF(H51="☑",A51&amp;"　"&amp;D51,"")</f>
        <v/>
      </c>
      <c r="P51" s="332"/>
      <c r="Q51" s="375" t="str">
        <f t="shared" ref="Q51" si="6">IF(J51="","",I51&amp;J51&amp;K51&amp;I52&amp;K52)</f>
        <v/>
      </c>
      <c r="R51" s="376"/>
    </row>
    <row r="52" spans="1:18" ht="11.15" customHeight="1">
      <c r="A52" s="380"/>
      <c r="B52" s="382"/>
      <c r="C52" s="382"/>
      <c r="D52" s="384"/>
      <c r="E52" s="367"/>
      <c r="F52" s="368"/>
      <c r="G52" s="369"/>
      <c r="H52" s="372"/>
      <c r="I52" s="373"/>
      <c r="J52" s="374"/>
      <c r="K52" s="209" t="s">
        <v>480</v>
      </c>
      <c r="M52" s="370"/>
      <c r="N52" s="332"/>
      <c r="O52" s="370"/>
      <c r="P52" s="332"/>
      <c r="Q52" s="375"/>
      <c r="R52" s="376"/>
    </row>
    <row r="53" spans="1:18" ht="11.15" customHeight="1">
      <c r="A53" s="379"/>
      <c r="B53" s="381" t="str">
        <f>IFERROR(VLOOKUP(A53,指摘選択,8,FALSE),"")</f>
        <v/>
      </c>
      <c r="C53" s="381"/>
      <c r="D53" s="383"/>
      <c r="E53" s="364"/>
      <c r="F53" s="365"/>
      <c r="G53" s="366"/>
      <c r="H53" s="371" t="s">
        <v>7</v>
      </c>
      <c r="I53" s="208" t="s">
        <v>52</v>
      </c>
      <c r="J53" s="207"/>
      <c r="K53" s="209" t="s">
        <v>159</v>
      </c>
      <c r="M53" s="370" t="str">
        <f>IF(H53="□",A53&amp;"　"&amp;D53,"")</f>
        <v>　</v>
      </c>
      <c r="N53" s="332"/>
      <c r="O53" s="370" t="str">
        <f>IF(H53="☑",A53&amp;"　"&amp;D53,"")</f>
        <v/>
      </c>
      <c r="P53" s="332"/>
      <c r="Q53" s="375" t="str">
        <f t="shared" ref="Q53" si="7">IF(J53="","",I53&amp;J53&amp;K53&amp;I54&amp;K54)</f>
        <v/>
      </c>
      <c r="R53" s="376"/>
    </row>
    <row r="54" spans="1:18" ht="11.15" customHeight="1">
      <c r="A54" s="380"/>
      <c r="B54" s="382"/>
      <c r="C54" s="382"/>
      <c r="D54" s="384"/>
      <c r="E54" s="367"/>
      <c r="F54" s="368"/>
      <c r="G54" s="369"/>
      <c r="H54" s="372"/>
      <c r="I54" s="373"/>
      <c r="J54" s="374"/>
      <c r="K54" s="209" t="s">
        <v>480</v>
      </c>
      <c r="M54" s="370"/>
      <c r="N54" s="332"/>
      <c r="O54" s="370"/>
      <c r="P54" s="332"/>
      <c r="Q54" s="375"/>
      <c r="R54" s="376"/>
    </row>
    <row r="55" spans="1:18" ht="11.15" customHeight="1">
      <c r="A55" s="379"/>
      <c r="B55" s="381" t="str">
        <f>IFERROR(VLOOKUP(A55,指摘選択,8,FALSE),"")</f>
        <v/>
      </c>
      <c r="C55" s="381"/>
      <c r="D55" s="385"/>
      <c r="E55" s="364"/>
      <c r="F55" s="365"/>
      <c r="G55" s="366"/>
      <c r="H55" s="371" t="s">
        <v>7</v>
      </c>
      <c r="I55" s="208" t="s">
        <v>52</v>
      </c>
      <c r="J55" s="207"/>
      <c r="K55" s="209" t="s">
        <v>159</v>
      </c>
      <c r="M55" s="370" t="str">
        <f>IF(H55="□",A55&amp;"　"&amp;D55,"")</f>
        <v>　</v>
      </c>
      <c r="N55" s="332"/>
      <c r="O55" s="370" t="str">
        <f>IF(H55="☑",A55&amp;"　"&amp;D55,"")</f>
        <v/>
      </c>
      <c r="P55" s="332"/>
      <c r="Q55" s="375" t="str">
        <f t="shared" ref="Q55" si="8">IF(J55="","",I55&amp;J55&amp;K55&amp;I56&amp;K56)</f>
        <v/>
      </c>
      <c r="R55" s="376"/>
    </row>
    <row r="56" spans="1:18" ht="11.15" customHeight="1">
      <c r="A56" s="380"/>
      <c r="B56" s="382"/>
      <c r="C56" s="382"/>
      <c r="D56" s="390"/>
      <c r="E56" s="367"/>
      <c r="F56" s="368"/>
      <c r="G56" s="369"/>
      <c r="H56" s="372"/>
      <c r="I56" s="373"/>
      <c r="J56" s="374"/>
      <c r="K56" s="209" t="s">
        <v>480</v>
      </c>
      <c r="M56" s="370"/>
      <c r="N56" s="332"/>
      <c r="O56" s="370"/>
      <c r="P56" s="332"/>
      <c r="Q56" s="375"/>
      <c r="R56" s="376"/>
    </row>
    <row r="57" spans="1:18" ht="11.15" customHeight="1">
      <c r="A57" s="379"/>
      <c r="B57" s="381" t="str">
        <f>IFERROR(VLOOKUP(A57,指摘選択,8,FALSE),"")</f>
        <v/>
      </c>
      <c r="C57" s="381"/>
      <c r="D57" s="385"/>
      <c r="E57" s="364"/>
      <c r="F57" s="365"/>
      <c r="G57" s="366"/>
      <c r="H57" s="371" t="s">
        <v>7</v>
      </c>
      <c r="I57" s="208" t="s">
        <v>52</v>
      </c>
      <c r="J57" s="207"/>
      <c r="K57" s="209" t="s">
        <v>159</v>
      </c>
      <c r="M57" s="370" t="str">
        <f>IF(H57="□",A57&amp;"　"&amp;D57,"")</f>
        <v>　</v>
      </c>
      <c r="N57" s="332"/>
      <c r="O57" s="370" t="str">
        <f>IF(H57="☑",A57&amp;"　"&amp;D57,"")</f>
        <v/>
      </c>
      <c r="P57" s="332"/>
      <c r="Q57" s="375" t="str">
        <f t="shared" ref="Q57" si="9">IF(J57="","",I57&amp;J57&amp;K57&amp;I58&amp;K58)</f>
        <v/>
      </c>
      <c r="R57" s="376"/>
    </row>
    <row r="58" spans="1:18" ht="11.15" customHeight="1">
      <c r="A58" s="380"/>
      <c r="B58" s="382"/>
      <c r="C58" s="382"/>
      <c r="D58" s="386"/>
      <c r="E58" s="387"/>
      <c r="F58" s="388"/>
      <c r="G58" s="389"/>
      <c r="H58" s="372"/>
      <c r="I58" s="373"/>
      <c r="J58" s="374"/>
      <c r="K58" s="209" t="s">
        <v>480</v>
      </c>
      <c r="M58" s="370"/>
      <c r="N58" s="332"/>
      <c r="O58" s="370"/>
      <c r="P58" s="332"/>
      <c r="Q58" s="375"/>
      <c r="R58" s="376"/>
    </row>
    <row r="59" spans="1:18" ht="11.15" customHeight="1">
      <c r="A59" s="379"/>
      <c r="B59" s="381" t="str">
        <f>IFERROR(VLOOKUP(A59,指摘選択,8,FALSE),"")</f>
        <v/>
      </c>
      <c r="C59" s="381"/>
      <c r="D59" s="383"/>
      <c r="E59" s="364"/>
      <c r="F59" s="365"/>
      <c r="G59" s="366"/>
      <c r="H59" s="371" t="s">
        <v>7</v>
      </c>
      <c r="I59" s="208" t="s">
        <v>52</v>
      </c>
      <c r="J59" s="207"/>
      <c r="K59" s="209" t="s">
        <v>159</v>
      </c>
      <c r="M59" s="370" t="str">
        <f>IF(H59="□",A59&amp;"　"&amp;D59,"")</f>
        <v>　</v>
      </c>
      <c r="N59" s="332"/>
      <c r="O59" s="370" t="str">
        <f>IF(H59="☑",A59&amp;"　"&amp;D59,"")</f>
        <v/>
      </c>
      <c r="P59" s="332"/>
      <c r="Q59" s="375" t="str">
        <f t="shared" ref="Q59" si="10">IF(J59="","",I59&amp;J59&amp;K59&amp;I60&amp;K60)</f>
        <v/>
      </c>
      <c r="R59" s="376"/>
    </row>
    <row r="60" spans="1:18" ht="11.15" customHeight="1">
      <c r="A60" s="380"/>
      <c r="B60" s="382"/>
      <c r="C60" s="382"/>
      <c r="D60" s="384"/>
      <c r="E60" s="367"/>
      <c r="F60" s="368"/>
      <c r="G60" s="369"/>
      <c r="H60" s="372"/>
      <c r="I60" s="373"/>
      <c r="J60" s="374"/>
      <c r="K60" s="209" t="s">
        <v>480</v>
      </c>
      <c r="M60" s="370"/>
      <c r="N60" s="332"/>
      <c r="O60" s="370"/>
      <c r="P60" s="332"/>
      <c r="Q60" s="375"/>
      <c r="R60" s="376"/>
    </row>
    <row r="61" spans="1:18" ht="11.15" customHeight="1">
      <c r="A61" s="379"/>
      <c r="B61" s="381" t="str">
        <f>IFERROR(VLOOKUP(A61,指摘選択,8,FALSE),"")</f>
        <v/>
      </c>
      <c r="C61" s="381"/>
      <c r="D61" s="383"/>
      <c r="E61" s="364"/>
      <c r="F61" s="365"/>
      <c r="G61" s="366"/>
      <c r="H61" s="371" t="s">
        <v>7</v>
      </c>
      <c r="I61" s="208" t="s">
        <v>52</v>
      </c>
      <c r="J61" s="207"/>
      <c r="K61" s="209" t="s">
        <v>159</v>
      </c>
      <c r="M61" s="370" t="str">
        <f>IF(H61="□",A61&amp;"　"&amp;D61,"")</f>
        <v>　</v>
      </c>
      <c r="N61" s="332"/>
      <c r="O61" s="370" t="str">
        <f>IF(H61="☑",A61&amp;"　"&amp;D61,"")</f>
        <v/>
      </c>
      <c r="P61" s="332"/>
      <c r="Q61" s="375" t="str">
        <f t="shared" ref="Q61" si="11">IF(J61="","",I61&amp;J61&amp;K61&amp;I62&amp;K62)</f>
        <v/>
      </c>
      <c r="R61" s="376"/>
    </row>
    <row r="62" spans="1:18" ht="11.15" customHeight="1">
      <c r="A62" s="380"/>
      <c r="B62" s="382"/>
      <c r="C62" s="382"/>
      <c r="D62" s="384"/>
      <c r="E62" s="367"/>
      <c r="F62" s="368"/>
      <c r="G62" s="369"/>
      <c r="H62" s="372"/>
      <c r="I62" s="373"/>
      <c r="J62" s="374"/>
      <c r="K62" s="209" t="s">
        <v>480</v>
      </c>
      <c r="M62" s="370"/>
      <c r="N62" s="332"/>
      <c r="O62" s="370"/>
      <c r="P62" s="332"/>
      <c r="Q62" s="375"/>
      <c r="R62" s="376"/>
    </row>
    <row r="63" spans="1:18" ht="11.15" customHeight="1">
      <c r="A63" s="379"/>
      <c r="B63" s="381" t="str">
        <f>IFERROR(VLOOKUP(A63,指摘選択,8,FALSE),"")</f>
        <v/>
      </c>
      <c r="C63" s="381"/>
      <c r="D63" s="383"/>
      <c r="E63" s="364"/>
      <c r="F63" s="365"/>
      <c r="G63" s="366"/>
      <c r="H63" s="371" t="s">
        <v>7</v>
      </c>
      <c r="I63" s="208" t="s">
        <v>52</v>
      </c>
      <c r="J63" s="207"/>
      <c r="K63" s="209" t="s">
        <v>159</v>
      </c>
      <c r="M63" s="370" t="str">
        <f>IF(H63="□",A63&amp;"　"&amp;D63,"")</f>
        <v>　</v>
      </c>
      <c r="N63" s="332"/>
      <c r="O63" s="370" t="str">
        <f>IF(H63="☑",A63&amp;"　"&amp;D63,"")</f>
        <v/>
      </c>
      <c r="P63" s="332"/>
      <c r="Q63" s="375" t="str">
        <f t="shared" ref="Q63" si="12">IF(J63="","",I63&amp;J63&amp;K63&amp;I64&amp;K64)</f>
        <v/>
      </c>
      <c r="R63" s="376"/>
    </row>
    <row r="64" spans="1:18" ht="11.15" customHeight="1">
      <c r="A64" s="380"/>
      <c r="B64" s="382"/>
      <c r="C64" s="382"/>
      <c r="D64" s="384"/>
      <c r="E64" s="367"/>
      <c r="F64" s="368"/>
      <c r="G64" s="369"/>
      <c r="H64" s="372"/>
      <c r="I64" s="373"/>
      <c r="J64" s="374"/>
      <c r="K64" s="209" t="s">
        <v>480</v>
      </c>
      <c r="M64" s="370"/>
      <c r="N64" s="332"/>
      <c r="O64" s="370"/>
      <c r="P64" s="332"/>
      <c r="Q64" s="375"/>
      <c r="R64" s="376"/>
    </row>
    <row r="65" spans="1:18" ht="11.15" customHeight="1">
      <c r="A65" s="379"/>
      <c r="B65" s="381" t="str">
        <f>IFERROR(VLOOKUP(A65,指摘選択,8,FALSE),"")</f>
        <v/>
      </c>
      <c r="C65" s="381"/>
      <c r="D65" s="385"/>
      <c r="E65" s="364"/>
      <c r="F65" s="365"/>
      <c r="G65" s="366"/>
      <c r="H65" s="371" t="s">
        <v>7</v>
      </c>
      <c r="I65" s="208" t="s">
        <v>52</v>
      </c>
      <c r="J65" s="207"/>
      <c r="K65" s="209" t="s">
        <v>159</v>
      </c>
      <c r="M65" s="370" t="str">
        <f>IF(H65="□",A65&amp;"　"&amp;D65,"")</f>
        <v>　</v>
      </c>
      <c r="N65" s="332"/>
      <c r="O65" s="370" t="str">
        <f>IF(H65="☑",A65&amp;"　"&amp;D65,"")</f>
        <v/>
      </c>
      <c r="P65" s="332"/>
      <c r="Q65" s="375" t="str">
        <f t="shared" ref="Q65" si="13">IF(J65="","",I65&amp;J65&amp;K65&amp;I66&amp;K66)</f>
        <v/>
      </c>
      <c r="R65" s="376"/>
    </row>
    <row r="66" spans="1:18" ht="11.15" customHeight="1" thickBot="1">
      <c r="A66" s="380"/>
      <c r="B66" s="382"/>
      <c r="C66" s="382"/>
      <c r="D66" s="390"/>
      <c r="E66" s="367"/>
      <c r="F66" s="368"/>
      <c r="G66" s="369"/>
      <c r="H66" s="372"/>
      <c r="I66" s="377"/>
      <c r="J66" s="378"/>
      <c r="K66" s="210" t="s">
        <v>480</v>
      </c>
      <c r="M66" s="370"/>
      <c r="N66" s="332"/>
      <c r="O66" s="370"/>
      <c r="P66" s="332"/>
      <c r="Q66" s="375"/>
      <c r="R66" s="376"/>
    </row>
    <row r="67" spans="1:18" ht="14.15" customHeight="1">
      <c r="A67" s="363" t="s">
        <v>160</v>
      </c>
      <c r="B67" s="391"/>
      <c r="C67" s="391"/>
      <c r="D67" s="391"/>
      <c r="E67" s="391"/>
      <c r="F67" s="391"/>
      <c r="G67" s="391"/>
      <c r="H67" s="391"/>
      <c r="I67" s="391"/>
      <c r="J67" s="391"/>
      <c r="K67" s="391"/>
    </row>
    <row r="68" spans="1:18" ht="11.5" customHeight="1">
      <c r="A68" s="152" t="s">
        <v>161</v>
      </c>
      <c r="B68" s="363" t="s">
        <v>443</v>
      </c>
      <c r="C68" s="363"/>
      <c r="D68" s="363"/>
      <c r="E68" s="363"/>
      <c r="F68" s="363"/>
      <c r="G68" s="363"/>
      <c r="H68" s="363"/>
      <c r="I68" s="363"/>
      <c r="J68" s="363"/>
      <c r="K68" s="363"/>
    </row>
    <row r="69" spans="1:18">
      <c r="A69" s="152" t="s">
        <v>162</v>
      </c>
      <c r="B69" s="363" t="s">
        <v>444</v>
      </c>
      <c r="C69" s="363"/>
      <c r="D69" s="363"/>
      <c r="E69" s="363"/>
      <c r="F69" s="363"/>
      <c r="G69" s="363"/>
      <c r="H69" s="363"/>
      <c r="I69" s="363"/>
      <c r="J69" s="363"/>
      <c r="K69" s="363"/>
    </row>
    <row r="70" spans="1:18" ht="20.149999999999999" customHeight="1">
      <c r="A70" s="152" t="s">
        <v>163</v>
      </c>
      <c r="B70" s="363" t="s">
        <v>445</v>
      </c>
      <c r="C70" s="363"/>
      <c r="D70" s="363"/>
      <c r="E70" s="363"/>
      <c r="F70" s="363"/>
      <c r="G70" s="363"/>
      <c r="H70" s="363"/>
      <c r="I70" s="363"/>
      <c r="J70" s="363"/>
      <c r="K70" s="363"/>
      <c r="M70" s="363" t="str">
        <f>_xlfn.TEXTJOIN(CHAR(10), ,TRIM(防火扉!N37),TRIM(防火シャッター!N46),TRIM(耐火クロススクリーン!N42),TRIM(ドレンチャー!N45))</f>
        <v xml:space="preserve">
</v>
      </c>
      <c r="N70" s="363" t="str">
        <f>_xlfn.TEXTJOIN(CHAR(10), ,TRIM(防火扉!P37),TRIM(防火シャッター!P46),TRIM(耐火クロススクリーン!P42),TRIM(ドレンチャー!P45))</f>
        <v/>
      </c>
    </row>
    <row r="71" spans="1:18">
      <c r="A71" s="152" t="s">
        <v>164</v>
      </c>
      <c r="B71" s="363" t="s">
        <v>446</v>
      </c>
      <c r="C71" s="363"/>
      <c r="D71" s="363"/>
      <c r="E71" s="363"/>
      <c r="F71" s="363"/>
      <c r="G71" s="363"/>
      <c r="H71" s="363"/>
      <c r="I71" s="363"/>
      <c r="J71" s="363"/>
      <c r="K71" s="363"/>
      <c r="M71" s="363"/>
      <c r="N71" s="363"/>
    </row>
    <row r="72" spans="1:18">
      <c r="A72" s="152" t="s">
        <v>165</v>
      </c>
      <c r="B72" s="363" t="s">
        <v>447</v>
      </c>
      <c r="C72" s="363"/>
      <c r="D72" s="363"/>
      <c r="E72" s="363"/>
      <c r="F72" s="363"/>
      <c r="G72" s="363"/>
      <c r="H72" s="363"/>
      <c r="I72" s="363"/>
      <c r="J72" s="363"/>
      <c r="K72" s="363"/>
      <c r="M72" s="363"/>
      <c r="N72" s="363"/>
    </row>
    <row r="73" spans="1:18" ht="20.149999999999999" customHeight="1">
      <c r="A73" s="152" t="s">
        <v>166</v>
      </c>
      <c r="B73" s="363" t="s">
        <v>448</v>
      </c>
      <c r="C73" s="363"/>
      <c r="D73" s="363"/>
      <c r="E73" s="363"/>
      <c r="F73" s="363"/>
      <c r="G73" s="363"/>
      <c r="H73" s="363"/>
      <c r="I73" s="363"/>
      <c r="J73" s="363"/>
      <c r="K73" s="363"/>
      <c r="M73" s="363"/>
      <c r="N73" s="363"/>
    </row>
    <row r="74" spans="1:18">
      <c r="A74" s="152" t="s">
        <v>167</v>
      </c>
      <c r="B74" s="363" t="s">
        <v>449</v>
      </c>
      <c r="C74" s="363"/>
      <c r="D74" s="363"/>
      <c r="E74" s="363"/>
      <c r="F74" s="363"/>
      <c r="G74" s="363"/>
      <c r="H74" s="363"/>
      <c r="I74" s="363"/>
      <c r="J74" s="363"/>
      <c r="K74" s="363"/>
      <c r="M74" s="363"/>
      <c r="N74" s="363"/>
    </row>
    <row r="75" spans="1:18" ht="20.149999999999999" customHeight="1">
      <c r="A75" s="152" t="s">
        <v>168</v>
      </c>
      <c r="B75" s="363" t="s">
        <v>450</v>
      </c>
      <c r="C75" s="363"/>
      <c r="D75" s="363"/>
      <c r="E75" s="363"/>
      <c r="F75" s="363"/>
      <c r="G75" s="363"/>
      <c r="H75" s="363"/>
      <c r="I75" s="363"/>
      <c r="J75" s="363"/>
      <c r="K75" s="363"/>
      <c r="M75" s="363"/>
      <c r="N75" s="363"/>
    </row>
    <row r="76" spans="1:18" ht="20.149999999999999" customHeight="1">
      <c r="A76" s="152" t="s">
        <v>169</v>
      </c>
      <c r="B76" s="363" t="s">
        <v>451</v>
      </c>
      <c r="C76" s="363"/>
      <c r="D76" s="363"/>
      <c r="E76" s="363"/>
      <c r="F76" s="363"/>
      <c r="G76" s="363"/>
      <c r="H76" s="363"/>
      <c r="I76" s="363"/>
      <c r="J76" s="363"/>
      <c r="K76" s="363"/>
      <c r="M76" s="363"/>
      <c r="N76" s="363"/>
    </row>
    <row r="77" spans="1:18" ht="30" customHeight="1">
      <c r="A77" s="152" t="s">
        <v>170</v>
      </c>
      <c r="B77" s="363" t="s">
        <v>452</v>
      </c>
      <c r="C77" s="363"/>
      <c r="D77" s="363"/>
      <c r="E77" s="363"/>
      <c r="F77" s="363"/>
      <c r="G77" s="363"/>
      <c r="H77" s="363"/>
      <c r="I77" s="363"/>
      <c r="J77" s="363"/>
      <c r="K77" s="363"/>
      <c r="M77" s="363"/>
      <c r="N77" s="363"/>
    </row>
    <row r="78" spans="1:18" ht="40" customHeight="1">
      <c r="A78" s="152" t="s">
        <v>171</v>
      </c>
      <c r="B78" s="363" t="s">
        <v>453</v>
      </c>
      <c r="C78" s="363"/>
      <c r="D78" s="363"/>
      <c r="E78" s="363"/>
      <c r="F78" s="363"/>
      <c r="G78" s="363"/>
      <c r="H78" s="363"/>
      <c r="I78" s="363"/>
      <c r="J78" s="363"/>
      <c r="K78" s="363"/>
      <c r="M78" s="363"/>
      <c r="N78" s="363"/>
    </row>
    <row r="79" spans="1:18">
      <c r="A79" s="152" t="s">
        <v>172</v>
      </c>
      <c r="B79" s="363" t="s">
        <v>454</v>
      </c>
      <c r="C79" s="363"/>
      <c r="D79" s="363"/>
      <c r="E79" s="363"/>
      <c r="F79" s="363"/>
      <c r="G79" s="363"/>
      <c r="H79" s="363"/>
      <c r="I79" s="363"/>
      <c r="J79" s="363"/>
      <c r="K79" s="363"/>
      <c r="M79" s="363"/>
      <c r="N79" s="363"/>
    </row>
    <row r="80" spans="1:18" ht="28.5" customHeight="1">
      <c r="A80" s="152" t="s">
        <v>173</v>
      </c>
      <c r="B80" s="363" t="s">
        <v>455</v>
      </c>
      <c r="C80" s="363"/>
      <c r="D80" s="363"/>
      <c r="E80" s="363"/>
      <c r="F80" s="363"/>
      <c r="G80" s="363"/>
      <c r="H80" s="363"/>
      <c r="I80" s="363"/>
      <c r="J80" s="363"/>
      <c r="K80" s="363"/>
      <c r="M80" s="363"/>
      <c r="N80" s="363"/>
    </row>
    <row r="81" spans="13:14">
      <c r="M81" s="363"/>
      <c r="N81" s="363"/>
    </row>
    <row r="82" spans="13:14">
      <c r="M82" s="363"/>
      <c r="N82" s="363"/>
    </row>
    <row r="83" spans="13:14">
      <c r="M83" s="363"/>
      <c r="N83" s="363"/>
    </row>
    <row r="84" spans="13:14">
      <c r="M84" s="363"/>
      <c r="N84" s="363"/>
    </row>
    <row r="85" spans="13:14">
      <c r="M85" s="363"/>
      <c r="N85" s="363"/>
    </row>
    <row r="86" spans="13:14">
      <c r="M86" s="363"/>
      <c r="N86" s="363"/>
    </row>
    <row r="87" spans="13:14">
      <c r="M87" s="363"/>
      <c r="N87" s="363"/>
    </row>
    <row r="88" spans="13:14">
      <c r="M88" s="363"/>
      <c r="N88" s="363"/>
    </row>
    <row r="89" spans="13:14">
      <c r="M89" s="363"/>
      <c r="N89" s="363"/>
    </row>
    <row r="90" spans="13:14">
      <c r="M90" s="363"/>
      <c r="N90" s="363"/>
    </row>
    <row r="91" spans="13:14">
      <c r="M91" s="363"/>
      <c r="N91" s="363"/>
    </row>
    <row r="92" spans="13:14">
      <c r="M92" s="363"/>
      <c r="N92" s="363"/>
    </row>
    <row r="93" spans="13:14">
      <c r="M93" s="363"/>
      <c r="N93" s="363"/>
    </row>
    <row r="94" spans="13:14">
      <c r="M94" s="363"/>
      <c r="N94" s="363"/>
    </row>
    <row r="95" spans="13:14">
      <c r="M95" s="363"/>
      <c r="N95" s="363"/>
    </row>
    <row r="96" spans="13:14">
      <c r="M96" s="363"/>
      <c r="N96" s="363"/>
    </row>
  </sheetData>
  <sheetProtection algorithmName="SHA-512" hashValue="im6OF4E0DRqMndqCKqrDxf1fZwvbqd0NP/8AmSKIJior4cY92ymqN6PhBZS946SQemrHtamNF15umYIc++YyNQ==" saltValue="J+1i+yF1eZQr3wC4EXKTMg==" spinCount="100000" sheet="1" selectLockedCells="1"/>
  <mergeCells count="208">
    <mergeCell ref="A10:A12"/>
    <mergeCell ref="B10:C12"/>
    <mergeCell ref="D10:D12"/>
    <mergeCell ref="E10:G10"/>
    <mergeCell ref="E11:E12"/>
    <mergeCell ref="H10:K12"/>
    <mergeCell ref="H13:K13"/>
    <mergeCell ref="H14:K14"/>
    <mergeCell ref="H15:K15"/>
    <mergeCell ref="A2:K2"/>
    <mergeCell ref="A3:K3"/>
    <mergeCell ref="A5:B8"/>
    <mergeCell ref="D5:F5"/>
    <mergeCell ref="G5:K5"/>
    <mergeCell ref="D6:F6"/>
    <mergeCell ref="G6:K6"/>
    <mergeCell ref="C7:C8"/>
    <mergeCell ref="D7:F7"/>
    <mergeCell ref="G7:K7"/>
    <mergeCell ref="D8:F8"/>
    <mergeCell ref="G8:K8"/>
    <mergeCell ref="H16:K16"/>
    <mergeCell ref="C25:C26"/>
    <mergeCell ref="C27:C28"/>
    <mergeCell ref="B18:B28"/>
    <mergeCell ref="C18:C19"/>
    <mergeCell ref="C21:C24"/>
    <mergeCell ref="H18:K18"/>
    <mergeCell ref="H19:K19"/>
    <mergeCell ref="H20:K20"/>
    <mergeCell ref="H21:K21"/>
    <mergeCell ref="H22:K22"/>
    <mergeCell ref="H23:K23"/>
    <mergeCell ref="H24:K24"/>
    <mergeCell ref="H25:K25"/>
    <mergeCell ref="B13:B17"/>
    <mergeCell ref="C14:C15"/>
    <mergeCell ref="H26:K26"/>
    <mergeCell ref="H27:K27"/>
    <mergeCell ref="H28:K28"/>
    <mergeCell ref="B33:D33"/>
    <mergeCell ref="B34:D34"/>
    <mergeCell ref="A35:D35"/>
    <mergeCell ref="B36:C36"/>
    <mergeCell ref="E36:G36"/>
    <mergeCell ref="I36:K36"/>
    <mergeCell ref="B29:C30"/>
    <mergeCell ref="A31:K31"/>
    <mergeCell ref="B32:D32"/>
    <mergeCell ref="H32:K32"/>
    <mergeCell ref="H33:K33"/>
    <mergeCell ref="H34:K34"/>
    <mergeCell ref="H29:K29"/>
    <mergeCell ref="H30:K30"/>
    <mergeCell ref="A41:A42"/>
    <mergeCell ref="B41:C42"/>
    <mergeCell ref="D41:D42"/>
    <mergeCell ref="E41:G42"/>
    <mergeCell ref="A43:A44"/>
    <mergeCell ref="B43:C44"/>
    <mergeCell ref="D43:D44"/>
    <mergeCell ref="E43:G44"/>
    <mergeCell ref="A37:A38"/>
    <mergeCell ref="B37:C38"/>
    <mergeCell ref="D37:D38"/>
    <mergeCell ref="E37:G38"/>
    <mergeCell ref="A39:A40"/>
    <mergeCell ref="B39:C40"/>
    <mergeCell ref="D39:D40"/>
    <mergeCell ref="E39:G40"/>
    <mergeCell ref="A45:A46"/>
    <mergeCell ref="B45:C46"/>
    <mergeCell ref="D45:D46"/>
    <mergeCell ref="E45:G46"/>
    <mergeCell ref="A67:K67"/>
    <mergeCell ref="B68:K68"/>
    <mergeCell ref="A47:A48"/>
    <mergeCell ref="B47:C48"/>
    <mergeCell ref="D47:D48"/>
    <mergeCell ref="E47:G48"/>
    <mergeCell ref="D51:D52"/>
    <mergeCell ref="E51:G52"/>
    <mergeCell ref="A65:A66"/>
    <mergeCell ref="B65:C66"/>
    <mergeCell ref="D65:D66"/>
    <mergeCell ref="E65:G66"/>
    <mergeCell ref="A61:A62"/>
    <mergeCell ref="B61:C62"/>
    <mergeCell ref="D61:D62"/>
    <mergeCell ref="E61:G62"/>
    <mergeCell ref="A63:A64"/>
    <mergeCell ref="B63:C64"/>
    <mergeCell ref="D63:D64"/>
    <mergeCell ref="E63:G64"/>
    <mergeCell ref="B78:K78"/>
    <mergeCell ref="B79:K79"/>
    <mergeCell ref="B80:K80"/>
    <mergeCell ref="B69:K69"/>
    <mergeCell ref="B70:K70"/>
    <mergeCell ref="B71:K71"/>
    <mergeCell ref="B72:K72"/>
    <mergeCell ref="B73:K73"/>
    <mergeCell ref="B74:K74"/>
    <mergeCell ref="A59:A60"/>
    <mergeCell ref="B59:C60"/>
    <mergeCell ref="D59:D60"/>
    <mergeCell ref="E59:G60"/>
    <mergeCell ref="A53:A54"/>
    <mergeCell ref="B53:C54"/>
    <mergeCell ref="D53:D54"/>
    <mergeCell ref="E53:G54"/>
    <mergeCell ref="A55:A56"/>
    <mergeCell ref="B55:C56"/>
    <mergeCell ref="D55:D56"/>
    <mergeCell ref="A49:A50"/>
    <mergeCell ref="B49:C50"/>
    <mergeCell ref="D49:D50"/>
    <mergeCell ref="E49:G50"/>
    <mergeCell ref="A51:A52"/>
    <mergeCell ref="B51:C52"/>
    <mergeCell ref="A57:A58"/>
    <mergeCell ref="B57:C58"/>
    <mergeCell ref="D57:D58"/>
    <mergeCell ref="E57:G58"/>
    <mergeCell ref="I56:J56"/>
    <mergeCell ref="I58:J58"/>
    <mergeCell ref="I60:J60"/>
    <mergeCell ref="O59:O60"/>
    <mergeCell ref="O61:O62"/>
    <mergeCell ref="O63:O64"/>
    <mergeCell ref="O65:O66"/>
    <mergeCell ref="M39:M40"/>
    <mergeCell ref="M41:M42"/>
    <mergeCell ref="M55:M56"/>
    <mergeCell ref="I62:J62"/>
    <mergeCell ref="I64:J64"/>
    <mergeCell ref="I66:J66"/>
    <mergeCell ref="M47:M48"/>
    <mergeCell ref="M49:M50"/>
    <mergeCell ref="M51:M52"/>
    <mergeCell ref="M53:M54"/>
    <mergeCell ref="I46:J46"/>
    <mergeCell ref="I48:J48"/>
    <mergeCell ref="I50:J50"/>
    <mergeCell ref="I52:J52"/>
    <mergeCell ref="I54:J54"/>
    <mergeCell ref="M43:M44"/>
    <mergeCell ref="Q59:Q60"/>
    <mergeCell ref="Q61:Q62"/>
    <mergeCell ref="Q63:Q64"/>
    <mergeCell ref="Q65:Q66"/>
    <mergeCell ref="Q37:Q38"/>
    <mergeCell ref="R37:R66"/>
    <mergeCell ref="Q39:Q40"/>
    <mergeCell ref="Q41:Q42"/>
    <mergeCell ref="Q43:Q44"/>
    <mergeCell ref="Q45:Q46"/>
    <mergeCell ref="Q47:Q48"/>
    <mergeCell ref="Q49:Q50"/>
    <mergeCell ref="Q51:Q52"/>
    <mergeCell ref="Q53:Q54"/>
    <mergeCell ref="Q55:Q56"/>
    <mergeCell ref="Q57:Q58"/>
    <mergeCell ref="O37:O38"/>
    <mergeCell ref="P37:P66"/>
    <mergeCell ref="O39:O40"/>
    <mergeCell ref="O41:O42"/>
    <mergeCell ref="O43:O44"/>
    <mergeCell ref="O45:O46"/>
    <mergeCell ref="O47:O48"/>
    <mergeCell ref="O49:O50"/>
    <mergeCell ref="O51:O52"/>
    <mergeCell ref="O53:O54"/>
    <mergeCell ref="O55:O56"/>
    <mergeCell ref="O57:O58"/>
    <mergeCell ref="H37:H38"/>
    <mergeCell ref="H39:H40"/>
    <mergeCell ref="H41:H42"/>
    <mergeCell ref="I38:J38"/>
    <mergeCell ref="I40:J40"/>
    <mergeCell ref="I42:J42"/>
    <mergeCell ref="I44:J44"/>
    <mergeCell ref="H43:H44"/>
    <mergeCell ref="M37:M38"/>
    <mergeCell ref="M70:M96"/>
    <mergeCell ref="N70:N96"/>
    <mergeCell ref="E55:G56"/>
    <mergeCell ref="M59:M60"/>
    <mergeCell ref="H61:H62"/>
    <mergeCell ref="M61:M62"/>
    <mergeCell ref="H63:H64"/>
    <mergeCell ref="H65:H66"/>
    <mergeCell ref="M63:M64"/>
    <mergeCell ref="M65:M66"/>
    <mergeCell ref="B75:K75"/>
    <mergeCell ref="B76:K76"/>
    <mergeCell ref="B77:K77"/>
    <mergeCell ref="N37:N66"/>
    <mergeCell ref="H45:H46"/>
    <mergeCell ref="H47:H48"/>
    <mergeCell ref="H49:H50"/>
    <mergeCell ref="H51:H52"/>
    <mergeCell ref="H53:H54"/>
    <mergeCell ref="H55:H56"/>
    <mergeCell ref="H57:H58"/>
    <mergeCell ref="H59:H60"/>
    <mergeCell ref="M57:M58"/>
    <mergeCell ref="M45:M46"/>
  </mergeCells>
  <phoneticPr fontId="1"/>
  <conditionalFormatting sqref="B37">
    <cfRule type="cellIs" dxfId="84" priority="41" operator="between">
      <formula>1</formula>
      <formula>1</formula>
    </cfRule>
  </conditionalFormatting>
  <conditionalFormatting sqref="B43">
    <cfRule type="cellIs" dxfId="83" priority="20" operator="between">
      <formula>1</formula>
      <formula>1</formula>
    </cfRule>
  </conditionalFormatting>
  <conditionalFormatting sqref="B45">
    <cfRule type="cellIs" dxfId="82" priority="19" operator="between">
      <formula>1</formula>
      <formula>1</formula>
    </cfRule>
  </conditionalFormatting>
  <conditionalFormatting sqref="B47">
    <cfRule type="cellIs" dxfId="81" priority="18" operator="between">
      <formula>1</formula>
      <formula>1</formula>
    </cfRule>
  </conditionalFormatting>
  <conditionalFormatting sqref="B49">
    <cfRule type="cellIs" dxfId="80" priority="17" operator="between">
      <formula>1</formula>
      <formula>1</formula>
    </cfRule>
  </conditionalFormatting>
  <conditionalFormatting sqref="B51">
    <cfRule type="cellIs" dxfId="79" priority="16" operator="between">
      <formula>1</formula>
      <formula>1</formula>
    </cfRule>
  </conditionalFormatting>
  <conditionalFormatting sqref="B53">
    <cfRule type="cellIs" dxfId="78" priority="15" operator="between">
      <formula>1</formula>
      <formula>1</formula>
    </cfRule>
  </conditionalFormatting>
  <conditionalFormatting sqref="B55">
    <cfRule type="cellIs" dxfId="77" priority="14" operator="between">
      <formula>1</formula>
      <formula>1</formula>
    </cfRule>
  </conditionalFormatting>
  <conditionalFormatting sqref="B57">
    <cfRule type="cellIs" dxfId="76" priority="13" operator="between">
      <formula>1</formula>
      <formula>1</formula>
    </cfRule>
  </conditionalFormatting>
  <conditionalFormatting sqref="B59">
    <cfRule type="cellIs" dxfId="75" priority="12" operator="between">
      <formula>1</formula>
      <formula>1</formula>
    </cfRule>
  </conditionalFormatting>
  <conditionalFormatting sqref="B61">
    <cfRule type="cellIs" dxfId="74" priority="11" operator="between">
      <formula>1</formula>
      <formula>1</formula>
    </cfRule>
  </conditionalFormatting>
  <conditionalFormatting sqref="B63">
    <cfRule type="cellIs" dxfId="73" priority="10" operator="between">
      <formula>1</formula>
      <formula>1</formula>
    </cfRule>
  </conditionalFormatting>
  <conditionalFormatting sqref="B65">
    <cfRule type="cellIs" dxfId="72" priority="9" operator="between">
      <formula>1</formula>
      <formula>1</formula>
    </cfRule>
  </conditionalFormatting>
  <conditionalFormatting sqref="B13:D13 C14:D17">
    <cfRule type="cellIs" dxfId="71" priority="5" operator="between">
      <formula>1</formula>
      <formula>1</formula>
    </cfRule>
  </conditionalFormatting>
  <conditionalFormatting sqref="B18:D30">
    <cfRule type="cellIs" dxfId="70" priority="2" operator="between">
      <formula>1</formula>
      <formula>1</formula>
    </cfRule>
  </conditionalFormatting>
  <conditionalFormatting sqref="N37">
    <cfRule type="cellIs" dxfId="69" priority="1" operator="between">
      <formula>1</formula>
      <formula>1</formula>
    </cfRule>
  </conditionalFormatting>
  <conditionalFormatting sqref="N9:Y16 N17:R35 S31:Y36 R36 Q37:R37 Q39 B41 Q41 Q43 Q45 Q47 Q49 Q51 Q53 Q55 Q57 Q59 Q61 Q63 Q65">
    <cfRule type="cellIs" dxfId="68" priority="8" operator="between">
      <formula>1</formula>
      <formula>1</formula>
    </cfRule>
  </conditionalFormatting>
  <conditionalFormatting sqref="P36:P37 B39">
    <cfRule type="cellIs" dxfId="67" priority="22" operator="between">
      <formula>1</formula>
      <formula>1</formula>
    </cfRule>
  </conditionalFormatting>
  <conditionalFormatting sqref="S46 U46:Y46">
    <cfRule type="cellIs" dxfId="66" priority="42" operator="between">
      <formula>1</formula>
      <formula>1</formula>
    </cfRule>
  </conditionalFormatting>
  <dataValidations count="4">
    <dataValidation type="list" allowBlank="1" showInputMessage="1" showErrorMessage="1" sqref="E13:E30 H30 E32:E34" xr:uid="{3158D22F-427A-4E07-900C-E21BC8CF61F4}">
      <formula1>判定１</formula1>
    </dataValidation>
    <dataValidation type="list" allowBlank="1" showInputMessage="1" showErrorMessage="1" sqref="A65 A61 A41 A63 A43 A45 A47 A49 A51 A53 A55 A57 A59 A37:A39" xr:uid="{F076938A-7653-442F-8A35-2AA7CC9F802C}">
      <formula1>指摘番号</formula1>
    </dataValidation>
    <dataValidation type="list" allowBlank="1" showInputMessage="1" showErrorMessage="1" sqref="H37:H66" xr:uid="{84639F6D-E804-488A-94DA-F548C932AFAB}">
      <formula1>ﾁｪｯｸﾎﾞｯｸｽ</formula1>
    </dataValidation>
    <dataValidation type="list" allowBlank="1" showInputMessage="1" showErrorMessage="1" sqref="F13:G30 F32:G34" xr:uid="{C20D0831-EA81-45DD-BCDC-C8E96B712F88}">
      <formula1>判定２</formula1>
    </dataValidation>
  </dataValidations>
  <printOptions horizontalCentered="1"/>
  <pageMargins left="0.59055118110236227" right="0.59055118110236227" top="0.59055118110236227" bottom="0.39370078740157483" header="0.51181102362204722" footer="0.51181102362204722"/>
  <pageSetup paperSize="9" scale="87" orientation="portrait" r:id="rId1"/>
  <headerFooter alignWithMargins="0">
    <oddFooter xml:space="preserve">&amp;C
</oddFooter>
  </headerFooter>
  <rowBreaks count="1" manualBreakCount="1">
    <brk id="66" max="10"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CFB70-40AF-4217-975B-013799BFD038}">
  <sheetPr>
    <tabColor rgb="FFFFFF00"/>
  </sheetPr>
  <dimension ref="A1:U91"/>
  <sheetViews>
    <sheetView view="pageBreakPreview" zoomScale="85" zoomScaleNormal="100" zoomScaleSheetLayoutView="85" workbookViewId="0">
      <selection activeCell="B42" sqref="B42:D42"/>
    </sheetView>
  </sheetViews>
  <sheetFormatPr defaultColWidth="9" defaultRowHeight="9.5" outlineLevelCol="1"/>
  <cols>
    <col min="1" max="1" width="4.08984375" style="151" customWidth="1"/>
    <col min="2" max="2" width="10" style="151" customWidth="1"/>
    <col min="3" max="3" width="15.6328125" style="151" customWidth="1"/>
    <col min="4" max="4" width="30.90625" style="151" customWidth="1"/>
    <col min="5" max="6" width="6" style="151" customWidth="1"/>
    <col min="7" max="7" width="6.6328125" style="151" customWidth="1"/>
    <col min="8" max="8" width="5.453125" style="151" customWidth="1"/>
    <col min="9" max="9" width="3.90625" style="151" customWidth="1"/>
    <col min="10" max="11" width="2.08984375" style="151" customWidth="1"/>
    <col min="12" max="12" width="8" style="151" customWidth="1"/>
    <col min="13" max="13" width="37.7265625" style="151" hidden="1" customWidth="1" outlineLevel="1"/>
    <col min="14" max="14" width="39.7265625" style="151" hidden="1" customWidth="1" outlineLevel="1"/>
    <col min="15" max="15" width="17.26953125" style="151" hidden="1" customWidth="1" outlineLevel="1"/>
    <col min="16" max="16" width="37.7265625" style="151" hidden="1" customWidth="1" outlineLevel="1"/>
    <col min="17" max="17" width="9.08984375" style="151" hidden="1" customWidth="1" outlineLevel="1"/>
    <col min="18" max="18" width="14.08984375" style="151" hidden="1" customWidth="1" outlineLevel="1"/>
    <col min="19" max="19" width="5.08984375" style="151" hidden="1" customWidth="1" outlineLevel="1"/>
    <col min="20" max="20" width="17.90625" style="151" hidden="1" customWidth="1" outlineLevel="1"/>
    <col min="21" max="21" width="9.08984375" style="151" customWidth="1" collapsed="1"/>
    <col min="22" max="22" width="78.26953125" style="151" bestFit="1" customWidth="1"/>
    <col min="23" max="16384" width="9" style="151"/>
  </cols>
  <sheetData>
    <row r="1" spans="1:13">
      <c r="A1" s="158" t="s">
        <v>289</v>
      </c>
    </row>
    <row r="2" spans="1:13" ht="13">
      <c r="A2" s="496" t="s">
        <v>122</v>
      </c>
      <c r="B2" s="497"/>
      <c r="C2" s="497"/>
      <c r="D2" s="497"/>
      <c r="E2" s="497"/>
      <c r="F2" s="497"/>
      <c r="G2" s="497"/>
      <c r="H2" s="497"/>
      <c r="I2" s="497"/>
      <c r="J2" s="497"/>
      <c r="K2" s="497"/>
    </row>
    <row r="3" spans="1:13" ht="13.5" customHeight="1">
      <c r="A3" s="483" t="s">
        <v>290</v>
      </c>
      <c r="B3" s="483"/>
      <c r="C3" s="483"/>
      <c r="D3" s="483"/>
      <c r="E3" s="483"/>
      <c r="F3" s="483"/>
      <c r="G3" s="483"/>
      <c r="H3" s="483"/>
      <c r="I3" s="483"/>
      <c r="J3" s="483"/>
      <c r="K3" s="483"/>
    </row>
    <row r="4" spans="1:13" ht="12.5" thickBot="1">
      <c r="A4" s="159"/>
    </row>
    <row r="5" spans="1:13" ht="11.25" customHeight="1">
      <c r="A5" s="498" t="s">
        <v>124</v>
      </c>
      <c r="B5" s="499"/>
      <c r="C5" s="160"/>
      <c r="D5" s="489" t="s">
        <v>125</v>
      </c>
      <c r="E5" s="504"/>
      <c r="F5" s="505"/>
      <c r="G5" s="489" t="s">
        <v>126</v>
      </c>
      <c r="H5" s="490"/>
      <c r="I5" s="490"/>
      <c r="J5" s="490"/>
      <c r="K5" s="506"/>
    </row>
    <row r="6" spans="1:13" ht="11.25" customHeight="1">
      <c r="A6" s="500"/>
      <c r="B6" s="501"/>
      <c r="C6" s="161" t="s">
        <v>111</v>
      </c>
      <c r="D6" s="507"/>
      <c r="E6" s="508"/>
      <c r="F6" s="509"/>
      <c r="G6" s="507"/>
      <c r="H6" s="510"/>
      <c r="I6" s="510"/>
      <c r="J6" s="510"/>
      <c r="K6" s="511"/>
    </row>
    <row r="7" spans="1:13" ht="11.25" customHeight="1">
      <c r="A7" s="500"/>
      <c r="B7" s="501"/>
      <c r="C7" s="512" t="s">
        <v>127</v>
      </c>
      <c r="D7" s="507"/>
      <c r="E7" s="508"/>
      <c r="F7" s="509"/>
      <c r="G7" s="507"/>
      <c r="H7" s="510"/>
      <c r="I7" s="510"/>
      <c r="J7" s="510"/>
      <c r="K7" s="511"/>
    </row>
    <row r="8" spans="1:13" ht="11.25" customHeight="1" thickBot="1">
      <c r="A8" s="502"/>
      <c r="B8" s="503"/>
      <c r="C8" s="513"/>
      <c r="D8" s="472"/>
      <c r="E8" s="473"/>
      <c r="F8" s="474"/>
      <c r="G8" s="472"/>
      <c r="H8" s="475"/>
      <c r="I8" s="475"/>
      <c r="J8" s="475"/>
      <c r="K8" s="476"/>
    </row>
    <row r="9" spans="1:13" ht="10" thickBot="1">
      <c r="A9" s="162"/>
      <c r="B9" s="162"/>
      <c r="C9" s="162"/>
      <c r="D9" s="162"/>
      <c r="E9" s="162"/>
      <c r="F9" s="162"/>
      <c r="G9" s="162"/>
      <c r="H9" s="162"/>
      <c r="I9" s="162"/>
      <c r="J9" s="162"/>
      <c r="K9" s="162"/>
    </row>
    <row r="10" spans="1:13" ht="12" customHeight="1">
      <c r="A10" s="477" t="s">
        <v>128</v>
      </c>
      <c r="B10" s="480" t="s">
        <v>129</v>
      </c>
      <c r="C10" s="481"/>
      <c r="D10" s="486" t="s">
        <v>130</v>
      </c>
      <c r="E10" s="489" t="s">
        <v>131</v>
      </c>
      <c r="F10" s="490"/>
      <c r="G10" s="491"/>
      <c r="H10" s="480" t="s">
        <v>132</v>
      </c>
      <c r="I10" s="481"/>
      <c r="J10" s="481"/>
      <c r="K10" s="493"/>
      <c r="L10" s="163"/>
      <c r="M10" s="163"/>
    </row>
    <row r="11" spans="1:13" ht="11.25" customHeight="1">
      <c r="A11" s="478"/>
      <c r="B11" s="482"/>
      <c r="C11" s="483"/>
      <c r="D11" s="487"/>
      <c r="E11" s="487" t="s">
        <v>133</v>
      </c>
      <c r="F11" s="164" t="s">
        <v>134</v>
      </c>
      <c r="G11" s="165"/>
      <c r="H11" s="482"/>
      <c r="I11" s="483"/>
      <c r="J11" s="483"/>
      <c r="K11" s="494"/>
      <c r="L11" s="163"/>
      <c r="M11" s="163"/>
    </row>
    <row r="12" spans="1:13" ht="21" customHeight="1" thickBot="1">
      <c r="A12" s="479"/>
      <c r="B12" s="484"/>
      <c r="C12" s="485"/>
      <c r="D12" s="488"/>
      <c r="E12" s="492"/>
      <c r="F12" s="166"/>
      <c r="G12" s="167" t="s">
        <v>135</v>
      </c>
      <c r="H12" s="484"/>
      <c r="I12" s="485"/>
      <c r="J12" s="485"/>
      <c r="K12" s="495"/>
      <c r="L12" s="163"/>
      <c r="M12" s="163"/>
    </row>
    <row r="13" spans="1:13" ht="20.149999999999999" customHeight="1">
      <c r="A13" s="168" t="s">
        <v>136</v>
      </c>
      <c r="B13" s="528" t="s">
        <v>291</v>
      </c>
      <c r="C13" s="169" t="s">
        <v>292</v>
      </c>
      <c r="D13" s="169" t="s">
        <v>413</v>
      </c>
      <c r="E13" s="181"/>
      <c r="F13" s="181"/>
      <c r="G13" s="181"/>
      <c r="H13" s="529"/>
      <c r="I13" s="530"/>
      <c r="J13" s="530"/>
      <c r="K13" s="531"/>
    </row>
    <row r="14" spans="1:13" ht="20.149999999999999" customHeight="1">
      <c r="A14" s="168" t="s">
        <v>10</v>
      </c>
      <c r="B14" s="523"/>
      <c r="C14" s="522" t="s">
        <v>293</v>
      </c>
      <c r="D14" s="170" t="s">
        <v>415</v>
      </c>
      <c r="E14" s="183"/>
      <c r="F14" s="183"/>
      <c r="G14" s="183"/>
      <c r="H14" s="525"/>
      <c r="I14" s="526"/>
      <c r="J14" s="526"/>
      <c r="K14" s="527"/>
    </row>
    <row r="15" spans="1:13">
      <c r="A15" s="168" t="s">
        <v>294</v>
      </c>
      <c r="B15" s="523"/>
      <c r="C15" s="523"/>
      <c r="D15" s="170" t="s">
        <v>426</v>
      </c>
      <c r="E15" s="183"/>
      <c r="F15" s="183"/>
      <c r="G15" s="183"/>
      <c r="H15" s="525"/>
      <c r="I15" s="526"/>
      <c r="J15" s="526"/>
      <c r="K15" s="527"/>
    </row>
    <row r="16" spans="1:13" ht="20.149999999999999" customHeight="1">
      <c r="A16" s="168" t="s">
        <v>12</v>
      </c>
      <c r="B16" s="523"/>
      <c r="C16" s="523"/>
      <c r="D16" s="170" t="s">
        <v>416</v>
      </c>
      <c r="E16" s="183"/>
      <c r="F16" s="183"/>
      <c r="G16" s="183"/>
      <c r="H16" s="525"/>
      <c r="I16" s="526"/>
      <c r="J16" s="526"/>
      <c r="K16" s="527"/>
    </row>
    <row r="17" spans="1:11" ht="20.149999999999999" customHeight="1">
      <c r="A17" s="168" t="s">
        <v>13</v>
      </c>
      <c r="B17" s="523"/>
      <c r="C17" s="523"/>
      <c r="D17" s="170" t="s">
        <v>417</v>
      </c>
      <c r="E17" s="183"/>
      <c r="F17" s="183"/>
      <c r="G17" s="183"/>
      <c r="H17" s="525"/>
      <c r="I17" s="526"/>
      <c r="J17" s="526"/>
      <c r="K17" s="527"/>
    </row>
    <row r="18" spans="1:11">
      <c r="A18" s="168" t="s">
        <v>14</v>
      </c>
      <c r="B18" s="523"/>
      <c r="C18" s="522" t="s">
        <v>295</v>
      </c>
      <c r="D18" s="171" t="s">
        <v>418</v>
      </c>
      <c r="E18" s="183"/>
      <c r="F18" s="183"/>
      <c r="G18" s="183"/>
      <c r="H18" s="525"/>
      <c r="I18" s="526"/>
      <c r="J18" s="526"/>
      <c r="K18" s="527"/>
    </row>
    <row r="19" spans="1:11">
      <c r="A19" s="168" t="s">
        <v>15</v>
      </c>
      <c r="B19" s="523"/>
      <c r="C19" s="524"/>
      <c r="D19" s="171" t="s">
        <v>419</v>
      </c>
      <c r="E19" s="183"/>
      <c r="F19" s="183"/>
      <c r="G19" s="183"/>
      <c r="H19" s="525"/>
      <c r="I19" s="526"/>
      <c r="J19" s="526"/>
      <c r="K19" s="527"/>
    </row>
    <row r="20" spans="1:11" ht="12" customHeight="1">
      <c r="A20" s="168" t="s">
        <v>16</v>
      </c>
      <c r="B20" s="523"/>
      <c r="C20" s="170" t="s">
        <v>37</v>
      </c>
      <c r="D20" s="171" t="s">
        <v>420</v>
      </c>
      <c r="E20" s="183"/>
      <c r="F20" s="183"/>
      <c r="G20" s="183"/>
      <c r="H20" s="525"/>
      <c r="I20" s="526"/>
      <c r="J20" s="526"/>
      <c r="K20" s="527"/>
    </row>
    <row r="21" spans="1:11" ht="20.149999999999999" customHeight="1">
      <c r="A21" s="168" t="s">
        <v>17</v>
      </c>
      <c r="B21" s="523"/>
      <c r="C21" s="170" t="s">
        <v>297</v>
      </c>
      <c r="D21" s="171" t="s">
        <v>408</v>
      </c>
      <c r="E21" s="183"/>
      <c r="F21" s="183"/>
      <c r="G21" s="183"/>
      <c r="H21" s="525"/>
      <c r="I21" s="526"/>
      <c r="J21" s="526"/>
      <c r="K21" s="527"/>
    </row>
    <row r="22" spans="1:11" ht="12" customHeight="1">
      <c r="A22" s="168" t="s">
        <v>18</v>
      </c>
      <c r="B22" s="523"/>
      <c r="C22" s="522" t="s">
        <v>479</v>
      </c>
      <c r="D22" s="170" t="s">
        <v>421</v>
      </c>
      <c r="E22" s="183"/>
      <c r="F22" s="183"/>
      <c r="G22" s="183"/>
      <c r="H22" s="525"/>
      <c r="I22" s="526"/>
      <c r="J22" s="526"/>
      <c r="K22" s="527"/>
    </row>
    <row r="23" spans="1:11" ht="19">
      <c r="A23" s="168" t="s">
        <v>19</v>
      </c>
      <c r="B23" s="523"/>
      <c r="C23" s="523"/>
      <c r="D23" s="170" t="s">
        <v>422</v>
      </c>
      <c r="E23" s="183"/>
      <c r="F23" s="183"/>
      <c r="G23" s="183"/>
      <c r="H23" s="525"/>
      <c r="I23" s="526"/>
      <c r="J23" s="526"/>
      <c r="K23" s="527"/>
    </row>
    <row r="24" spans="1:11" ht="12" customHeight="1">
      <c r="A24" s="168" t="s">
        <v>20</v>
      </c>
      <c r="B24" s="523"/>
      <c r="C24" s="523"/>
      <c r="D24" s="170" t="s">
        <v>423</v>
      </c>
      <c r="E24" s="183"/>
      <c r="F24" s="183"/>
      <c r="G24" s="183"/>
      <c r="H24" s="525"/>
      <c r="I24" s="526"/>
      <c r="J24" s="526"/>
      <c r="K24" s="527"/>
    </row>
    <row r="25" spans="1:11" ht="12" customHeight="1">
      <c r="A25" s="168" t="s">
        <v>21</v>
      </c>
      <c r="B25" s="523"/>
      <c r="C25" s="523"/>
      <c r="D25" s="170" t="s">
        <v>424</v>
      </c>
      <c r="E25" s="183"/>
      <c r="F25" s="183"/>
      <c r="G25" s="183"/>
      <c r="H25" s="525"/>
      <c r="I25" s="526"/>
      <c r="J25" s="526"/>
      <c r="K25" s="527"/>
    </row>
    <row r="26" spans="1:11">
      <c r="A26" s="168" t="s">
        <v>22</v>
      </c>
      <c r="B26" s="524"/>
      <c r="C26" s="524"/>
      <c r="D26" s="170" t="s">
        <v>401</v>
      </c>
      <c r="E26" s="183"/>
      <c r="F26" s="183"/>
      <c r="G26" s="183"/>
      <c r="H26" s="525"/>
      <c r="I26" s="526"/>
      <c r="J26" s="526"/>
      <c r="K26" s="527"/>
    </row>
    <row r="27" spans="1:11" ht="12" customHeight="1">
      <c r="A27" s="168" t="s">
        <v>23</v>
      </c>
      <c r="B27" s="514" t="s">
        <v>301</v>
      </c>
      <c r="C27" s="514" t="s">
        <v>302</v>
      </c>
      <c r="D27" s="170" t="s">
        <v>303</v>
      </c>
      <c r="E27" s="183"/>
      <c r="F27" s="183"/>
      <c r="G27" s="183"/>
      <c r="H27" s="525"/>
      <c r="I27" s="526"/>
      <c r="J27" s="526"/>
      <c r="K27" s="527"/>
    </row>
    <row r="28" spans="1:11" ht="12" customHeight="1">
      <c r="A28" s="168" t="s">
        <v>24</v>
      </c>
      <c r="B28" s="514"/>
      <c r="C28" s="514"/>
      <c r="D28" s="170" t="s">
        <v>402</v>
      </c>
      <c r="E28" s="183"/>
      <c r="F28" s="183"/>
      <c r="G28" s="183"/>
      <c r="H28" s="525"/>
      <c r="I28" s="526"/>
      <c r="J28" s="526"/>
      <c r="K28" s="527"/>
    </row>
    <row r="29" spans="1:11" ht="12" customHeight="1">
      <c r="A29" s="168" t="s">
        <v>25</v>
      </c>
      <c r="B29" s="514"/>
      <c r="C29" s="172" t="s">
        <v>143</v>
      </c>
      <c r="D29" s="170" t="s">
        <v>403</v>
      </c>
      <c r="E29" s="183"/>
      <c r="F29" s="183"/>
      <c r="G29" s="183"/>
      <c r="H29" s="525"/>
      <c r="I29" s="526"/>
      <c r="J29" s="526"/>
      <c r="K29" s="527"/>
    </row>
    <row r="30" spans="1:11" ht="12" customHeight="1">
      <c r="A30" s="168" t="s">
        <v>27</v>
      </c>
      <c r="B30" s="514"/>
      <c r="C30" s="514" t="s">
        <v>304</v>
      </c>
      <c r="D30" s="170" t="s">
        <v>404</v>
      </c>
      <c r="E30" s="183"/>
      <c r="F30" s="183"/>
      <c r="G30" s="183"/>
      <c r="H30" s="525"/>
      <c r="I30" s="526"/>
      <c r="J30" s="526"/>
      <c r="K30" s="527"/>
    </row>
    <row r="31" spans="1:11" ht="12" customHeight="1">
      <c r="A31" s="168" t="s">
        <v>28</v>
      </c>
      <c r="B31" s="514"/>
      <c r="C31" s="514"/>
      <c r="D31" s="170" t="s">
        <v>405</v>
      </c>
      <c r="E31" s="183"/>
      <c r="F31" s="183"/>
      <c r="G31" s="183"/>
      <c r="H31" s="525"/>
      <c r="I31" s="526"/>
      <c r="J31" s="526"/>
      <c r="K31" s="527"/>
    </row>
    <row r="32" spans="1:11" ht="12" customHeight="1">
      <c r="A32" s="168" t="s">
        <v>29</v>
      </c>
      <c r="B32" s="514"/>
      <c r="C32" s="514"/>
      <c r="D32" s="170" t="s">
        <v>406</v>
      </c>
      <c r="E32" s="183"/>
      <c r="F32" s="183"/>
      <c r="G32" s="183"/>
      <c r="H32" s="525"/>
      <c r="I32" s="526"/>
      <c r="J32" s="526"/>
      <c r="K32" s="527"/>
    </row>
    <row r="33" spans="1:18" ht="11.25" customHeight="1">
      <c r="A33" s="168" t="s">
        <v>30</v>
      </c>
      <c r="B33" s="514"/>
      <c r="C33" s="514"/>
      <c r="D33" s="170" t="s">
        <v>407</v>
      </c>
      <c r="E33" s="183"/>
      <c r="F33" s="183"/>
      <c r="G33" s="183"/>
      <c r="H33" s="525"/>
      <c r="I33" s="526"/>
      <c r="J33" s="526"/>
      <c r="K33" s="527"/>
    </row>
    <row r="34" spans="1:18" ht="11.25" customHeight="1">
      <c r="A34" s="168" t="s">
        <v>31</v>
      </c>
      <c r="B34" s="514"/>
      <c r="C34" s="514" t="s">
        <v>147</v>
      </c>
      <c r="D34" s="170" t="s">
        <v>408</v>
      </c>
      <c r="E34" s="183"/>
      <c r="F34" s="183"/>
      <c r="G34" s="183"/>
      <c r="H34" s="525"/>
      <c r="I34" s="526"/>
      <c r="J34" s="526"/>
      <c r="K34" s="527"/>
    </row>
    <row r="35" spans="1:18" ht="11.25" customHeight="1">
      <c r="A35" s="168" t="s">
        <v>32</v>
      </c>
      <c r="B35" s="514"/>
      <c r="C35" s="514"/>
      <c r="D35" s="170" t="s">
        <v>409</v>
      </c>
      <c r="E35" s="183"/>
      <c r="F35" s="183"/>
      <c r="G35" s="183"/>
      <c r="H35" s="525"/>
      <c r="I35" s="526"/>
      <c r="J35" s="526"/>
      <c r="K35" s="527"/>
    </row>
    <row r="36" spans="1:18" ht="11.25" customHeight="1">
      <c r="A36" s="168" t="s">
        <v>33</v>
      </c>
      <c r="B36" s="514"/>
      <c r="C36" s="170" t="s">
        <v>305</v>
      </c>
      <c r="D36" s="170" t="s">
        <v>403</v>
      </c>
      <c r="E36" s="183"/>
      <c r="F36" s="183"/>
      <c r="G36" s="183"/>
      <c r="H36" s="525"/>
      <c r="I36" s="526"/>
      <c r="J36" s="526"/>
      <c r="K36" s="527"/>
    </row>
    <row r="37" spans="1:18" ht="11.25" customHeight="1">
      <c r="A37" s="168" t="s">
        <v>34</v>
      </c>
      <c r="B37" s="514"/>
      <c r="C37" s="170" t="s">
        <v>306</v>
      </c>
      <c r="D37" s="170" t="s">
        <v>403</v>
      </c>
      <c r="E37" s="183"/>
      <c r="F37" s="183"/>
      <c r="G37" s="183"/>
      <c r="H37" s="525"/>
      <c r="I37" s="526"/>
      <c r="J37" s="526"/>
      <c r="K37" s="527"/>
    </row>
    <row r="38" spans="1:18" ht="11.25" customHeight="1">
      <c r="A38" s="168" t="s">
        <v>35</v>
      </c>
      <c r="B38" s="515" t="s">
        <v>152</v>
      </c>
      <c r="C38" s="516"/>
      <c r="D38" s="173" t="s">
        <v>425</v>
      </c>
      <c r="E38" s="183"/>
      <c r="F38" s="183"/>
      <c r="G38" s="183"/>
      <c r="H38" s="525"/>
      <c r="I38" s="526"/>
      <c r="J38" s="526"/>
      <c r="K38" s="527"/>
    </row>
    <row r="39" spans="1:18" ht="14.25" customHeight="1" thickBot="1">
      <c r="A39" s="168" t="s">
        <v>36</v>
      </c>
      <c r="B39" s="517"/>
      <c r="C39" s="518"/>
      <c r="D39" s="174" t="s">
        <v>412</v>
      </c>
      <c r="E39" s="183"/>
      <c r="F39" s="183"/>
      <c r="G39" s="183"/>
      <c r="H39" s="519"/>
      <c r="I39" s="520"/>
      <c r="J39" s="520"/>
      <c r="K39" s="521"/>
    </row>
    <row r="40" spans="1:18" ht="11.25" customHeight="1">
      <c r="A40" s="540" t="s">
        <v>153</v>
      </c>
      <c r="B40" s="541"/>
      <c r="C40" s="541"/>
      <c r="D40" s="541"/>
      <c r="E40" s="541"/>
      <c r="F40" s="541"/>
      <c r="G40" s="541"/>
      <c r="H40" s="541"/>
      <c r="I40" s="541"/>
      <c r="J40" s="541"/>
      <c r="K40" s="542"/>
    </row>
    <row r="41" spans="1:18" ht="12" customHeight="1">
      <c r="A41" s="187"/>
      <c r="B41" s="543"/>
      <c r="C41" s="544"/>
      <c r="D41" s="545"/>
      <c r="E41" s="181"/>
      <c r="F41" s="181"/>
      <c r="G41" s="181"/>
      <c r="H41" s="525"/>
      <c r="I41" s="526"/>
      <c r="J41" s="526"/>
      <c r="K41" s="527"/>
    </row>
    <row r="42" spans="1:18" ht="12" customHeight="1">
      <c r="A42" s="187"/>
      <c r="B42" s="543"/>
      <c r="C42" s="544"/>
      <c r="D42" s="545"/>
      <c r="E42" s="182"/>
      <c r="F42" s="182"/>
      <c r="G42" s="182"/>
      <c r="H42" s="525"/>
      <c r="I42" s="526"/>
      <c r="J42" s="526"/>
      <c r="K42" s="527"/>
    </row>
    <row r="43" spans="1:18" ht="12" customHeight="1" thickBot="1">
      <c r="A43" s="188"/>
      <c r="B43" s="543"/>
      <c r="C43" s="544"/>
      <c r="D43" s="545"/>
      <c r="E43" s="182"/>
      <c r="F43" s="182"/>
      <c r="G43" s="182"/>
      <c r="H43" s="519"/>
      <c r="I43" s="520"/>
      <c r="J43" s="520"/>
      <c r="K43" s="521"/>
    </row>
    <row r="44" spans="1:18" ht="12" customHeight="1">
      <c r="A44" s="532" t="s">
        <v>154</v>
      </c>
      <c r="B44" s="533"/>
      <c r="C44" s="533"/>
      <c r="D44" s="533"/>
      <c r="E44" s="175"/>
      <c r="F44" s="175"/>
      <c r="G44" s="175"/>
      <c r="H44" s="175"/>
      <c r="I44" s="175"/>
      <c r="J44" s="175"/>
      <c r="K44" s="176"/>
    </row>
    <row r="45" spans="1:18" ht="21" customHeight="1">
      <c r="A45" s="177" t="s">
        <v>128</v>
      </c>
      <c r="B45" s="534" t="s">
        <v>155</v>
      </c>
      <c r="C45" s="535"/>
      <c r="D45" s="178" t="s">
        <v>156</v>
      </c>
      <c r="E45" s="536" t="s">
        <v>157</v>
      </c>
      <c r="F45" s="536"/>
      <c r="G45" s="537"/>
      <c r="H45" s="150" t="s">
        <v>26</v>
      </c>
      <c r="I45" s="534" t="s">
        <v>158</v>
      </c>
      <c r="J45" s="538"/>
      <c r="K45" s="539"/>
      <c r="M45" s="128"/>
      <c r="N45" s="128" t="s">
        <v>358</v>
      </c>
      <c r="O45" s="128"/>
      <c r="P45" s="128" t="s">
        <v>359</v>
      </c>
      <c r="Q45" s="128"/>
      <c r="R45" s="128" t="s">
        <v>360</v>
      </c>
    </row>
    <row r="46" spans="1:18" ht="11.15" customHeight="1">
      <c r="A46" s="379"/>
      <c r="B46" s="381" t="str">
        <f>IFERROR(VLOOKUP(A46,指摘選択,8,FALSE),"")</f>
        <v/>
      </c>
      <c r="C46" s="381"/>
      <c r="D46" s="383"/>
      <c r="E46" s="364"/>
      <c r="F46" s="365"/>
      <c r="G46" s="366"/>
      <c r="H46" s="371" t="s">
        <v>7</v>
      </c>
      <c r="I46" s="208" t="s">
        <v>52</v>
      </c>
      <c r="J46" s="207"/>
      <c r="K46" s="209" t="s">
        <v>159</v>
      </c>
      <c r="M46" s="370" t="str">
        <f>IF(H46="□",A46&amp;"　"&amp;D46,"")</f>
        <v>　</v>
      </c>
      <c r="N46" s="332" t="str">
        <f>_xlfn.TEXTJOIN(CHAR(10), TRUE, M46, M48, M50, M52, M54, M56, M58, M60, M62, M64, M66,M68, M70, M72, M74)</f>
        <v>　
　</v>
      </c>
      <c r="O46" s="370" t="str">
        <f>IF(H46="☑",A46&amp;"　"&amp;D46,"")</f>
        <v/>
      </c>
      <c r="P46" s="332" t="str">
        <f>_xlfn.TEXTJOIN(CHAR(10), TRUE, O46, O48, O50, O52, O54, O56, O58, O60, O62, O64, O66,O68, O70, O72, O74)</f>
        <v/>
      </c>
      <c r="Q46" s="375" t="str">
        <f>IF(J46="","",I46&amp;J46&amp;K46&amp;I47&amp;K47)</f>
        <v/>
      </c>
      <c r="R46" s="376" t="str">
        <f>_xlfn.TEXTJOIN(CHAR(10), TRUE,"防火シャッター", Q46, Q48, Q50,Q52,Q54,Q56,Q58,Q60,Q62,Q64,Q66,Q68,Q70,Q72,Q74)</f>
        <v>防火シャッター</v>
      </c>
    </row>
    <row r="47" spans="1:18" ht="11.15" customHeight="1">
      <c r="A47" s="380"/>
      <c r="B47" s="382"/>
      <c r="C47" s="382"/>
      <c r="D47" s="384"/>
      <c r="E47" s="367"/>
      <c r="F47" s="368"/>
      <c r="G47" s="369"/>
      <c r="H47" s="372"/>
      <c r="I47" s="373"/>
      <c r="J47" s="374"/>
      <c r="K47" s="209" t="s">
        <v>480</v>
      </c>
      <c r="M47" s="370"/>
      <c r="N47" s="332"/>
      <c r="O47" s="370"/>
      <c r="P47" s="332"/>
      <c r="Q47" s="375"/>
      <c r="R47" s="376"/>
    </row>
    <row r="48" spans="1:18" ht="11.15" customHeight="1">
      <c r="A48" s="379"/>
      <c r="B48" s="381" t="str">
        <f>IFERROR(VLOOKUP(A48,指摘選択,8,FALSE),"")</f>
        <v/>
      </c>
      <c r="C48" s="381"/>
      <c r="D48" s="383"/>
      <c r="E48" s="387"/>
      <c r="F48" s="388"/>
      <c r="G48" s="389"/>
      <c r="H48" s="371" t="s">
        <v>7</v>
      </c>
      <c r="I48" s="208" t="s">
        <v>52</v>
      </c>
      <c r="J48" s="207"/>
      <c r="K48" s="209" t="s">
        <v>159</v>
      </c>
      <c r="M48" s="370" t="str">
        <f>IF(H48="□",A48&amp;"　"&amp;D48,"")</f>
        <v>　</v>
      </c>
      <c r="N48" s="332"/>
      <c r="O48" s="370" t="str">
        <f>IF(H48="☑",A48&amp;"　"&amp;D48,"")</f>
        <v/>
      </c>
      <c r="P48" s="332"/>
      <c r="Q48" s="375" t="str">
        <f t="shared" ref="Q48" si="0">IF(J48="","",I48&amp;J48&amp;K48&amp;I49&amp;K49)</f>
        <v/>
      </c>
      <c r="R48" s="376"/>
    </row>
    <row r="49" spans="1:18" ht="11.15" customHeight="1">
      <c r="A49" s="380"/>
      <c r="B49" s="382"/>
      <c r="C49" s="382"/>
      <c r="D49" s="384"/>
      <c r="E49" s="367"/>
      <c r="F49" s="368"/>
      <c r="G49" s="369"/>
      <c r="H49" s="372"/>
      <c r="I49" s="373"/>
      <c r="J49" s="374"/>
      <c r="K49" s="209" t="s">
        <v>480</v>
      </c>
      <c r="M49" s="370"/>
      <c r="N49" s="332"/>
      <c r="O49" s="370"/>
      <c r="P49" s="332"/>
      <c r="Q49" s="375"/>
      <c r="R49" s="376"/>
    </row>
    <row r="50" spans="1:18" ht="11.15" customHeight="1">
      <c r="A50" s="379"/>
      <c r="B50" s="381" t="str">
        <f>IFERROR(VLOOKUP(A50,指摘選択,8,FALSE),"")</f>
        <v/>
      </c>
      <c r="C50" s="381"/>
      <c r="D50" s="383"/>
      <c r="E50" s="364"/>
      <c r="F50" s="365"/>
      <c r="G50" s="366"/>
      <c r="H50" s="371" t="s">
        <v>7</v>
      </c>
      <c r="I50" s="208" t="s">
        <v>52</v>
      </c>
      <c r="J50" s="207"/>
      <c r="K50" s="209" t="s">
        <v>159</v>
      </c>
      <c r="M50" s="370" t="str">
        <f>IF(H50="□",A50&amp;"　"&amp;D50,"")</f>
        <v>　</v>
      </c>
      <c r="N50" s="332"/>
      <c r="O50" s="370" t="str">
        <f>IF(H50="☑",A50&amp;"　"&amp;D50,"")</f>
        <v/>
      </c>
      <c r="P50" s="332"/>
      <c r="Q50" s="375" t="str">
        <f t="shared" ref="Q50" si="1">IF(J50="","",I50&amp;J50&amp;K50&amp;I51&amp;K51)</f>
        <v/>
      </c>
      <c r="R50" s="376"/>
    </row>
    <row r="51" spans="1:18" ht="11.15" customHeight="1">
      <c r="A51" s="380"/>
      <c r="B51" s="382"/>
      <c r="C51" s="382"/>
      <c r="D51" s="384"/>
      <c r="E51" s="367"/>
      <c r="F51" s="368"/>
      <c r="G51" s="369"/>
      <c r="H51" s="372"/>
      <c r="I51" s="373"/>
      <c r="J51" s="374"/>
      <c r="K51" s="209" t="s">
        <v>480</v>
      </c>
      <c r="M51" s="370"/>
      <c r="N51" s="332"/>
      <c r="O51" s="370"/>
      <c r="P51" s="332"/>
      <c r="Q51" s="375"/>
      <c r="R51" s="376"/>
    </row>
    <row r="52" spans="1:18" ht="11.15" customHeight="1">
      <c r="A52" s="379"/>
      <c r="B52" s="381" t="str">
        <f>IFERROR(VLOOKUP(A52,指摘選択,8,FALSE),"")</f>
        <v/>
      </c>
      <c r="C52" s="381"/>
      <c r="D52" s="383"/>
      <c r="E52" s="364"/>
      <c r="F52" s="365"/>
      <c r="G52" s="366"/>
      <c r="H52" s="371" t="s">
        <v>7</v>
      </c>
      <c r="I52" s="208" t="s">
        <v>52</v>
      </c>
      <c r="J52" s="207"/>
      <c r="K52" s="209" t="s">
        <v>159</v>
      </c>
      <c r="M52" s="370" t="str">
        <f>IF(H52="□",A52&amp;"　"&amp;D52,"")</f>
        <v>　</v>
      </c>
      <c r="N52" s="332"/>
      <c r="O52" s="370" t="str">
        <f>IF(H52="☑",A52&amp;"　"&amp;D52,"")</f>
        <v/>
      </c>
      <c r="P52" s="332"/>
      <c r="Q52" s="375" t="str">
        <f t="shared" ref="Q52" si="2">IF(J52="","",I52&amp;J52&amp;K52&amp;I53&amp;K53)</f>
        <v/>
      </c>
      <c r="R52" s="376"/>
    </row>
    <row r="53" spans="1:18" ht="11.15" customHeight="1">
      <c r="A53" s="380"/>
      <c r="B53" s="382"/>
      <c r="C53" s="382"/>
      <c r="D53" s="384"/>
      <c r="E53" s="367"/>
      <c r="F53" s="368"/>
      <c r="G53" s="369"/>
      <c r="H53" s="372"/>
      <c r="I53" s="373"/>
      <c r="J53" s="374"/>
      <c r="K53" s="209" t="s">
        <v>480</v>
      </c>
      <c r="M53" s="370"/>
      <c r="N53" s="332"/>
      <c r="O53" s="370"/>
      <c r="P53" s="332"/>
      <c r="Q53" s="375"/>
      <c r="R53" s="376"/>
    </row>
    <row r="54" spans="1:18" ht="11.15" customHeight="1">
      <c r="A54" s="379"/>
      <c r="B54" s="381" t="str">
        <f>IFERROR(VLOOKUP(A54,指摘選択,8,FALSE),"")</f>
        <v/>
      </c>
      <c r="C54" s="381"/>
      <c r="D54" s="383"/>
      <c r="E54" s="364"/>
      <c r="F54" s="365"/>
      <c r="G54" s="366"/>
      <c r="H54" s="371" t="s">
        <v>7</v>
      </c>
      <c r="I54" s="208" t="s">
        <v>52</v>
      </c>
      <c r="J54" s="207"/>
      <c r="K54" s="209" t="s">
        <v>159</v>
      </c>
      <c r="M54" s="370" t="str">
        <f>IF(H54="□",A54&amp;"　"&amp;D54,"")</f>
        <v>　</v>
      </c>
      <c r="N54" s="332"/>
      <c r="O54" s="370" t="str">
        <f>IF(H54="☑",A54&amp;"　"&amp;D54,"")</f>
        <v/>
      </c>
      <c r="P54" s="332"/>
      <c r="Q54" s="375" t="str">
        <f t="shared" ref="Q54" si="3">IF(J54="","",I54&amp;J54&amp;K54&amp;I55&amp;K55)</f>
        <v/>
      </c>
      <c r="R54" s="376"/>
    </row>
    <row r="55" spans="1:18" ht="11.15" customHeight="1">
      <c r="A55" s="380"/>
      <c r="B55" s="382"/>
      <c r="C55" s="382"/>
      <c r="D55" s="384"/>
      <c r="E55" s="387"/>
      <c r="F55" s="388"/>
      <c r="G55" s="389"/>
      <c r="H55" s="372"/>
      <c r="I55" s="373"/>
      <c r="J55" s="374"/>
      <c r="K55" s="209" t="s">
        <v>480</v>
      </c>
      <c r="M55" s="370"/>
      <c r="N55" s="332"/>
      <c r="O55" s="370"/>
      <c r="P55" s="332"/>
      <c r="Q55" s="375"/>
      <c r="R55" s="376"/>
    </row>
    <row r="56" spans="1:18" ht="11.15" customHeight="1">
      <c r="A56" s="379"/>
      <c r="B56" s="381" t="str">
        <f>IFERROR(VLOOKUP(A56,指摘選択,8,FALSE),"")</f>
        <v/>
      </c>
      <c r="C56" s="381"/>
      <c r="D56" s="547"/>
      <c r="E56" s="364"/>
      <c r="F56" s="365"/>
      <c r="G56" s="366"/>
      <c r="H56" s="371" t="s">
        <v>7</v>
      </c>
      <c r="I56" s="208" t="s">
        <v>52</v>
      </c>
      <c r="J56" s="207"/>
      <c r="K56" s="209" t="s">
        <v>159</v>
      </c>
      <c r="M56" s="370" t="str">
        <f>IF(H56="□",A56&amp;"　"&amp;D56,"")</f>
        <v>　</v>
      </c>
      <c r="N56" s="332"/>
      <c r="O56" s="370" t="str">
        <f>IF(H56="☑",A56&amp;"　"&amp;D56,"")</f>
        <v/>
      </c>
      <c r="P56" s="332"/>
      <c r="Q56" s="375" t="str">
        <f t="shared" ref="Q56" si="4">IF(J56="","",I56&amp;J56&amp;K56&amp;I57&amp;K57)</f>
        <v/>
      </c>
      <c r="R56" s="376"/>
    </row>
    <row r="57" spans="1:18" ht="11.15" customHeight="1">
      <c r="A57" s="380"/>
      <c r="B57" s="382"/>
      <c r="C57" s="382"/>
      <c r="D57" s="548"/>
      <c r="E57" s="367"/>
      <c r="F57" s="368"/>
      <c r="G57" s="369"/>
      <c r="H57" s="372"/>
      <c r="I57" s="373"/>
      <c r="J57" s="374"/>
      <c r="K57" s="209" t="s">
        <v>480</v>
      </c>
      <c r="M57" s="370"/>
      <c r="N57" s="332"/>
      <c r="O57" s="370"/>
      <c r="P57" s="332"/>
      <c r="Q57" s="375"/>
      <c r="R57" s="376"/>
    </row>
    <row r="58" spans="1:18" ht="11.15" customHeight="1">
      <c r="A58" s="379"/>
      <c r="B58" s="381" t="str">
        <f>IFERROR(VLOOKUP(A58,指摘選択,8,FALSE),"")</f>
        <v/>
      </c>
      <c r="C58" s="381"/>
      <c r="D58" s="547"/>
      <c r="E58" s="387"/>
      <c r="F58" s="388"/>
      <c r="G58" s="389"/>
      <c r="H58" s="371" t="s">
        <v>7</v>
      </c>
      <c r="I58" s="208" t="s">
        <v>52</v>
      </c>
      <c r="J58" s="207"/>
      <c r="K58" s="209" t="s">
        <v>159</v>
      </c>
      <c r="M58" s="370" t="str">
        <f>IF(H58="□",A58&amp;"　"&amp;D58,"")</f>
        <v>　</v>
      </c>
      <c r="N58" s="332"/>
      <c r="O58" s="370" t="str">
        <f>IF(H58="☑",A58&amp;"　"&amp;D58,"")</f>
        <v/>
      </c>
      <c r="P58" s="332"/>
      <c r="Q58" s="375" t="str">
        <f t="shared" ref="Q58" si="5">IF(J58="","",I58&amp;J58&amp;K58&amp;I59&amp;K59)</f>
        <v/>
      </c>
      <c r="R58" s="376"/>
    </row>
    <row r="59" spans="1:18" ht="11.15" customHeight="1">
      <c r="A59" s="380"/>
      <c r="B59" s="382"/>
      <c r="C59" s="382"/>
      <c r="D59" s="548"/>
      <c r="E59" s="367"/>
      <c r="F59" s="368"/>
      <c r="G59" s="369"/>
      <c r="H59" s="372"/>
      <c r="I59" s="373"/>
      <c r="J59" s="374"/>
      <c r="K59" s="209" t="s">
        <v>480</v>
      </c>
      <c r="M59" s="370"/>
      <c r="N59" s="332"/>
      <c r="O59" s="370"/>
      <c r="P59" s="332"/>
      <c r="Q59" s="375"/>
      <c r="R59" s="376"/>
    </row>
    <row r="60" spans="1:18" ht="11.15" customHeight="1">
      <c r="A60" s="379"/>
      <c r="B60" s="381" t="str">
        <f>IFERROR(VLOOKUP(A60,指摘選択,8,FALSE),"")</f>
        <v/>
      </c>
      <c r="C60" s="381"/>
      <c r="D60" s="547"/>
      <c r="E60" s="364"/>
      <c r="F60" s="365"/>
      <c r="G60" s="366"/>
      <c r="H60" s="371" t="s">
        <v>7</v>
      </c>
      <c r="I60" s="208" t="s">
        <v>52</v>
      </c>
      <c r="J60" s="207"/>
      <c r="K60" s="209" t="s">
        <v>159</v>
      </c>
      <c r="M60" s="370" t="str">
        <f>IF(H60="□",A60&amp;"　"&amp;D60,"")</f>
        <v>　</v>
      </c>
      <c r="N60" s="332"/>
      <c r="O60" s="370" t="str">
        <f>IF(H60="☑",A60&amp;"　"&amp;D60,"")</f>
        <v/>
      </c>
      <c r="P60" s="332"/>
      <c r="Q60" s="375" t="str">
        <f t="shared" ref="Q60" si="6">IF(J60="","",I60&amp;J60&amp;K60&amp;I61&amp;K61)</f>
        <v/>
      </c>
      <c r="R60" s="376"/>
    </row>
    <row r="61" spans="1:18" ht="11.15" customHeight="1">
      <c r="A61" s="380"/>
      <c r="B61" s="382"/>
      <c r="C61" s="382"/>
      <c r="D61" s="548"/>
      <c r="E61" s="367"/>
      <c r="F61" s="368"/>
      <c r="G61" s="369"/>
      <c r="H61" s="372"/>
      <c r="I61" s="373"/>
      <c r="J61" s="374"/>
      <c r="K61" s="209" t="s">
        <v>480</v>
      </c>
      <c r="M61" s="370"/>
      <c r="N61" s="332"/>
      <c r="O61" s="370"/>
      <c r="P61" s="332"/>
      <c r="Q61" s="375"/>
      <c r="R61" s="376"/>
    </row>
    <row r="62" spans="1:18" ht="11.15" customHeight="1">
      <c r="A62" s="379"/>
      <c r="B62" s="381" t="str">
        <f>IFERROR(VLOOKUP(A62,指摘選択,8,FALSE),"")</f>
        <v/>
      </c>
      <c r="C62" s="381"/>
      <c r="D62" s="547"/>
      <c r="E62" s="364"/>
      <c r="F62" s="365"/>
      <c r="G62" s="366"/>
      <c r="H62" s="371" t="s">
        <v>7</v>
      </c>
      <c r="I62" s="208" t="s">
        <v>52</v>
      </c>
      <c r="J62" s="207"/>
      <c r="K62" s="209" t="s">
        <v>159</v>
      </c>
      <c r="M62" s="370" t="str">
        <f>IF(H62="□",A62&amp;"　"&amp;D62,"")</f>
        <v>　</v>
      </c>
      <c r="N62" s="332"/>
      <c r="O62" s="370" t="str">
        <f>IF(H62="☑",A62&amp;"　"&amp;D62,"")</f>
        <v/>
      </c>
      <c r="P62" s="332"/>
      <c r="Q62" s="375" t="str">
        <f t="shared" ref="Q62" si="7">IF(J62="","",I62&amp;J62&amp;K62&amp;I63&amp;K63)</f>
        <v/>
      </c>
      <c r="R62" s="376"/>
    </row>
    <row r="63" spans="1:18" ht="11.15" customHeight="1">
      <c r="A63" s="380"/>
      <c r="B63" s="382"/>
      <c r="C63" s="382"/>
      <c r="D63" s="548"/>
      <c r="E63" s="367"/>
      <c r="F63" s="368"/>
      <c r="G63" s="369"/>
      <c r="H63" s="372"/>
      <c r="I63" s="373"/>
      <c r="J63" s="374"/>
      <c r="K63" s="209" t="s">
        <v>480</v>
      </c>
      <c r="M63" s="370"/>
      <c r="N63" s="332"/>
      <c r="O63" s="370"/>
      <c r="P63" s="332"/>
      <c r="Q63" s="375"/>
      <c r="R63" s="376"/>
    </row>
    <row r="64" spans="1:18" ht="11.15" customHeight="1">
      <c r="A64" s="379"/>
      <c r="B64" s="381" t="str">
        <f>IFERROR(VLOOKUP(A64,指摘選択,8,FALSE),"")</f>
        <v/>
      </c>
      <c r="C64" s="381"/>
      <c r="D64" s="547"/>
      <c r="E64" s="364"/>
      <c r="F64" s="365"/>
      <c r="G64" s="366"/>
      <c r="H64" s="371" t="s">
        <v>7</v>
      </c>
      <c r="I64" s="208" t="s">
        <v>52</v>
      </c>
      <c r="J64" s="207"/>
      <c r="K64" s="209" t="s">
        <v>159</v>
      </c>
      <c r="M64" s="370" t="str">
        <f>IF(H64="□",A64&amp;"　"&amp;D64,"")</f>
        <v>　</v>
      </c>
      <c r="N64" s="332"/>
      <c r="O64" s="370" t="str">
        <f>IF(H64="☑",A64&amp;"　"&amp;D64,"")</f>
        <v/>
      </c>
      <c r="P64" s="332"/>
      <c r="Q64" s="375" t="str">
        <f t="shared" ref="Q64" si="8">IF(J64="","",I64&amp;J64&amp;K64&amp;I65&amp;K65)</f>
        <v/>
      </c>
      <c r="R64" s="376"/>
    </row>
    <row r="65" spans="1:18" ht="11.15" customHeight="1">
      <c r="A65" s="380"/>
      <c r="B65" s="382"/>
      <c r="C65" s="382"/>
      <c r="D65" s="548"/>
      <c r="E65" s="387"/>
      <c r="F65" s="388"/>
      <c r="G65" s="389"/>
      <c r="H65" s="372"/>
      <c r="I65" s="373"/>
      <c r="J65" s="374"/>
      <c r="K65" s="209" t="s">
        <v>480</v>
      </c>
      <c r="M65" s="370"/>
      <c r="N65" s="332"/>
      <c r="O65" s="370"/>
      <c r="P65" s="332"/>
      <c r="Q65" s="375"/>
      <c r="R65" s="376"/>
    </row>
    <row r="66" spans="1:18" ht="11.15" customHeight="1">
      <c r="A66" s="379"/>
      <c r="B66" s="381" t="str">
        <f>IFERROR(VLOOKUP(A66,指摘選択,8,FALSE),"")</f>
        <v/>
      </c>
      <c r="C66" s="381"/>
      <c r="D66" s="547"/>
      <c r="E66" s="364"/>
      <c r="F66" s="365"/>
      <c r="G66" s="366"/>
      <c r="H66" s="371" t="s">
        <v>7</v>
      </c>
      <c r="I66" s="208" t="s">
        <v>52</v>
      </c>
      <c r="J66" s="207"/>
      <c r="K66" s="209" t="s">
        <v>159</v>
      </c>
      <c r="M66" s="370" t="str">
        <f>IF(H66="□",A66&amp;"　"&amp;D66,"")</f>
        <v>　</v>
      </c>
      <c r="N66" s="332"/>
      <c r="O66" s="370" t="str">
        <f>IF(H66="☑",A66&amp;"　"&amp;D66,"")</f>
        <v/>
      </c>
      <c r="P66" s="332"/>
      <c r="Q66" s="375" t="str">
        <f t="shared" ref="Q66" si="9">IF(J66="","",I66&amp;J66&amp;K66&amp;I67&amp;K67)</f>
        <v/>
      </c>
      <c r="R66" s="376"/>
    </row>
    <row r="67" spans="1:18" ht="11.15" customHeight="1">
      <c r="A67" s="380"/>
      <c r="B67" s="382"/>
      <c r="C67" s="382"/>
      <c r="D67" s="548"/>
      <c r="E67" s="367"/>
      <c r="F67" s="368"/>
      <c r="G67" s="369"/>
      <c r="H67" s="372"/>
      <c r="I67" s="373"/>
      <c r="J67" s="374"/>
      <c r="K67" s="209" t="s">
        <v>480</v>
      </c>
      <c r="M67" s="370"/>
      <c r="N67" s="332"/>
      <c r="O67" s="370"/>
      <c r="P67" s="332"/>
      <c r="Q67" s="375"/>
      <c r="R67" s="376"/>
    </row>
    <row r="68" spans="1:18" ht="11.15" customHeight="1">
      <c r="A68" s="379"/>
      <c r="B68" s="381" t="str">
        <f>IFERROR(VLOOKUP(A68,指摘選択,8,FALSE),"")</f>
        <v/>
      </c>
      <c r="C68" s="381"/>
      <c r="D68" s="547"/>
      <c r="E68" s="387"/>
      <c r="F68" s="388"/>
      <c r="G68" s="389"/>
      <c r="H68" s="371" t="s">
        <v>7</v>
      </c>
      <c r="I68" s="208" t="s">
        <v>52</v>
      </c>
      <c r="J68" s="207"/>
      <c r="K68" s="209" t="s">
        <v>159</v>
      </c>
      <c r="M68" s="370" t="str">
        <f>IF(H68="□",A68&amp;"　"&amp;D68,"")</f>
        <v>　</v>
      </c>
      <c r="N68" s="332"/>
      <c r="O68" s="370" t="str">
        <f>IF(H68="☑",A68&amp;"　"&amp;D68,"")</f>
        <v/>
      </c>
      <c r="P68" s="332"/>
      <c r="Q68" s="375" t="str">
        <f t="shared" ref="Q68" si="10">IF(J68="","",I68&amp;J68&amp;K68&amp;I69&amp;K69)</f>
        <v/>
      </c>
      <c r="R68" s="376"/>
    </row>
    <row r="69" spans="1:18" ht="11.15" customHeight="1">
      <c r="A69" s="380"/>
      <c r="B69" s="382"/>
      <c r="C69" s="382"/>
      <c r="D69" s="548"/>
      <c r="E69" s="367"/>
      <c r="F69" s="368"/>
      <c r="G69" s="369"/>
      <c r="H69" s="372"/>
      <c r="I69" s="373"/>
      <c r="J69" s="374"/>
      <c r="K69" s="209" t="s">
        <v>480</v>
      </c>
      <c r="M69" s="370"/>
      <c r="N69" s="332"/>
      <c r="O69" s="370"/>
      <c r="P69" s="332"/>
      <c r="Q69" s="375"/>
      <c r="R69" s="376"/>
    </row>
    <row r="70" spans="1:18" ht="11.15" customHeight="1">
      <c r="A70" s="379"/>
      <c r="B70" s="381" t="str">
        <f>IFERROR(VLOOKUP(A70,指摘選択,8,FALSE),"")</f>
        <v/>
      </c>
      <c r="C70" s="381"/>
      <c r="D70" s="547"/>
      <c r="E70" s="364"/>
      <c r="F70" s="365"/>
      <c r="G70" s="366"/>
      <c r="H70" s="371" t="s">
        <v>7</v>
      </c>
      <c r="I70" s="208" t="s">
        <v>52</v>
      </c>
      <c r="J70" s="207"/>
      <c r="K70" s="209" t="s">
        <v>159</v>
      </c>
      <c r="M70" s="370" t="str">
        <f>IF(H70="□",A70&amp;"　"&amp;D70,"")</f>
        <v>　</v>
      </c>
      <c r="N70" s="332"/>
      <c r="O70" s="370" t="str">
        <f>IF(H70="☑",A70&amp;"　"&amp;D70,"")</f>
        <v/>
      </c>
      <c r="P70" s="332"/>
      <c r="Q70" s="375" t="str">
        <f t="shared" ref="Q70" si="11">IF(J70="","",I70&amp;J70&amp;K70&amp;I71&amp;K71)</f>
        <v/>
      </c>
      <c r="R70" s="376"/>
    </row>
    <row r="71" spans="1:18" ht="11.15" customHeight="1">
      <c r="A71" s="380"/>
      <c r="B71" s="382"/>
      <c r="C71" s="382"/>
      <c r="D71" s="548"/>
      <c r="E71" s="367"/>
      <c r="F71" s="368"/>
      <c r="G71" s="369"/>
      <c r="H71" s="372"/>
      <c r="I71" s="373"/>
      <c r="J71" s="374"/>
      <c r="K71" s="209" t="s">
        <v>480</v>
      </c>
      <c r="M71" s="370"/>
      <c r="N71" s="332"/>
      <c r="O71" s="370"/>
      <c r="P71" s="332"/>
      <c r="Q71" s="375"/>
      <c r="R71" s="376"/>
    </row>
    <row r="72" spans="1:18" ht="11.15" customHeight="1">
      <c r="A72" s="379"/>
      <c r="B72" s="381" t="str">
        <f>IFERROR(VLOOKUP(A72,指摘選択,8,FALSE),"")</f>
        <v/>
      </c>
      <c r="C72" s="381"/>
      <c r="D72" s="547"/>
      <c r="E72" s="364"/>
      <c r="F72" s="365"/>
      <c r="G72" s="366"/>
      <c r="H72" s="371" t="s">
        <v>7</v>
      </c>
      <c r="I72" s="208" t="s">
        <v>52</v>
      </c>
      <c r="J72" s="207"/>
      <c r="K72" s="209" t="s">
        <v>159</v>
      </c>
      <c r="M72" s="370" t="str">
        <f>IF(H72="□",A72&amp;"　"&amp;D72,"")</f>
        <v>　</v>
      </c>
      <c r="N72" s="332"/>
      <c r="O72" s="370" t="str">
        <f>IF(H72="☑",A72&amp;"　"&amp;D72,"")</f>
        <v/>
      </c>
      <c r="P72" s="332"/>
      <c r="Q72" s="375" t="str">
        <f t="shared" ref="Q72" si="12">IF(J72="","",I72&amp;J72&amp;K72&amp;I73&amp;K73)</f>
        <v/>
      </c>
      <c r="R72" s="376"/>
    </row>
    <row r="73" spans="1:18" ht="11.15" customHeight="1">
      <c r="A73" s="380"/>
      <c r="B73" s="382"/>
      <c r="C73" s="382"/>
      <c r="D73" s="548"/>
      <c r="E73" s="367"/>
      <c r="F73" s="368"/>
      <c r="G73" s="369"/>
      <c r="H73" s="372"/>
      <c r="I73" s="373"/>
      <c r="J73" s="374"/>
      <c r="K73" s="209" t="s">
        <v>480</v>
      </c>
      <c r="M73" s="370"/>
      <c r="N73" s="332"/>
      <c r="O73" s="370"/>
      <c r="P73" s="332"/>
      <c r="Q73" s="375"/>
      <c r="R73" s="376"/>
    </row>
    <row r="74" spans="1:18" ht="11.15" customHeight="1">
      <c r="A74" s="379"/>
      <c r="B74" s="381" t="str">
        <f>IFERROR(VLOOKUP(A74,指摘選択,8,FALSE),"")</f>
        <v/>
      </c>
      <c r="C74" s="381"/>
      <c r="D74" s="547"/>
      <c r="E74" s="364"/>
      <c r="F74" s="365"/>
      <c r="G74" s="366"/>
      <c r="H74" s="371" t="s">
        <v>7</v>
      </c>
      <c r="I74" s="208" t="s">
        <v>52</v>
      </c>
      <c r="J74" s="207"/>
      <c r="K74" s="209" t="s">
        <v>159</v>
      </c>
      <c r="M74" s="370" t="str">
        <f>IF(H74="□",A74&amp;"　"&amp;D74,"")</f>
        <v>　</v>
      </c>
      <c r="N74" s="332"/>
      <c r="O74" s="370" t="str">
        <f>IF(H74="☑",A74&amp;"　"&amp;D74,"")</f>
        <v/>
      </c>
      <c r="P74" s="332"/>
      <c r="Q74" s="375" t="str">
        <f t="shared" ref="Q74" si="13">IF(J74="","",I74&amp;J74&amp;K74&amp;I75&amp;K75)</f>
        <v/>
      </c>
      <c r="R74" s="376"/>
    </row>
    <row r="75" spans="1:18" ht="11.15" customHeight="1" thickBot="1">
      <c r="A75" s="380"/>
      <c r="B75" s="382"/>
      <c r="C75" s="382"/>
      <c r="D75" s="548"/>
      <c r="E75" s="387"/>
      <c r="F75" s="388"/>
      <c r="G75" s="389"/>
      <c r="H75" s="372"/>
      <c r="I75" s="377"/>
      <c r="J75" s="378"/>
      <c r="K75" s="210" t="s">
        <v>480</v>
      </c>
      <c r="M75" s="370"/>
      <c r="N75" s="332"/>
      <c r="O75" s="370"/>
      <c r="P75" s="332"/>
      <c r="Q75" s="375"/>
      <c r="R75" s="376"/>
    </row>
    <row r="77" spans="1:18" ht="11.25" customHeight="1">
      <c r="A77" s="376" t="s">
        <v>160</v>
      </c>
      <c r="B77" s="546"/>
      <c r="C77" s="546"/>
      <c r="D77" s="546"/>
      <c r="E77" s="546"/>
      <c r="F77" s="546"/>
      <c r="G77" s="546"/>
      <c r="H77" s="546"/>
      <c r="I77" s="546"/>
      <c r="J77" s="546"/>
      <c r="K77" s="546"/>
    </row>
    <row r="78" spans="1:18">
      <c r="A78" s="179" t="s">
        <v>161</v>
      </c>
      <c r="B78" s="376" t="s">
        <v>443</v>
      </c>
      <c r="C78" s="376"/>
      <c r="D78" s="376"/>
      <c r="E78" s="376"/>
      <c r="F78" s="376"/>
      <c r="G78" s="376"/>
      <c r="H78" s="376"/>
      <c r="I78" s="376"/>
      <c r="J78" s="376"/>
      <c r="K78" s="376"/>
    </row>
    <row r="79" spans="1:18">
      <c r="A79" s="179" t="s">
        <v>162</v>
      </c>
      <c r="B79" s="376" t="s">
        <v>444</v>
      </c>
      <c r="C79" s="376"/>
      <c r="D79" s="376"/>
      <c r="E79" s="376"/>
      <c r="F79" s="376"/>
      <c r="G79" s="376"/>
      <c r="H79" s="376"/>
      <c r="I79" s="376"/>
      <c r="J79" s="376"/>
      <c r="K79" s="376"/>
    </row>
    <row r="80" spans="1:18" ht="31.5" customHeight="1">
      <c r="A80" s="179" t="s">
        <v>163</v>
      </c>
      <c r="B80" s="376" t="s">
        <v>445</v>
      </c>
      <c r="C80" s="376"/>
      <c r="D80" s="376"/>
      <c r="E80" s="376"/>
      <c r="F80" s="376"/>
      <c r="G80" s="376"/>
      <c r="H80" s="376"/>
      <c r="I80" s="376"/>
      <c r="J80" s="376"/>
      <c r="K80" s="376"/>
    </row>
    <row r="81" spans="1:11">
      <c r="A81" s="179" t="s">
        <v>164</v>
      </c>
      <c r="B81" s="376" t="s">
        <v>456</v>
      </c>
      <c r="C81" s="376"/>
      <c r="D81" s="376"/>
      <c r="E81" s="376"/>
      <c r="F81" s="376"/>
      <c r="G81" s="376"/>
      <c r="H81" s="376"/>
      <c r="I81" s="376"/>
      <c r="J81" s="376"/>
      <c r="K81" s="376"/>
    </row>
    <row r="82" spans="1:11">
      <c r="A82" s="179" t="s">
        <v>165</v>
      </c>
      <c r="B82" s="376" t="s">
        <v>447</v>
      </c>
      <c r="C82" s="376"/>
      <c r="D82" s="376"/>
      <c r="E82" s="376"/>
      <c r="F82" s="376"/>
      <c r="G82" s="376"/>
      <c r="H82" s="376"/>
      <c r="I82" s="376"/>
      <c r="J82" s="376"/>
      <c r="K82" s="376"/>
    </row>
    <row r="83" spans="1:11" ht="21" customHeight="1">
      <c r="A83" s="179" t="s">
        <v>166</v>
      </c>
      <c r="B83" s="376" t="s">
        <v>448</v>
      </c>
      <c r="C83" s="376"/>
      <c r="D83" s="376"/>
      <c r="E83" s="376"/>
      <c r="F83" s="376"/>
      <c r="G83" s="376"/>
      <c r="H83" s="376"/>
      <c r="I83" s="376"/>
      <c r="J83" s="376"/>
      <c r="K83" s="376"/>
    </row>
    <row r="84" spans="1:11" ht="11.25" customHeight="1">
      <c r="A84" s="179" t="s">
        <v>167</v>
      </c>
      <c r="B84" s="376" t="s">
        <v>449</v>
      </c>
      <c r="C84" s="376"/>
      <c r="D84" s="376"/>
      <c r="E84" s="376"/>
      <c r="F84" s="376"/>
      <c r="G84" s="376"/>
      <c r="H84" s="376"/>
      <c r="I84" s="376"/>
      <c r="J84" s="376"/>
      <c r="K84" s="376"/>
    </row>
    <row r="85" spans="1:11" ht="21.75" customHeight="1">
      <c r="A85" s="179" t="s">
        <v>168</v>
      </c>
      <c r="B85" s="376" t="s">
        <v>450</v>
      </c>
      <c r="C85" s="376"/>
      <c r="D85" s="376"/>
      <c r="E85" s="376"/>
      <c r="F85" s="376"/>
      <c r="G85" s="376"/>
      <c r="H85" s="376"/>
      <c r="I85" s="376"/>
      <c r="J85" s="376"/>
      <c r="K85" s="376"/>
    </row>
    <row r="86" spans="1:11" ht="21.75" customHeight="1">
      <c r="A86" s="179" t="s">
        <v>169</v>
      </c>
      <c r="B86" s="376" t="s">
        <v>457</v>
      </c>
      <c r="C86" s="376"/>
      <c r="D86" s="376"/>
      <c r="E86" s="376"/>
      <c r="F86" s="376"/>
      <c r="G86" s="376"/>
      <c r="H86" s="376"/>
      <c r="I86" s="376"/>
      <c r="J86" s="376"/>
      <c r="K86" s="376"/>
    </row>
    <row r="87" spans="1:11" s="180" customFormat="1" ht="11.25" customHeight="1">
      <c r="A87" s="179" t="s">
        <v>170</v>
      </c>
      <c r="B87" s="376" t="s">
        <v>458</v>
      </c>
      <c r="C87" s="376"/>
      <c r="D87" s="376"/>
      <c r="E87" s="376"/>
      <c r="F87" s="376"/>
      <c r="G87" s="376"/>
      <c r="H87" s="376"/>
      <c r="I87" s="376"/>
      <c r="J87" s="376"/>
      <c r="K87" s="376"/>
    </row>
    <row r="88" spans="1:11" ht="42.75" customHeight="1">
      <c r="A88" s="179" t="s">
        <v>171</v>
      </c>
      <c r="B88" s="376" t="s">
        <v>452</v>
      </c>
      <c r="C88" s="376"/>
      <c r="D88" s="376"/>
      <c r="E88" s="376"/>
      <c r="F88" s="376"/>
      <c r="G88" s="376"/>
      <c r="H88" s="376"/>
      <c r="I88" s="376"/>
      <c r="J88" s="376"/>
      <c r="K88" s="376"/>
    </row>
    <row r="89" spans="1:11" ht="57" customHeight="1">
      <c r="A89" s="179" t="s">
        <v>172</v>
      </c>
      <c r="B89" s="376" t="s">
        <v>453</v>
      </c>
      <c r="C89" s="376"/>
      <c r="D89" s="376"/>
      <c r="E89" s="376"/>
      <c r="F89" s="376"/>
      <c r="G89" s="376"/>
      <c r="H89" s="376"/>
      <c r="I89" s="376"/>
      <c r="J89" s="376"/>
      <c r="K89" s="376"/>
    </row>
    <row r="90" spans="1:11" ht="34.5" customHeight="1">
      <c r="A90" s="179" t="s">
        <v>173</v>
      </c>
      <c r="B90" s="376" t="s">
        <v>459</v>
      </c>
      <c r="C90" s="376"/>
      <c r="D90" s="376"/>
      <c r="E90" s="376"/>
      <c r="F90" s="376"/>
      <c r="G90" s="376"/>
      <c r="H90" s="376"/>
      <c r="I90" s="376"/>
      <c r="J90" s="376"/>
      <c r="K90" s="376"/>
    </row>
    <row r="91" spans="1:11" ht="22.5" customHeight="1">
      <c r="A91" s="179" t="s">
        <v>307</v>
      </c>
      <c r="B91" s="376" t="s">
        <v>455</v>
      </c>
      <c r="C91" s="376"/>
      <c r="D91" s="376"/>
      <c r="E91" s="376"/>
      <c r="F91" s="376"/>
      <c r="G91" s="376"/>
      <c r="H91" s="376"/>
      <c r="I91" s="376"/>
      <c r="J91" s="376"/>
      <c r="K91" s="376"/>
    </row>
  </sheetData>
  <sheetProtection algorithmName="SHA-512" hashValue="DqsSzFJoBgzvNrXwHQoWFZMAAoO1bD7CwhtcHvytBUMCcK9ghR10N+Z2lyrrrkLoVnshVAQnAlKAWaPdCmWz1A==" saltValue="tetOvPWmDgSUGWPRCR1OTA==" spinCount="100000" sheet="1" selectLockedCells="1"/>
  <mergeCells count="218">
    <mergeCell ref="P46:P75"/>
    <mergeCell ref="M48:M49"/>
    <mergeCell ref="O48:O49"/>
    <mergeCell ref="M50:M51"/>
    <mergeCell ref="O50:O51"/>
    <mergeCell ref="M52:M53"/>
    <mergeCell ref="O52:O53"/>
    <mergeCell ref="M72:M73"/>
    <mergeCell ref="O72:O73"/>
    <mergeCell ref="M74:M75"/>
    <mergeCell ref="O74:O75"/>
    <mergeCell ref="M66:M67"/>
    <mergeCell ref="O66:O67"/>
    <mergeCell ref="M68:M69"/>
    <mergeCell ref="O68:O69"/>
    <mergeCell ref="M70:M71"/>
    <mergeCell ref="O70:O71"/>
    <mergeCell ref="M60:M61"/>
    <mergeCell ref="O60:O61"/>
    <mergeCell ref="M62:M63"/>
    <mergeCell ref="O62:O63"/>
    <mergeCell ref="M64:M65"/>
    <mergeCell ref="O64:O65"/>
    <mergeCell ref="M54:M55"/>
    <mergeCell ref="M58:M59"/>
    <mergeCell ref="O58:O59"/>
    <mergeCell ref="M46:M47"/>
    <mergeCell ref="N46:N75"/>
    <mergeCell ref="O46:O47"/>
    <mergeCell ref="H27:K27"/>
    <mergeCell ref="H28:K28"/>
    <mergeCell ref="H29:K29"/>
    <mergeCell ref="H30:K30"/>
    <mergeCell ref="H31:K31"/>
    <mergeCell ref="H32:K32"/>
    <mergeCell ref="H62:H63"/>
    <mergeCell ref="H33:K33"/>
    <mergeCell ref="H34:K34"/>
    <mergeCell ref="H35:K35"/>
    <mergeCell ref="H36:K36"/>
    <mergeCell ref="H37:K37"/>
    <mergeCell ref="H38:K38"/>
    <mergeCell ref="O54:O55"/>
    <mergeCell ref="M56:M57"/>
    <mergeCell ref="O56:O57"/>
    <mergeCell ref="I49:J49"/>
    <mergeCell ref="I51:J51"/>
    <mergeCell ref="I53:J53"/>
    <mergeCell ref="A72:A73"/>
    <mergeCell ref="B72:C73"/>
    <mergeCell ref="D72:D73"/>
    <mergeCell ref="E72:G73"/>
    <mergeCell ref="H72:H73"/>
    <mergeCell ref="A64:A65"/>
    <mergeCell ref="B64:C65"/>
    <mergeCell ref="D64:D65"/>
    <mergeCell ref="E64:G65"/>
    <mergeCell ref="H64:H65"/>
    <mergeCell ref="A66:A67"/>
    <mergeCell ref="B66:C67"/>
    <mergeCell ref="D66:D67"/>
    <mergeCell ref="E66:G67"/>
    <mergeCell ref="H66:H67"/>
    <mergeCell ref="A60:A61"/>
    <mergeCell ref="B60:C61"/>
    <mergeCell ref="D60:D61"/>
    <mergeCell ref="A74:A75"/>
    <mergeCell ref="B74:C75"/>
    <mergeCell ref="D74:D75"/>
    <mergeCell ref="E74:G75"/>
    <mergeCell ref="H74:H75"/>
    <mergeCell ref="A68:A69"/>
    <mergeCell ref="B68:C69"/>
    <mergeCell ref="D68:D69"/>
    <mergeCell ref="E68:G69"/>
    <mergeCell ref="H68:H69"/>
    <mergeCell ref="A70:A71"/>
    <mergeCell ref="B70:C71"/>
    <mergeCell ref="D70:D71"/>
    <mergeCell ref="E70:G71"/>
    <mergeCell ref="H70:H71"/>
    <mergeCell ref="E60:G61"/>
    <mergeCell ref="H60:H61"/>
    <mergeCell ref="A62:A63"/>
    <mergeCell ref="B62:C63"/>
    <mergeCell ref="D62:D63"/>
    <mergeCell ref="E62:G63"/>
    <mergeCell ref="A56:A57"/>
    <mergeCell ref="B56:C57"/>
    <mergeCell ref="D56:D57"/>
    <mergeCell ref="E56:G57"/>
    <mergeCell ref="H56:H57"/>
    <mergeCell ref="A58:A59"/>
    <mergeCell ref="B58:C59"/>
    <mergeCell ref="D58:D59"/>
    <mergeCell ref="E58:G59"/>
    <mergeCell ref="H58:H59"/>
    <mergeCell ref="B89:K89"/>
    <mergeCell ref="B90:K90"/>
    <mergeCell ref="B91:K91"/>
    <mergeCell ref="H46:H47"/>
    <mergeCell ref="H48:H49"/>
    <mergeCell ref="H50:H51"/>
    <mergeCell ref="H52:H53"/>
    <mergeCell ref="H54:H55"/>
    <mergeCell ref="B83:K83"/>
    <mergeCell ref="B84:K84"/>
    <mergeCell ref="B85:K85"/>
    <mergeCell ref="B86:K86"/>
    <mergeCell ref="B87:K87"/>
    <mergeCell ref="B88:K88"/>
    <mergeCell ref="A77:K77"/>
    <mergeCell ref="B78:K78"/>
    <mergeCell ref="B79:K79"/>
    <mergeCell ref="B80:K80"/>
    <mergeCell ref="B81:K81"/>
    <mergeCell ref="B82:K82"/>
    <mergeCell ref="A52:A53"/>
    <mergeCell ref="B52:C53"/>
    <mergeCell ref="D52:D53"/>
    <mergeCell ref="E52:G53"/>
    <mergeCell ref="A54:A55"/>
    <mergeCell ref="B54:C55"/>
    <mergeCell ref="D54:D55"/>
    <mergeCell ref="E54:G55"/>
    <mergeCell ref="A48:A49"/>
    <mergeCell ref="B48:C49"/>
    <mergeCell ref="D48:D49"/>
    <mergeCell ref="E48:G49"/>
    <mergeCell ref="A50:A51"/>
    <mergeCell ref="B50:C51"/>
    <mergeCell ref="D50:D51"/>
    <mergeCell ref="E50:G51"/>
    <mergeCell ref="A44:D44"/>
    <mergeCell ref="B45:C45"/>
    <mergeCell ref="E45:G45"/>
    <mergeCell ref="I45:K45"/>
    <mergeCell ref="A46:A47"/>
    <mergeCell ref="B46:C47"/>
    <mergeCell ref="D46:D47"/>
    <mergeCell ref="E46:G47"/>
    <mergeCell ref="A40:K40"/>
    <mergeCell ref="B41:D41"/>
    <mergeCell ref="B42:D42"/>
    <mergeCell ref="B43:D43"/>
    <mergeCell ref="H41:K41"/>
    <mergeCell ref="H42:K42"/>
    <mergeCell ref="H43:K43"/>
    <mergeCell ref="I47:J47"/>
    <mergeCell ref="C34:C35"/>
    <mergeCell ref="B38:C39"/>
    <mergeCell ref="H39:K39"/>
    <mergeCell ref="B27:B37"/>
    <mergeCell ref="C27:C28"/>
    <mergeCell ref="C30:C33"/>
    <mergeCell ref="C22:C26"/>
    <mergeCell ref="H25:K25"/>
    <mergeCell ref="H26:K26"/>
    <mergeCell ref="B13:B26"/>
    <mergeCell ref="C14:C17"/>
    <mergeCell ref="C18:C19"/>
    <mergeCell ref="H19:K19"/>
    <mergeCell ref="H20:K20"/>
    <mergeCell ref="H21:K21"/>
    <mergeCell ref="H22:K22"/>
    <mergeCell ref="H23:K23"/>
    <mergeCell ref="H24:K24"/>
    <mergeCell ref="H13:K13"/>
    <mergeCell ref="H14:K14"/>
    <mergeCell ref="H15:K15"/>
    <mergeCell ref="H16:K16"/>
    <mergeCell ref="H17:K17"/>
    <mergeCell ref="H18:K18"/>
    <mergeCell ref="D8:F8"/>
    <mergeCell ref="G8:K8"/>
    <mergeCell ref="A10:A12"/>
    <mergeCell ref="B10:C12"/>
    <mergeCell ref="D10:D12"/>
    <mergeCell ref="E10:G10"/>
    <mergeCell ref="E11:E12"/>
    <mergeCell ref="H10:K12"/>
    <mergeCell ref="A2:K2"/>
    <mergeCell ref="A3:K3"/>
    <mergeCell ref="A5:B8"/>
    <mergeCell ref="D5:F5"/>
    <mergeCell ref="G5:K5"/>
    <mergeCell ref="D6:F6"/>
    <mergeCell ref="G6:K6"/>
    <mergeCell ref="C7:C8"/>
    <mergeCell ref="D7:F7"/>
    <mergeCell ref="G7:K7"/>
    <mergeCell ref="Q62:Q63"/>
    <mergeCell ref="Q64:Q65"/>
    <mergeCell ref="Q66:Q67"/>
    <mergeCell ref="Q68:Q69"/>
    <mergeCell ref="Q70:Q71"/>
    <mergeCell ref="Q72:Q73"/>
    <mergeCell ref="Q74:Q75"/>
    <mergeCell ref="R46:R75"/>
    <mergeCell ref="Q46:Q47"/>
    <mergeCell ref="Q48:Q49"/>
    <mergeCell ref="Q50:Q51"/>
    <mergeCell ref="Q52:Q53"/>
    <mergeCell ref="Q54:Q55"/>
    <mergeCell ref="Q56:Q57"/>
    <mergeCell ref="Q58:Q59"/>
    <mergeCell ref="Q60:Q61"/>
    <mergeCell ref="I73:J73"/>
    <mergeCell ref="I75:J75"/>
    <mergeCell ref="I55:J55"/>
    <mergeCell ref="I57:J57"/>
    <mergeCell ref="I59:J59"/>
    <mergeCell ref="I61:J61"/>
    <mergeCell ref="I63:J63"/>
    <mergeCell ref="I65:J65"/>
    <mergeCell ref="I67:J67"/>
    <mergeCell ref="I69:J69"/>
    <mergeCell ref="I71:J71"/>
  </mergeCells>
  <phoneticPr fontId="1"/>
  <conditionalFormatting sqref="B46">
    <cfRule type="cellIs" dxfId="65" priority="24" operator="between">
      <formula>1</formula>
      <formula>1</formula>
    </cfRule>
  </conditionalFormatting>
  <conditionalFormatting sqref="B48">
    <cfRule type="cellIs" dxfId="64" priority="23" operator="between">
      <formula>1</formula>
      <formula>1</formula>
    </cfRule>
  </conditionalFormatting>
  <conditionalFormatting sqref="B50">
    <cfRule type="cellIs" dxfId="63" priority="20" operator="between">
      <formula>1</formula>
      <formula>1</formula>
    </cfRule>
  </conditionalFormatting>
  <conditionalFormatting sqref="B52">
    <cfRule type="cellIs" dxfId="62" priority="22" operator="between">
      <formula>1</formula>
      <formula>1</formula>
    </cfRule>
  </conditionalFormatting>
  <conditionalFormatting sqref="B54">
    <cfRule type="cellIs" dxfId="61" priority="21" operator="between">
      <formula>1</formula>
      <formula>1</formula>
    </cfRule>
  </conditionalFormatting>
  <conditionalFormatting sqref="B56">
    <cfRule type="cellIs" dxfId="60" priority="18" operator="between">
      <formula>1</formula>
      <formula>1</formula>
    </cfRule>
  </conditionalFormatting>
  <conditionalFormatting sqref="B58">
    <cfRule type="cellIs" dxfId="59" priority="17" operator="between">
      <formula>1</formula>
      <formula>1</formula>
    </cfRule>
  </conditionalFormatting>
  <conditionalFormatting sqref="B60">
    <cfRule type="cellIs" dxfId="58" priority="14" operator="between">
      <formula>1</formula>
      <formula>1</formula>
    </cfRule>
  </conditionalFormatting>
  <conditionalFormatting sqref="B62">
    <cfRule type="cellIs" dxfId="57" priority="16" operator="between">
      <formula>1</formula>
      <formula>1</formula>
    </cfRule>
  </conditionalFormatting>
  <conditionalFormatting sqref="B64">
    <cfRule type="cellIs" dxfId="56" priority="15" operator="between">
      <formula>1</formula>
      <formula>1</formula>
    </cfRule>
  </conditionalFormatting>
  <conditionalFormatting sqref="B66">
    <cfRule type="cellIs" dxfId="55" priority="12" operator="between">
      <formula>1</formula>
      <formula>1</formula>
    </cfRule>
  </conditionalFormatting>
  <conditionalFormatting sqref="B68">
    <cfRule type="cellIs" dxfId="54" priority="11" operator="between">
      <formula>1</formula>
      <formula>1</formula>
    </cfRule>
  </conditionalFormatting>
  <conditionalFormatting sqref="B70">
    <cfRule type="cellIs" dxfId="53" priority="8" operator="between">
      <formula>1</formula>
      <formula>1</formula>
    </cfRule>
  </conditionalFormatting>
  <conditionalFormatting sqref="B72">
    <cfRule type="cellIs" dxfId="52" priority="10" operator="between">
      <formula>1</formula>
      <formula>1</formula>
    </cfRule>
  </conditionalFormatting>
  <conditionalFormatting sqref="B74">
    <cfRule type="cellIs" dxfId="51" priority="9" operator="between">
      <formula>1</formula>
      <formula>1</formula>
    </cfRule>
  </conditionalFormatting>
  <conditionalFormatting sqref="N46">
    <cfRule type="cellIs" dxfId="50" priority="1" operator="between">
      <formula>1</formula>
      <formula>1</formula>
    </cfRule>
  </conditionalFormatting>
  <conditionalFormatting sqref="N9:Y44">
    <cfRule type="cellIs" dxfId="49" priority="25" operator="between">
      <formula>1</formula>
      <formula>1</formula>
    </cfRule>
  </conditionalFormatting>
  <conditionalFormatting sqref="P45:P46">
    <cfRule type="cellIs" dxfId="48" priority="5" operator="between">
      <formula>1</formula>
      <formula>1</formula>
    </cfRule>
  </conditionalFormatting>
  <conditionalFormatting sqref="Q46 Q48 Q50 Q52 Q54 Q56 Q58 Q60 Q62 Q64 Q66 Q68 Q70 Q72 Q74">
    <cfRule type="cellIs" dxfId="47" priority="2" operator="between">
      <formula>1</formula>
      <formula>1</formula>
    </cfRule>
  </conditionalFormatting>
  <conditionalFormatting sqref="R45:Y46">
    <cfRule type="cellIs" dxfId="46" priority="4" operator="between">
      <formula>1</formula>
      <formula>1</formula>
    </cfRule>
  </conditionalFormatting>
  <conditionalFormatting sqref="S56:Y56">
    <cfRule type="cellIs" dxfId="45" priority="19" operator="between">
      <formula>1</formula>
      <formula>1</formula>
    </cfRule>
  </conditionalFormatting>
  <conditionalFormatting sqref="S66:Y66">
    <cfRule type="cellIs" dxfId="44" priority="13" operator="between">
      <formula>1</formula>
      <formula>1</formula>
    </cfRule>
  </conditionalFormatting>
  <dataValidations count="4">
    <dataValidation type="list" allowBlank="1" showInputMessage="1" showErrorMessage="1" sqref="H46:H75" xr:uid="{D7FA972B-FC76-40EF-B61E-3A07CC5A7CB7}">
      <formula1>ﾁｪｯｸﾎﾞｯｸｽ</formula1>
    </dataValidation>
    <dataValidation type="list" allowBlank="1" showInputMessage="1" showErrorMessage="1" sqref="A50 A52 A54 A46:A48 A60 A62 A64 A56:A58 A70 A72 A74 A66:A68" xr:uid="{6BD4403D-17A8-4B25-BDE0-161F28151965}">
      <formula1>指摘番号</formula1>
    </dataValidation>
    <dataValidation type="list" allowBlank="1" showInputMessage="1" showErrorMessage="1" sqref="E41:E43 E13:E39" xr:uid="{F7E752B2-51EE-48FB-A886-B622EAC15624}">
      <formula1>判定１</formula1>
    </dataValidation>
    <dataValidation type="list" allowBlank="1" showInputMessage="1" showErrorMessage="1" sqref="F13:G39 F41:G43" xr:uid="{FF6C0419-B84F-442D-8361-23A1B4DED68B}">
      <formula1>判定２</formula1>
    </dataValidation>
  </dataValidations>
  <printOptions horizontalCentered="1"/>
  <pageMargins left="0.59055118110236227" right="0.59055118110236227" top="0.59055118110236227" bottom="0.39370078740157483" header="0.51181102362204722" footer="0.51181102362204722"/>
  <pageSetup paperSize="9" scale="80" orientation="portrait" r:id="rId1"/>
  <headerFooter alignWithMargins="0">
    <oddFooter xml:space="preserve">&amp;C
</oddFooter>
  </headerFooter>
  <rowBreaks count="1" manualBreakCount="1">
    <brk id="75" max="10"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B9969-27AD-4059-837F-C9139F636F3D}">
  <sheetPr>
    <tabColor rgb="FFFFFF00"/>
  </sheetPr>
  <dimension ref="A1:W86"/>
  <sheetViews>
    <sheetView view="pageBreakPreview" topLeftCell="A23" zoomScale="85" zoomScaleNormal="110" zoomScaleSheetLayoutView="85" workbookViewId="0">
      <selection activeCell="B37" sqref="B37:D37"/>
    </sheetView>
  </sheetViews>
  <sheetFormatPr defaultColWidth="9" defaultRowHeight="9.5" outlineLevelCol="1"/>
  <cols>
    <col min="1" max="1" width="8.08984375" style="151" customWidth="1"/>
    <col min="2" max="2" width="10" style="151" customWidth="1"/>
    <col min="3" max="3" width="15.6328125" style="151" customWidth="1"/>
    <col min="4" max="4" width="34.90625" style="151" customWidth="1"/>
    <col min="5" max="6" width="6" style="151" customWidth="1"/>
    <col min="7" max="8" width="6.6328125" style="151" customWidth="1"/>
    <col min="9" max="9" width="3.90625" style="151" customWidth="1"/>
    <col min="10" max="11" width="2" style="151" customWidth="1"/>
    <col min="12" max="12" width="8" style="151" customWidth="1"/>
    <col min="13" max="13" width="25.08984375" style="151" hidden="1" customWidth="1" outlineLevel="1"/>
    <col min="14" max="14" width="30.90625" style="151" hidden="1" customWidth="1" outlineLevel="1"/>
    <col min="15" max="16" width="25.08984375" style="151" hidden="1" customWidth="1" outlineLevel="1"/>
    <col min="17" max="22" width="9" style="151" hidden="1" customWidth="1" outlineLevel="1"/>
    <col min="23" max="23" width="9" style="151" collapsed="1"/>
    <col min="24" max="16384" width="9" style="151"/>
  </cols>
  <sheetData>
    <row r="1" spans="1:13">
      <c r="A1" s="158" t="s">
        <v>308</v>
      </c>
    </row>
    <row r="2" spans="1:13" ht="13">
      <c r="A2" s="496" t="s">
        <v>122</v>
      </c>
      <c r="B2" s="497"/>
      <c r="C2" s="497"/>
      <c r="D2" s="497"/>
      <c r="E2" s="497"/>
      <c r="F2" s="497"/>
      <c r="G2" s="497"/>
      <c r="H2" s="497"/>
      <c r="I2" s="497"/>
      <c r="J2" s="497"/>
      <c r="K2" s="497"/>
    </row>
    <row r="3" spans="1:13" ht="13.5" customHeight="1">
      <c r="A3" s="483" t="s">
        <v>309</v>
      </c>
      <c r="B3" s="483"/>
      <c r="C3" s="483"/>
      <c r="D3" s="483"/>
      <c r="E3" s="483"/>
      <c r="F3" s="483"/>
      <c r="G3" s="483"/>
      <c r="H3" s="483"/>
      <c r="I3" s="483"/>
      <c r="J3" s="483"/>
      <c r="K3" s="483"/>
    </row>
    <row r="4" spans="1:13" ht="12.5" thickBot="1">
      <c r="A4" s="159"/>
    </row>
    <row r="5" spans="1:13" ht="11.25" customHeight="1">
      <c r="A5" s="498" t="s">
        <v>124</v>
      </c>
      <c r="B5" s="499"/>
      <c r="C5" s="160"/>
      <c r="D5" s="489" t="s">
        <v>125</v>
      </c>
      <c r="E5" s="504"/>
      <c r="F5" s="505"/>
      <c r="G5" s="489" t="s">
        <v>126</v>
      </c>
      <c r="H5" s="490"/>
      <c r="I5" s="490"/>
      <c r="J5" s="490"/>
      <c r="K5" s="506"/>
    </row>
    <row r="6" spans="1:13" ht="11.25" customHeight="1">
      <c r="A6" s="500"/>
      <c r="B6" s="501"/>
      <c r="C6" s="161" t="s">
        <v>111</v>
      </c>
      <c r="D6" s="507"/>
      <c r="E6" s="508"/>
      <c r="F6" s="509"/>
      <c r="G6" s="507"/>
      <c r="H6" s="510"/>
      <c r="I6" s="510"/>
      <c r="J6" s="510"/>
      <c r="K6" s="511"/>
    </row>
    <row r="7" spans="1:13" ht="11.25" customHeight="1">
      <c r="A7" s="500"/>
      <c r="B7" s="501"/>
      <c r="C7" s="512" t="s">
        <v>127</v>
      </c>
      <c r="D7" s="507"/>
      <c r="E7" s="508"/>
      <c r="F7" s="509"/>
      <c r="G7" s="507"/>
      <c r="H7" s="510"/>
      <c r="I7" s="510"/>
      <c r="J7" s="510"/>
      <c r="K7" s="511"/>
    </row>
    <row r="8" spans="1:13" ht="11.25" customHeight="1" thickBot="1">
      <c r="A8" s="502"/>
      <c r="B8" s="503"/>
      <c r="C8" s="513"/>
      <c r="D8" s="472"/>
      <c r="E8" s="473"/>
      <c r="F8" s="474"/>
      <c r="G8" s="472"/>
      <c r="H8" s="475"/>
      <c r="I8" s="475"/>
      <c r="J8" s="475"/>
      <c r="K8" s="476"/>
    </row>
    <row r="9" spans="1:13" ht="10" thickBot="1">
      <c r="A9" s="162"/>
      <c r="B9" s="162"/>
      <c r="C9" s="162"/>
      <c r="D9" s="162"/>
      <c r="E9" s="162"/>
      <c r="F9" s="162"/>
      <c r="G9" s="162"/>
      <c r="H9" s="162"/>
      <c r="I9" s="162"/>
      <c r="J9" s="162"/>
      <c r="K9" s="162"/>
    </row>
    <row r="10" spans="1:13" ht="12" customHeight="1">
      <c r="A10" s="477" t="s">
        <v>128</v>
      </c>
      <c r="B10" s="480" t="s">
        <v>129</v>
      </c>
      <c r="C10" s="481"/>
      <c r="D10" s="486" t="s">
        <v>130</v>
      </c>
      <c r="E10" s="489" t="s">
        <v>131</v>
      </c>
      <c r="F10" s="490"/>
      <c r="G10" s="491"/>
      <c r="H10" s="480" t="s">
        <v>132</v>
      </c>
      <c r="I10" s="481"/>
      <c r="J10" s="481"/>
      <c r="K10" s="493"/>
      <c r="L10" s="163"/>
      <c r="M10" s="163"/>
    </row>
    <row r="11" spans="1:13" ht="11.25" customHeight="1">
      <c r="A11" s="478"/>
      <c r="B11" s="482"/>
      <c r="C11" s="483"/>
      <c r="D11" s="487"/>
      <c r="E11" s="487" t="s">
        <v>133</v>
      </c>
      <c r="F11" s="164" t="s">
        <v>134</v>
      </c>
      <c r="G11" s="165"/>
      <c r="H11" s="482"/>
      <c r="I11" s="483"/>
      <c r="J11" s="483"/>
      <c r="K11" s="494"/>
      <c r="L11" s="163"/>
      <c r="M11" s="163"/>
    </row>
    <row r="12" spans="1:13" ht="21" customHeight="1" thickBot="1">
      <c r="A12" s="479"/>
      <c r="B12" s="484"/>
      <c r="C12" s="485"/>
      <c r="D12" s="488"/>
      <c r="E12" s="492"/>
      <c r="F12" s="166"/>
      <c r="G12" s="167" t="s">
        <v>135</v>
      </c>
      <c r="H12" s="484"/>
      <c r="I12" s="485"/>
      <c r="J12" s="485"/>
      <c r="K12" s="495"/>
      <c r="L12" s="163"/>
      <c r="M12" s="163"/>
    </row>
    <row r="13" spans="1:13" ht="19">
      <c r="A13" s="168" t="s">
        <v>136</v>
      </c>
      <c r="B13" s="528" t="s">
        <v>310</v>
      </c>
      <c r="C13" s="169" t="s">
        <v>292</v>
      </c>
      <c r="D13" s="169" t="s">
        <v>414</v>
      </c>
      <c r="E13" s="181"/>
      <c r="F13" s="181"/>
      <c r="G13" s="181"/>
      <c r="H13" s="529"/>
      <c r="I13" s="530"/>
      <c r="J13" s="530"/>
      <c r="K13" s="531"/>
    </row>
    <row r="14" spans="1:13" ht="9.65" customHeight="1">
      <c r="A14" s="168" t="s">
        <v>10</v>
      </c>
      <c r="B14" s="523"/>
      <c r="C14" s="170" t="s">
        <v>293</v>
      </c>
      <c r="D14" s="170" t="s">
        <v>311</v>
      </c>
      <c r="E14" s="183"/>
      <c r="F14" s="183"/>
      <c r="G14" s="183"/>
      <c r="H14" s="525"/>
      <c r="I14" s="526"/>
      <c r="J14" s="526"/>
      <c r="K14" s="527"/>
    </row>
    <row r="15" spans="1:13" ht="10.5" customHeight="1">
      <c r="A15" s="168" t="s">
        <v>11</v>
      </c>
      <c r="B15" s="523"/>
      <c r="C15" s="514" t="s">
        <v>312</v>
      </c>
      <c r="D15" s="170" t="s">
        <v>313</v>
      </c>
      <c r="E15" s="183"/>
      <c r="F15" s="183"/>
      <c r="G15" s="183"/>
      <c r="H15" s="525"/>
      <c r="I15" s="526"/>
      <c r="J15" s="526"/>
      <c r="K15" s="527"/>
    </row>
    <row r="16" spans="1:13" ht="12" customHeight="1">
      <c r="A16" s="168" t="s">
        <v>12</v>
      </c>
      <c r="B16" s="523"/>
      <c r="C16" s="514"/>
      <c r="D16" s="170" t="s">
        <v>296</v>
      </c>
      <c r="E16" s="183"/>
      <c r="F16" s="183"/>
      <c r="G16" s="183"/>
      <c r="H16" s="525"/>
      <c r="I16" s="526"/>
      <c r="J16" s="526"/>
      <c r="K16" s="527"/>
    </row>
    <row r="17" spans="1:11" ht="12" customHeight="1">
      <c r="A17" s="168" t="s">
        <v>13</v>
      </c>
      <c r="B17" s="523"/>
      <c r="C17" s="170" t="s">
        <v>37</v>
      </c>
      <c r="D17" s="171" t="s">
        <v>148</v>
      </c>
      <c r="E17" s="183"/>
      <c r="F17" s="183"/>
      <c r="G17" s="183"/>
      <c r="H17" s="525"/>
      <c r="I17" s="526"/>
      <c r="J17" s="526"/>
      <c r="K17" s="527"/>
    </row>
    <row r="18" spans="1:11" ht="19">
      <c r="A18" s="168" t="s">
        <v>14</v>
      </c>
      <c r="B18" s="523"/>
      <c r="C18" s="170" t="s">
        <v>297</v>
      </c>
      <c r="D18" s="171" t="s">
        <v>148</v>
      </c>
      <c r="E18" s="183"/>
      <c r="F18" s="183"/>
      <c r="G18" s="183"/>
      <c r="H18" s="525"/>
      <c r="I18" s="526"/>
      <c r="J18" s="526"/>
      <c r="K18" s="527"/>
    </row>
    <row r="19" spans="1:11" ht="10.5" customHeight="1">
      <c r="A19" s="168" t="s">
        <v>15</v>
      </c>
      <c r="B19" s="523"/>
      <c r="C19" s="514" t="s">
        <v>427</v>
      </c>
      <c r="D19" s="171" t="s">
        <v>298</v>
      </c>
      <c r="E19" s="183"/>
      <c r="F19" s="183"/>
      <c r="G19" s="183"/>
      <c r="H19" s="525"/>
      <c r="I19" s="526"/>
      <c r="J19" s="526"/>
      <c r="K19" s="527"/>
    </row>
    <row r="20" spans="1:11" ht="12" customHeight="1">
      <c r="A20" s="168" t="s">
        <v>16</v>
      </c>
      <c r="B20" s="523"/>
      <c r="C20" s="514"/>
      <c r="D20" s="171" t="s">
        <v>299</v>
      </c>
      <c r="E20" s="183"/>
      <c r="F20" s="183"/>
      <c r="G20" s="183"/>
      <c r="H20" s="525"/>
      <c r="I20" s="526"/>
      <c r="J20" s="526"/>
      <c r="K20" s="527"/>
    </row>
    <row r="21" spans="1:11" ht="10.5" customHeight="1">
      <c r="A21" s="168" t="s">
        <v>17</v>
      </c>
      <c r="B21" s="523"/>
      <c r="C21" s="514"/>
      <c r="D21" s="171" t="s">
        <v>300</v>
      </c>
      <c r="E21" s="183"/>
      <c r="F21" s="183"/>
      <c r="G21" s="183"/>
      <c r="H21" s="525"/>
      <c r="I21" s="526"/>
      <c r="J21" s="526"/>
      <c r="K21" s="527"/>
    </row>
    <row r="22" spans="1:11" ht="12" customHeight="1">
      <c r="A22" s="168" t="s">
        <v>18</v>
      </c>
      <c r="B22" s="523"/>
      <c r="C22" s="514"/>
      <c r="D22" s="170" t="s">
        <v>424</v>
      </c>
      <c r="E22" s="183"/>
      <c r="F22" s="183"/>
      <c r="G22" s="183"/>
      <c r="H22" s="525"/>
      <c r="I22" s="526"/>
      <c r="J22" s="526"/>
      <c r="K22" s="527"/>
    </row>
    <row r="23" spans="1:11" ht="10.5" customHeight="1">
      <c r="A23" s="168" t="s">
        <v>19</v>
      </c>
      <c r="B23" s="523"/>
      <c r="C23" s="514"/>
      <c r="D23" s="170" t="s">
        <v>139</v>
      </c>
      <c r="E23" s="183"/>
      <c r="F23" s="183"/>
      <c r="G23" s="183"/>
      <c r="H23" s="525"/>
      <c r="I23" s="526"/>
      <c r="J23" s="526"/>
      <c r="K23" s="527"/>
    </row>
    <row r="24" spans="1:11" ht="12" customHeight="1">
      <c r="A24" s="168" t="s">
        <v>20</v>
      </c>
      <c r="B24" s="514" t="s">
        <v>301</v>
      </c>
      <c r="C24" s="514" t="s">
        <v>302</v>
      </c>
      <c r="D24" s="170" t="s">
        <v>303</v>
      </c>
      <c r="E24" s="183"/>
      <c r="F24" s="183"/>
      <c r="G24" s="183"/>
      <c r="H24" s="525"/>
      <c r="I24" s="526"/>
      <c r="J24" s="526"/>
      <c r="K24" s="527"/>
    </row>
    <row r="25" spans="1:11" ht="10.5" customHeight="1">
      <c r="A25" s="168" t="s">
        <v>21</v>
      </c>
      <c r="B25" s="514"/>
      <c r="C25" s="514"/>
      <c r="D25" s="170" t="s">
        <v>142</v>
      </c>
      <c r="E25" s="183"/>
      <c r="F25" s="183"/>
      <c r="G25" s="183"/>
      <c r="H25" s="525"/>
      <c r="I25" s="526"/>
      <c r="J25" s="526"/>
      <c r="K25" s="527"/>
    </row>
    <row r="26" spans="1:11" ht="12" customHeight="1">
      <c r="A26" s="168" t="s">
        <v>22</v>
      </c>
      <c r="B26" s="514"/>
      <c r="C26" s="514" t="s">
        <v>304</v>
      </c>
      <c r="D26" s="170" t="s">
        <v>146</v>
      </c>
      <c r="E26" s="183"/>
      <c r="F26" s="183"/>
      <c r="G26" s="183"/>
      <c r="H26" s="525"/>
      <c r="I26" s="526"/>
      <c r="J26" s="526"/>
      <c r="K26" s="527"/>
    </row>
    <row r="27" spans="1:11" ht="12" customHeight="1">
      <c r="A27" s="168" t="s">
        <v>23</v>
      </c>
      <c r="B27" s="514"/>
      <c r="C27" s="514"/>
      <c r="D27" s="170" t="s">
        <v>405</v>
      </c>
      <c r="E27" s="183"/>
      <c r="F27" s="183"/>
      <c r="G27" s="183"/>
      <c r="H27" s="525"/>
      <c r="I27" s="526"/>
      <c r="J27" s="526"/>
      <c r="K27" s="527"/>
    </row>
    <row r="28" spans="1:11" ht="12" customHeight="1">
      <c r="A28" s="168" t="s">
        <v>24</v>
      </c>
      <c r="B28" s="514"/>
      <c r="C28" s="514"/>
      <c r="D28" s="170" t="s">
        <v>406</v>
      </c>
      <c r="E28" s="183"/>
      <c r="F28" s="183"/>
      <c r="G28" s="183"/>
      <c r="H28" s="525"/>
      <c r="I28" s="526"/>
      <c r="J28" s="526"/>
      <c r="K28" s="527"/>
    </row>
    <row r="29" spans="1:11" ht="12" customHeight="1">
      <c r="A29" s="168" t="s">
        <v>25</v>
      </c>
      <c r="B29" s="514"/>
      <c r="C29" s="514"/>
      <c r="D29" s="170" t="s">
        <v>407</v>
      </c>
      <c r="E29" s="183"/>
      <c r="F29" s="183"/>
      <c r="G29" s="183"/>
      <c r="H29" s="525"/>
      <c r="I29" s="526"/>
      <c r="J29" s="526"/>
      <c r="K29" s="527"/>
    </row>
    <row r="30" spans="1:11" ht="12" customHeight="1">
      <c r="A30" s="168" t="s">
        <v>27</v>
      </c>
      <c r="B30" s="514"/>
      <c r="C30" s="514" t="s">
        <v>147</v>
      </c>
      <c r="D30" s="170" t="s">
        <v>148</v>
      </c>
      <c r="E30" s="183"/>
      <c r="F30" s="183"/>
      <c r="G30" s="183"/>
      <c r="H30" s="525"/>
      <c r="I30" s="526"/>
      <c r="J30" s="526"/>
      <c r="K30" s="527"/>
    </row>
    <row r="31" spans="1:11" ht="12" customHeight="1">
      <c r="A31" s="168" t="s">
        <v>28</v>
      </c>
      <c r="B31" s="514"/>
      <c r="C31" s="514"/>
      <c r="D31" s="170" t="s">
        <v>149</v>
      </c>
      <c r="E31" s="183"/>
      <c r="F31" s="183"/>
      <c r="G31" s="183"/>
      <c r="H31" s="525"/>
      <c r="I31" s="526"/>
      <c r="J31" s="526"/>
      <c r="K31" s="527"/>
    </row>
    <row r="32" spans="1:11" ht="11.25" customHeight="1">
      <c r="A32" s="168" t="s">
        <v>29</v>
      </c>
      <c r="B32" s="514"/>
      <c r="C32" s="170" t="s">
        <v>305</v>
      </c>
      <c r="D32" s="170" t="s">
        <v>144</v>
      </c>
      <c r="E32" s="183"/>
      <c r="F32" s="183"/>
      <c r="G32" s="183"/>
      <c r="H32" s="525"/>
      <c r="I32" s="526"/>
      <c r="J32" s="526"/>
      <c r="K32" s="527"/>
    </row>
    <row r="33" spans="1:19" ht="11.25" customHeight="1">
      <c r="A33" s="168" t="s">
        <v>30</v>
      </c>
      <c r="B33" s="514"/>
      <c r="C33" s="170" t="s">
        <v>306</v>
      </c>
      <c r="D33" s="170" t="s">
        <v>144</v>
      </c>
      <c r="E33" s="183"/>
      <c r="F33" s="183"/>
      <c r="G33" s="183"/>
      <c r="H33" s="525"/>
      <c r="I33" s="526"/>
      <c r="J33" s="526"/>
      <c r="K33" s="527"/>
    </row>
    <row r="34" spans="1:19" ht="11.25" customHeight="1">
      <c r="A34" s="168" t="s">
        <v>31</v>
      </c>
      <c r="B34" s="561" t="s">
        <v>152</v>
      </c>
      <c r="C34" s="562"/>
      <c r="D34" s="170" t="s">
        <v>314</v>
      </c>
      <c r="E34" s="183"/>
      <c r="F34" s="183"/>
      <c r="G34" s="183"/>
      <c r="H34" s="525"/>
      <c r="I34" s="526"/>
      <c r="J34" s="526"/>
      <c r="K34" s="527"/>
    </row>
    <row r="35" spans="1:19" ht="11.25" customHeight="1" thickBot="1">
      <c r="A35" s="168" t="s">
        <v>32</v>
      </c>
      <c r="B35" s="563"/>
      <c r="C35" s="564"/>
      <c r="D35" s="170" t="s">
        <v>412</v>
      </c>
      <c r="E35" s="183"/>
      <c r="F35" s="183"/>
      <c r="G35" s="183"/>
      <c r="H35" s="519"/>
      <c r="I35" s="520"/>
      <c r="J35" s="520"/>
      <c r="K35" s="521"/>
    </row>
    <row r="36" spans="1:19" ht="11.25" customHeight="1">
      <c r="A36" s="540" t="s">
        <v>153</v>
      </c>
      <c r="B36" s="541"/>
      <c r="C36" s="541"/>
      <c r="D36" s="541"/>
      <c r="E36" s="541"/>
      <c r="F36" s="541"/>
      <c r="G36" s="541"/>
      <c r="H36" s="565"/>
      <c r="I36" s="565"/>
      <c r="J36" s="565"/>
      <c r="K36" s="566"/>
    </row>
    <row r="37" spans="1:19" ht="12" customHeight="1">
      <c r="A37" s="187"/>
      <c r="B37" s="543"/>
      <c r="C37" s="544"/>
      <c r="D37" s="545"/>
      <c r="E37" s="181"/>
      <c r="F37" s="181"/>
      <c r="G37" s="181"/>
      <c r="H37" s="185"/>
      <c r="I37" s="549"/>
      <c r="J37" s="550"/>
      <c r="K37" s="551"/>
    </row>
    <row r="38" spans="1:19" ht="12" customHeight="1">
      <c r="A38" s="187"/>
      <c r="B38" s="543"/>
      <c r="C38" s="544"/>
      <c r="D38" s="545"/>
      <c r="E38" s="182"/>
      <c r="F38" s="182"/>
      <c r="G38" s="182"/>
      <c r="H38" s="184"/>
      <c r="I38" s="552"/>
      <c r="J38" s="553"/>
      <c r="K38" s="554"/>
    </row>
    <row r="39" spans="1:19" ht="12" customHeight="1" thickBot="1">
      <c r="A39" s="188"/>
      <c r="B39" s="555"/>
      <c r="C39" s="556"/>
      <c r="D39" s="557"/>
      <c r="E39" s="182"/>
      <c r="F39" s="182"/>
      <c r="G39" s="182"/>
      <c r="H39" s="186"/>
      <c r="I39" s="558"/>
      <c r="J39" s="559"/>
      <c r="K39" s="560"/>
    </row>
    <row r="40" spans="1:19" ht="12" customHeight="1">
      <c r="A40" s="532" t="s">
        <v>154</v>
      </c>
      <c r="B40" s="533"/>
      <c r="C40" s="533"/>
      <c r="D40" s="533"/>
      <c r="E40" s="175"/>
      <c r="F40" s="175"/>
      <c r="G40" s="175"/>
      <c r="H40" s="175"/>
      <c r="I40" s="175"/>
      <c r="J40" s="175"/>
      <c r="K40" s="176"/>
    </row>
    <row r="41" spans="1:19" ht="21" customHeight="1">
      <c r="A41" s="177" t="s">
        <v>128</v>
      </c>
      <c r="B41" s="534" t="s">
        <v>155</v>
      </c>
      <c r="C41" s="535"/>
      <c r="D41" s="178" t="s">
        <v>156</v>
      </c>
      <c r="E41" s="536" t="s">
        <v>157</v>
      </c>
      <c r="F41" s="536"/>
      <c r="G41" s="537"/>
      <c r="H41" s="150" t="s">
        <v>26</v>
      </c>
      <c r="I41" s="534" t="s">
        <v>158</v>
      </c>
      <c r="J41" s="538"/>
      <c r="K41" s="539"/>
      <c r="M41" s="128"/>
      <c r="N41" s="128" t="s">
        <v>358</v>
      </c>
      <c r="O41" s="128"/>
      <c r="P41" s="128" t="s">
        <v>359</v>
      </c>
      <c r="Q41" s="128"/>
      <c r="R41" s="128" t="s">
        <v>360</v>
      </c>
    </row>
    <row r="42" spans="1:19" ht="10.5" customHeight="1">
      <c r="A42" s="379"/>
      <c r="B42" s="381" t="str">
        <f>IFERROR(VLOOKUP(A42,指摘選択,8,FALSE),"")</f>
        <v/>
      </c>
      <c r="C42" s="381"/>
      <c r="D42" s="383"/>
      <c r="E42" s="364"/>
      <c r="F42" s="365"/>
      <c r="G42" s="366"/>
      <c r="H42" s="371" t="s">
        <v>7</v>
      </c>
      <c r="I42" s="208" t="s">
        <v>52</v>
      </c>
      <c r="J42" s="207"/>
      <c r="K42" s="209" t="s">
        <v>159</v>
      </c>
      <c r="M42" s="370" t="str">
        <f>IF(H42="□",A42&amp;"　"&amp;D42,"")</f>
        <v>　</v>
      </c>
      <c r="N42" s="332" t="str">
        <f>_xlfn.TEXTJOIN(CHAR(10), TRUE, M42, M44, M46, M48, M50, M52, M54, M56, M58, M60, M62,M64, M66, M68, M70)</f>
        <v>　
　</v>
      </c>
      <c r="O42" s="370" t="str">
        <f>IF(H42="☑",A42&amp;"　"&amp;D42,"")</f>
        <v/>
      </c>
      <c r="P42" s="332" t="str">
        <f>_xlfn.TEXTJOIN(CHAR(10), TRUE, O42, O44, O46, O48, O50, O52, O54, O56, O58, O60, O62,O64, O66, O68, O70)</f>
        <v/>
      </c>
      <c r="Q42" s="375" t="str">
        <f>IF(J42="","",I42&amp;J42&amp;K42&amp;I43&amp;K43)</f>
        <v/>
      </c>
      <c r="R42" s="376" t="str">
        <f>_xlfn.TEXTJOIN(CHAR(10), TRUE,"耐火クロススクリーン", Q42, Q44, Q46,Q48,Q50,Q52,Q54,Q56,Q58,Q60,Q62,Q64,Q66,Q68,Q70)</f>
        <v>耐火クロススクリーン</v>
      </c>
      <c r="S42" s="138"/>
    </row>
    <row r="43" spans="1:19" ht="10.5" customHeight="1">
      <c r="A43" s="380"/>
      <c r="B43" s="382"/>
      <c r="C43" s="382"/>
      <c r="D43" s="384"/>
      <c r="E43" s="367"/>
      <c r="F43" s="368"/>
      <c r="G43" s="369"/>
      <c r="H43" s="372"/>
      <c r="I43" s="373"/>
      <c r="J43" s="374"/>
      <c r="K43" s="209" t="s">
        <v>480</v>
      </c>
      <c r="M43" s="370"/>
      <c r="N43" s="332"/>
      <c r="O43" s="370"/>
      <c r="P43" s="332"/>
      <c r="Q43" s="375"/>
      <c r="R43" s="376"/>
    </row>
    <row r="44" spans="1:19" ht="10.5" customHeight="1">
      <c r="A44" s="379"/>
      <c r="B44" s="381" t="str">
        <f>IFERROR(VLOOKUP(A44,指摘選択,8,FALSE),"")</f>
        <v/>
      </c>
      <c r="C44" s="381"/>
      <c r="D44" s="383"/>
      <c r="E44" s="387"/>
      <c r="F44" s="388"/>
      <c r="G44" s="389"/>
      <c r="H44" s="371" t="s">
        <v>7</v>
      </c>
      <c r="I44" s="208" t="s">
        <v>52</v>
      </c>
      <c r="J44" s="207"/>
      <c r="K44" s="209" t="s">
        <v>159</v>
      </c>
      <c r="M44" s="370" t="str">
        <f>IF(H44="□",A44&amp;"　"&amp;D44,"")</f>
        <v>　</v>
      </c>
      <c r="N44" s="332"/>
      <c r="O44" s="370" t="str">
        <f>IF(H44="☑",A44&amp;"　"&amp;D44,"")</f>
        <v/>
      </c>
      <c r="P44" s="332"/>
      <c r="Q44" s="375" t="str">
        <f t="shared" ref="Q44" si="0">IF(J44="","",I44&amp;J44&amp;K44&amp;I45&amp;K45)</f>
        <v/>
      </c>
      <c r="R44" s="376"/>
    </row>
    <row r="45" spans="1:19" ht="10.5" customHeight="1">
      <c r="A45" s="380"/>
      <c r="B45" s="382"/>
      <c r="C45" s="382"/>
      <c r="D45" s="384"/>
      <c r="E45" s="367"/>
      <c r="F45" s="368"/>
      <c r="G45" s="369"/>
      <c r="H45" s="372"/>
      <c r="I45" s="373"/>
      <c r="J45" s="374"/>
      <c r="K45" s="209" t="s">
        <v>480</v>
      </c>
      <c r="M45" s="370"/>
      <c r="N45" s="332"/>
      <c r="O45" s="370"/>
      <c r="P45" s="332"/>
      <c r="Q45" s="375"/>
      <c r="R45" s="376"/>
    </row>
    <row r="46" spans="1:19" ht="10.5" customHeight="1">
      <c r="A46" s="379"/>
      <c r="B46" s="381" t="str">
        <f>IFERROR(VLOOKUP(A46,指摘選択,8,FALSE),"")</f>
        <v/>
      </c>
      <c r="C46" s="381"/>
      <c r="D46" s="383"/>
      <c r="E46" s="364"/>
      <c r="F46" s="365"/>
      <c r="G46" s="366"/>
      <c r="H46" s="371" t="s">
        <v>7</v>
      </c>
      <c r="I46" s="208" t="s">
        <v>52</v>
      </c>
      <c r="J46" s="207"/>
      <c r="K46" s="209" t="s">
        <v>159</v>
      </c>
      <c r="M46" s="370" t="str">
        <f>IF(H46="□",A46&amp;"　"&amp;D46,"")</f>
        <v>　</v>
      </c>
      <c r="N46" s="332"/>
      <c r="O46" s="370" t="str">
        <f>IF(H46="☑",A46&amp;"　"&amp;D46,"")</f>
        <v/>
      </c>
      <c r="P46" s="332"/>
      <c r="Q46" s="375" t="str">
        <f t="shared" ref="Q46" si="1">IF(J46="","",I46&amp;J46&amp;K46&amp;I47&amp;K47)</f>
        <v/>
      </c>
      <c r="R46" s="376"/>
    </row>
    <row r="47" spans="1:19" ht="10.5" customHeight="1">
      <c r="A47" s="380"/>
      <c r="B47" s="382"/>
      <c r="C47" s="382"/>
      <c r="D47" s="384"/>
      <c r="E47" s="367"/>
      <c r="F47" s="368"/>
      <c r="G47" s="369"/>
      <c r="H47" s="372"/>
      <c r="I47" s="373"/>
      <c r="J47" s="374"/>
      <c r="K47" s="209" t="s">
        <v>480</v>
      </c>
      <c r="M47" s="370"/>
      <c r="N47" s="332"/>
      <c r="O47" s="370"/>
      <c r="P47" s="332"/>
      <c r="Q47" s="375"/>
      <c r="R47" s="376"/>
    </row>
    <row r="48" spans="1:19" ht="10.5" customHeight="1">
      <c r="A48" s="379"/>
      <c r="B48" s="381" t="str">
        <f>IFERROR(VLOOKUP(A48,指摘選択,8,FALSE),"")</f>
        <v/>
      </c>
      <c r="C48" s="381"/>
      <c r="D48" s="383"/>
      <c r="E48" s="364"/>
      <c r="F48" s="365"/>
      <c r="G48" s="366"/>
      <c r="H48" s="371" t="s">
        <v>7</v>
      </c>
      <c r="I48" s="208" t="s">
        <v>52</v>
      </c>
      <c r="J48" s="207"/>
      <c r="K48" s="209" t="s">
        <v>159</v>
      </c>
      <c r="M48" s="370" t="str">
        <f>IF(H48="□",A48&amp;"　"&amp;D48,"")</f>
        <v>　</v>
      </c>
      <c r="N48" s="332"/>
      <c r="O48" s="370" t="str">
        <f>IF(H48="☑",A48&amp;"　"&amp;D48,"")</f>
        <v/>
      </c>
      <c r="P48" s="332"/>
      <c r="Q48" s="375" t="str">
        <f t="shared" ref="Q48" si="2">IF(J48="","",I48&amp;J48&amp;K48&amp;I49&amp;K49)</f>
        <v/>
      </c>
      <c r="R48" s="376"/>
    </row>
    <row r="49" spans="1:18" ht="10.5" customHeight="1">
      <c r="A49" s="380"/>
      <c r="B49" s="382"/>
      <c r="C49" s="382"/>
      <c r="D49" s="384"/>
      <c r="E49" s="367"/>
      <c r="F49" s="368"/>
      <c r="G49" s="369"/>
      <c r="H49" s="372"/>
      <c r="I49" s="373"/>
      <c r="J49" s="374"/>
      <c r="K49" s="209" t="s">
        <v>480</v>
      </c>
      <c r="M49" s="370"/>
      <c r="N49" s="332"/>
      <c r="O49" s="370"/>
      <c r="P49" s="332"/>
      <c r="Q49" s="375"/>
      <c r="R49" s="376"/>
    </row>
    <row r="50" spans="1:18" ht="10.5" customHeight="1">
      <c r="A50" s="379"/>
      <c r="B50" s="381" t="str">
        <f>IFERROR(VLOOKUP(A50,指摘選択,8,FALSE),"")</f>
        <v/>
      </c>
      <c r="C50" s="381"/>
      <c r="D50" s="383"/>
      <c r="E50" s="364"/>
      <c r="F50" s="365"/>
      <c r="G50" s="366"/>
      <c r="H50" s="371" t="s">
        <v>7</v>
      </c>
      <c r="I50" s="208" t="s">
        <v>52</v>
      </c>
      <c r="J50" s="207"/>
      <c r="K50" s="209" t="s">
        <v>159</v>
      </c>
      <c r="M50" s="370" t="str">
        <f>IF(H50="□",A50&amp;"　"&amp;D50,"")</f>
        <v>　</v>
      </c>
      <c r="N50" s="332"/>
      <c r="O50" s="370" t="str">
        <f>IF(H50="☑",A50&amp;"　"&amp;D50,"")</f>
        <v/>
      </c>
      <c r="P50" s="332"/>
      <c r="Q50" s="375" t="str">
        <f t="shared" ref="Q50" si="3">IF(J50="","",I50&amp;J50&amp;K50&amp;I51&amp;K51)</f>
        <v/>
      </c>
      <c r="R50" s="376"/>
    </row>
    <row r="51" spans="1:18" ht="10.5" customHeight="1">
      <c r="A51" s="380"/>
      <c r="B51" s="382"/>
      <c r="C51" s="382"/>
      <c r="D51" s="384"/>
      <c r="E51" s="387"/>
      <c r="F51" s="388"/>
      <c r="G51" s="389"/>
      <c r="H51" s="372"/>
      <c r="I51" s="373"/>
      <c r="J51" s="374"/>
      <c r="K51" s="209" t="s">
        <v>480</v>
      </c>
      <c r="M51" s="370"/>
      <c r="N51" s="332"/>
      <c r="O51" s="370"/>
      <c r="P51" s="332"/>
      <c r="Q51" s="375"/>
      <c r="R51" s="376"/>
    </row>
    <row r="52" spans="1:18" ht="10.5" customHeight="1">
      <c r="A52" s="379"/>
      <c r="B52" s="381" t="str">
        <f>IFERROR(VLOOKUP(A52,指摘選択,8,FALSE),"")</f>
        <v/>
      </c>
      <c r="C52" s="381"/>
      <c r="D52" s="547"/>
      <c r="E52" s="364"/>
      <c r="F52" s="365"/>
      <c r="G52" s="366"/>
      <c r="H52" s="371" t="s">
        <v>7</v>
      </c>
      <c r="I52" s="208" t="s">
        <v>52</v>
      </c>
      <c r="J52" s="207"/>
      <c r="K52" s="209" t="s">
        <v>159</v>
      </c>
      <c r="M52" s="370" t="str">
        <f>IF(H52="□",A52&amp;"　"&amp;D52,"")</f>
        <v>　</v>
      </c>
      <c r="N52" s="332"/>
      <c r="O52" s="370" t="str">
        <f>IF(H52="☑",A52&amp;"　"&amp;D52,"")</f>
        <v/>
      </c>
      <c r="P52" s="332"/>
      <c r="Q52" s="375" t="str">
        <f t="shared" ref="Q52" si="4">IF(J52="","",I52&amp;J52&amp;K52&amp;I53&amp;K53)</f>
        <v/>
      </c>
      <c r="R52" s="376"/>
    </row>
    <row r="53" spans="1:18" ht="10.5" customHeight="1">
      <c r="A53" s="380"/>
      <c r="B53" s="382"/>
      <c r="C53" s="382"/>
      <c r="D53" s="548"/>
      <c r="E53" s="367"/>
      <c r="F53" s="368"/>
      <c r="G53" s="369"/>
      <c r="H53" s="372"/>
      <c r="I53" s="373"/>
      <c r="J53" s="374"/>
      <c r="K53" s="209" t="s">
        <v>480</v>
      </c>
      <c r="M53" s="370"/>
      <c r="N53" s="332"/>
      <c r="O53" s="370"/>
      <c r="P53" s="332"/>
      <c r="Q53" s="375"/>
      <c r="R53" s="376"/>
    </row>
    <row r="54" spans="1:18" ht="10.5" customHeight="1">
      <c r="A54" s="379"/>
      <c r="B54" s="381" t="str">
        <f>IFERROR(VLOOKUP(A54,指摘選択,8,FALSE),"")</f>
        <v/>
      </c>
      <c r="C54" s="381"/>
      <c r="D54" s="547"/>
      <c r="E54" s="387"/>
      <c r="F54" s="388"/>
      <c r="G54" s="389"/>
      <c r="H54" s="371" t="s">
        <v>7</v>
      </c>
      <c r="I54" s="208" t="s">
        <v>52</v>
      </c>
      <c r="J54" s="207"/>
      <c r="K54" s="209" t="s">
        <v>159</v>
      </c>
      <c r="M54" s="370" t="str">
        <f>IF(H54="□",A54&amp;"　"&amp;D54,"")</f>
        <v>　</v>
      </c>
      <c r="N54" s="332"/>
      <c r="O54" s="370" t="str">
        <f>IF(H54="☑",A54&amp;"　"&amp;D54,"")</f>
        <v/>
      </c>
      <c r="P54" s="332"/>
      <c r="Q54" s="375" t="str">
        <f t="shared" ref="Q54" si="5">IF(J54="","",I54&amp;J54&amp;K54&amp;I55&amp;K55)</f>
        <v/>
      </c>
      <c r="R54" s="376"/>
    </row>
    <row r="55" spans="1:18" ht="10.5" customHeight="1">
      <c r="A55" s="380"/>
      <c r="B55" s="382"/>
      <c r="C55" s="382"/>
      <c r="D55" s="548"/>
      <c r="E55" s="367"/>
      <c r="F55" s="368"/>
      <c r="G55" s="369"/>
      <c r="H55" s="372"/>
      <c r="I55" s="373"/>
      <c r="J55" s="374"/>
      <c r="K55" s="209" t="s">
        <v>480</v>
      </c>
      <c r="M55" s="370"/>
      <c r="N55" s="332"/>
      <c r="O55" s="370"/>
      <c r="P55" s="332"/>
      <c r="Q55" s="375"/>
      <c r="R55" s="376"/>
    </row>
    <row r="56" spans="1:18" ht="10.5" customHeight="1">
      <c r="A56" s="379"/>
      <c r="B56" s="381" t="str">
        <f>IFERROR(VLOOKUP(A56,指摘選択,8,FALSE),"")</f>
        <v/>
      </c>
      <c r="C56" s="381"/>
      <c r="D56" s="547"/>
      <c r="E56" s="364"/>
      <c r="F56" s="365"/>
      <c r="G56" s="366"/>
      <c r="H56" s="371" t="s">
        <v>7</v>
      </c>
      <c r="I56" s="208" t="s">
        <v>52</v>
      </c>
      <c r="J56" s="207"/>
      <c r="K56" s="209" t="s">
        <v>159</v>
      </c>
      <c r="M56" s="370" t="str">
        <f>IF(H56="□",A56&amp;"　"&amp;D56,"")</f>
        <v>　</v>
      </c>
      <c r="N56" s="332"/>
      <c r="O56" s="370" t="str">
        <f>IF(H56="☑",A56&amp;"　"&amp;D56,"")</f>
        <v/>
      </c>
      <c r="P56" s="332"/>
      <c r="Q56" s="375" t="str">
        <f t="shared" ref="Q56" si="6">IF(J56="","",I56&amp;J56&amp;K56&amp;I57&amp;K57)</f>
        <v/>
      </c>
      <c r="R56" s="376"/>
    </row>
    <row r="57" spans="1:18" ht="10.5" customHeight="1">
      <c r="A57" s="380"/>
      <c r="B57" s="382"/>
      <c r="C57" s="382"/>
      <c r="D57" s="548"/>
      <c r="E57" s="367"/>
      <c r="F57" s="368"/>
      <c r="G57" s="369"/>
      <c r="H57" s="372"/>
      <c r="I57" s="373"/>
      <c r="J57" s="374"/>
      <c r="K57" s="209" t="s">
        <v>480</v>
      </c>
      <c r="M57" s="370"/>
      <c r="N57" s="332"/>
      <c r="O57" s="370"/>
      <c r="P57" s="332"/>
      <c r="Q57" s="375"/>
      <c r="R57" s="376"/>
    </row>
    <row r="58" spans="1:18" ht="10.5" customHeight="1">
      <c r="A58" s="379"/>
      <c r="B58" s="381" t="str">
        <f>IFERROR(VLOOKUP(A58,指摘選択,8,FALSE),"")</f>
        <v/>
      </c>
      <c r="C58" s="381"/>
      <c r="D58" s="547"/>
      <c r="E58" s="364"/>
      <c r="F58" s="365"/>
      <c r="G58" s="366"/>
      <c r="H58" s="371" t="s">
        <v>7</v>
      </c>
      <c r="I58" s="208" t="s">
        <v>52</v>
      </c>
      <c r="J58" s="207"/>
      <c r="K58" s="209" t="s">
        <v>159</v>
      </c>
      <c r="M58" s="370" t="str">
        <f>IF(H58="□",A58&amp;"　"&amp;D58,"")</f>
        <v>　</v>
      </c>
      <c r="N58" s="332"/>
      <c r="O58" s="370" t="str">
        <f>IF(H58="☑",A58&amp;"　"&amp;D58,"")</f>
        <v/>
      </c>
      <c r="P58" s="332"/>
      <c r="Q58" s="375" t="str">
        <f t="shared" ref="Q58" si="7">IF(J58="","",I58&amp;J58&amp;K58&amp;I59&amp;K59)</f>
        <v/>
      </c>
      <c r="R58" s="376"/>
    </row>
    <row r="59" spans="1:18" ht="10.5" customHeight="1">
      <c r="A59" s="380"/>
      <c r="B59" s="382"/>
      <c r="C59" s="382"/>
      <c r="D59" s="548"/>
      <c r="E59" s="367"/>
      <c r="F59" s="368"/>
      <c r="G59" s="369"/>
      <c r="H59" s="372"/>
      <c r="I59" s="373"/>
      <c r="J59" s="374"/>
      <c r="K59" s="209" t="s">
        <v>480</v>
      </c>
      <c r="M59" s="370"/>
      <c r="N59" s="332"/>
      <c r="O59" s="370"/>
      <c r="P59" s="332"/>
      <c r="Q59" s="375"/>
      <c r="R59" s="376"/>
    </row>
    <row r="60" spans="1:18" ht="10.5" customHeight="1">
      <c r="A60" s="379"/>
      <c r="B60" s="381" t="str">
        <f>IFERROR(VLOOKUP(A60,指摘選択,8,FALSE),"")</f>
        <v/>
      </c>
      <c r="C60" s="381"/>
      <c r="D60" s="547"/>
      <c r="E60" s="364"/>
      <c r="F60" s="365"/>
      <c r="G60" s="366"/>
      <c r="H60" s="371" t="s">
        <v>7</v>
      </c>
      <c r="I60" s="208" t="s">
        <v>52</v>
      </c>
      <c r="J60" s="207"/>
      <c r="K60" s="209" t="s">
        <v>159</v>
      </c>
      <c r="M60" s="370" t="str">
        <f>IF(H60="□",A60&amp;"　"&amp;D60,"")</f>
        <v>　</v>
      </c>
      <c r="N60" s="332"/>
      <c r="O60" s="370" t="str">
        <f>IF(H60="☑",A60&amp;"　"&amp;D60,"")</f>
        <v/>
      </c>
      <c r="P60" s="332"/>
      <c r="Q60" s="375" t="str">
        <f t="shared" ref="Q60" si="8">IF(J60="","",I60&amp;J60&amp;K60&amp;I61&amp;K61)</f>
        <v/>
      </c>
      <c r="R60" s="376"/>
    </row>
    <row r="61" spans="1:18" ht="10.5" customHeight="1">
      <c r="A61" s="380"/>
      <c r="B61" s="382"/>
      <c r="C61" s="382"/>
      <c r="D61" s="548"/>
      <c r="E61" s="387"/>
      <c r="F61" s="388"/>
      <c r="G61" s="389"/>
      <c r="H61" s="372"/>
      <c r="I61" s="373"/>
      <c r="J61" s="374"/>
      <c r="K61" s="209" t="s">
        <v>480</v>
      </c>
      <c r="M61" s="370"/>
      <c r="N61" s="332"/>
      <c r="O61" s="370"/>
      <c r="P61" s="332"/>
      <c r="Q61" s="375"/>
      <c r="R61" s="376"/>
    </row>
    <row r="62" spans="1:18" ht="10.5" customHeight="1">
      <c r="A62" s="379"/>
      <c r="B62" s="381" t="str">
        <f>IFERROR(VLOOKUP(A62,指摘選択,8,FALSE),"")</f>
        <v/>
      </c>
      <c r="C62" s="381"/>
      <c r="D62" s="547"/>
      <c r="E62" s="364"/>
      <c r="F62" s="365"/>
      <c r="G62" s="366"/>
      <c r="H62" s="371" t="s">
        <v>7</v>
      </c>
      <c r="I62" s="208" t="s">
        <v>52</v>
      </c>
      <c r="J62" s="207"/>
      <c r="K62" s="209" t="s">
        <v>159</v>
      </c>
      <c r="M62" s="370" t="str">
        <f>IF(H62="□",A62&amp;"　"&amp;D62,"")</f>
        <v>　</v>
      </c>
      <c r="N62" s="332"/>
      <c r="O62" s="370" t="str">
        <f>IF(H62="☑",A62&amp;"　"&amp;D62,"")</f>
        <v/>
      </c>
      <c r="P62" s="332"/>
      <c r="Q62" s="375" t="str">
        <f t="shared" ref="Q62" si="9">IF(J62="","",I62&amp;J62&amp;K62&amp;I63&amp;K63)</f>
        <v/>
      </c>
      <c r="R62" s="376"/>
    </row>
    <row r="63" spans="1:18" ht="10.5" customHeight="1">
      <c r="A63" s="380"/>
      <c r="B63" s="382"/>
      <c r="C63" s="382"/>
      <c r="D63" s="548"/>
      <c r="E63" s="367"/>
      <c r="F63" s="368"/>
      <c r="G63" s="369"/>
      <c r="H63" s="372"/>
      <c r="I63" s="373"/>
      <c r="J63" s="374"/>
      <c r="K63" s="209" t="s">
        <v>480</v>
      </c>
      <c r="M63" s="370"/>
      <c r="N63" s="332"/>
      <c r="O63" s="370"/>
      <c r="P63" s="332"/>
      <c r="Q63" s="375"/>
      <c r="R63" s="376"/>
    </row>
    <row r="64" spans="1:18" ht="10.5" customHeight="1">
      <c r="A64" s="379"/>
      <c r="B64" s="381" t="str">
        <f>IFERROR(VLOOKUP(A64,指摘選択,8,FALSE),"")</f>
        <v/>
      </c>
      <c r="C64" s="381"/>
      <c r="D64" s="547"/>
      <c r="E64" s="387"/>
      <c r="F64" s="388"/>
      <c r="G64" s="389"/>
      <c r="H64" s="371" t="s">
        <v>7</v>
      </c>
      <c r="I64" s="208" t="s">
        <v>52</v>
      </c>
      <c r="J64" s="207"/>
      <c r="K64" s="209" t="s">
        <v>159</v>
      </c>
      <c r="M64" s="370" t="str">
        <f>IF(H64="□",A64&amp;"　"&amp;D64,"")</f>
        <v>　</v>
      </c>
      <c r="N64" s="332"/>
      <c r="O64" s="370" t="str">
        <f>IF(H64="☑",A64&amp;"　"&amp;D64,"")</f>
        <v/>
      </c>
      <c r="P64" s="332"/>
      <c r="Q64" s="375" t="str">
        <f t="shared" ref="Q64" si="10">IF(J64="","",I64&amp;J64&amp;K64&amp;I65&amp;K65)</f>
        <v/>
      </c>
      <c r="R64" s="376"/>
    </row>
    <row r="65" spans="1:18" ht="10.5" customHeight="1">
      <c r="A65" s="380"/>
      <c r="B65" s="382"/>
      <c r="C65" s="382"/>
      <c r="D65" s="548"/>
      <c r="E65" s="367"/>
      <c r="F65" s="368"/>
      <c r="G65" s="369"/>
      <c r="H65" s="372"/>
      <c r="I65" s="373"/>
      <c r="J65" s="374"/>
      <c r="K65" s="209" t="s">
        <v>480</v>
      </c>
      <c r="M65" s="370"/>
      <c r="N65" s="332"/>
      <c r="O65" s="370"/>
      <c r="P65" s="332"/>
      <c r="Q65" s="375"/>
      <c r="R65" s="376"/>
    </row>
    <row r="66" spans="1:18" ht="10.5" customHeight="1">
      <c r="A66" s="379"/>
      <c r="B66" s="381" t="str">
        <f>IFERROR(VLOOKUP(A66,指摘選択,8,FALSE),"")</f>
        <v/>
      </c>
      <c r="C66" s="381"/>
      <c r="D66" s="547"/>
      <c r="E66" s="364"/>
      <c r="F66" s="365"/>
      <c r="G66" s="366"/>
      <c r="H66" s="371" t="s">
        <v>7</v>
      </c>
      <c r="I66" s="208" t="s">
        <v>52</v>
      </c>
      <c r="J66" s="207"/>
      <c r="K66" s="209" t="s">
        <v>159</v>
      </c>
      <c r="M66" s="370" t="str">
        <f>IF(H66="□",A66&amp;"　"&amp;D66,"")</f>
        <v>　</v>
      </c>
      <c r="N66" s="332"/>
      <c r="O66" s="370" t="str">
        <f>IF(H66="☑",A66&amp;"　"&amp;D66,"")</f>
        <v/>
      </c>
      <c r="P66" s="332"/>
      <c r="Q66" s="375" t="str">
        <f t="shared" ref="Q66" si="11">IF(J66="","",I66&amp;J66&amp;K66&amp;I67&amp;K67)</f>
        <v/>
      </c>
      <c r="R66" s="376"/>
    </row>
    <row r="67" spans="1:18" ht="10.5" customHeight="1">
      <c r="A67" s="380"/>
      <c r="B67" s="382"/>
      <c r="C67" s="382"/>
      <c r="D67" s="548"/>
      <c r="E67" s="367"/>
      <c r="F67" s="368"/>
      <c r="G67" s="369"/>
      <c r="H67" s="372"/>
      <c r="I67" s="373"/>
      <c r="J67" s="374"/>
      <c r="K67" s="209" t="s">
        <v>480</v>
      </c>
      <c r="M67" s="370"/>
      <c r="N67" s="332"/>
      <c r="O67" s="370"/>
      <c r="P67" s="332"/>
      <c r="Q67" s="375"/>
      <c r="R67" s="376"/>
    </row>
    <row r="68" spans="1:18" ht="10.5" customHeight="1">
      <c r="A68" s="379"/>
      <c r="B68" s="381" t="str">
        <f>IFERROR(VLOOKUP(A68,指摘選択,8,FALSE),"")</f>
        <v/>
      </c>
      <c r="C68" s="381"/>
      <c r="D68" s="547"/>
      <c r="E68" s="364"/>
      <c r="F68" s="365"/>
      <c r="G68" s="366"/>
      <c r="H68" s="371" t="s">
        <v>7</v>
      </c>
      <c r="I68" s="208" t="s">
        <v>52</v>
      </c>
      <c r="J68" s="207"/>
      <c r="K68" s="209" t="s">
        <v>159</v>
      </c>
      <c r="M68" s="370" t="str">
        <f>IF(H68="□",A68&amp;"　"&amp;D68,"")</f>
        <v>　</v>
      </c>
      <c r="N68" s="332"/>
      <c r="O68" s="370" t="str">
        <f>IF(H68="☑",A68&amp;"　"&amp;D68,"")</f>
        <v/>
      </c>
      <c r="P68" s="332"/>
      <c r="Q68" s="375" t="str">
        <f t="shared" ref="Q68" si="12">IF(J68="","",I68&amp;J68&amp;K68&amp;I69&amp;K69)</f>
        <v/>
      </c>
      <c r="R68" s="376"/>
    </row>
    <row r="69" spans="1:18" ht="10.5" customHeight="1">
      <c r="A69" s="380"/>
      <c r="B69" s="382"/>
      <c r="C69" s="382"/>
      <c r="D69" s="548"/>
      <c r="E69" s="367"/>
      <c r="F69" s="368"/>
      <c r="G69" s="369"/>
      <c r="H69" s="372"/>
      <c r="I69" s="373"/>
      <c r="J69" s="374"/>
      <c r="K69" s="209" t="s">
        <v>480</v>
      </c>
      <c r="M69" s="370"/>
      <c r="N69" s="332"/>
      <c r="O69" s="370"/>
      <c r="P69" s="332"/>
      <c r="Q69" s="375"/>
      <c r="R69" s="376"/>
    </row>
    <row r="70" spans="1:18" ht="10.5" customHeight="1">
      <c r="A70" s="379"/>
      <c r="B70" s="381" t="str">
        <f>IFERROR(VLOOKUP(A70,指摘選択,8,FALSE),"")</f>
        <v/>
      </c>
      <c r="C70" s="381"/>
      <c r="D70" s="547"/>
      <c r="E70" s="364"/>
      <c r="F70" s="365"/>
      <c r="G70" s="366"/>
      <c r="H70" s="371" t="s">
        <v>7</v>
      </c>
      <c r="I70" s="208" t="s">
        <v>52</v>
      </c>
      <c r="J70" s="207"/>
      <c r="K70" s="209" t="s">
        <v>159</v>
      </c>
      <c r="M70" s="370" t="str">
        <f>IF(H70="□",A70&amp;"　"&amp;D70,"")</f>
        <v>　</v>
      </c>
      <c r="N70" s="332"/>
      <c r="O70" s="370" t="str">
        <f>IF(H70="☑",A70&amp;"　"&amp;D70,"")</f>
        <v/>
      </c>
      <c r="P70" s="332"/>
      <c r="Q70" s="375" t="str">
        <f t="shared" ref="Q70" si="13">IF(J70="","",I70&amp;J70&amp;K70&amp;I71&amp;K71)</f>
        <v/>
      </c>
      <c r="R70" s="376"/>
    </row>
    <row r="71" spans="1:18" ht="10.5" customHeight="1" thickBot="1">
      <c r="A71" s="380"/>
      <c r="B71" s="382"/>
      <c r="C71" s="382"/>
      <c r="D71" s="548"/>
      <c r="E71" s="387"/>
      <c r="F71" s="388"/>
      <c r="G71" s="389"/>
      <c r="H71" s="372"/>
      <c r="I71" s="377"/>
      <c r="J71" s="378"/>
      <c r="K71" s="210" t="s">
        <v>480</v>
      </c>
      <c r="M71" s="370"/>
      <c r="N71" s="332"/>
      <c r="O71" s="370"/>
      <c r="P71" s="332"/>
      <c r="Q71" s="375"/>
      <c r="R71" s="376"/>
    </row>
    <row r="73" spans="1:18" ht="11.25" customHeight="1">
      <c r="A73" s="376" t="s">
        <v>160</v>
      </c>
      <c r="B73" s="546"/>
      <c r="C73" s="546"/>
      <c r="D73" s="546"/>
      <c r="E73" s="546"/>
      <c r="F73" s="546"/>
      <c r="G73" s="546"/>
      <c r="H73" s="546"/>
      <c r="I73" s="546"/>
      <c r="J73" s="546"/>
      <c r="K73" s="546"/>
    </row>
    <row r="74" spans="1:18" ht="9.65" customHeight="1">
      <c r="A74" s="179" t="s">
        <v>161</v>
      </c>
      <c r="B74" s="376" t="s">
        <v>443</v>
      </c>
      <c r="C74" s="376"/>
      <c r="D74" s="376"/>
      <c r="E74" s="376"/>
      <c r="F74" s="376"/>
      <c r="G74" s="376"/>
      <c r="H74" s="376"/>
      <c r="I74" s="376"/>
      <c r="J74" s="376"/>
      <c r="K74" s="376"/>
    </row>
    <row r="75" spans="1:18" ht="9.65" customHeight="1">
      <c r="A75" s="179" t="s">
        <v>162</v>
      </c>
      <c r="B75" s="376" t="s">
        <v>444</v>
      </c>
      <c r="C75" s="376"/>
      <c r="D75" s="376"/>
      <c r="E75" s="376"/>
      <c r="F75" s="376"/>
      <c r="G75" s="376"/>
      <c r="H75" s="376"/>
      <c r="I75" s="376"/>
      <c r="J75" s="376"/>
      <c r="K75" s="376"/>
    </row>
    <row r="76" spans="1:18" ht="31.5" customHeight="1">
      <c r="A76" s="179" t="s">
        <v>163</v>
      </c>
      <c r="B76" s="376" t="s">
        <v>460</v>
      </c>
      <c r="C76" s="376"/>
      <c r="D76" s="376"/>
      <c r="E76" s="376"/>
      <c r="F76" s="376"/>
      <c r="G76" s="376"/>
      <c r="H76" s="376"/>
      <c r="I76" s="376"/>
      <c r="J76" s="376"/>
      <c r="K76" s="376"/>
    </row>
    <row r="77" spans="1:18" ht="9.65" customHeight="1">
      <c r="A77" s="179" t="s">
        <v>164</v>
      </c>
      <c r="B77" s="376" t="s">
        <v>456</v>
      </c>
      <c r="C77" s="376"/>
      <c r="D77" s="376"/>
      <c r="E77" s="376"/>
      <c r="F77" s="376"/>
      <c r="G77" s="376"/>
      <c r="H77" s="376"/>
      <c r="I77" s="376"/>
      <c r="J77" s="376"/>
      <c r="K77" s="376"/>
    </row>
    <row r="78" spans="1:18" ht="9.65" customHeight="1">
      <c r="A78" s="179" t="s">
        <v>165</v>
      </c>
      <c r="B78" s="376" t="s">
        <v>447</v>
      </c>
      <c r="C78" s="376"/>
      <c r="D78" s="376"/>
      <c r="E78" s="376"/>
      <c r="F78" s="376"/>
      <c r="G78" s="376"/>
      <c r="H78" s="376"/>
      <c r="I78" s="376"/>
      <c r="J78" s="376"/>
      <c r="K78" s="376"/>
    </row>
    <row r="79" spans="1:18" ht="21" customHeight="1">
      <c r="A79" s="179" t="s">
        <v>166</v>
      </c>
      <c r="B79" s="376" t="s">
        <v>448</v>
      </c>
      <c r="C79" s="376"/>
      <c r="D79" s="376"/>
      <c r="E79" s="376"/>
      <c r="F79" s="376"/>
      <c r="G79" s="376"/>
      <c r="H79" s="376"/>
      <c r="I79" s="376"/>
      <c r="J79" s="376"/>
      <c r="K79" s="376"/>
    </row>
    <row r="80" spans="1:18" ht="11.25" customHeight="1">
      <c r="A80" s="179" t="s">
        <v>167</v>
      </c>
      <c r="B80" s="376" t="s">
        <v>449</v>
      </c>
      <c r="C80" s="376"/>
      <c r="D80" s="376"/>
      <c r="E80" s="376"/>
      <c r="F80" s="376"/>
      <c r="G80" s="376"/>
      <c r="H80" s="376"/>
      <c r="I80" s="376"/>
      <c r="J80" s="376"/>
      <c r="K80" s="376"/>
    </row>
    <row r="81" spans="1:11" ht="21.75" customHeight="1">
      <c r="A81" s="179" t="s">
        <v>168</v>
      </c>
      <c r="B81" s="376" t="s">
        <v>450</v>
      </c>
      <c r="C81" s="376"/>
      <c r="D81" s="376"/>
      <c r="E81" s="376"/>
      <c r="F81" s="376"/>
      <c r="G81" s="376"/>
      <c r="H81" s="376"/>
      <c r="I81" s="376"/>
      <c r="J81" s="376"/>
      <c r="K81" s="376"/>
    </row>
    <row r="82" spans="1:11" ht="21.75" customHeight="1">
      <c r="A82" s="179" t="s">
        <v>169</v>
      </c>
      <c r="B82" s="376" t="s">
        <v>457</v>
      </c>
      <c r="C82" s="376"/>
      <c r="D82" s="376"/>
      <c r="E82" s="376"/>
      <c r="F82" s="376"/>
      <c r="G82" s="376"/>
      <c r="H82" s="376"/>
      <c r="I82" s="376"/>
      <c r="J82" s="376"/>
      <c r="K82" s="376"/>
    </row>
    <row r="83" spans="1:11" ht="44.25" customHeight="1">
      <c r="A83" s="179" t="s">
        <v>170</v>
      </c>
      <c r="B83" s="376" t="s">
        <v>452</v>
      </c>
      <c r="C83" s="376"/>
      <c r="D83" s="376"/>
      <c r="E83" s="376"/>
      <c r="F83" s="376"/>
      <c r="G83" s="376"/>
      <c r="H83" s="376"/>
      <c r="I83" s="376"/>
      <c r="J83" s="376"/>
      <c r="K83" s="376"/>
    </row>
    <row r="84" spans="1:11" ht="57" customHeight="1">
      <c r="A84" s="179" t="s">
        <v>171</v>
      </c>
      <c r="B84" s="376" t="s">
        <v>453</v>
      </c>
      <c r="C84" s="376"/>
      <c r="D84" s="376"/>
      <c r="E84" s="376"/>
      <c r="F84" s="376"/>
      <c r="G84" s="376"/>
      <c r="H84" s="376"/>
      <c r="I84" s="376"/>
      <c r="J84" s="376"/>
      <c r="K84" s="376"/>
    </row>
    <row r="85" spans="1:11" ht="35.25" customHeight="1">
      <c r="A85" s="179" t="s">
        <v>172</v>
      </c>
      <c r="B85" s="376" t="s">
        <v>461</v>
      </c>
      <c r="C85" s="376"/>
      <c r="D85" s="376"/>
      <c r="E85" s="376"/>
      <c r="F85" s="376"/>
      <c r="G85" s="376"/>
      <c r="H85" s="376"/>
      <c r="I85" s="376"/>
      <c r="J85" s="376"/>
      <c r="K85" s="376"/>
    </row>
    <row r="86" spans="1:11" ht="22.5" customHeight="1">
      <c r="A86" s="179" t="s">
        <v>173</v>
      </c>
      <c r="B86" s="376" t="s">
        <v>455</v>
      </c>
      <c r="C86" s="376"/>
      <c r="D86" s="376"/>
      <c r="E86" s="376"/>
      <c r="F86" s="376"/>
      <c r="G86" s="376"/>
      <c r="H86" s="376"/>
      <c r="I86" s="376"/>
      <c r="J86" s="376"/>
      <c r="K86" s="376"/>
    </row>
  </sheetData>
  <sheetProtection algorithmName="SHA-512" hashValue="fpQtmgN0wag/FTFMmTuNvl95eiiH9ztyCWwZL1CAAK7AcUHYK0nVbByAabbpJaBG1G4RYClMGgUx4PjJH51sjQ==" saltValue="05JC7yYBlcNIPlfI5wF3PQ==" spinCount="100000" sheet="1" selectLockedCells="1"/>
  <mergeCells count="212">
    <mergeCell ref="M42:M43"/>
    <mergeCell ref="N42:N71"/>
    <mergeCell ref="O42:O43"/>
    <mergeCell ref="P42:P71"/>
    <mergeCell ref="M44:M45"/>
    <mergeCell ref="O44:O45"/>
    <mergeCell ref="M46:M47"/>
    <mergeCell ref="O46:O47"/>
    <mergeCell ref="M48:M49"/>
    <mergeCell ref="O48:O49"/>
    <mergeCell ref="M56:M57"/>
    <mergeCell ref="O56:O57"/>
    <mergeCell ref="M58:M59"/>
    <mergeCell ref="O58:O59"/>
    <mergeCell ref="M60:M61"/>
    <mergeCell ref="O60:O61"/>
    <mergeCell ref="M50:M51"/>
    <mergeCell ref="O50:O51"/>
    <mergeCell ref="M52:M53"/>
    <mergeCell ref="O52:O53"/>
    <mergeCell ref="M54:M55"/>
    <mergeCell ref="O54:O55"/>
    <mergeCell ref="M68:M69"/>
    <mergeCell ref="O68:O69"/>
    <mergeCell ref="M70:M71"/>
    <mergeCell ref="O70:O71"/>
    <mergeCell ref="M62:M63"/>
    <mergeCell ref="B60:C61"/>
    <mergeCell ref="D60:D61"/>
    <mergeCell ref="E60:G61"/>
    <mergeCell ref="H60:H61"/>
    <mergeCell ref="D58:D59"/>
    <mergeCell ref="E58:G59"/>
    <mergeCell ref="H58:H59"/>
    <mergeCell ref="O62:O63"/>
    <mergeCell ref="M64:M65"/>
    <mergeCell ref="O64:O65"/>
    <mergeCell ref="M66:M67"/>
    <mergeCell ref="O66:O67"/>
    <mergeCell ref="E70:G71"/>
    <mergeCell ref="H70:H71"/>
    <mergeCell ref="I65:J65"/>
    <mergeCell ref="I67:J67"/>
    <mergeCell ref="I69:J69"/>
    <mergeCell ref="I71:J71"/>
    <mergeCell ref="A66:A67"/>
    <mergeCell ref="B66:C67"/>
    <mergeCell ref="D66:D67"/>
    <mergeCell ref="E66:G67"/>
    <mergeCell ref="H66:H67"/>
    <mergeCell ref="A68:A69"/>
    <mergeCell ref="B68:C69"/>
    <mergeCell ref="D68:D69"/>
    <mergeCell ref="E68:G69"/>
    <mergeCell ref="H68:H69"/>
    <mergeCell ref="I41:K41"/>
    <mergeCell ref="H42:H43"/>
    <mergeCell ref="A54:A55"/>
    <mergeCell ref="B54:C55"/>
    <mergeCell ref="D54:D55"/>
    <mergeCell ref="E54:G55"/>
    <mergeCell ref="H54:H55"/>
    <mergeCell ref="A56:A57"/>
    <mergeCell ref="B56:C57"/>
    <mergeCell ref="D56:D57"/>
    <mergeCell ref="E56:G57"/>
    <mergeCell ref="H56:H57"/>
    <mergeCell ref="A52:A53"/>
    <mergeCell ref="B52:C53"/>
    <mergeCell ref="D52:D53"/>
    <mergeCell ref="E52:G53"/>
    <mergeCell ref="H52:H53"/>
    <mergeCell ref="A44:A45"/>
    <mergeCell ref="B44:C45"/>
    <mergeCell ref="D44:D45"/>
    <mergeCell ref="H48:H49"/>
    <mergeCell ref="H50:H51"/>
    <mergeCell ref="I43:J43"/>
    <mergeCell ref="I45:J45"/>
    <mergeCell ref="B85:K85"/>
    <mergeCell ref="B86:K86"/>
    <mergeCell ref="H10:K12"/>
    <mergeCell ref="H13:K13"/>
    <mergeCell ref="H14:K14"/>
    <mergeCell ref="H15:K15"/>
    <mergeCell ref="H16:K16"/>
    <mergeCell ref="H17:K17"/>
    <mergeCell ref="H18:K18"/>
    <mergeCell ref="H19:K19"/>
    <mergeCell ref="B79:K79"/>
    <mergeCell ref="B80:K80"/>
    <mergeCell ref="B81:K81"/>
    <mergeCell ref="B82:K82"/>
    <mergeCell ref="B83:K83"/>
    <mergeCell ref="B84:K84"/>
    <mergeCell ref="A73:K73"/>
    <mergeCell ref="B74:K74"/>
    <mergeCell ref="H44:H45"/>
    <mergeCell ref="H46:H47"/>
    <mergeCell ref="A62:A63"/>
    <mergeCell ref="B62:C63"/>
    <mergeCell ref="D62:D63"/>
    <mergeCell ref="E62:G63"/>
    <mergeCell ref="B75:K75"/>
    <mergeCell ref="B76:K76"/>
    <mergeCell ref="B77:K77"/>
    <mergeCell ref="B78:K78"/>
    <mergeCell ref="A48:A49"/>
    <mergeCell ref="B48:C49"/>
    <mergeCell ref="D48:D49"/>
    <mergeCell ref="E48:G49"/>
    <mergeCell ref="A50:A51"/>
    <mergeCell ref="B50:C51"/>
    <mergeCell ref="D50:D51"/>
    <mergeCell ref="E50:G51"/>
    <mergeCell ref="H62:H63"/>
    <mergeCell ref="A64:A65"/>
    <mergeCell ref="B64:C65"/>
    <mergeCell ref="D64:D65"/>
    <mergeCell ref="E64:G65"/>
    <mergeCell ref="H64:H65"/>
    <mergeCell ref="A58:A59"/>
    <mergeCell ref="B58:C59"/>
    <mergeCell ref="A60:A61"/>
    <mergeCell ref="A70:A71"/>
    <mergeCell ref="B70:C71"/>
    <mergeCell ref="D70:D71"/>
    <mergeCell ref="A40:D40"/>
    <mergeCell ref="B41:C41"/>
    <mergeCell ref="E41:G41"/>
    <mergeCell ref="A42:A43"/>
    <mergeCell ref="B42:C43"/>
    <mergeCell ref="D42:D43"/>
    <mergeCell ref="E42:G43"/>
    <mergeCell ref="E44:G45"/>
    <mergeCell ref="A46:A47"/>
    <mergeCell ref="B46:C47"/>
    <mergeCell ref="D46:D47"/>
    <mergeCell ref="E46:G47"/>
    <mergeCell ref="B37:D37"/>
    <mergeCell ref="I37:K37"/>
    <mergeCell ref="B38:D38"/>
    <mergeCell ref="I38:K38"/>
    <mergeCell ref="B39:D39"/>
    <mergeCell ref="I39:K39"/>
    <mergeCell ref="B34:C35"/>
    <mergeCell ref="A36:K36"/>
    <mergeCell ref="H32:K32"/>
    <mergeCell ref="H33:K33"/>
    <mergeCell ref="H34:K34"/>
    <mergeCell ref="H35:K35"/>
    <mergeCell ref="C30:C31"/>
    <mergeCell ref="B24:B33"/>
    <mergeCell ref="C24:C25"/>
    <mergeCell ref="C26:C29"/>
    <mergeCell ref="B13:B23"/>
    <mergeCell ref="C15:C16"/>
    <mergeCell ref="C19:C23"/>
    <mergeCell ref="D8:F8"/>
    <mergeCell ref="G8:K8"/>
    <mergeCell ref="H20:K20"/>
    <mergeCell ref="H21:K21"/>
    <mergeCell ref="H22:K22"/>
    <mergeCell ref="H23:K23"/>
    <mergeCell ref="H24:K24"/>
    <mergeCell ref="H25:K25"/>
    <mergeCell ref="H28:K28"/>
    <mergeCell ref="H29:K29"/>
    <mergeCell ref="H30:K30"/>
    <mergeCell ref="H31:K31"/>
    <mergeCell ref="H26:K26"/>
    <mergeCell ref="H27:K27"/>
    <mergeCell ref="A10:A12"/>
    <mergeCell ref="B10:C12"/>
    <mergeCell ref="D10:D12"/>
    <mergeCell ref="E10:G10"/>
    <mergeCell ref="E11:E12"/>
    <mergeCell ref="A2:K2"/>
    <mergeCell ref="A3:K3"/>
    <mergeCell ref="A5:B8"/>
    <mergeCell ref="D5:F5"/>
    <mergeCell ref="G5:K5"/>
    <mergeCell ref="D6:F6"/>
    <mergeCell ref="G6:K6"/>
    <mergeCell ref="C7:C8"/>
    <mergeCell ref="D7:F7"/>
    <mergeCell ref="G7:K7"/>
    <mergeCell ref="Q42:Q43"/>
    <mergeCell ref="R42:R71"/>
    <mergeCell ref="Q44:Q45"/>
    <mergeCell ref="Q46:Q47"/>
    <mergeCell ref="Q48:Q49"/>
    <mergeCell ref="Q50:Q51"/>
    <mergeCell ref="Q52:Q53"/>
    <mergeCell ref="Q54:Q55"/>
    <mergeCell ref="Q56:Q57"/>
    <mergeCell ref="Q58:Q59"/>
    <mergeCell ref="Q60:Q61"/>
    <mergeCell ref="Q62:Q63"/>
    <mergeCell ref="Q64:Q65"/>
    <mergeCell ref="Q66:Q67"/>
    <mergeCell ref="Q68:Q69"/>
    <mergeCell ref="Q70:Q71"/>
    <mergeCell ref="I47:J47"/>
    <mergeCell ref="I49:J49"/>
    <mergeCell ref="I51:J51"/>
    <mergeCell ref="I53:J53"/>
    <mergeCell ref="I55:J55"/>
    <mergeCell ref="I57:J57"/>
    <mergeCell ref="I59:J59"/>
    <mergeCell ref="I61:J61"/>
    <mergeCell ref="I63:J63"/>
  </mergeCells>
  <phoneticPr fontId="1"/>
  <conditionalFormatting sqref="B42">
    <cfRule type="cellIs" dxfId="43" priority="28" operator="between">
      <formula>1</formula>
      <formula>1</formula>
    </cfRule>
  </conditionalFormatting>
  <conditionalFormatting sqref="B44">
    <cfRule type="cellIs" dxfId="42" priority="27" operator="between">
      <formula>1</formula>
      <formula>1</formula>
    </cfRule>
  </conditionalFormatting>
  <conditionalFormatting sqref="B46">
    <cfRule type="cellIs" dxfId="41" priority="24" operator="between">
      <formula>1</formula>
      <formula>1</formula>
    </cfRule>
  </conditionalFormatting>
  <conditionalFormatting sqref="B48">
    <cfRule type="cellIs" dxfId="40" priority="26" operator="between">
      <formula>1</formula>
      <formula>1</formula>
    </cfRule>
  </conditionalFormatting>
  <conditionalFormatting sqref="B50">
    <cfRule type="cellIs" dxfId="39" priority="25" operator="between">
      <formula>1</formula>
      <formula>1</formula>
    </cfRule>
  </conditionalFormatting>
  <conditionalFormatting sqref="B52">
    <cfRule type="cellIs" dxfId="38" priority="22" operator="between">
      <formula>1</formula>
      <formula>1</formula>
    </cfRule>
  </conditionalFormatting>
  <conditionalFormatting sqref="B54">
    <cfRule type="cellIs" dxfId="37" priority="21" operator="between">
      <formula>1</formula>
      <formula>1</formula>
    </cfRule>
  </conditionalFormatting>
  <conditionalFormatting sqref="B56">
    <cfRule type="cellIs" dxfId="36" priority="18" operator="between">
      <formula>1</formula>
      <formula>1</formula>
    </cfRule>
  </conditionalFormatting>
  <conditionalFormatting sqref="B58">
    <cfRule type="cellIs" dxfId="35" priority="20" operator="between">
      <formula>1</formula>
      <formula>1</formula>
    </cfRule>
  </conditionalFormatting>
  <conditionalFormatting sqref="B60">
    <cfRule type="cellIs" dxfId="34" priority="19" operator="between">
      <formula>1</formula>
      <formula>1</formula>
    </cfRule>
  </conditionalFormatting>
  <conditionalFormatting sqref="B62">
    <cfRule type="cellIs" dxfId="33" priority="16" operator="between">
      <formula>1</formula>
      <formula>1</formula>
    </cfRule>
  </conditionalFormatting>
  <conditionalFormatting sqref="B64">
    <cfRule type="cellIs" dxfId="32" priority="15" operator="between">
      <formula>1</formula>
      <formula>1</formula>
    </cfRule>
  </conditionalFormatting>
  <conditionalFormatting sqref="B66">
    <cfRule type="cellIs" dxfId="31" priority="12" operator="between">
      <formula>1</formula>
      <formula>1</formula>
    </cfRule>
  </conditionalFormatting>
  <conditionalFormatting sqref="B68">
    <cfRule type="cellIs" dxfId="30" priority="14" operator="between">
      <formula>1</formula>
      <formula>1</formula>
    </cfRule>
  </conditionalFormatting>
  <conditionalFormatting sqref="B70">
    <cfRule type="cellIs" dxfId="29" priority="13" operator="between">
      <formula>1</formula>
      <formula>1</formula>
    </cfRule>
  </conditionalFormatting>
  <conditionalFormatting sqref="N42">
    <cfRule type="cellIs" dxfId="28" priority="1" operator="between">
      <formula>1</formula>
      <formula>1</formula>
    </cfRule>
  </conditionalFormatting>
  <conditionalFormatting sqref="N10:Y40 S41:Y43">
    <cfRule type="cellIs" dxfId="27" priority="29" operator="between">
      <formula>1</formula>
      <formula>1</formula>
    </cfRule>
  </conditionalFormatting>
  <conditionalFormatting sqref="P41:P42">
    <cfRule type="cellIs" dxfId="26" priority="5" operator="between">
      <formula>1</formula>
      <formula>1</formula>
    </cfRule>
  </conditionalFormatting>
  <conditionalFormatting sqref="Q42 Q44 Q46 Q48 Q50 Q52 Q54 Q56 Q58 Q60 Q62 Q64 Q66 Q68 Q70">
    <cfRule type="cellIs" dxfId="25" priority="2" operator="between">
      <formula>1</formula>
      <formula>1</formula>
    </cfRule>
  </conditionalFormatting>
  <conditionalFormatting sqref="R41:R42">
    <cfRule type="cellIs" dxfId="24" priority="4" operator="between">
      <formula>1</formula>
      <formula>1</formula>
    </cfRule>
  </conditionalFormatting>
  <conditionalFormatting sqref="S52:Y53">
    <cfRule type="cellIs" dxfId="23" priority="23" operator="between">
      <formula>1</formula>
      <formula>1</formula>
    </cfRule>
  </conditionalFormatting>
  <conditionalFormatting sqref="S62:Y63">
    <cfRule type="cellIs" dxfId="22" priority="17" operator="between">
      <formula>1</formula>
      <formula>1</formula>
    </cfRule>
  </conditionalFormatting>
  <dataValidations count="4">
    <dataValidation type="list" allowBlank="1" showInputMessage="1" showErrorMessage="1" sqref="A46 A48 A50 A42:A44 A56 A58 A60 A52:A54 A66 A68 A70 A62:A64" xr:uid="{FE194C8A-D73C-486C-8882-423F1BFBB93F}">
      <formula1>指摘番号</formula1>
    </dataValidation>
    <dataValidation type="list" allowBlank="1" showInputMessage="1" showErrorMessage="1" sqref="H42:H71" xr:uid="{013E1AD2-3F0D-4428-B6AA-F7B5EDF05BD4}">
      <formula1>ﾁｪｯｸﾎﾞｯｸｽ</formula1>
    </dataValidation>
    <dataValidation type="list" allowBlank="1" showInputMessage="1" showErrorMessage="1" sqref="E37:E39 E13:E35" xr:uid="{81CBA8AE-E0B6-40FD-9139-07860207B352}">
      <formula1>判定１</formula1>
    </dataValidation>
    <dataValidation type="list" allowBlank="1" showInputMessage="1" showErrorMessage="1" sqref="F13:G35 F37:G39" xr:uid="{F43AB5D5-3DEC-4F75-BD8D-1B0183718541}">
      <formula1>判定２</formula1>
    </dataValidation>
  </dataValidations>
  <printOptions horizontalCentered="1"/>
  <pageMargins left="0.59055118110236227" right="0.59055118110236227" top="0.59055118110236227" bottom="0.39370078740157483" header="0.51181102362204722" footer="0.51181102362204722"/>
  <pageSetup paperSize="9" scale="87" orientation="portrait" r:id="rId1"/>
  <headerFooter alignWithMargins="0">
    <oddFooter xml:space="preserve">&amp;C
</oddFooter>
  </headerFooter>
  <rowBreaks count="1" manualBreakCount="1">
    <brk id="71" max="9" man="1"/>
  </rowBreaks>
  <colBreaks count="1" manualBreakCount="1">
    <brk id="12" max="1048575"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76D3B-7557-41E3-A0BD-885D64AA5A88}">
  <sheetPr>
    <tabColor rgb="FFFFFF00"/>
  </sheetPr>
  <dimension ref="A1:W89"/>
  <sheetViews>
    <sheetView view="pageBreakPreview" zoomScale="85" zoomScaleNormal="100" zoomScaleSheetLayoutView="85" workbookViewId="0">
      <selection activeCell="D51" sqref="D51:D52"/>
    </sheetView>
  </sheetViews>
  <sheetFormatPr defaultColWidth="9" defaultRowHeight="9.5" outlineLevelCol="1"/>
  <cols>
    <col min="1" max="1" width="4.08984375" style="151" customWidth="1"/>
    <col min="2" max="2" width="10" style="151" customWidth="1"/>
    <col min="3" max="3" width="15.6328125" style="151" customWidth="1"/>
    <col min="4" max="4" width="32.6328125" style="151" customWidth="1"/>
    <col min="5" max="6" width="6" style="151" customWidth="1"/>
    <col min="7" max="8" width="6.6328125" style="151" customWidth="1"/>
    <col min="9" max="9" width="3.90625" style="151" customWidth="1"/>
    <col min="10" max="11" width="1.90625" style="151" customWidth="1"/>
    <col min="12" max="12" width="8" style="151" customWidth="1"/>
    <col min="13" max="13" width="21.90625" style="151" hidden="1" customWidth="1" outlineLevel="1"/>
    <col min="14" max="14" width="26.7265625" style="151" hidden="1" customWidth="1" outlineLevel="1"/>
    <col min="15" max="15" width="21.90625" style="151" hidden="1" customWidth="1" outlineLevel="1"/>
    <col min="16" max="16" width="26.90625" style="151" hidden="1" customWidth="1" outlineLevel="1"/>
    <col min="17" max="22" width="9" style="151" hidden="1" customWidth="1" outlineLevel="1"/>
    <col min="23" max="23" width="9" style="151" collapsed="1"/>
    <col min="24" max="16384" width="9" style="151"/>
  </cols>
  <sheetData>
    <row r="1" spans="1:13">
      <c r="A1" s="158" t="s">
        <v>315</v>
      </c>
    </row>
    <row r="2" spans="1:13" ht="13">
      <c r="A2" s="496" t="s">
        <v>122</v>
      </c>
      <c r="B2" s="497"/>
      <c r="C2" s="497"/>
      <c r="D2" s="497"/>
      <c r="E2" s="497"/>
      <c r="F2" s="497"/>
      <c r="G2" s="497"/>
      <c r="H2" s="497"/>
      <c r="I2" s="497"/>
      <c r="J2" s="497"/>
      <c r="K2" s="497"/>
    </row>
    <row r="3" spans="1:13" ht="13.5" customHeight="1">
      <c r="A3" s="483" t="s">
        <v>316</v>
      </c>
      <c r="B3" s="483"/>
      <c r="C3" s="483"/>
      <c r="D3" s="483"/>
      <c r="E3" s="483"/>
      <c r="F3" s="483"/>
      <c r="G3" s="483"/>
      <c r="H3" s="483"/>
      <c r="I3" s="483"/>
      <c r="J3" s="483"/>
      <c r="K3" s="483"/>
    </row>
    <row r="4" spans="1:13" ht="12.5" thickBot="1">
      <c r="A4" s="159"/>
    </row>
    <row r="5" spans="1:13" ht="11.25" customHeight="1">
      <c r="A5" s="498" t="s">
        <v>124</v>
      </c>
      <c r="B5" s="499"/>
      <c r="C5" s="160"/>
      <c r="D5" s="489" t="s">
        <v>125</v>
      </c>
      <c r="E5" s="504"/>
      <c r="F5" s="505"/>
      <c r="G5" s="489" t="s">
        <v>126</v>
      </c>
      <c r="H5" s="490"/>
      <c r="I5" s="490"/>
      <c r="J5" s="490"/>
      <c r="K5" s="506"/>
    </row>
    <row r="6" spans="1:13" ht="11.25" customHeight="1">
      <c r="A6" s="500"/>
      <c r="B6" s="501"/>
      <c r="C6" s="161" t="s">
        <v>111</v>
      </c>
      <c r="D6" s="507"/>
      <c r="E6" s="508"/>
      <c r="F6" s="509"/>
      <c r="G6" s="507"/>
      <c r="H6" s="510"/>
      <c r="I6" s="510"/>
      <c r="J6" s="510"/>
      <c r="K6" s="511"/>
    </row>
    <row r="7" spans="1:13" ht="11.25" customHeight="1">
      <c r="A7" s="500"/>
      <c r="B7" s="501"/>
      <c r="C7" s="512" t="s">
        <v>127</v>
      </c>
      <c r="D7" s="507"/>
      <c r="E7" s="508"/>
      <c r="F7" s="509"/>
      <c r="G7" s="507"/>
      <c r="H7" s="510"/>
      <c r="I7" s="510"/>
      <c r="J7" s="510"/>
      <c r="K7" s="511"/>
    </row>
    <row r="8" spans="1:13" ht="11.25" customHeight="1" thickBot="1">
      <c r="A8" s="502"/>
      <c r="B8" s="503"/>
      <c r="C8" s="513"/>
      <c r="D8" s="472"/>
      <c r="E8" s="473"/>
      <c r="F8" s="474"/>
      <c r="G8" s="472"/>
      <c r="H8" s="475"/>
      <c r="I8" s="475"/>
      <c r="J8" s="475"/>
      <c r="K8" s="476"/>
    </row>
    <row r="9" spans="1:13" ht="10" thickBot="1">
      <c r="A9" s="162"/>
      <c r="B9" s="162"/>
      <c r="C9" s="162"/>
      <c r="D9" s="162"/>
      <c r="E9" s="162"/>
      <c r="F9" s="162"/>
      <c r="G9" s="162"/>
      <c r="H9" s="162"/>
      <c r="I9" s="162"/>
      <c r="J9" s="162"/>
      <c r="K9" s="162"/>
    </row>
    <row r="10" spans="1:13" ht="12" customHeight="1">
      <c r="A10" s="477" t="s">
        <v>128</v>
      </c>
      <c r="B10" s="480" t="s">
        <v>129</v>
      </c>
      <c r="C10" s="481"/>
      <c r="D10" s="486" t="s">
        <v>130</v>
      </c>
      <c r="E10" s="489" t="s">
        <v>131</v>
      </c>
      <c r="F10" s="490"/>
      <c r="G10" s="491"/>
      <c r="H10" s="480" t="s">
        <v>132</v>
      </c>
      <c r="I10" s="481"/>
      <c r="J10" s="481"/>
      <c r="K10" s="493"/>
      <c r="L10" s="163"/>
      <c r="M10" s="163"/>
    </row>
    <row r="11" spans="1:13" ht="11.25" customHeight="1">
      <c r="A11" s="478"/>
      <c r="B11" s="482"/>
      <c r="C11" s="483"/>
      <c r="D11" s="487"/>
      <c r="E11" s="487" t="s">
        <v>133</v>
      </c>
      <c r="F11" s="164" t="s">
        <v>134</v>
      </c>
      <c r="G11" s="165"/>
      <c r="H11" s="482"/>
      <c r="I11" s="483"/>
      <c r="J11" s="483"/>
      <c r="K11" s="494"/>
      <c r="L11" s="163"/>
      <c r="M11" s="163"/>
    </row>
    <row r="12" spans="1:13" ht="21" customHeight="1" thickBot="1">
      <c r="A12" s="479"/>
      <c r="B12" s="484"/>
      <c r="C12" s="485"/>
      <c r="D12" s="488"/>
      <c r="E12" s="492"/>
      <c r="F12" s="166"/>
      <c r="G12" s="167" t="s">
        <v>135</v>
      </c>
      <c r="H12" s="484"/>
      <c r="I12" s="485"/>
      <c r="J12" s="485"/>
      <c r="K12" s="495"/>
      <c r="L12" s="163"/>
      <c r="M12" s="163"/>
    </row>
    <row r="13" spans="1:13" ht="19">
      <c r="A13" s="168" t="s">
        <v>136</v>
      </c>
      <c r="B13" s="528" t="s">
        <v>317</v>
      </c>
      <c r="C13" s="169" t="s">
        <v>292</v>
      </c>
      <c r="D13" s="169" t="s">
        <v>428</v>
      </c>
      <c r="E13" s="181"/>
      <c r="F13" s="206"/>
      <c r="G13" s="206"/>
      <c r="H13" s="529"/>
      <c r="I13" s="530"/>
      <c r="J13" s="530"/>
      <c r="K13" s="531"/>
    </row>
    <row r="14" spans="1:13">
      <c r="A14" s="168" t="s">
        <v>10</v>
      </c>
      <c r="B14" s="523"/>
      <c r="C14" s="170" t="s">
        <v>318</v>
      </c>
      <c r="D14" s="170" t="s">
        <v>429</v>
      </c>
      <c r="E14" s="183"/>
      <c r="F14" s="183"/>
      <c r="G14" s="183"/>
      <c r="H14" s="525"/>
      <c r="I14" s="526"/>
      <c r="J14" s="526"/>
      <c r="K14" s="527"/>
    </row>
    <row r="15" spans="1:13">
      <c r="A15" s="168" t="s">
        <v>11</v>
      </c>
      <c r="B15" s="523"/>
      <c r="C15" s="170" t="s">
        <v>319</v>
      </c>
      <c r="D15" s="170" t="s">
        <v>430</v>
      </c>
      <c r="E15" s="183"/>
      <c r="F15" s="183"/>
      <c r="G15" s="183"/>
      <c r="H15" s="525"/>
      <c r="I15" s="526"/>
      <c r="J15" s="526"/>
      <c r="K15" s="527"/>
    </row>
    <row r="16" spans="1:13" ht="12" customHeight="1">
      <c r="A16" s="168" t="s">
        <v>12</v>
      </c>
      <c r="B16" s="523"/>
      <c r="C16" s="170" t="s">
        <v>320</v>
      </c>
      <c r="D16" s="170" t="s">
        <v>431</v>
      </c>
      <c r="E16" s="183"/>
      <c r="F16" s="183"/>
      <c r="G16" s="183"/>
      <c r="H16" s="525"/>
      <c r="I16" s="526"/>
      <c r="J16" s="526"/>
      <c r="K16" s="527"/>
    </row>
    <row r="17" spans="1:11" ht="12" customHeight="1">
      <c r="A17" s="168" t="s">
        <v>13</v>
      </c>
      <c r="B17" s="523"/>
      <c r="C17" s="514" t="s">
        <v>321</v>
      </c>
      <c r="D17" s="171" t="s">
        <v>432</v>
      </c>
      <c r="E17" s="183"/>
      <c r="F17" s="183"/>
      <c r="G17" s="183"/>
      <c r="H17" s="525"/>
      <c r="I17" s="526"/>
      <c r="J17" s="526"/>
      <c r="K17" s="527"/>
    </row>
    <row r="18" spans="1:11">
      <c r="A18" s="168" t="s">
        <v>14</v>
      </c>
      <c r="B18" s="523"/>
      <c r="C18" s="514"/>
      <c r="D18" s="171" t="s">
        <v>433</v>
      </c>
      <c r="E18" s="183"/>
      <c r="F18" s="183"/>
      <c r="G18" s="183"/>
      <c r="H18" s="525"/>
      <c r="I18" s="526"/>
      <c r="J18" s="526"/>
      <c r="K18" s="527"/>
    </row>
    <row r="19" spans="1:11">
      <c r="A19" s="168" t="s">
        <v>15</v>
      </c>
      <c r="B19" s="523"/>
      <c r="C19" s="523" t="s">
        <v>322</v>
      </c>
      <c r="D19" s="171" t="s">
        <v>434</v>
      </c>
      <c r="E19" s="183"/>
      <c r="F19" s="183"/>
      <c r="G19" s="183"/>
      <c r="H19" s="525"/>
      <c r="I19" s="526"/>
      <c r="J19" s="526"/>
      <c r="K19" s="527"/>
    </row>
    <row r="20" spans="1:11" ht="12" customHeight="1">
      <c r="A20" s="168" t="s">
        <v>16</v>
      </c>
      <c r="B20" s="523"/>
      <c r="C20" s="523"/>
      <c r="D20" s="171" t="s">
        <v>405</v>
      </c>
      <c r="E20" s="183"/>
      <c r="F20" s="183"/>
      <c r="G20" s="183"/>
      <c r="H20" s="525"/>
      <c r="I20" s="526"/>
      <c r="J20" s="526"/>
      <c r="K20" s="527"/>
    </row>
    <row r="21" spans="1:11">
      <c r="A21" s="168" t="s">
        <v>17</v>
      </c>
      <c r="B21" s="523"/>
      <c r="C21" s="523"/>
      <c r="D21" s="171" t="s">
        <v>406</v>
      </c>
      <c r="E21" s="183"/>
      <c r="F21" s="183"/>
      <c r="G21" s="183"/>
      <c r="H21" s="525"/>
      <c r="I21" s="526"/>
      <c r="J21" s="526"/>
      <c r="K21" s="527"/>
    </row>
    <row r="22" spans="1:11" ht="12" customHeight="1">
      <c r="A22" s="168" t="s">
        <v>18</v>
      </c>
      <c r="B22" s="523"/>
      <c r="C22" s="523"/>
      <c r="D22" s="170" t="s">
        <v>435</v>
      </c>
      <c r="E22" s="183"/>
      <c r="F22" s="183"/>
      <c r="G22" s="183"/>
      <c r="H22" s="525"/>
      <c r="I22" s="526"/>
      <c r="J22" s="526"/>
      <c r="K22" s="527"/>
    </row>
    <row r="23" spans="1:11">
      <c r="A23" s="168" t="s">
        <v>19</v>
      </c>
      <c r="B23" s="523"/>
      <c r="C23" s="523"/>
      <c r="D23" s="170" t="s">
        <v>436</v>
      </c>
      <c r="E23" s="183"/>
      <c r="F23" s="183"/>
      <c r="G23" s="183"/>
      <c r="H23" s="525"/>
      <c r="I23" s="526"/>
      <c r="J23" s="526"/>
      <c r="K23" s="527"/>
    </row>
    <row r="24" spans="1:11">
      <c r="A24" s="168" t="s">
        <v>20</v>
      </c>
      <c r="B24" s="523"/>
      <c r="C24" s="523"/>
      <c r="D24" s="170" t="s">
        <v>437</v>
      </c>
      <c r="E24" s="183"/>
      <c r="F24" s="183"/>
      <c r="G24" s="183"/>
      <c r="H24" s="525"/>
      <c r="I24" s="526"/>
      <c r="J24" s="526"/>
      <c r="K24" s="527"/>
    </row>
    <row r="25" spans="1:11">
      <c r="A25" s="168" t="s">
        <v>21</v>
      </c>
      <c r="B25" s="523"/>
      <c r="C25" s="523"/>
      <c r="D25" s="170" t="s">
        <v>438</v>
      </c>
      <c r="E25" s="183"/>
      <c r="F25" s="183"/>
      <c r="G25" s="183"/>
      <c r="H25" s="525"/>
      <c r="I25" s="526"/>
      <c r="J25" s="526"/>
      <c r="K25" s="527"/>
    </row>
    <row r="26" spans="1:11" ht="19">
      <c r="A26" s="168" t="s">
        <v>22</v>
      </c>
      <c r="B26" s="524"/>
      <c r="C26" s="524"/>
      <c r="D26" s="170" t="s">
        <v>439</v>
      </c>
      <c r="E26" s="183"/>
      <c r="F26" s="183"/>
      <c r="G26" s="183"/>
      <c r="H26" s="525"/>
      <c r="I26" s="526"/>
      <c r="J26" s="526"/>
      <c r="K26" s="527"/>
    </row>
    <row r="27" spans="1:11" ht="14.15" customHeight="1">
      <c r="A27" s="168" t="s">
        <v>23</v>
      </c>
      <c r="B27" s="522" t="s">
        <v>140</v>
      </c>
      <c r="C27" s="522" t="s">
        <v>141</v>
      </c>
      <c r="D27" s="170" t="s">
        <v>303</v>
      </c>
      <c r="E27" s="183"/>
      <c r="F27" s="183"/>
      <c r="G27" s="183"/>
      <c r="H27" s="525"/>
      <c r="I27" s="526"/>
      <c r="J27" s="526"/>
      <c r="K27" s="527"/>
    </row>
    <row r="28" spans="1:11" ht="14.15" customHeight="1">
      <c r="A28" s="168" t="s">
        <v>24</v>
      </c>
      <c r="B28" s="523"/>
      <c r="C28" s="524"/>
      <c r="D28" s="170" t="s">
        <v>402</v>
      </c>
      <c r="E28" s="183"/>
      <c r="F28" s="183"/>
      <c r="G28" s="183"/>
      <c r="H28" s="525"/>
      <c r="I28" s="526"/>
      <c r="J28" s="526"/>
      <c r="K28" s="527"/>
    </row>
    <row r="29" spans="1:11" ht="12" customHeight="1">
      <c r="A29" s="168" t="s">
        <v>25</v>
      </c>
      <c r="B29" s="523"/>
      <c r="C29" s="522" t="s">
        <v>304</v>
      </c>
      <c r="D29" s="170" t="s">
        <v>404</v>
      </c>
      <c r="E29" s="183"/>
      <c r="F29" s="183"/>
      <c r="G29" s="183"/>
      <c r="H29" s="525"/>
      <c r="I29" s="526"/>
      <c r="J29" s="526"/>
      <c r="K29" s="527"/>
    </row>
    <row r="30" spans="1:11" ht="12" customHeight="1">
      <c r="A30" s="168" t="s">
        <v>27</v>
      </c>
      <c r="B30" s="523"/>
      <c r="C30" s="523"/>
      <c r="D30" s="170" t="s">
        <v>405</v>
      </c>
      <c r="E30" s="183"/>
      <c r="F30" s="183"/>
      <c r="G30" s="183"/>
      <c r="H30" s="525"/>
      <c r="I30" s="526"/>
      <c r="J30" s="526"/>
      <c r="K30" s="527"/>
    </row>
    <row r="31" spans="1:11" ht="12" customHeight="1">
      <c r="A31" s="168" t="s">
        <v>28</v>
      </c>
      <c r="B31" s="523"/>
      <c r="C31" s="523"/>
      <c r="D31" s="170" t="s">
        <v>406</v>
      </c>
      <c r="E31" s="183"/>
      <c r="F31" s="183"/>
      <c r="G31" s="183"/>
      <c r="H31" s="525"/>
      <c r="I31" s="526"/>
      <c r="J31" s="526"/>
      <c r="K31" s="527"/>
    </row>
    <row r="32" spans="1:11" ht="12" customHeight="1">
      <c r="A32" s="168" t="s">
        <v>29</v>
      </c>
      <c r="B32" s="523"/>
      <c r="C32" s="524"/>
      <c r="D32" s="170" t="s">
        <v>407</v>
      </c>
      <c r="E32" s="183"/>
      <c r="F32" s="183"/>
      <c r="G32" s="183"/>
      <c r="H32" s="525"/>
      <c r="I32" s="526"/>
      <c r="J32" s="526"/>
      <c r="K32" s="527"/>
    </row>
    <row r="33" spans="1:18" ht="11.25" customHeight="1">
      <c r="A33" s="168" t="s">
        <v>30</v>
      </c>
      <c r="B33" s="523"/>
      <c r="C33" s="522" t="s">
        <v>147</v>
      </c>
      <c r="D33" s="170" t="s">
        <v>408</v>
      </c>
      <c r="E33" s="183"/>
      <c r="F33" s="183"/>
      <c r="G33" s="183"/>
      <c r="H33" s="525"/>
      <c r="I33" s="526"/>
      <c r="J33" s="526"/>
      <c r="K33" s="527"/>
    </row>
    <row r="34" spans="1:18" ht="11.25" customHeight="1">
      <c r="A34" s="168" t="s">
        <v>31</v>
      </c>
      <c r="B34" s="523"/>
      <c r="C34" s="524"/>
      <c r="D34" s="170" t="s">
        <v>409</v>
      </c>
      <c r="E34" s="183"/>
      <c r="F34" s="183"/>
      <c r="G34" s="183"/>
      <c r="H34" s="525"/>
      <c r="I34" s="526"/>
      <c r="J34" s="526"/>
      <c r="K34" s="527"/>
    </row>
    <row r="35" spans="1:18" ht="11.25" customHeight="1">
      <c r="A35" s="168" t="s">
        <v>32</v>
      </c>
      <c r="B35" s="523"/>
      <c r="C35" s="170" t="s">
        <v>323</v>
      </c>
      <c r="D35" s="170" t="s">
        <v>403</v>
      </c>
      <c r="E35" s="183"/>
      <c r="F35" s="183"/>
      <c r="G35" s="183"/>
      <c r="H35" s="525"/>
      <c r="I35" s="526"/>
      <c r="J35" s="526"/>
      <c r="K35" s="527"/>
    </row>
    <row r="36" spans="1:18" ht="11.25" customHeight="1">
      <c r="A36" s="168" t="s">
        <v>33</v>
      </c>
      <c r="B36" s="524"/>
      <c r="C36" s="170" t="s">
        <v>324</v>
      </c>
      <c r="D36" s="170" t="s">
        <v>403</v>
      </c>
      <c r="E36" s="183"/>
      <c r="F36" s="183"/>
      <c r="G36" s="183"/>
      <c r="H36" s="525"/>
      <c r="I36" s="526"/>
      <c r="J36" s="526"/>
      <c r="K36" s="527"/>
    </row>
    <row r="37" spans="1:18" ht="11.25" customHeight="1">
      <c r="A37" s="168" t="s">
        <v>34</v>
      </c>
      <c r="B37" s="567" t="s">
        <v>152</v>
      </c>
      <c r="C37" s="568"/>
      <c r="D37" s="170" t="s">
        <v>440</v>
      </c>
      <c r="E37" s="183"/>
      <c r="F37" s="183"/>
      <c r="G37" s="183"/>
      <c r="H37" s="525"/>
      <c r="I37" s="526"/>
      <c r="J37" s="526"/>
      <c r="K37" s="527"/>
    </row>
    <row r="38" spans="1:18" ht="11.25" customHeight="1" thickBot="1">
      <c r="A38" s="168" t="s">
        <v>35</v>
      </c>
      <c r="B38" s="517"/>
      <c r="C38" s="518"/>
      <c r="D38" s="173" t="s">
        <v>412</v>
      </c>
      <c r="E38" s="183"/>
      <c r="F38" s="183"/>
      <c r="G38" s="183"/>
      <c r="H38" s="519"/>
      <c r="I38" s="520"/>
      <c r="J38" s="520"/>
      <c r="K38" s="521"/>
    </row>
    <row r="39" spans="1:18" ht="11.25" customHeight="1">
      <c r="A39" s="540" t="s">
        <v>153</v>
      </c>
      <c r="B39" s="541"/>
      <c r="C39" s="541"/>
      <c r="D39" s="541"/>
      <c r="E39" s="541"/>
      <c r="F39" s="541"/>
      <c r="G39" s="541"/>
      <c r="H39" s="541"/>
      <c r="I39" s="541"/>
      <c r="J39" s="541"/>
      <c r="K39" s="542"/>
    </row>
    <row r="40" spans="1:18" ht="12" customHeight="1">
      <c r="A40" s="187"/>
      <c r="B40" s="543"/>
      <c r="C40" s="544"/>
      <c r="D40" s="545"/>
      <c r="E40" s="181"/>
      <c r="F40" s="181"/>
      <c r="G40" s="181"/>
      <c r="H40" s="525"/>
      <c r="I40" s="526"/>
      <c r="J40" s="526"/>
      <c r="K40" s="527"/>
    </row>
    <row r="41" spans="1:18" ht="12" customHeight="1">
      <c r="A41" s="187"/>
      <c r="B41" s="543"/>
      <c r="C41" s="544"/>
      <c r="D41" s="545"/>
      <c r="E41" s="182"/>
      <c r="F41" s="182"/>
      <c r="G41" s="182"/>
      <c r="H41" s="525"/>
      <c r="I41" s="526"/>
      <c r="J41" s="526"/>
      <c r="K41" s="527"/>
    </row>
    <row r="42" spans="1:18" ht="12" customHeight="1" thickBot="1">
      <c r="A42" s="188"/>
      <c r="B42" s="543"/>
      <c r="C42" s="544"/>
      <c r="D42" s="545"/>
      <c r="E42" s="182"/>
      <c r="F42" s="182"/>
      <c r="G42" s="182"/>
      <c r="H42" s="519"/>
      <c r="I42" s="520"/>
      <c r="J42" s="520"/>
      <c r="K42" s="521"/>
    </row>
    <row r="43" spans="1:18" ht="12" customHeight="1">
      <c r="A43" s="532" t="s">
        <v>154</v>
      </c>
      <c r="B43" s="533"/>
      <c r="C43" s="533"/>
      <c r="D43" s="533"/>
      <c r="E43" s="175"/>
      <c r="F43" s="175"/>
      <c r="G43" s="175"/>
      <c r="H43" s="175"/>
      <c r="I43" s="175"/>
      <c r="J43" s="175"/>
      <c r="K43" s="176"/>
    </row>
    <row r="44" spans="1:18" ht="21" customHeight="1">
      <c r="A44" s="177" t="s">
        <v>128</v>
      </c>
      <c r="B44" s="534" t="s">
        <v>155</v>
      </c>
      <c r="C44" s="535"/>
      <c r="D44" s="178" t="s">
        <v>156</v>
      </c>
      <c r="E44" s="536" t="s">
        <v>157</v>
      </c>
      <c r="F44" s="536"/>
      <c r="G44" s="537"/>
      <c r="H44" s="150" t="s">
        <v>26</v>
      </c>
      <c r="I44" s="534" t="s">
        <v>158</v>
      </c>
      <c r="J44" s="538"/>
      <c r="K44" s="539"/>
      <c r="M44" s="128"/>
      <c r="N44" s="128" t="s">
        <v>358</v>
      </c>
      <c r="O44" s="128"/>
      <c r="P44" s="128" t="s">
        <v>359</v>
      </c>
      <c r="Q44" s="128"/>
      <c r="R44" s="128" t="s">
        <v>360</v>
      </c>
    </row>
    <row r="45" spans="1:18" ht="9.65" customHeight="1">
      <c r="A45" s="379"/>
      <c r="B45" s="381" t="str">
        <f>IFERROR(VLOOKUP(A45,指摘選択,8,FALSE),"")</f>
        <v/>
      </c>
      <c r="C45" s="381"/>
      <c r="D45" s="383"/>
      <c r="E45" s="364"/>
      <c r="F45" s="365"/>
      <c r="G45" s="366"/>
      <c r="H45" s="371" t="s">
        <v>7</v>
      </c>
      <c r="I45" s="208" t="s">
        <v>52</v>
      </c>
      <c r="J45" s="207"/>
      <c r="K45" s="209" t="s">
        <v>159</v>
      </c>
      <c r="M45" s="370" t="str">
        <f>IF(H45="□",A45&amp;"　"&amp;D45,"")</f>
        <v>　</v>
      </c>
      <c r="N45" s="332" t="str">
        <f>_xlfn.TEXTJOIN(CHAR(10), TRUE, M45, M47, M49, M51, M53, M55, M57, M59, M61, M63, M65,M67, M69, M71, M73)</f>
        <v>　
　</v>
      </c>
      <c r="O45" s="370" t="str">
        <f>IF(H45="☑",A45&amp;"　"&amp;D45,"")</f>
        <v/>
      </c>
      <c r="P45" s="332" t="str">
        <f>_xlfn.TEXTJOIN(CHAR(10), TRUE, O45, O47, O49, O51, O53, O55, O57, O59, O61, O63, O65,O67, O69, O71, O73)</f>
        <v/>
      </c>
      <c r="Q45" s="375" t="str">
        <f>IF(J45="","",I45&amp;J45&amp;K45&amp;I46&amp;K46)</f>
        <v/>
      </c>
      <c r="R45" s="376" t="str">
        <f>_xlfn.TEXTJOIN(CHAR(10), TRUE,"ドレンチャー", Q45, Q47, Q49,Q51,Q53,Q55,Q57,Q59,Q61,Q63,Q65,Q67,Q69,Q71,Q73)</f>
        <v>ドレンチャー</v>
      </c>
    </row>
    <row r="46" spans="1:18" ht="9.65" customHeight="1">
      <c r="A46" s="380"/>
      <c r="B46" s="382"/>
      <c r="C46" s="382"/>
      <c r="D46" s="384"/>
      <c r="E46" s="367"/>
      <c r="F46" s="368"/>
      <c r="G46" s="369"/>
      <c r="H46" s="372"/>
      <c r="I46" s="373"/>
      <c r="J46" s="374"/>
      <c r="K46" s="209" t="s">
        <v>480</v>
      </c>
      <c r="M46" s="370"/>
      <c r="N46" s="332"/>
      <c r="O46" s="370"/>
      <c r="P46" s="332"/>
      <c r="Q46" s="375"/>
      <c r="R46" s="376"/>
    </row>
    <row r="47" spans="1:18" ht="9.65" customHeight="1">
      <c r="A47" s="379"/>
      <c r="B47" s="381" t="str">
        <f>IFERROR(VLOOKUP(A47,指摘選択,8,FALSE),"")</f>
        <v/>
      </c>
      <c r="C47" s="381"/>
      <c r="D47" s="383"/>
      <c r="E47" s="387"/>
      <c r="F47" s="388"/>
      <c r="G47" s="389"/>
      <c r="H47" s="371" t="s">
        <v>7</v>
      </c>
      <c r="I47" s="208" t="s">
        <v>52</v>
      </c>
      <c r="J47" s="207"/>
      <c r="K47" s="209" t="s">
        <v>159</v>
      </c>
      <c r="M47" s="370" t="str">
        <f>IF(H47="□",A47&amp;"　"&amp;D47,"")</f>
        <v>　</v>
      </c>
      <c r="N47" s="332"/>
      <c r="O47" s="370" t="str">
        <f>IF(H47="☑",A47&amp;"　"&amp;D47,"")</f>
        <v/>
      </c>
      <c r="P47" s="332"/>
      <c r="Q47" s="375" t="str">
        <f t="shared" ref="Q47" si="0">IF(J47="","",I47&amp;J47&amp;K47&amp;I48&amp;K48)</f>
        <v/>
      </c>
      <c r="R47" s="376"/>
    </row>
    <row r="48" spans="1:18" ht="9.65" customHeight="1">
      <c r="A48" s="380"/>
      <c r="B48" s="382"/>
      <c r="C48" s="382"/>
      <c r="D48" s="384"/>
      <c r="E48" s="367"/>
      <c r="F48" s="368"/>
      <c r="G48" s="369"/>
      <c r="H48" s="372"/>
      <c r="I48" s="373"/>
      <c r="J48" s="374"/>
      <c r="K48" s="209" t="s">
        <v>480</v>
      </c>
      <c r="M48" s="370"/>
      <c r="N48" s="332"/>
      <c r="O48" s="370"/>
      <c r="P48" s="332"/>
      <c r="Q48" s="375"/>
      <c r="R48" s="376"/>
    </row>
    <row r="49" spans="1:18" ht="9.65" customHeight="1">
      <c r="A49" s="379"/>
      <c r="B49" s="381" t="str">
        <f>IFERROR(VLOOKUP(A49,指摘選択,8,FALSE),"")</f>
        <v/>
      </c>
      <c r="C49" s="381"/>
      <c r="D49" s="547"/>
      <c r="E49" s="364"/>
      <c r="F49" s="365"/>
      <c r="G49" s="366"/>
      <c r="H49" s="371" t="s">
        <v>7</v>
      </c>
      <c r="I49" s="208" t="s">
        <v>52</v>
      </c>
      <c r="J49" s="207"/>
      <c r="K49" s="209" t="s">
        <v>159</v>
      </c>
      <c r="M49" s="370" t="str">
        <f>IF(H49="□",A49&amp;"　"&amp;D49,"")</f>
        <v>　</v>
      </c>
      <c r="N49" s="332"/>
      <c r="O49" s="370" t="str">
        <f>IF(H49="☑",A49&amp;"　"&amp;D49,"")</f>
        <v/>
      </c>
      <c r="P49" s="332"/>
      <c r="Q49" s="375" t="str">
        <f t="shared" ref="Q49" si="1">IF(J49="","",I49&amp;J49&amp;K49&amp;I50&amp;K50)</f>
        <v/>
      </c>
      <c r="R49" s="376"/>
    </row>
    <row r="50" spans="1:18" ht="9.65" customHeight="1">
      <c r="A50" s="380"/>
      <c r="B50" s="382"/>
      <c r="C50" s="382"/>
      <c r="D50" s="548"/>
      <c r="E50" s="367"/>
      <c r="F50" s="368"/>
      <c r="G50" s="369"/>
      <c r="H50" s="372"/>
      <c r="I50" s="373"/>
      <c r="J50" s="374"/>
      <c r="K50" s="209" t="s">
        <v>480</v>
      </c>
      <c r="M50" s="370"/>
      <c r="N50" s="332"/>
      <c r="O50" s="370"/>
      <c r="P50" s="332"/>
      <c r="Q50" s="375"/>
      <c r="R50" s="376"/>
    </row>
    <row r="51" spans="1:18" ht="9.65" customHeight="1">
      <c r="A51" s="379"/>
      <c r="B51" s="381" t="str">
        <f>IFERROR(VLOOKUP(A51,指摘選択,8,FALSE),"")</f>
        <v/>
      </c>
      <c r="C51" s="381"/>
      <c r="D51" s="547"/>
      <c r="E51" s="364"/>
      <c r="F51" s="365"/>
      <c r="G51" s="366"/>
      <c r="H51" s="371" t="s">
        <v>7</v>
      </c>
      <c r="I51" s="208" t="s">
        <v>52</v>
      </c>
      <c r="J51" s="207"/>
      <c r="K51" s="209" t="s">
        <v>159</v>
      </c>
      <c r="M51" s="370" t="str">
        <f>IF(H51="□",A51&amp;"　"&amp;D51,"")</f>
        <v>　</v>
      </c>
      <c r="N51" s="332"/>
      <c r="O51" s="370" t="str">
        <f>IF(H51="☑",A51&amp;"　"&amp;D51,"")</f>
        <v/>
      </c>
      <c r="P51" s="332"/>
      <c r="Q51" s="375" t="str">
        <f t="shared" ref="Q51" si="2">IF(J51="","",I51&amp;J51&amp;K51&amp;I52&amp;K52)</f>
        <v/>
      </c>
      <c r="R51" s="376"/>
    </row>
    <row r="52" spans="1:18" ht="9.65" customHeight="1">
      <c r="A52" s="380"/>
      <c r="B52" s="382"/>
      <c r="C52" s="382"/>
      <c r="D52" s="548"/>
      <c r="E52" s="367"/>
      <c r="F52" s="368"/>
      <c r="G52" s="369"/>
      <c r="H52" s="372"/>
      <c r="I52" s="373"/>
      <c r="J52" s="374"/>
      <c r="K52" s="209" t="s">
        <v>480</v>
      </c>
      <c r="M52" s="370"/>
      <c r="N52" s="332"/>
      <c r="O52" s="370"/>
      <c r="P52" s="332"/>
      <c r="Q52" s="375"/>
      <c r="R52" s="376"/>
    </row>
    <row r="53" spans="1:18" ht="9.65" customHeight="1">
      <c r="A53" s="379"/>
      <c r="B53" s="381" t="str">
        <f>IFERROR(VLOOKUP(A53,指摘選択,8,FALSE),"")</f>
        <v/>
      </c>
      <c r="C53" s="381"/>
      <c r="D53" s="547"/>
      <c r="E53" s="364"/>
      <c r="F53" s="365"/>
      <c r="G53" s="366"/>
      <c r="H53" s="371" t="s">
        <v>7</v>
      </c>
      <c r="I53" s="208" t="s">
        <v>52</v>
      </c>
      <c r="J53" s="207"/>
      <c r="K53" s="209" t="s">
        <v>159</v>
      </c>
      <c r="M53" s="370" t="str">
        <f>IF(H53="□",A53&amp;"　"&amp;D53,"")</f>
        <v>　</v>
      </c>
      <c r="N53" s="332"/>
      <c r="O53" s="370" t="str">
        <f>IF(H53="☑",A53&amp;"　"&amp;D53,"")</f>
        <v/>
      </c>
      <c r="P53" s="332"/>
      <c r="Q53" s="375" t="str">
        <f t="shared" ref="Q53" si="3">IF(J53="","",I53&amp;J53&amp;K53&amp;I54&amp;K54)</f>
        <v/>
      </c>
      <c r="R53" s="376"/>
    </row>
    <row r="54" spans="1:18" ht="9.65" customHeight="1">
      <c r="A54" s="380"/>
      <c r="B54" s="382"/>
      <c r="C54" s="382"/>
      <c r="D54" s="548"/>
      <c r="E54" s="387"/>
      <c r="F54" s="388"/>
      <c r="G54" s="389"/>
      <c r="H54" s="372"/>
      <c r="I54" s="373"/>
      <c r="J54" s="374"/>
      <c r="K54" s="209" t="s">
        <v>480</v>
      </c>
      <c r="M54" s="370"/>
      <c r="N54" s="332"/>
      <c r="O54" s="370"/>
      <c r="P54" s="332"/>
      <c r="Q54" s="375"/>
      <c r="R54" s="376"/>
    </row>
    <row r="55" spans="1:18" ht="9.65" customHeight="1">
      <c r="A55" s="379"/>
      <c r="B55" s="381" t="str">
        <f>IFERROR(VLOOKUP(A55,指摘選択,8,FALSE),"")</f>
        <v/>
      </c>
      <c r="C55" s="381"/>
      <c r="D55" s="547"/>
      <c r="E55" s="364"/>
      <c r="F55" s="365"/>
      <c r="G55" s="366"/>
      <c r="H55" s="371" t="s">
        <v>7</v>
      </c>
      <c r="I55" s="208" t="s">
        <v>52</v>
      </c>
      <c r="J55" s="207"/>
      <c r="K55" s="209" t="s">
        <v>159</v>
      </c>
      <c r="M55" s="370" t="str">
        <f>IF(H55="□",A55&amp;"　"&amp;D55,"")</f>
        <v>　</v>
      </c>
      <c r="N55" s="332"/>
      <c r="O55" s="370" t="str">
        <f>IF(H55="☑",A55&amp;"　"&amp;D55,"")</f>
        <v/>
      </c>
      <c r="P55" s="332"/>
      <c r="Q55" s="375" t="str">
        <f t="shared" ref="Q55" si="4">IF(J55="","",I55&amp;J55&amp;K55&amp;I56&amp;K56)</f>
        <v/>
      </c>
      <c r="R55" s="376"/>
    </row>
    <row r="56" spans="1:18" ht="9.65" customHeight="1">
      <c r="A56" s="380"/>
      <c r="B56" s="382"/>
      <c r="C56" s="382"/>
      <c r="D56" s="548"/>
      <c r="E56" s="367"/>
      <c r="F56" s="368"/>
      <c r="G56" s="369"/>
      <c r="H56" s="372"/>
      <c r="I56" s="373"/>
      <c r="J56" s="374"/>
      <c r="K56" s="209" t="s">
        <v>480</v>
      </c>
      <c r="M56" s="370"/>
      <c r="N56" s="332"/>
      <c r="O56" s="370"/>
      <c r="P56" s="332"/>
      <c r="Q56" s="375"/>
      <c r="R56" s="376"/>
    </row>
    <row r="57" spans="1:18" ht="9.65" customHeight="1">
      <c r="A57" s="379"/>
      <c r="B57" s="381" t="str">
        <f>IFERROR(VLOOKUP(A57,指摘選択,8,FALSE),"")</f>
        <v/>
      </c>
      <c r="C57" s="381"/>
      <c r="D57" s="547"/>
      <c r="E57" s="387"/>
      <c r="F57" s="388"/>
      <c r="G57" s="389"/>
      <c r="H57" s="371" t="s">
        <v>7</v>
      </c>
      <c r="I57" s="208" t="s">
        <v>52</v>
      </c>
      <c r="J57" s="207"/>
      <c r="K57" s="209" t="s">
        <v>159</v>
      </c>
      <c r="M57" s="370" t="str">
        <f>IF(H57="□",A57&amp;"　"&amp;D57,"")</f>
        <v>　</v>
      </c>
      <c r="N57" s="332"/>
      <c r="O57" s="370" t="str">
        <f>IF(H57="☑",A57&amp;"　"&amp;D57,"")</f>
        <v/>
      </c>
      <c r="P57" s="332"/>
      <c r="Q57" s="375" t="str">
        <f t="shared" ref="Q57" si="5">IF(J57="","",I57&amp;J57&amp;K57&amp;I58&amp;K58)</f>
        <v/>
      </c>
      <c r="R57" s="376"/>
    </row>
    <row r="58" spans="1:18" ht="9.65" customHeight="1">
      <c r="A58" s="380"/>
      <c r="B58" s="382"/>
      <c r="C58" s="382"/>
      <c r="D58" s="548"/>
      <c r="E58" s="367"/>
      <c r="F58" s="368"/>
      <c r="G58" s="369"/>
      <c r="H58" s="372"/>
      <c r="I58" s="373"/>
      <c r="J58" s="374"/>
      <c r="K58" s="209" t="s">
        <v>480</v>
      </c>
      <c r="M58" s="370"/>
      <c r="N58" s="332"/>
      <c r="O58" s="370"/>
      <c r="P58" s="332"/>
      <c r="Q58" s="375"/>
      <c r="R58" s="376"/>
    </row>
    <row r="59" spans="1:18" ht="9.65" customHeight="1">
      <c r="A59" s="379"/>
      <c r="B59" s="381" t="str">
        <f>IFERROR(VLOOKUP(A59,指摘選択,8,FALSE),"")</f>
        <v/>
      </c>
      <c r="C59" s="381"/>
      <c r="D59" s="547"/>
      <c r="E59" s="364"/>
      <c r="F59" s="365"/>
      <c r="G59" s="366"/>
      <c r="H59" s="371" t="s">
        <v>7</v>
      </c>
      <c r="I59" s="208" t="s">
        <v>52</v>
      </c>
      <c r="J59" s="207"/>
      <c r="K59" s="209" t="s">
        <v>159</v>
      </c>
      <c r="M59" s="370" t="str">
        <f>IF(H59="□",A59&amp;"　"&amp;D59,"")</f>
        <v>　</v>
      </c>
      <c r="N59" s="332"/>
      <c r="O59" s="370" t="str">
        <f>IF(H59="☑",A59&amp;"　"&amp;D59,"")</f>
        <v/>
      </c>
      <c r="P59" s="332"/>
      <c r="Q59" s="375" t="str">
        <f t="shared" ref="Q59" si="6">IF(J59="","",I59&amp;J59&amp;K59&amp;I60&amp;K60)</f>
        <v/>
      </c>
      <c r="R59" s="376"/>
    </row>
    <row r="60" spans="1:18" ht="9.65" customHeight="1">
      <c r="A60" s="380"/>
      <c r="B60" s="382"/>
      <c r="C60" s="382"/>
      <c r="D60" s="548"/>
      <c r="E60" s="367"/>
      <c r="F60" s="368"/>
      <c r="G60" s="369"/>
      <c r="H60" s="372"/>
      <c r="I60" s="373"/>
      <c r="J60" s="374"/>
      <c r="K60" s="209" t="s">
        <v>480</v>
      </c>
      <c r="M60" s="370"/>
      <c r="N60" s="332"/>
      <c r="O60" s="370"/>
      <c r="P60" s="332"/>
      <c r="Q60" s="375"/>
      <c r="R60" s="376"/>
    </row>
    <row r="61" spans="1:18" ht="9.65" customHeight="1">
      <c r="A61" s="379"/>
      <c r="B61" s="381" t="str">
        <f>IFERROR(VLOOKUP(A61,指摘選択,8,FALSE),"")</f>
        <v/>
      </c>
      <c r="C61" s="381"/>
      <c r="D61" s="547"/>
      <c r="E61" s="364"/>
      <c r="F61" s="365"/>
      <c r="G61" s="366"/>
      <c r="H61" s="371" t="s">
        <v>7</v>
      </c>
      <c r="I61" s="208" t="s">
        <v>52</v>
      </c>
      <c r="J61" s="207"/>
      <c r="K61" s="209" t="s">
        <v>159</v>
      </c>
      <c r="M61" s="370" t="str">
        <f>IF(H61="□",A61&amp;"　"&amp;D61,"")</f>
        <v>　</v>
      </c>
      <c r="N61" s="332"/>
      <c r="O61" s="370" t="str">
        <f>IF(H61="☑",A61&amp;"　"&amp;D61,"")</f>
        <v/>
      </c>
      <c r="P61" s="332"/>
      <c r="Q61" s="375" t="str">
        <f t="shared" ref="Q61" si="7">IF(J61="","",I61&amp;J61&amp;K61&amp;I62&amp;K62)</f>
        <v/>
      </c>
      <c r="R61" s="376"/>
    </row>
    <row r="62" spans="1:18" ht="9.65" customHeight="1">
      <c r="A62" s="380"/>
      <c r="B62" s="382"/>
      <c r="C62" s="382"/>
      <c r="D62" s="548"/>
      <c r="E62" s="367"/>
      <c r="F62" s="368"/>
      <c r="G62" s="369"/>
      <c r="H62" s="372"/>
      <c r="I62" s="373"/>
      <c r="J62" s="374"/>
      <c r="K62" s="209" t="s">
        <v>480</v>
      </c>
      <c r="M62" s="370"/>
      <c r="N62" s="332"/>
      <c r="O62" s="370"/>
      <c r="P62" s="332"/>
      <c r="Q62" s="375"/>
      <c r="R62" s="376"/>
    </row>
    <row r="63" spans="1:18" ht="9.65" customHeight="1">
      <c r="A63" s="379"/>
      <c r="B63" s="381" t="str">
        <f>IFERROR(VLOOKUP(A63,指摘選択,8,FALSE),"")</f>
        <v/>
      </c>
      <c r="C63" s="381"/>
      <c r="D63" s="547"/>
      <c r="E63" s="364"/>
      <c r="F63" s="365"/>
      <c r="G63" s="366"/>
      <c r="H63" s="371" t="s">
        <v>7</v>
      </c>
      <c r="I63" s="208" t="s">
        <v>52</v>
      </c>
      <c r="J63" s="207"/>
      <c r="K63" s="209" t="s">
        <v>159</v>
      </c>
      <c r="M63" s="370" t="str">
        <f>IF(H63="□",A63&amp;"　"&amp;D63,"")</f>
        <v>　</v>
      </c>
      <c r="N63" s="332"/>
      <c r="O63" s="370" t="str">
        <f>IF(H63="☑",A63&amp;"　"&amp;D63,"")</f>
        <v/>
      </c>
      <c r="P63" s="332"/>
      <c r="Q63" s="375" t="str">
        <f t="shared" ref="Q63" si="8">IF(J63="","",I63&amp;J63&amp;K63&amp;I64&amp;K64)</f>
        <v/>
      </c>
      <c r="R63" s="376"/>
    </row>
    <row r="64" spans="1:18" ht="9.65" customHeight="1">
      <c r="A64" s="380"/>
      <c r="B64" s="382"/>
      <c r="C64" s="382"/>
      <c r="D64" s="548"/>
      <c r="E64" s="387"/>
      <c r="F64" s="388"/>
      <c r="G64" s="389"/>
      <c r="H64" s="372"/>
      <c r="I64" s="373"/>
      <c r="J64" s="374"/>
      <c r="K64" s="209" t="s">
        <v>480</v>
      </c>
      <c r="M64" s="370"/>
      <c r="N64" s="332"/>
      <c r="O64" s="370"/>
      <c r="P64" s="332"/>
      <c r="Q64" s="375"/>
      <c r="R64" s="376"/>
    </row>
    <row r="65" spans="1:18" ht="9.65" customHeight="1">
      <c r="A65" s="379"/>
      <c r="B65" s="381" t="str">
        <f>IFERROR(VLOOKUP(A65,指摘選択,8,FALSE),"")</f>
        <v/>
      </c>
      <c r="C65" s="381"/>
      <c r="D65" s="547"/>
      <c r="E65" s="364"/>
      <c r="F65" s="365"/>
      <c r="G65" s="366"/>
      <c r="H65" s="371" t="s">
        <v>7</v>
      </c>
      <c r="I65" s="208" t="s">
        <v>52</v>
      </c>
      <c r="J65" s="207"/>
      <c r="K65" s="209" t="s">
        <v>159</v>
      </c>
      <c r="M65" s="370" t="str">
        <f>IF(H65="□",A65&amp;"　"&amp;D65,"")</f>
        <v>　</v>
      </c>
      <c r="N65" s="332"/>
      <c r="O65" s="370" t="str">
        <f>IF(H65="☑",A65&amp;"　"&amp;D65,"")</f>
        <v/>
      </c>
      <c r="P65" s="332"/>
      <c r="Q65" s="375" t="str">
        <f t="shared" ref="Q65" si="9">IF(J65="","",I65&amp;J65&amp;K65&amp;I66&amp;K66)</f>
        <v/>
      </c>
      <c r="R65" s="376"/>
    </row>
    <row r="66" spans="1:18" ht="9.65" customHeight="1">
      <c r="A66" s="380"/>
      <c r="B66" s="382"/>
      <c r="C66" s="382"/>
      <c r="D66" s="548"/>
      <c r="E66" s="367"/>
      <c r="F66" s="368"/>
      <c r="G66" s="369"/>
      <c r="H66" s="372"/>
      <c r="I66" s="373"/>
      <c r="J66" s="374"/>
      <c r="K66" s="209" t="s">
        <v>480</v>
      </c>
      <c r="M66" s="370"/>
      <c r="N66" s="332"/>
      <c r="O66" s="370"/>
      <c r="P66" s="332"/>
      <c r="Q66" s="375"/>
      <c r="R66" s="376"/>
    </row>
    <row r="67" spans="1:18" ht="9.65" customHeight="1">
      <c r="A67" s="379"/>
      <c r="B67" s="381" t="str">
        <f>IFERROR(VLOOKUP(A67,指摘選択,8,FALSE),"")</f>
        <v/>
      </c>
      <c r="C67" s="381"/>
      <c r="D67" s="547"/>
      <c r="E67" s="387"/>
      <c r="F67" s="388"/>
      <c r="G67" s="389"/>
      <c r="H67" s="371" t="s">
        <v>7</v>
      </c>
      <c r="I67" s="208" t="s">
        <v>52</v>
      </c>
      <c r="J67" s="207"/>
      <c r="K67" s="209" t="s">
        <v>159</v>
      </c>
      <c r="M67" s="370" t="str">
        <f>IF(H67="□",A67&amp;"　"&amp;D67,"")</f>
        <v>　</v>
      </c>
      <c r="N67" s="332"/>
      <c r="O67" s="370" t="str">
        <f>IF(H67="☑",A67&amp;"　"&amp;D67,"")</f>
        <v/>
      </c>
      <c r="P67" s="332"/>
      <c r="Q67" s="375" t="str">
        <f t="shared" ref="Q67" si="10">IF(J67="","",I67&amp;J67&amp;K67&amp;I68&amp;K68)</f>
        <v/>
      </c>
      <c r="R67" s="376"/>
    </row>
    <row r="68" spans="1:18" ht="9.65" customHeight="1">
      <c r="A68" s="380"/>
      <c r="B68" s="382"/>
      <c r="C68" s="382"/>
      <c r="D68" s="548"/>
      <c r="E68" s="367"/>
      <c r="F68" s="368"/>
      <c r="G68" s="369"/>
      <c r="H68" s="372"/>
      <c r="I68" s="373"/>
      <c r="J68" s="374"/>
      <c r="K68" s="209" t="s">
        <v>480</v>
      </c>
      <c r="M68" s="370"/>
      <c r="N68" s="332"/>
      <c r="O68" s="370"/>
      <c r="P68" s="332"/>
      <c r="Q68" s="375"/>
      <c r="R68" s="376"/>
    </row>
    <row r="69" spans="1:18" ht="9.65" customHeight="1">
      <c r="A69" s="379"/>
      <c r="B69" s="381" t="str">
        <f>IFERROR(VLOOKUP(A69,指摘選択,8,FALSE),"")</f>
        <v/>
      </c>
      <c r="C69" s="381"/>
      <c r="D69" s="547"/>
      <c r="E69" s="364"/>
      <c r="F69" s="365"/>
      <c r="G69" s="366"/>
      <c r="H69" s="371" t="s">
        <v>7</v>
      </c>
      <c r="I69" s="208" t="s">
        <v>52</v>
      </c>
      <c r="J69" s="207"/>
      <c r="K69" s="209" t="s">
        <v>159</v>
      </c>
      <c r="M69" s="370" t="str">
        <f>IF(H69="□",A69&amp;"　"&amp;D69,"")</f>
        <v>　</v>
      </c>
      <c r="N69" s="332"/>
      <c r="O69" s="370" t="str">
        <f>IF(H69="☑",A69&amp;"　"&amp;D69,"")</f>
        <v/>
      </c>
      <c r="P69" s="332"/>
      <c r="Q69" s="375" t="str">
        <f t="shared" ref="Q69" si="11">IF(J69="","",I69&amp;J69&amp;K69&amp;I70&amp;K70)</f>
        <v/>
      </c>
      <c r="R69" s="376"/>
    </row>
    <row r="70" spans="1:18" ht="9.65" customHeight="1">
      <c r="A70" s="380"/>
      <c r="B70" s="382"/>
      <c r="C70" s="382"/>
      <c r="D70" s="548"/>
      <c r="E70" s="367"/>
      <c r="F70" s="368"/>
      <c r="G70" s="369"/>
      <c r="H70" s="372"/>
      <c r="I70" s="373"/>
      <c r="J70" s="374"/>
      <c r="K70" s="209" t="s">
        <v>480</v>
      </c>
      <c r="M70" s="370"/>
      <c r="N70" s="332"/>
      <c r="O70" s="370"/>
      <c r="P70" s="332"/>
      <c r="Q70" s="375"/>
      <c r="R70" s="376"/>
    </row>
    <row r="71" spans="1:18" ht="9.65" customHeight="1">
      <c r="A71" s="379"/>
      <c r="B71" s="381" t="str">
        <f>IFERROR(VLOOKUP(A71,指摘選択,8,FALSE),"")</f>
        <v/>
      </c>
      <c r="C71" s="381"/>
      <c r="D71" s="547"/>
      <c r="E71" s="364"/>
      <c r="F71" s="365"/>
      <c r="G71" s="366"/>
      <c r="H71" s="371" t="s">
        <v>7</v>
      </c>
      <c r="I71" s="208" t="s">
        <v>52</v>
      </c>
      <c r="J71" s="207"/>
      <c r="K71" s="209" t="s">
        <v>159</v>
      </c>
      <c r="M71" s="370" t="str">
        <f>IF(H71="□",A71&amp;"　"&amp;D71,"")</f>
        <v>　</v>
      </c>
      <c r="N71" s="332"/>
      <c r="O71" s="370" t="str">
        <f>IF(H71="☑",A71&amp;"　"&amp;D71,"")</f>
        <v/>
      </c>
      <c r="P71" s="332"/>
      <c r="Q71" s="375" t="str">
        <f t="shared" ref="Q71" si="12">IF(J71="","",I71&amp;J71&amp;K71&amp;I72&amp;K72)</f>
        <v/>
      </c>
      <c r="R71" s="376"/>
    </row>
    <row r="72" spans="1:18" ht="9.65" customHeight="1">
      <c r="A72" s="380"/>
      <c r="B72" s="382"/>
      <c r="C72" s="382"/>
      <c r="D72" s="548"/>
      <c r="E72" s="367"/>
      <c r="F72" s="368"/>
      <c r="G72" s="369"/>
      <c r="H72" s="372"/>
      <c r="I72" s="373"/>
      <c r="J72" s="374"/>
      <c r="K72" s="209" t="s">
        <v>480</v>
      </c>
      <c r="M72" s="370"/>
      <c r="N72" s="332"/>
      <c r="O72" s="370"/>
      <c r="P72" s="332"/>
      <c r="Q72" s="375"/>
      <c r="R72" s="376"/>
    </row>
    <row r="73" spans="1:18" ht="9.65" customHeight="1">
      <c r="A73" s="379"/>
      <c r="B73" s="381" t="str">
        <f>IFERROR(VLOOKUP(A73,指摘選択,8,FALSE),"")</f>
        <v/>
      </c>
      <c r="C73" s="381"/>
      <c r="D73" s="547"/>
      <c r="E73" s="364"/>
      <c r="F73" s="365"/>
      <c r="G73" s="366"/>
      <c r="H73" s="371" t="s">
        <v>7</v>
      </c>
      <c r="I73" s="208" t="s">
        <v>52</v>
      </c>
      <c r="J73" s="207"/>
      <c r="K73" s="209" t="s">
        <v>159</v>
      </c>
      <c r="M73" s="370" t="str">
        <f>IF(H73="□",A73&amp;"　"&amp;D73,"")</f>
        <v>　</v>
      </c>
      <c r="N73" s="332"/>
      <c r="O73" s="370" t="str">
        <f>IF(H73="☑",A73&amp;"　"&amp;D73,"")</f>
        <v/>
      </c>
      <c r="P73" s="332"/>
      <c r="Q73" s="375" t="str">
        <f t="shared" ref="Q73" si="13">IF(J73="","",I73&amp;J73&amp;K73&amp;I74&amp;K74)</f>
        <v/>
      </c>
      <c r="R73" s="376"/>
    </row>
    <row r="74" spans="1:18" ht="9.65" customHeight="1" thickBot="1">
      <c r="A74" s="380"/>
      <c r="B74" s="382"/>
      <c r="C74" s="382"/>
      <c r="D74" s="548"/>
      <c r="E74" s="367"/>
      <c r="F74" s="368"/>
      <c r="G74" s="369"/>
      <c r="H74" s="372"/>
      <c r="I74" s="377"/>
      <c r="J74" s="378"/>
      <c r="K74" s="210" t="s">
        <v>480</v>
      </c>
      <c r="M74" s="370"/>
      <c r="N74" s="332"/>
      <c r="O74" s="370"/>
      <c r="P74" s="332"/>
      <c r="Q74" s="375"/>
      <c r="R74" s="376"/>
    </row>
    <row r="76" spans="1:18" ht="11.25" customHeight="1">
      <c r="A76" s="376" t="s">
        <v>160</v>
      </c>
      <c r="B76" s="546"/>
      <c r="C76" s="546"/>
      <c r="D76" s="546"/>
      <c r="E76" s="546"/>
      <c r="F76" s="546"/>
      <c r="G76" s="546"/>
      <c r="H76" s="546"/>
      <c r="I76" s="546"/>
      <c r="J76" s="546"/>
      <c r="K76" s="546"/>
    </row>
    <row r="77" spans="1:18">
      <c r="A77" s="179" t="s">
        <v>161</v>
      </c>
      <c r="B77" s="376" t="s">
        <v>443</v>
      </c>
      <c r="C77" s="376"/>
      <c r="D77" s="376"/>
      <c r="E77" s="376"/>
      <c r="F77" s="376"/>
      <c r="G77" s="376"/>
      <c r="H77" s="376"/>
      <c r="I77" s="376"/>
      <c r="J77" s="376"/>
      <c r="K77" s="376"/>
    </row>
    <row r="78" spans="1:18">
      <c r="A78" s="179" t="s">
        <v>162</v>
      </c>
      <c r="B78" s="376" t="s">
        <v>444</v>
      </c>
      <c r="C78" s="376"/>
      <c r="D78" s="376"/>
      <c r="E78" s="376"/>
      <c r="F78" s="376"/>
      <c r="G78" s="376"/>
      <c r="H78" s="376"/>
      <c r="I78" s="376"/>
      <c r="J78" s="376"/>
      <c r="K78" s="376"/>
    </row>
    <row r="79" spans="1:18" ht="31.5" customHeight="1">
      <c r="A79" s="179" t="s">
        <v>163</v>
      </c>
      <c r="B79" s="376" t="s">
        <v>462</v>
      </c>
      <c r="C79" s="376"/>
      <c r="D79" s="376"/>
      <c r="E79" s="376"/>
      <c r="F79" s="376"/>
      <c r="G79" s="376"/>
      <c r="H79" s="376"/>
      <c r="I79" s="376"/>
      <c r="J79" s="376"/>
      <c r="K79" s="376"/>
    </row>
    <row r="80" spans="1:18">
      <c r="A80" s="179" t="s">
        <v>164</v>
      </c>
      <c r="B80" s="376" t="s">
        <v>446</v>
      </c>
      <c r="C80" s="376"/>
      <c r="D80" s="376"/>
      <c r="E80" s="376"/>
      <c r="F80" s="376"/>
      <c r="G80" s="376"/>
      <c r="H80" s="376"/>
      <c r="I80" s="376"/>
      <c r="J80" s="376"/>
      <c r="K80" s="376"/>
    </row>
    <row r="81" spans="1:11">
      <c r="A81" s="179" t="s">
        <v>165</v>
      </c>
      <c r="B81" s="376" t="s">
        <v>447</v>
      </c>
      <c r="C81" s="376"/>
      <c r="D81" s="376"/>
      <c r="E81" s="376"/>
      <c r="F81" s="376"/>
      <c r="G81" s="376"/>
      <c r="H81" s="376"/>
      <c r="I81" s="376"/>
      <c r="J81" s="376"/>
      <c r="K81" s="376"/>
    </row>
    <row r="82" spans="1:11" ht="21" customHeight="1">
      <c r="A82" s="179" t="s">
        <v>166</v>
      </c>
      <c r="B82" s="376" t="s">
        <v>448</v>
      </c>
      <c r="C82" s="376"/>
      <c r="D82" s="376"/>
      <c r="E82" s="376"/>
      <c r="F82" s="376"/>
      <c r="G82" s="376"/>
      <c r="H82" s="376"/>
      <c r="I82" s="376"/>
      <c r="J82" s="376"/>
      <c r="K82" s="376"/>
    </row>
    <row r="83" spans="1:11" ht="11.25" customHeight="1">
      <c r="A83" s="179" t="s">
        <v>167</v>
      </c>
      <c r="B83" s="376" t="s">
        <v>449</v>
      </c>
      <c r="C83" s="376"/>
      <c r="D83" s="376"/>
      <c r="E83" s="376"/>
      <c r="F83" s="376"/>
      <c r="G83" s="376"/>
      <c r="H83" s="376"/>
      <c r="I83" s="376"/>
      <c r="J83" s="376"/>
      <c r="K83" s="376"/>
    </row>
    <row r="84" spans="1:11" ht="21.75" customHeight="1">
      <c r="A84" s="179" t="s">
        <v>168</v>
      </c>
      <c r="B84" s="376" t="s">
        <v>450</v>
      </c>
      <c r="C84" s="376"/>
      <c r="D84" s="376"/>
      <c r="E84" s="376"/>
      <c r="F84" s="376"/>
      <c r="G84" s="376"/>
      <c r="H84" s="376"/>
      <c r="I84" s="376"/>
      <c r="J84" s="376"/>
      <c r="K84" s="376"/>
    </row>
    <row r="85" spans="1:11" ht="21.75" customHeight="1">
      <c r="A85" s="179" t="s">
        <v>169</v>
      </c>
      <c r="B85" s="376" t="s">
        <v>457</v>
      </c>
      <c r="C85" s="376"/>
      <c r="D85" s="376"/>
      <c r="E85" s="376"/>
      <c r="F85" s="376"/>
      <c r="G85" s="376"/>
      <c r="H85" s="376"/>
      <c r="I85" s="376"/>
      <c r="J85" s="376"/>
      <c r="K85" s="376"/>
    </row>
    <row r="86" spans="1:11" ht="42.75" customHeight="1">
      <c r="A86" s="179" t="s">
        <v>170</v>
      </c>
      <c r="B86" s="376" t="s">
        <v>452</v>
      </c>
      <c r="C86" s="376"/>
      <c r="D86" s="376"/>
      <c r="E86" s="376"/>
      <c r="F86" s="376"/>
      <c r="G86" s="376"/>
      <c r="H86" s="376"/>
      <c r="I86" s="376"/>
      <c r="J86" s="376"/>
      <c r="K86" s="376"/>
    </row>
    <row r="87" spans="1:11" ht="57" customHeight="1">
      <c r="A87" s="179" t="s">
        <v>171</v>
      </c>
      <c r="B87" s="376" t="s">
        <v>453</v>
      </c>
      <c r="C87" s="376"/>
      <c r="D87" s="376"/>
      <c r="E87" s="376"/>
      <c r="F87" s="376"/>
      <c r="G87" s="376"/>
      <c r="H87" s="376"/>
      <c r="I87" s="376"/>
      <c r="J87" s="376"/>
      <c r="K87" s="376"/>
    </row>
    <row r="88" spans="1:11" ht="36" customHeight="1">
      <c r="A88" s="179" t="s">
        <v>172</v>
      </c>
      <c r="B88" s="376" t="s">
        <v>463</v>
      </c>
      <c r="C88" s="376"/>
      <c r="D88" s="376"/>
      <c r="E88" s="376"/>
      <c r="F88" s="376"/>
      <c r="G88" s="376"/>
      <c r="H88" s="376"/>
      <c r="I88" s="376"/>
      <c r="J88" s="376"/>
      <c r="K88" s="376"/>
    </row>
    <row r="89" spans="1:11" ht="22.5" customHeight="1">
      <c r="A89" s="179" t="s">
        <v>173</v>
      </c>
      <c r="B89" s="376" t="s">
        <v>455</v>
      </c>
      <c r="C89" s="376"/>
      <c r="D89" s="376"/>
      <c r="E89" s="376"/>
      <c r="F89" s="376"/>
      <c r="G89" s="376"/>
      <c r="H89" s="376"/>
      <c r="I89" s="376"/>
      <c r="J89" s="376"/>
      <c r="K89" s="376"/>
    </row>
  </sheetData>
  <sheetProtection algorithmName="SHA-512" hashValue="fAHTYR4ZNKaOzd9aafVK7UjibRrOef4O6hVakm+mqdTozQnRkSBXn4a5xLGJ8xaU/06Nil+lCiAjbKEuE4heCQ==" saltValue="A+sqO6U2z8Y/yzwjRYVhow==" spinCount="100000" sheet="1" selectLockedCells="1"/>
  <mergeCells count="215">
    <mergeCell ref="O53:O54"/>
    <mergeCell ref="M55:M56"/>
    <mergeCell ref="O55:O56"/>
    <mergeCell ref="M57:M58"/>
    <mergeCell ref="O57:O58"/>
    <mergeCell ref="M59:M60"/>
    <mergeCell ref="O59:O60"/>
    <mergeCell ref="N45:N74"/>
    <mergeCell ref="O45:O46"/>
    <mergeCell ref="O69:O70"/>
    <mergeCell ref="M71:M72"/>
    <mergeCell ref="O71:O72"/>
    <mergeCell ref="M73:M74"/>
    <mergeCell ref="O73:O74"/>
    <mergeCell ref="O61:O62"/>
    <mergeCell ref="M63:M64"/>
    <mergeCell ref="O63:O64"/>
    <mergeCell ref="M65:M66"/>
    <mergeCell ref="O65:O66"/>
    <mergeCell ref="M67:M68"/>
    <mergeCell ref="O67:O68"/>
    <mergeCell ref="P45:P74"/>
    <mergeCell ref="M47:M48"/>
    <mergeCell ref="O47:O48"/>
    <mergeCell ref="M49:M50"/>
    <mergeCell ref="O49:O50"/>
    <mergeCell ref="M51:M52"/>
    <mergeCell ref="O51:O52"/>
    <mergeCell ref="M53:M54"/>
    <mergeCell ref="A73:A74"/>
    <mergeCell ref="B73:C74"/>
    <mergeCell ref="D73:D74"/>
    <mergeCell ref="E73:G74"/>
    <mergeCell ref="H73:H74"/>
    <mergeCell ref="M45:M46"/>
    <mergeCell ref="M61:M62"/>
    <mergeCell ref="M69:M70"/>
    <mergeCell ref="A69:A70"/>
    <mergeCell ref="B69:C70"/>
    <mergeCell ref="D69:D70"/>
    <mergeCell ref="E69:G70"/>
    <mergeCell ref="H69:H70"/>
    <mergeCell ref="A71:A72"/>
    <mergeCell ref="B71:C72"/>
    <mergeCell ref="D71:D72"/>
    <mergeCell ref="E71:G72"/>
    <mergeCell ref="H71:H72"/>
    <mergeCell ref="A65:A66"/>
    <mergeCell ref="B65:C66"/>
    <mergeCell ref="D65:D66"/>
    <mergeCell ref="E65:G66"/>
    <mergeCell ref="H65:H66"/>
    <mergeCell ref="A67:A68"/>
    <mergeCell ref="B67:C68"/>
    <mergeCell ref="D67:D68"/>
    <mergeCell ref="E67:G68"/>
    <mergeCell ref="H67:H68"/>
    <mergeCell ref="A61:A62"/>
    <mergeCell ref="B61:C62"/>
    <mergeCell ref="D61:D62"/>
    <mergeCell ref="E61:G62"/>
    <mergeCell ref="H61:H62"/>
    <mergeCell ref="A63:A64"/>
    <mergeCell ref="B63:C64"/>
    <mergeCell ref="D63:D64"/>
    <mergeCell ref="E63:G64"/>
    <mergeCell ref="H63:H64"/>
    <mergeCell ref="A57:A58"/>
    <mergeCell ref="B57:C58"/>
    <mergeCell ref="D57:D58"/>
    <mergeCell ref="E57:G58"/>
    <mergeCell ref="H57:H58"/>
    <mergeCell ref="A59:A60"/>
    <mergeCell ref="B59:C60"/>
    <mergeCell ref="D59:D60"/>
    <mergeCell ref="E59:G60"/>
    <mergeCell ref="H59:H60"/>
    <mergeCell ref="H51:H52"/>
    <mergeCell ref="H53:H54"/>
    <mergeCell ref="A55:A56"/>
    <mergeCell ref="B55:C56"/>
    <mergeCell ref="D55:D56"/>
    <mergeCell ref="E55:G56"/>
    <mergeCell ref="H55:H56"/>
    <mergeCell ref="H38:K38"/>
    <mergeCell ref="H40:K40"/>
    <mergeCell ref="H41:K41"/>
    <mergeCell ref="H42:K42"/>
    <mergeCell ref="H45:H46"/>
    <mergeCell ref="H47:H48"/>
    <mergeCell ref="D51:D52"/>
    <mergeCell ref="E51:G52"/>
    <mergeCell ref="A53:A54"/>
    <mergeCell ref="B53:C54"/>
    <mergeCell ref="D53:D54"/>
    <mergeCell ref="E53:G54"/>
    <mergeCell ref="A47:A48"/>
    <mergeCell ref="B47:C48"/>
    <mergeCell ref="D47:D48"/>
    <mergeCell ref="E47:G48"/>
    <mergeCell ref="A49:A50"/>
    <mergeCell ref="B88:K88"/>
    <mergeCell ref="B89:K89"/>
    <mergeCell ref="H10:K12"/>
    <mergeCell ref="H13:K13"/>
    <mergeCell ref="H14:K14"/>
    <mergeCell ref="H15:K15"/>
    <mergeCell ref="H16:K16"/>
    <mergeCell ref="H17:K17"/>
    <mergeCell ref="H18:K18"/>
    <mergeCell ref="H19:K19"/>
    <mergeCell ref="B82:K82"/>
    <mergeCell ref="B83:K83"/>
    <mergeCell ref="B84:K84"/>
    <mergeCell ref="B85:K85"/>
    <mergeCell ref="B86:K86"/>
    <mergeCell ref="B87:K87"/>
    <mergeCell ref="A76:K76"/>
    <mergeCell ref="B77:K77"/>
    <mergeCell ref="B78:K78"/>
    <mergeCell ref="B79:K79"/>
    <mergeCell ref="B80:K80"/>
    <mergeCell ref="B81:K81"/>
    <mergeCell ref="A51:A52"/>
    <mergeCell ref="B51:C52"/>
    <mergeCell ref="B49:C50"/>
    <mergeCell ref="D49:D50"/>
    <mergeCell ref="E49:G50"/>
    <mergeCell ref="A43:D43"/>
    <mergeCell ref="B44:C44"/>
    <mergeCell ref="E44:G44"/>
    <mergeCell ref="I44:K44"/>
    <mergeCell ref="A45:A46"/>
    <mergeCell ref="B45:C46"/>
    <mergeCell ref="D45:D46"/>
    <mergeCell ref="E45:G46"/>
    <mergeCell ref="H49:H50"/>
    <mergeCell ref="I46:J46"/>
    <mergeCell ref="I48:J48"/>
    <mergeCell ref="I50:J50"/>
    <mergeCell ref="A39:K39"/>
    <mergeCell ref="B40:D40"/>
    <mergeCell ref="B41:D41"/>
    <mergeCell ref="B42:D42"/>
    <mergeCell ref="C33:C34"/>
    <mergeCell ref="B37:C38"/>
    <mergeCell ref="H36:K36"/>
    <mergeCell ref="H37:K37"/>
    <mergeCell ref="B27:B36"/>
    <mergeCell ref="C27:C28"/>
    <mergeCell ref="C29:C32"/>
    <mergeCell ref="H30:K30"/>
    <mergeCell ref="H31:K31"/>
    <mergeCell ref="H32:K32"/>
    <mergeCell ref="H33:K33"/>
    <mergeCell ref="H34:K34"/>
    <mergeCell ref="H35:K35"/>
    <mergeCell ref="H27:K27"/>
    <mergeCell ref="H28:K28"/>
    <mergeCell ref="H29:K29"/>
    <mergeCell ref="H20:K20"/>
    <mergeCell ref="H21:K21"/>
    <mergeCell ref="H22:K22"/>
    <mergeCell ref="H23:K23"/>
    <mergeCell ref="B13:B26"/>
    <mergeCell ref="C17:C18"/>
    <mergeCell ref="C19:C26"/>
    <mergeCell ref="D8:F8"/>
    <mergeCell ref="G8:K8"/>
    <mergeCell ref="H24:K24"/>
    <mergeCell ref="H25:K25"/>
    <mergeCell ref="H26:K26"/>
    <mergeCell ref="A10:A12"/>
    <mergeCell ref="B10:C12"/>
    <mergeCell ref="D10:D12"/>
    <mergeCell ref="E10:G10"/>
    <mergeCell ref="E11:E12"/>
    <mergeCell ref="A2:K2"/>
    <mergeCell ref="A3:K3"/>
    <mergeCell ref="A5:B8"/>
    <mergeCell ref="D5:F5"/>
    <mergeCell ref="G5:K5"/>
    <mergeCell ref="D6:F6"/>
    <mergeCell ref="G6:K6"/>
    <mergeCell ref="C7:C8"/>
    <mergeCell ref="D7:F7"/>
    <mergeCell ref="G7:K7"/>
    <mergeCell ref="Q45:Q46"/>
    <mergeCell ref="R45:R74"/>
    <mergeCell ref="Q47:Q48"/>
    <mergeCell ref="Q49:Q50"/>
    <mergeCell ref="Q51:Q52"/>
    <mergeCell ref="Q53:Q54"/>
    <mergeCell ref="Q55:Q56"/>
    <mergeCell ref="Q57:Q58"/>
    <mergeCell ref="Q59:Q60"/>
    <mergeCell ref="Q61:Q62"/>
    <mergeCell ref="Q63:Q64"/>
    <mergeCell ref="Q65:Q66"/>
    <mergeCell ref="Q67:Q68"/>
    <mergeCell ref="Q69:Q70"/>
    <mergeCell ref="Q71:Q72"/>
    <mergeCell ref="Q73:Q74"/>
    <mergeCell ref="I70:J70"/>
    <mergeCell ref="I72:J72"/>
    <mergeCell ref="I74:J74"/>
    <mergeCell ref="I52:J52"/>
    <mergeCell ref="I54:J54"/>
    <mergeCell ref="I56:J56"/>
    <mergeCell ref="I58:J58"/>
    <mergeCell ref="I60:J60"/>
    <mergeCell ref="I62:J62"/>
    <mergeCell ref="I64:J64"/>
    <mergeCell ref="I66:J66"/>
    <mergeCell ref="I68:J68"/>
  </mergeCells>
  <phoneticPr fontId="1"/>
  <conditionalFormatting sqref="B45">
    <cfRule type="cellIs" dxfId="21" priority="27" operator="between">
      <formula>1</formula>
      <formula>1</formula>
    </cfRule>
  </conditionalFormatting>
  <conditionalFormatting sqref="B47">
    <cfRule type="cellIs" dxfId="20" priority="26" operator="between">
      <formula>1</formula>
      <formula>1</formula>
    </cfRule>
  </conditionalFormatting>
  <conditionalFormatting sqref="B49">
    <cfRule type="cellIs" dxfId="19" priority="23" operator="between">
      <formula>1</formula>
      <formula>1</formula>
    </cfRule>
  </conditionalFormatting>
  <conditionalFormatting sqref="B51">
    <cfRule type="cellIs" dxfId="18" priority="25" operator="between">
      <formula>1</formula>
      <formula>1</formula>
    </cfRule>
  </conditionalFormatting>
  <conditionalFormatting sqref="B53">
    <cfRule type="cellIs" dxfId="17" priority="24" operator="between">
      <formula>1</formula>
      <formula>1</formula>
    </cfRule>
  </conditionalFormatting>
  <conditionalFormatting sqref="B55">
    <cfRule type="cellIs" dxfId="16" priority="21" operator="between">
      <formula>1</formula>
      <formula>1</formula>
    </cfRule>
  </conditionalFormatting>
  <conditionalFormatting sqref="B57">
    <cfRule type="cellIs" dxfId="15" priority="20" operator="between">
      <formula>1</formula>
      <formula>1</formula>
    </cfRule>
  </conditionalFormatting>
  <conditionalFormatting sqref="B59">
    <cfRule type="cellIs" dxfId="14" priority="17" operator="between">
      <formula>1</formula>
      <formula>1</formula>
    </cfRule>
  </conditionalFormatting>
  <conditionalFormatting sqref="B61">
    <cfRule type="cellIs" dxfId="13" priority="19" operator="between">
      <formula>1</formula>
      <formula>1</formula>
    </cfRule>
  </conditionalFormatting>
  <conditionalFormatting sqref="B63">
    <cfRule type="cellIs" dxfId="12" priority="18" operator="between">
      <formula>1</formula>
      <formula>1</formula>
    </cfRule>
  </conditionalFormatting>
  <conditionalFormatting sqref="B65">
    <cfRule type="cellIs" dxfId="11" priority="15" operator="between">
      <formula>1</formula>
      <formula>1</formula>
    </cfRule>
  </conditionalFormatting>
  <conditionalFormatting sqref="B67">
    <cfRule type="cellIs" dxfId="10" priority="14" operator="between">
      <formula>1</formula>
      <formula>1</formula>
    </cfRule>
  </conditionalFormatting>
  <conditionalFormatting sqref="B69">
    <cfRule type="cellIs" dxfId="9" priority="11" operator="between">
      <formula>1</formula>
      <formula>1</formula>
    </cfRule>
  </conditionalFormatting>
  <conditionalFormatting sqref="B71">
    <cfRule type="cellIs" dxfId="8" priority="13" operator="between">
      <formula>1</formula>
      <formula>1</formula>
    </cfRule>
  </conditionalFormatting>
  <conditionalFormatting sqref="B73">
    <cfRule type="cellIs" dxfId="7" priority="12" operator="between">
      <formula>1</formula>
      <formula>1</formula>
    </cfRule>
  </conditionalFormatting>
  <conditionalFormatting sqref="N45">
    <cfRule type="cellIs" dxfId="6" priority="1" operator="between">
      <formula>1</formula>
      <formula>1</formula>
    </cfRule>
  </conditionalFormatting>
  <conditionalFormatting sqref="N10:Y43 S44:Y46">
    <cfRule type="cellIs" dxfId="5" priority="28" operator="between">
      <formula>1</formula>
      <formula>1</formula>
    </cfRule>
  </conditionalFormatting>
  <conditionalFormatting sqref="P44:P45">
    <cfRule type="cellIs" dxfId="4" priority="5" operator="between">
      <formula>1</formula>
      <formula>1</formula>
    </cfRule>
  </conditionalFormatting>
  <conditionalFormatting sqref="Q45 Q47 Q49 Q51 Q53 Q55 Q57 Q59 Q61 Q63 Q65 Q67 Q69 Q71 Q73">
    <cfRule type="cellIs" dxfId="3" priority="2" operator="between">
      <formula>1</formula>
      <formula>1</formula>
    </cfRule>
  </conditionalFormatting>
  <conditionalFormatting sqref="R44:R45">
    <cfRule type="cellIs" dxfId="2" priority="4" operator="between">
      <formula>1</formula>
      <formula>1</formula>
    </cfRule>
  </conditionalFormatting>
  <conditionalFormatting sqref="S55:Y56">
    <cfRule type="cellIs" dxfId="1" priority="22" operator="between">
      <formula>1</formula>
      <formula>1</formula>
    </cfRule>
  </conditionalFormatting>
  <conditionalFormatting sqref="S65:Y66">
    <cfRule type="cellIs" dxfId="0" priority="16" operator="between">
      <formula>1</formula>
      <formula>1</formula>
    </cfRule>
  </conditionalFormatting>
  <dataValidations count="4">
    <dataValidation type="list" allowBlank="1" showInputMessage="1" showErrorMessage="1" sqref="H45:H74" xr:uid="{4CB7483F-195E-4C7F-A52E-AC150DBCDE73}">
      <formula1>ﾁｪｯｸﾎﾞｯｸｽ</formula1>
    </dataValidation>
    <dataValidation type="list" allowBlank="1" showInputMessage="1" showErrorMessage="1" sqref="A49 A51 A53 A45:A47 A59 A61 A63 A55:A57 A69 A71 A73 A65:A67" xr:uid="{465B38FC-AC7A-4162-BFCD-F468EB18F953}">
      <formula1>指摘番号</formula1>
    </dataValidation>
    <dataValidation type="list" allowBlank="1" showInputMessage="1" showErrorMessage="1" sqref="E40:E42 E13:E38" xr:uid="{711D5873-7686-4EC2-8F44-588B960DD9B4}">
      <formula1>判定１</formula1>
    </dataValidation>
    <dataValidation type="list" allowBlank="1" showInputMessage="1" showErrorMessage="1" sqref="F13:G38 F40:G42" xr:uid="{C1DB0871-A31F-4F5B-9FB0-94C933AF245B}">
      <formula1>判定２</formula1>
    </dataValidation>
  </dataValidations>
  <printOptions horizontalCentered="1"/>
  <pageMargins left="0.59055118110236227" right="0.59055118110236227" top="0.59055118110236227" bottom="0.39370078740157483" header="0.51181102362204722" footer="0.51181102362204722"/>
  <pageSetup paperSize="9" scale="87" orientation="portrait" r:id="rId1"/>
  <headerFooter alignWithMargins="0">
    <oddFooter xml:space="preserve">&amp;C
</oddFooter>
  </headerFooter>
  <rowBreaks count="1" manualBreakCount="1">
    <brk id="74"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マスタ</vt:lpstr>
      <vt:lpstr>台帳コピペ</vt:lpstr>
      <vt:lpstr>第一面</vt:lpstr>
      <vt:lpstr>第二面</vt:lpstr>
      <vt:lpstr>第三面</vt:lpstr>
      <vt:lpstr>防火扉</vt:lpstr>
      <vt:lpstr>防火シャッター</vt:lpstr>
      <vt:lpstr>耐火クロススクリーン</vt:lpstr>
      <vt:lpstr>ドレンチャー</vt:lpstr>
      <vt:lpstr>概要書</vt:lpstr>
      <vt:lpstr>v080501</vt:lpstr>
      <vt:lpstr>ドレンチャー!Print_Area</vt:lpstr>
      <vt:lpstr>概要書!Print_Area</vt:lpstr>
      <vt:lpstr>耐火クロススクリーン!Print_Area</vt:lpstr>
      <vt:lpstr>第一面!Print_Area</vt:lpstr>
      <vt:lpstr>第三面!Print_Area</vt:lpstr>
      <vt:lpstr>第二面!Print_Area</vt:lpstr>
      <vt:lpstr>防火シャッター!Print_Area</vt:lpstr>
      <vt:lpstr>防火扉!Print_Area</vt:lpstr>
      <vt:lpstr>ﾁｪｯｸﾎﾞｯｸｽ</vt:lpstr>
      <vt:lpstr>級</vt:lpstr>
      <vt:lpstr>指摘選択</vt:lpstr>
      <vt:lpstr>指摘番号</vt:lpstr>
      <vt:lpstr>年号</vt:lpstr>
      <vt:lpstr>年号2</vt:lpstr>
      <vt:lpstr>判定１</vt:lpstr>
      <vt:lpstr>判定２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坂下　智幸</cp:lastModifiedBy>
  <cp:lastPrinted>2026-04-14T08:05:35Z</cp:lastPrinted>
  <dcterms:created xsi:type="dcterms:W3CDTF">2016-09-08T00:27:24Z</dcterms:created>
  <dcterms:modified xsi:type="dcterms:W3CDTF">2026-05-25T04:56:05Z</dcterms:modified>
</cp:coreProperties>
</file>