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001 管理班\★入園料等収納業務委託\R8入園料等収納業務委託＆総合案内\02_施行決定\施行（HP）\"/>
    </mc:Choice>
  </mc:AlternateContent>
  <xr:revisionPtr revIDLastSave="0" documentId="8_{AE21D239-EBD6-4459-8D6C-F36B194E72A9}" xr6:coauthVersionLast="47" xr6:coauthVersionMax="47" xr10:uidLastSave="{00000000-0000-0000-0000-000000000000}"/>
  <bookViews>
    <workbookView xWindow="-120" yWindow="-120" windowWidth="29040" windowHeight="15720" tabRatio="907" activeTab="5" xr2:uid="{00000000-000D-0000-FFFF-FFFF00000000}"/>
  </bookViews>
  <sheets>
    <sheet name="人工配置(売改札)" sheetId="4" r:id="rId1"/>
    <sheet name="開園日他算定(売改札) " sheetId="12" r:id="rId2"/>
    <sheet name="開園日数(売改札)" sheetId="1" r:id="rId3"/>
    <sheet name="人工配置(総合案内）" sheetId="24" r:id="rId4"/>
    <sheet name="開園日他算定(総合案内)" sheetId="25" r:id="rId5"/>
    <sheet name="開園日数(総合案内)" sheetId="26" r:id="rId6"/>
    <sheet name="24年度国税庁調査" sheetId="16" state="hidden" r:id="rId7"/>
    <sheet name="25年度国税庁調査" sheetId="21" state="hidden" r:id="rId8"/>
    <sheet name="日別入園者数" sheetId="20" state="hidden" r:id="rId9"/>
    <sheet name="交通整理員" sheetId="19" state="hidden" r:id="rId10"/>
  </sheets>
  <externalReferences>
    <externalReference r:id="rId11"/>
  </externalReferences>
  <definedNames>
    <definedName name="_xlnm._FilterDatabase" localSheetId="6" hidden="1">'24年度国税庁調査'!$A$6:$M$6</definedName>
    <definedName name="_xlnm._FilterDatabase" localSheetId="7" hidden="1">'25年度国税庁調査'!$A$6:$M$6</definedName>
    <definedName name="HYOU" localSheetId="6">'24年度国税庁調査'!$B$1:$M$50</definedName>
    <definedName name="HYOU" localSheetId="7">'25年度国税庁調査'!$B$1:$M$50</definedName>
    <definedName name="HYOU" localSheetId="5">#REF!</definedName>
    <definedName name="HYOU" localSheetId="4">#REF!</definedName>
    <definedName name="HYOU" localSheetId="3">#REF!</definedName>
    <definedName name="HYOU">#REF!</definedName>
    <definedName name="_xlnm.Print_Area" localSheetId="6">'24年度国税庁調査'!$A$1:$M$51</definedName>
    <definedName name="_xlnm.Print_Area" localSheetId="7">'25年度国税庁調査'!$A$1:$M$51</definedName>
    <definedName name="_xlnm.Print_Area" localSheetId="5">'開園日数(総合案内)'!$A$1:$P$10</definedName>
    <definedName name="_xlnm.Print_Area" localSheetId="2">'開園日数(売改札)'!$A$1:$P$12</definedName>
    <definedName name="_xlnm.Print_Area" localSheetId="4">'開園日他算定(総合案内)'!$A$1:$M$163</definedName>
    <definedName name="_xlnm.Print_Area" localSheetId="1">'開園日他算定(売改札) '!$A$1:$M$161</definedName>
    <definedName name="_xlnm.Print_Area" localSheetId="9">交通整理員!$A$1:$N$40</definedName>
    <definedName name="_xlnm.Print_Area" localSheetId="3">'人工配置(総合案内）'!$B$1:$AA$8</definedName>
    <definedName name="_xlnm.Print_Area" localSheetId="0">'人工配置(売改札)'!$B$1:$AE$11</definedName>
    <definedName name="_xlnm.Print_Area" localSheetId="8">日別入園者数!$A$1:$BH$34</definedName>
    <definedName name="_xlnm.Print_Area">#REF!</definedName>
    <definedName name="PRINT_AREA_MI" localSheetId="5">#REF!</definedName>
    <definedName name="PRINT_AREA_MI" localSheetId="4">#REF!</definedName>
    <definedName name="PRINT_AREA_MI" localSheetId="3">#REF!</definedName>
    <definedName name="PRINT_AREA_MI">#REF!</definedName>
    <definedName name="SONO5" localSheetId="5">#REF!</definedName>
    <definedName name="SONO5" localSheetId="4">#REF!</definedName>
    <definedName name="SONO5" localSheetId="3">#REF!</definedName>
    <definedName name="SONO5">#REF!</definedName>
    <definedName name="国税庁調査" localSheetId="3">#REF!</definedName>
    <definedName name="国税庁調査">'24年度国税庁調査'!$B$1:$M$50</definedName>
    <definedName name="単価一覧" localSheetId="3">[1]単価一覧!$A$3:$C$20</definedName>
    <definedName name="単価一覧">[1]単価一覧!$A$3:$C$20</definedName>
    <definedName name="誘導員" localSheetId="5">#REF!</definedName>
    <definedName name="誘導員" localSheetId="4">#REF!</definedName>
    <definedName name="誘導員" localSheetId="3">#REF!</definedName>
    <definedName name="誘導員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2" l="1"/>
  <c r="N17" i="12"/>
  <c r="O17" i="12" s="1"/>
  <c r="N30" i="12"/>
  <c r="O30" i="12"/>
  <c r="N45" i="12"/>
  <c r="O45" i="12" s="1"/>
  <c r="N58" i="12"/>
  <c r="O58" i="12" s="1"/>
  <c r="N71" i="12"/>
  <c r="O71" i="12" s="1"/>
  <c r="N86" i="12"/>
  <c r="O86" i="12" s="1"/>
  <c r="N99" i="12"/>
  <c r="O99" i="12" s="1"/>
  <c r="N112" i="12"/>
  <c r="O112" i="12" s="1"/>
  <c r="N125" i="12"/>
  <c r="O125" i="12" s="1"/>
  <c r="N138" i="12"/>
  <c r="O138" i="12" s="1"/>
  <c r="N151" i="12"/>
  <c r="O151" i="12" s="1"/>
  <c r="V9" i="4" l="1"/>
  <c r="T9" i="4"/>
  <c r="T10" i="4" s="1"/>
  <c r="H7" i="24" l="1"/>
  <c r="L7" i="24"/>
  <c r="P7" i="24"/>
  <c r="T7" i="24"/>
  <c r="X7" i="24"/>
  <c r="D7" i="24"/>
  <c r="N152" i="25"/>
  <c r="N139" i="25"/>
  <c r="N126" i="25"/>
  <c r="A152" i="12"/>
  <c r="A139" i="12"/>
  <c r="A126" i="12"/>
  <c r="AD9" i="4" l="1"/>
  <c r="AB9" i="4"/>
  <c r="AB10" i="4" s="1"/>
  <c r="Z9" i="4"/>
  <c r="X9" i="4"/>
  <c r="R9" i="4"/>
  <c r="P9" i="4"/>
  <c r="P10" i="4" s="1"/>
  <c r="N9" i="4"/>
  <c r="L9" i="4"/>
  <c r="L10" i="4" s="1"/>
  <c r="J9" i="4"/>
  <c r="H9" i="4"/>
  <c r="H10" i="4" s="1"/>
  <c r="F9" i="4"/>
  <c r="D9" i="4"/>
  <c r="D10" i="4" s="1"/>
  <c r="X10" i="4" l="1"/>
  <c r="A72" i="12"/>
  <c r="A31" i="12"/>
  <c r="J9" i="25"/>
  <c r="J157" i="25" l="1"/>
  <c r="J144" i="25"/>
  <c r="J131" i="25"/>
  <c r="J117" i="25"/>
  <c r="J104" i="25"/>
  <c r="J91" i="25"/>
  <c r="J76" i="25" l="1"/>
  <c r="J63" i="25" l="1"/>
  <c r="J50" i="25"/>
  <c r="J35" i="25"/>
  <c r="J22" i="25"/>
  <c r="J156" i="12" l="1"/>
  <c r="J143" i="12"/>
  <c r="J130" i="12"/>
  <c r="J104" i="12" l="1"/>
  <c r="J91" i="12"/>
  <c r="J76" i="12"/>
  <c r="J63" i="12"/>
  <c r="J50" i="12" l="1"/>
  <c r="J35" i="12"/>
  <c r="J22" i="12"/>
  <c r="J9" i="12" l="1"/>
  <c r="N112" i="25" l="1"/>
  <c r="N99" i="25"/>
  <c r="N86" i="25"/>
  <c r="N71" i="25"/>
  <c r="N58" i="25"/>
  <c r="N45" i="25"/>
  <c r="N30" i="25"/>
  <c r="N17" i="25"/>
  <c r="N4" i="25"/>
  <c r="AV33" i="20"/>
  <c r="AG33" i="20"/>
  <c r="BF32" i="20"/>
  <c r="AV32" i="20"/>
  <c r="AL32" i="20"/>
  <c r="AG32" i="20"/>
  <c r="BF31" i="20"/>
  <c r="AV31" i="20"/>
  <c r="AL31" i="20"/>
  <c r="AG31" i="20"/>
  <c r="BF30" i="20"/>
  <c r="BA30" i="20"/>
  <c r="AV30" i="20"/>
  <c r="AQ30" i="20"/>
  <c r="AL30" i="20"/>
  <c r="BF29" i="20"/>
  <c r="BA29" i="20"/>
  <c r="AQ29" i="20"/>
  <c r="AL29" i="20"/>
  <c r="AG29" i="20"/>
  <c r="BF28" i="20"/>
  <c r="BA28" i="20"/>
  <c r="AV28" i="20"/>
  <c r="AQ28" i="20"/>
  <c r="AL28" i="20"/>
  <c r="AG28" i="20"/>
  <c r="BF27" i="20"/>
  <c r="BA27" i="20"/>
  <c r="AV27" i="20"/>
  <c r="AQ27" i="20"/>
  <c r="AG27" i="20"/>
  <c r="AV26" i="20"/>
  <c r="AL26" i="20"/>
  <c r="AG26" i="20"/>
  <c r="BF25" i="20"/>
  <c r="BA25" i="20"/>
  <c r="AV25" i="20"/>
  <c r="AQ25" i="20"/>
  <c r="AL25" i="20"/>
  <c r="AG25" i="20"/>
  <c r="BF24" i="20"/>
  <c r="BA24" i="20"/>
  <c r="AV24" i="20"/>
  <c r="AQ24" i="20"/>
  <c r="AL24" i="20"/>
  <c r="AG24" i="20"/>
  <c r="BF23" i="20"/>
  <c r="BA23" i="20"/>
  <c r="AV23" i="20"/>
  <c r="AQ23" i="20"/>
  <c r="AL23" i="20"/>
  <c r="BF22" i="20"/>
  <c r="BA22" i="20"/>
  <c r="AQ22" i="20"/>
  <c r="AL22" i="20"/>
  <c r="AG22" i="20"/>
  <c r="BF21" i="20"/>
  <c r="BA21" i="20"/>
  <c r="AV21" i="20"/>
  <c r="AQ21" i="20"/>
  <c r="AL21" i="20"/>
  <c r="AG21" i="20"/>
  <c r="BF20" i="20"/>
  <c r="BA20" i="20"/>
  <c r="AV20" i="20"/>
  <c r="AQ20" i="20"/>
  <c r="AG20" i="20"/>
  <c r="AV19" i="20"/>
  <c r="AQ19" i="20"/>
  <c r="AL19" i="20"/>
  <c r="AG19" i="20"/>
  <c r="BF18" i="20"/>
  <c r="BA18" i="20"/>
  <c r="AV18" i="20"/>
  <c r="AL18" i="20"/>
  <c r="AG18" i="20"/>
  <c r="BF17" i="20"/>
  <c r="BA17" i="20"/>
  <c r="AV17" i="20"/>
  <c r="AQ17" i="20"/>
  <c r="AL17" i="20"/>
  <c r="BF16" i="20"/>
  <c r="BA16" i="20"/>
  <c r="AQ16" i="20"/>
  <c r="AL16" i="20"/>
  <c r="AG16" i="20"/>
  <c r="BF15" i="20"/>
  <c r="BA15" i="20"/>
  <c r="AV15" i="20"/>
  <c r="AQ15" i="20"/>
  <c r="AL15" i="20"/>
  <c r="AG15" i="20"/>
  <c r="BF14" i="20"/>
  <c r="BA14" i="20"/>
  <c r="AV14" i="20"/>
  <c r="AQ14" i="20"/>
  <c r="AL14" i="20"/>
  <c r="AG14" i="20"/>
  <c r="BF13" i="20"/>
  <c r="BA13" i="20"/>
  <c r="AV13" i="20"/>
  <c r="AQ13" i="20"/>
  <c r="AG13" i="20"/>
  <c r="AV12" i="20"/>
  <c r="AQ12" i="20"/>
  <c r="AL12" i="20"/>
  <c r="AG12" i="20"/>
  <c r="BF11" i="20"/>
  <c r="AV11" i="20"/>
  <c r="AL11" i="20"/>
  <c r="BF10" i="20"/>
  <c r="BA10" i="20"/>
  <c r="AV10" i="20"/>
  <c r="AQ10" i="20"/>
  <c r="AL10" i="20"/>
  <c r="AG10" i="20"/>
  <c r="BF9" i="20"/>
  <c r="BA9" i="20"/>
  <c r="AV9" i="20"/>
  <c r="AQ9" i="20"/>
  <c r="AL9" i="20"/>
  <c r="BF8" i="20"/>
  <c r="BA8" i="20"/>
  <c r="AQ8" i="20"/>
  <c r="AL8" i="20"/>
  <c r="AG8" i="20"/>
  <c r="BF7" i="20"/>
  <c r="BA7" i="20"/>
  <c r="AV7" i="20"/>
  <c r="AQ7" i="20"/>
  <c r="AG7" i="20"/>
  <c r="BF6" i="20"/>
  <c r="BA6" i="20"/>
  <c r="AV6" i="20"/>
  <c r="AQ6" i="20"/>
  <c r="AL6" i="20"/>
  <c r="AG6" i="20"/>
  <c r="AV5" i="20"/>
  <c r="AQ5" i="20"/>
  <c r="AL5" i="20"/>
  <c r="AG5" i="20"/>
  <c r="BF4" i="20"/>
  <c r="BA4" i="20"/>
  <c r="AV4" i="20"/>
  <c r="AL4" i="20"/>
  <c r="AG4" i="20"/>
  <c r="BF3" i="20"/>
  <c r="BA3" i="20"/>
  <c r="AQ3" i="20"/>
  <c r="AL3" i="20"/>
  <c r="AG3" i="20"/>
  <c r="W33" i="20"/>
  <c r="R33" i="20"/>
  <c r="H33" i="20"/>
  <c r="W32" i="20"/>
  <c r="R32" i="20"/>
  <c r="M32" i="20"/>
  <c r="H32" i="20"/>
  <c r="C32" i="20"/>
  <c r="AB31" i="20"/>
  <c r="W31" i="20"/>
  <c r="M31" i="20"/>
  <c r="H31" i="20"/>
  <c r="C31" i="20"/>
  <c r="AB30" i="20"/>
  <c r="W30" i="20"/>
  <c r="R30" i="20"/>
  <c r="M30" i="20"/>
  <c r="H30" i="20"/>
  <c r="C30" i="20"/>
  <c r="AB29" i="20"/>
  <c r="W29" i="20"/>
  <c r="R29" i="20"/>
  <c r="M29" i="20"/>
  <c r="C29" i="20"/>
  <c r="AB28" i="20"/>
  <c r="R28" i="20"/>
  <c r="M28" i="20"/>
  <c r="H28" i="20"/>
  <c r="C28" i="20"/>
  <c r="AB27" i="20"/>
  <c r="W27" i="20"/>
  <c r="R27" i="20"/>
  <c r="M27" i="20"/>
  <c r="H27" i="20"/>
  <c r="C27" i="20"/>
  <c r="W26" i="20"/>
  <c r="R26" i="20"/>
  <c r="H26" i="20"/>
  <c r="C26" i="20"/>
  <c r="AB25" i="20"/>
  <c r="W25" i="20"/>
  <c r="R25" i="20"/>
  <c r="M25" i="20"/>
  <c r="H25" i="20"/>
  <c r="C25" i="20"/>
  <c r="AB24" i="20"/>
  <c r="W24" i="20"/>
  <c r="M24" i="20"/>
  <c r="H24" i="20"/>
  <c r="AB23" i="20"/>
  <c r="W23" i="20"/>
  <c r="R23" i="20"/>
  <c r="M23" i="20"/>
  <c r="H23" i="20"/>
  <c r="C23" i="20"/>
  <c r="AB22" i="20"/>
  <c r="W22" i="20"/>
  <c r="R22" i="20"/>
  <c r="M22" i="20"/>
  <c r="C22" i="20"/>
  <c r="AB21" i="20"/>
  <c r="R21" i="20"/>
  <c r="M21" i="20"/>
  <c r="H21" i="20"/>
  <c r="C21" i="20"/>
  <c r="AB20" i="20"/>
  <c r="W20" i="20"/>
  <c r="R20" i="20"/>
  <c r="M20" i="20"/>
  <c r="H20" i="20"/>
  <c r="C20" i="20"/>
  <c r="W19" i="20"/>
  <c r="R19" i="20"/>
  <c r="H19" i="20"/>
  <c r="C19" i="20"/>
  <c r="AB18" i="20"/>
  <c r="W18" i="20"/>
  <c r="M18" i="20"/>
  <c r="H18" i="20"/>
  <c r="C18" i="20"/>
  <c r="AB17" i="20"/>
  <c r="W17" i="20"/>
  <c r="R17" i="20"/>
  <c r="M17" i="20"/>
  <c r="H17" i="20"/>
  <c r="AB16" i="20"/>
  <c r="W16" i="20"/>
  <c r="R16" i="20"/>
  <c r="M16" i="20"/>
  <c r="H16" i="20"/>
  <c r="C16" i="20"/>
  <c r="AB15" i="20"/>
  <c r="R15" i="20"/>
  <c r="M15" i="20"/>
  <c r="C15" i="20"/>
  <c r="AB14" i="20"/>
  <c r="R14" i="20"/>
  <c r="M14" i="20"/>
  <c r="H14" i="20"/>
  <c r="C14" i="20"/>
  <c r="AB13" i="20"/>
  <c r="W13" i="20"/>
  <c r="R13" i="20"/>
  <c r="M13" i="20"/>
  <c r="H13" i="20"/>
  <c r="C13" i="20"/>
  <c r="AB12" i="20"/>
  <c r="W12" i="20"/>
  <c r="R12" i="20"/>
  <c r="H12" i="20"/>
  <c r="C12" i="20"/>
  <c r="W11" i="20"/>
  <c r="R11" i="20"/>
  <c r="M11" i="20"/>
  <c r="H11" i="20"/>
  <c r="C11" i="20"/>
  <c r="AB10" i="20"/>
  <c r="W10" i="20"/>
  <c r="M10" i="20"/>
  <c r="H10" i="20"/>
  <c r="AB9" i="20"/>
  <c r="W9" i="20"/>
  <c r="R9" i="20"/>
  <c r="M9" i="20"/>
  <c r="C9" i="20"/>
  <c r="AB8" i="20"/>
  <c r="W8" i="20"/>
  <c r="R8" i="20"/>
  <c r="M8" i="20"/>
  <c r="H8" i="20"/>
  <c r="C8" i="20"/>
  <c r="AB7" i="20"/>
  <c r="R7" i="20"/>
  <c r="M7" i="20"/>
  <c r="H7" i="20"/>
  <c r="C7" i="20"/>
  <c r="AB6" i="20"/>
  <c r="W6" i="20"/>
  <c r="R6" i="20"/>
  <c r="M6" i="20"/>
  <c r="H6" i="20"/>
  <c r="C6" i="20"/>
  <c r="AB5" i="20"/>
  <c r="W5" i="20"/>
  <c r="R5" i="20"/>
  <c r="H5" i="20"/>
  <c r="C5" i="20"/>
  <c r="W4" i="20"/>
  <c r="R4" i="20"/>
  <c r="M4" i="20"/>
  <c r="H4" i="20"/>
  <c r="C4" i="20"/>
  <c r="AB3" i="20"/>
  <c r="W3" i="20"/>
  <c r="R3" i="20"/>
  <c r="M3" i="20"/>
  <c r="H3" i="20"/>
  <c r="F315" i="19"/>
  <c r="F314" i="19"/>
  <c r="F313" i="19"/>
  <c r="F312" i="19"/>
  <c r="F311" i="19"/>
  <c r="F310" i="19"/>
  <c r="F309" i="19"/>
  <c r="F308" i="19"/>
  <c r="F307" i="19"/>
  <c r="F306" i="19"/>
  <c r="F305" i="19"/>
  <c r="F304" i="19"/>
  <c r="F303" i="19"/>
  <c r="F302" i="19"/>
  <c r="F301" i="19"/>
  <c r="F300" i="19"/>
  <c r="F299" i="19"/>
  <c r="F298" i="19"/>
  <c r="F297" i="19"/>
  <c r="F296" i="19"/>
  <c r="F295" i="19"/>
  <c r="F294" i="19"/>
  <c r="F293" i="19"/>
  <c r="F292" i="19"/>
  <c r="F291" i="19"/>
  <c r="F290" i="19"/>
  <c r="F289" i="19"/>
  <c r="F288" i="19"/>
  <c r="F287" i="19"/>
  <c r="F286" i="19"/>
  <c r="F285" i="19"/>
  <c r="F284" i="19"/>
  <c r="F283" i="19"/>
  <c r="F282" i="19"/>
  <c r="F281" i="19"/>
  <c r="F280" i="19"/>
  <c r="F279" i="19"/>
  <c r="F278" i="19"/>
  <c r="F277" i="19"/>
  <c r="F276" i="19"/>
  <c r="F275" i="19"/>
  <c r="F274" i="19"/>
  <c r="F273" i="19"/>
  <c r="F272" i="19"/>
  <c r="F271" i="19"/>
  <c r="F270" i="19"/>
  <c r="F269" i="19"/>
  <c r="F268" i="19"/>
  <c r="F267" i="19"/>
  <c r="F266" i="19"/>
  <c r="F265" i="19"/>
  <c r="F264" i="19"/>
  <c r="F263" i="19"/>
  <c r="F262" i="19"/>
  <c r="F261" i="19"/>
  <c r="F260" i="19"/>
  <c r="F259" i="19"/>
  <c r="F258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1" i="19"/>
  <c r="F240" i="19"/>
  <c r="F239" i="19"/>
  <c r="F238" i="19"/>
  <c r="F237" i="19"/>
  <c r="F236" i="19"/>
  <c r="F235" i="19"/>
  <c r="F234" i="19"/>
  <c r="F233" i="19"/>
  <c r="F232" i="19"/>
  <c r="F231" i="19"/>
  <c r="F230" i="19"/>
  <c r="F229" i="19"/>
  <c r="F228" i="19"/>
  <c r="F227" i="19"/>
  <c r="F226" i="19"/>
  <c r="F225" i="19"/>
  <c r="F224" i="19"/>
  <c r="F223" i="19"/>
  <c r="F222" i="19"/>
  <c r="F221" i="19"/>
  <c r="F220" i="19"/>
  <c r="F218" i="19"/>
  <c r="F217" i="19"/>
  <c r="F216" i="19"/>
  <c r="F215" i="19"/>
  <c r="F214" i="19"/>
  <c r="F213" i="19"/>
  <c r="F212" i="19"/>
  <c r="F211" i="19"/>
  <c r="F210" i="19"/>
  <c r="F209" i="19"/>
  <c r="F208" i="19"/>
  <c r="F207" i="19"/>
  <c r="F206" i="19"/>
  <c r="F205" i="19"/>
  <c r="F204" i="19"/>
  <c r="F203" i="19"/>
  <c r="F202" i="19"/>
  <c r="F201" i="19"/>
  <c r="F200" i="19"/>
  <c r="F199" i="19"/>
  <c r="F198" i="19"/>
  <c r="F197" i="19"/>
  <c r="F196" i="19"/>
  <c r="F195" i="19"/>
  <c r="F194" i="19"/>
  <c r="F193" i="19"/>
  <c r="F192" i="19"/>
  <c r="F191" i="19"/>
  <c r="F190" i="19"/>
  <c r="F189" i="19"/>
  <c r="F188" i="19"/>
  <c r="F187" i="19"/>
  <c r="F186" i="19"/>
  <c r="F185" i="19"/>
  <c r="F184" i="19"/>
  <c r="F183" i="19"/>
  <c r="F182" i="19"/>
  <c r="F181" i="19"/>
  <c r="F180" i="19"/>
  <c r="F179" i="19"/>
  <c r="F178" i="19"/>
  <c r="F177" i="19"/>
  <c r="F176" i="19"/>
  <c r="F175" i="19"/>
  <c r="F174" i="19"/>
  <c r="F173" i="19"/>
  <c r="F172" i="19"/>
  <c r="F171" i="19"/>
  <c r="F170" i="19"/>
  <c r="F169" i="19"/>
  <c r="F168" i="19"/>
  <c r="F167" i="19"/>
  <c r="F166" i="19"/>
  <c r="F165" i="19"/>
  <c r="F164" i="19"/>
  <c r="F163" i="19"/>
  <c r="F162" i="19"/>
  <c r="F161" i="19"/>
  <c r="F160" i="19"/>
  <c r="F159" i="19"/>
  <c r="F158" i="19"/>
  <c r="F157" i="19"/>
  <c r="F155" i="19"/>
  <c r="F154" i="19"/>
  <c r="F153" i="19"/>
  <c r="F152" i="19"/>
  <c r="F151" i="19"/>
  <c r="F150" i="19"/>
  <c r="F149" i="19"/>
  <c r="F148" i="19"/>
  <c r="F147" i="19"/>
  <c r="F146" i="19"/>
  <c r="F145" i="19"/>
  <c r="F144" i="19"/>
  <c r="F143" i="19"/>
  <c r="F142" i="19"/>
  <c r="F141" i="19"/>
  <c r="F140" i="19"/>
  <c r="F139" i="19"/>
  <c r="F138" i="19"/>
  <c r="F137" i="19"/>
  <c r="F136" i="19"/>
  <c r="F135" i="19"/>
  <c r="F134" i="19"/>
  <c r="F133" i="19"/>
  <c r="F132" i="19"/>
  <c r="F131" i="19"/>
  <c r="F130" i="19"/>
  <c r="F129" i="19"/>
  <c r="F128" i="19"/>
  <c r="F127" i="19"/>
  <c r="F126" i="19"/>
  <c r="F125" i="19"/>
  <c r="F124" i="19"/>
  <c r="F123" i="19"/>
  <c r="F122" i="19"/>
  <c r="F121" i="19"/>
  <c r="F120" i="19"/>
  <c r="F119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1" i="19"/>
  <c r="F100" i="19"/>
  <c r="F99" i="19"/>
  <c r="F98" i="19"/>
  <c r="F97" i="19"/>
  <c r="F96" i="19"/>
  <c r="F95" i="19"/>
  <c r="F94" i="19"/>
  <c r="F93" i="19"/>
  <c r="F91" i="19"/>
  <c r="F90" i="19"/>
  <c r="F89" i="19"/>
  <c r="F88" i="19"/>
  <c r="F87" i="19"/>
  <c r="F86" i="19"/>
  <c r="F85" i="19"/>
  <c r="F84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3" i="19"/>
  <c r="F42" i="19"/>
  <c r="F41" i="19"/>
  <c r="F39" i="19"/>
  <c r="F38" i="19"/>
  <c r="F37" i="19"/>
  <c r="F35" i="19"/>
  <c r="F34" i="19"/>
  <c r="F33" i="19"/>
  <c r="F32" i="19"/>
  <c r="F31" i="19"/>
  <c r="F30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K9" i="19"/>
  <c r="F9" i="19"/>
  <c r="M8" i="19"/>
  <c r="M9" i="19" s="1"/>
  <c r="F8" i="19"/>
  <c r="M7" i="19"/>
  <c r="F7" i="19"/>
  <c r="M6" i="19"/>
  <c r="F6" i="19"/>
  <c r="M5" i="19"/>
  <c r="F5" i="19"/>
  <c r="M4" i="19"/>
  <c r="F4" i="19"/>
  <c r="O71" i="25" l="1"/>
  <c r="A72" i="25" s="1"/>
  <c r="O139" i="25"/>
  <c r="A140" i="25" s="1"/>
  <c r="O126" i="25"/>
  <c r="A127" i="25" s="1"/>
  <c r="O86" i="25"/>
  <c r="A87" i="25" s="1"/>
  <c r="O99" i="25"/>
  <c r="A100" i="25" s="1"/>
  <c r="O30" i="25"/>
  <c r="A31" i="25" s="1"/>
  <c r="O4" i="25"/>
  <c r="O112" i="25"/>
  <c r="A113" i="25" s="1"/>
  <c r="O58" i="25"/>
  <c r="A59" i="25" s="1"/>
  <c r="A113" i="12"/>
  <c r="A5" i="12"/>
  <c r="A59" i="12"/>
  <c r="A100" i="12"/>
  <c r="A46" i="12"/>
  <c r="O45" i="25"/>
  <c r="A46" i="25" s="1"/>
  <c r="O17" i="25"/>
  <c r="A18" i="25" s="1"/>
  <c r="A5" i="25" l="1"/>
  <c r="B5" i="25" s="1"/>
  <c r="C5" i="25" s="1"/>
  <c r="D5" i="25" s="1"/>
  <c r="E5" i="25" s="1"/>
  <c r="F5" i="25" s="1"/>
  <c r="G5" i="25" s="1"/>
  <c r="A7" i="25" s="1"/>
  <c r="B7" i="25" s="1"/>
  <c r="C7" i="25" s="1"/>
  <c r="D7" i="25" s="1"/>
  <c r="E7" i="25" s="1"/>
  <c r="F7" i="25" s="1"/>
  <c r="G7" i="25" s="1"/>
  <c r="B31" i="25"/>
  <c r="C31" i="25" s="1"/>
  <c r="D31" i="25" s="1"/>
  <c r="E31" i="25" s="1"/>
  <c r="F31" i="25" s="1"/>
  <c r="G31" i="25" s="1"/>
  <c r="A33" i="25" s="1"/>
  <c r="B33" i="25" s="1"/>
  <c r="C33" i="25" s="1"/>
  <c r="D33" i="25" s="1"/>
  <c r="E33" i="25" s="1"/>
  <c r="F33" i="25" s="1"/>
  <c r="G33" i="25" s="1"/>
  <c r="A35" i="25" s="1"/>
  <c r="B35" i="25" s="1"/>
  <c r="C35" i="25" s="1"/>
  <c r="D35" i="25" s="1"/>
  <c r="E35" i="25" s="1"/>
  <c r="F35" i="25" s="1"/>
  <c r="G35" i="25" s="1"/>
  <c r="A37" i="25" s="1"/>
  <c r="B37" i="25" s="1"/>
  <c r="C37" i="25" s="1"/>
  <c r="D37" i="25" s="1"/>
  <c r="E37" i="25" s="1"/>
  <c r="B140" i="25"/>
  <c r="C140" i="25" s="1"/>
  <c r="D140" i="25" s="1"/>
  <c r="E140" i="25" s="1"/>
  <c r="F140" i="25" s="1"/>
  <c r="G140" i="25" s="1"/>
  <c r="A142" i="25" s="1"/>
  <c r="B142" i="25" s="1"/>
  <c r="C142" i="25" s="1"/>
  <c r="D142" i="25" s="1"/>
  <c r="E142" i="25" s="1"/>
  <c r="F142" i="25" s="1"/>
  <c r="G142" i="25" s="1"/>
  <c r="A144" i="25" s="1"/>
  <c r="B144" i="25" s="1"/>
  <c r="C144" i="25" s="1"/>
  <c r="D144" i="25" s="1"/>
  <c r="E144" i="25" s="1"/>
  <c r="F144" i="25" s="1"/>
  <c r="G144" i="25" s="1"/>
  <c r="A146" i="25" s="1"/>
  <c r="B146" i="25" s="1"/>
  <c r="C146" i="25" s="1"/>
  <c r="D146" i="25" s="1"/>
  <c r="E146" i="25" s="1"/>
  <c r="F146" i="25" s="1"/>
  <c r="G146" i="25" s="1"/>
  <c r="A148" i="25" s="1"/>
  <c r="B148" i="25" s="1"/>
  <c r="C148" i="25" s="1"/>
  <c r="D148" i="25" s="1"/>
  <c r="E148" i="25" s="1"/>
  <c r="F148" i="25" s="1"/>
  <c r="G148" i="25" s="1"/>
  <c r="M141" i="25"/>
  <c r="M5" i="26" s="1"/>
  <c r="M145" i="25"/>
  <c r="M9" i="26" s="1"/>
  <c r="B100" i="25"/>
  <c r="C100" i="25" s="1"/>
  <c r="D100" i="25" s="1"/>
  <c r="E100" i="25" s="1"/>
  <c r="F100" i="25" s="1"/>
  <c r="G100" i="25" s="1"/>
  <c r="A102" i="25" s="1"/>
  <c r="B102" i="25" s="1"/>
  <c r="C102" i="25" s="1"/>
  <c r="D102" i="25" s="1"/>
  <c r="E102" i="25" s="1"/>
  <c r="F102" i="25" s="1"/>
  <c r="G102" i="25" s="1"/>
  <c r="A104" i="25" s="1"/>
  <c r="B104" i="25" s="1"/>
  <c r="C104" i="25" s="1"/>
  <c r="D104" i="25" s="1"/>
  <c r="E104" i="25" s="1"/>
  <c r="F104" i="25" s="1"/>
  <c r="G104" i="25" s="1"/>
  <c r="A106" i="25" s="1"/>
  <c r="B106" i="25" s="1"/>
  <c r="C106" i="25" s="1"/>
  <c r="D106" i="25" s="1"/>
  <c r="E106" i="25" s="1"/>
  <c r="F106" i="25" s="1"/>
  <c r="G106" i="25" s="1"/>
  <c r="A108" i="25" s="1"/>
  <c r="B108" i="25" s="1"/>
  <c r="C108" i="25" s="1"/>
  <c r="D108" i="25" s="1"/>
  <c r="E108" i="25" s="1"/>
  <c r="F108" i="25" s="1"/>
  <c r="G108" i="25" s="1"/>
  <c r="B72" i="25"/>
  <c r="C72" i="25" s="1"/>
  <c r="D72" i="25" s="1"/>
  <c r="E72" i="25" s="1"/>
  <c r="F72" i="25" s="1"/>
  <c r="G72" i="25" s="1"/>
  <c r="A74" i="25" s="1"/>
  <c r="B74" i="25" s="1"/>
  <c r="C74" i="25" s="1"/>
  <c r="D74" i="25" s="1"/>
  <c r="E74" i="25" s="1"/>
  <c r="F74" i="25" s="1"/>
  <c r="G74" i="25" s="1"/>
  <c r="A76" i="25" s="1"/>
  <c r="B76" i="25" s="1"/>
  <c r="C76" i="25" s="1"/>
  <c r="D76" i="25" s="1"/>
  <c r="E76" i="25" s="1"/>
  <c r="F76" i="25" s="1"/>
  <c r="G76" i="25" s="1"/>
  <c r="A78" i="25" s="1"/>
  <c r="B78" i="25" s="1"/>
  <c r="C78" i="25" s="1"/>
  <c r="D78" i="25" s="1"/>
  <c r="E78" i="25" s="1"/>
  <c r="F78" i="25" s="1"/>
  <c r="G78" i="25" s="1"/>
  <c r="A80" i="25" s="1"/>
  <c r="B80" i="25" s="1"/>
  <c r="C80" i="25" s="1"/>
  <c r="D80" i="25" s="1"/>
  <c r="E80" i="25" s="1"/>
  <c r="F80" i="25" s="1"/>
  <c r="G80" i="25" s="1"/>
  <c r="A82" i="25" s="1"/>
  <c r="B82" i="25" s="1"/>
  <c r="C82" i="25" s="1"/>
  <c r="D82" i="25" s="1"/>
  <c r="E82" i="25" s="1"/>
  <c r="F82" i="25" s="1"/>
  <c r="G82" i="25" s="1"/>
  <c r="B87" i="25"/>
  <c r="C87" i="25" s="1"/>
  <c r="D87" i="25" s="1"/>
  <c r="E87" i="25" s="1"/>
  <c r="F87" i="25" s="1"/>
  <c r="G87" i="25" s="1"/>
  <c r="A89" i="25" s="1"/>
  <c r="B89" i="25" s="1"/>
  <c r="C89" i="25" s="1"/>
  <c r="D89" i="25" s="1"/>
  <c r="E89" i="25" s="1"/>
  <c r="F89" i="25" s="1"/>
  <c r="G89" i="25" s="1"/>
  <c r="A91" i="25" s="1"/>
  <c r="B91" i="25" s="1"/>
  <c r="C91" i="25" s="1"/>
  <c r="D91" i="25" s="1"/>
  <c r="E91" i="25" s="1"/>
  <c r="F91" i="25" s="1"/>
  <c r="G91" i="25" s="1"/>
  <c r="A93" i="25" s="1"/>
  <c r="B93" i="25" s="1"/>
  <c r="C93" i="25" s="1"/>
  <c r="D93" i="25" s="1"/>
  <c r="E93" i="25" s="1"/>
  <c r="F93" i="25" s="1"/>
  <c r="G93" i="25" s="1"/>
  <c r="A95" i="25" s="1"/>
  <c r="B95" i="25" s="1"/>
  <c r="C95" i="25" s="1"/>
  <c r="D95" i="25" s="1"/>
  <c r="E95" i="25" s="1"/>
  <c r="F95" i="25" s="1"/>
  <c r="G95" i="25" s="1"/>
  <c r="B46" i="25"/>
  <c r="C46" i="25" s="1"/>
  <c r="D46" i="25" s="1"/>
  <c r="E46" i="25" s="1"/>
  <c r="F46" i="25" s="1"/>
  <c r="G46" i="25" s="1"/>
  <c r="A48" i="25" s="1"/>
  <c r="B48" i="25" s="1"/>
  <c r="C48" i="25" s="1"/>
  <c r="D48" i="25" s="1"/>
  <c r="E48" i="25" s="1"/>
  <c r="F48" i="25" s="1"/>
  <c r="G48" i="25" s="1"/>
  <c r="A50" i="25" s="1"/>
  <c r="B50" i="25" s="1"/>
  <c r="C50" i="25" s="1"/>
  <c r="D50" i="25" s="1"/>
  <c r="E50" i="25" s="1"/>
  <c r="F50" i="25" s="1"/>
  <c r="G50" i="25" s="1"/>
  <c r="A52" i="25" s="1"/>
  <c r="B52" i="25" s="1"/>
  <c r="C52" i="25" s="1"/>
  <c r="D52" i="25" s="1"/>
  <c r="E52" i="25" s="1"/>
  <c r="F52" i="25" s="1"/>
  <c r="G52" i="25" s="1"/>
  <c r="A54" i="25" s="1"/>
  <c r="B54" i="25" s="1"/>
  <c r="C54" i="25" s="1"/>
  <c r="D54" i="25" s="1"/>
  <c r="E54" i="25" s="1"/>
  <c r="F54" i="25" s="1"/>
  <c r="G54" i="25" s="1"/>
  <c r="B59" i="25"/>
  <c r="C59" i="25" s="1"/>
  <c r="D59" i="25" s="1"/>
  <c r="E59" i="25" s="1"/>
  <c r="F59" i="25" s="1"/>
  <c r="G59" i="25" s="1"/>
  <c r="A61" i="25" s="1"/>
  <c r="B61" i="25" s="1"/>
  <c r="C61" i="25" s="1"/>
  <c r="D61" i="25" s="1"/>
  <c r="E61" i="25" s="1"/>
  <c r="F61" i="25" s="1"/>
  <c r="G61" i="25" s="1"/>
  <c r="A63" i="25" s="1"/>
  <c r="B63" i="25" s="1"/>
  <c r="C63" i="25" s="1"/>
  <c r="D63" i="25" s="1"/>
  <c r="E63" i="25" s="1"/>
  <c r="F63" i="25" s="1"/>
  <c r="G63" i="25" s="1"/>
  <c r="A65" i="25" s="1"/>
  <c r="B65" i="25" s="1"/>
  <c r="C65" i="25" s="1"/>
  <c r="D65" i="25" s="1"/>
  <c r="E65" i="25" s="1"/>
  <c r="F65" i="25" s="1"/>
  <c r="G65" i="25" s="1"/>
  <c r="A67" i="25" s="1"/>
  <c r="B67" i="25" s="1"/>
  <c r="C67" i="25" s="1"/>
  <c r="D67" i="25" s="1"/>
  <c r="E67" i="25" s="1"/>
  <c r="F67" i="25" s="1"/>
  <c r="G67" i="25" s="1"/>
  <c r="B18" i="25"/>
  <c r="C18" i="25" s="1"/>
  <c r="D18" i="25" s="1"/>
  <c r="E18" i="25" s="1"/>
  <c r="F18" i="25" s="1"/>
  <c r="G18" i="25" s="1"/>
  <c r="A20" i="25" s="1"/>
  <c r="B20" i="25" s="1"/>
  <c r="C20" i="25" s="1"/>
  <c r="D20" i="25" s="1"/>
  <c r="E20" i="25" s="1"/>
  <c r="F20" i="25" s="1"/>
  <c r="G20" i="25" s="1"/>
  <c r="A22" i="25" s="1"/>
  <c r="B22" i="25" s="1"/>
  <c r="C22" i="25" s="1"/>
  <c r="D22" i="25" s="1"/>
  <c r="E22" i="25" s="1"/>
  <c r="F22" i="25" s="1"/>
  <c r="G22" i="25" s="1"/>
  <c r="A24" i="25" s="1"/>
  <c r="B24" i="25" s="1"/>
  <c r="C24" i="25" s="1"/>
  <c r="D24" i="25" s="1"/>
  <c r="E24" i="25" s="1"/>
  <c r="F24" i="25" s="1"/>
  <c r="G24" i="25" s="1"/>
  <c r="A26" i="25" s="1"/>
  <c r="B26" i="25" s="1"/>
  <c r="C26" i="25" s="1"/>
  <c r="D26" i="25" s="1"/>
  <c r="E26" i="25" s="1"/>
  <c r="F26" i="25" s="1"/>
  <c r="G26" i="25" s="1"/>
  <c r="B113" i="25"/>
  <c r="C113" i="25" s="1"/>
  <c r="D113" i="25" s="1"/>
  <c r="E113" i="25" s="1"/>
  <c r="F113" i="25" s="1"/>
  <c r="G113" i="25" s="1"/>
  <c r="A115" i="25" s="1"/>
  <c r="B115" i="25" s="1"/>
  <c r="C115" i="25" s="1"/>
  <c r="D115" i="25" s="1"/>
  <c r="E115" i="25" s="1"/>
  <c r="F115" i="25" s="1"/>
  <c r="G115" i="25" s="1"/>
  <c r="A117" i="25" s="1"/>
  <c r="B117" i="25" s="1"/>
  <c r="C117" i="25" s="1"/>
  <c r="D117" i="25" s="1"/>
  <c r="E117" i="25" s="1"/>
  <c r="F117" i="25" s="1"/>
  <c r="G117" i="25" s="1"/>
  <c r="A119" i="25" s="1"/>
  <c r="B119" i="25" s="1"/>
  <c r="C119" i="25" s="1"/>
  <c r="D119" i="25" s="1"/>
  <c r="E119" i="25" s="1"/>
  <c r="F119" i="25" s="1"/>
  <c r="G119" i="25" s="1"/>
  <c r="A121" i="25" s="1"/>
  <c r="B121" i="25" s="1"/>
  <c r="C121" i="25" s="1"/>
  <c r="D121" i="25" s="1"/>
  <c r="E121" i="25" s="1"/>
  <c r="F121" i="25" s="1"/>
  <c r="G121" i="25" s="1"/>
  <c r="B5" i="12"/>
  <c r="C5" i="12" s="1"/>
  <c r="B127" i="25"/>
  <c r="C127" i="25" s="1"/>
  <c r="D127" i="25" s="1"/>
  <c r="E127" i="25" s="1"/>
  <c r="F127" i="25" s="1"/>
  <c r="G127" i="25" s="1"/>
  <c r="A129" i="25" s="1"/>
  <c r="B129" i="25" s="1"/>
  <c r="C129" i="25" s="1"/>
  <c r="D129" i="25" s="1"/>
  <c r="E129" i="25" s="1"/>
  <c r="F129" i="25" s="1"/>
  <c r="G129" i="25" s="1"/>
  <c r="A131" i="25" s="1"/>
  <c r="B131" i="25" s="1"/>
  <c r="C131" i="25" s="1"/>
  <c r="D131" i="25" s="1"/>
  <c r="E131" i="25" s="1"/>
  <c r="F131" i="25" s="1"/>
  <c r="G131" i="25" s="1"/>
  <c r="A133" i="25" s="1"/>
  <c r="B133" i="25" s="1"/>
  <c r="C133" i="25" s="1"/>
  <c r="B31" i="12"/>
  <c r="A18" i="12"/>
  <c r="O152" i="25"/>
  <c r="A153" i="25" s="1"/>
  <c r="A87" i="12"/>
  <c r="B113" i="12"/>
  <c r="C113" i="12" s="1"/>
  <c r="D113" i="12" s="1"/>
  <c r="E113" i="12" s="1"/>
  <c r="F113" i="12" s="1"/>
  <c r="G113" i="12" s="1"/>
  <c r="A115" i="12" s="1"/>
  <c r="B115" i="12" s="1"/>
  <c r="C115" i="12" s="1"/>
  <c r="D115" i="12" s="1"/>
  <c r="E115" i="12" s="1"/>
  <c r="F115" i="12" s="1"/>
  <c r="G115" i="12" s="1"/>
  <c r="B59" i="12"/>
  <c r="C59" i="12" s="1"/>
  <c r="D59" i="12" s="1"/>
  <c r="E59" i="12" s="1"/>
  <c r="F59" i="12" s="1"/>
  <c r="G59" i="12" s="1"/>
  <c r="A61" i="12" s="1"/>
  <c r="B61" i="12" s="1"/>
  <c r="C61" i="12" s="1"/>
  <c r="D61" i="12" s="1"/>
  <c r="E61" i="12" s="1"/>
  <c r="F61" i="12" s="1"/>
  <c r="G61" i="12" s="1"/>
  <c r="A63" i="12" s="1"/>
  <c r="B63" i="12" s="1"/>
  <c r="C63" i="12" s="1"/>
  <c r="D63" i="12" s="1"/>
  <c r="E63" i="12" s="1"/>
  <c r="F63" i="12" s="1"/>
  <c r="A65" i="12" s="1"/>
  <c r="B65" i="12" s="1"/>
  <c r="C65" i="12" s="1"/>
  <c r="D65" i="12" s="1"/>
  <c r="E65" i="12" s="1"/>
  <c r="F65" i="12" s="1"/>
  <c r="G65" i="12" s="1"/>
  <c r="A67" i="12" s="1"/>
  <c r="B67" i="12" s="1"/>
  <c r="C67" i="12" s="1"/>
  <c r="D67" i="12" s="1"/>
  <c r="E67" i="12" s="1"/>
  <c r="F67" i="12" s="1"/>
  <c r="G67" i="12" s="1"/>
  <c r="B100" i="12"/>
  <c r="C100" i="12" s="1"/>
  <c r="D100" i="12" s="1"/>
  <c r="E100" i="12" s="1"/>
  <c r="F100" i="12" s="1"/>
  <c r="G100" i="12" s="1"/>
  <c r="A102" i="12" s="1"/>
  <c r="B102" i="12" s="1"/>
  <c r="C102" i="12" s="1"/>
  <c r="D102" i="12" s="1"/>
  <c r="B72" i="12"/>
  <c r="B46" i="12"/>
  <c r="C46" i="12" s="1"/>
  <c r="D46" i="12" s="1"/>
  <c r="E46" i="12" s="1"/>
  <c r="F46" i="12" s="1"/>
  <c r="G46" i="12" s="1"/>
  <c r="A48" i="12" s="1"/>
  <c r="B48" i="12" s="1"/>
  <c r="C48" i="12" s="1"/>
  <c r="D48" i="12" s="1"/>
  <c r="E48" i="12" s="1"/>
  <c r="F48" i="12" s="1"/>
  <c r="G48" i="12" s="1"/>
  <c r="A50" i="12" s="1"/>
  <c r="B50" i="12" s="1"/>
  <c r="C50" i="12" s="1"/>
  <c r="D50" i="12" s="1"/>
  <c r="E50" i="12" s="1"/>
  <c r="F50" i="12" s="1"/>
  <c r="G50" i="12" s="1"/>
  <c r="A52" i="12" s="1"/>
  <c r="B52" i="12" s="1"/>
  <c r="C52" i="12" s="1"/>
  <c r="D52" i="12" s="1"/>
  <c r="E52" i="12" s="1"/>
  <c r="F52" i="12" s="1"/>
  <c r="G52" i="12" s="1"/>
  <c r="A54" i="12" s="1"/>
  <c r="B54" i="12" s="1"/>
  <c r="C54" i="12" s="1"/>
  <c r="D54" i="12" s="1"/>
  <c r="E54" i="12" s="1"/>
  <c r="F54" i="12" s="1"/>
  <c r="G54" i="12" s="1"/>
  <c r="D133" i="25" l="1"/>
  <c r="E133" i="25" s="1"/>
  <c r="F133" i="25" s="1"/>
  <c r="M118" i="25"/>
  <c r="K9" i="26" s="1"/>
  <c r="B18" i="12"/>
  <c r="C18" i="12" s="1"/>
  <c r="D18" i="12" s="1"/>
  <c r="E18" i="12" s="1"/>
  <c r="F18" i="12" s="1"/>
  <c r="G18" i="12" s="1"/>
  <c r="A20" i="12" s="1"/>
  <c r="B20" i="12" s="1"/>
  <c r="C20" i="12" s="1"/>
  <c r="D20" i="12" s="1"/>
  <c r="E20" i="12" s="1"/>
  <c r="F20" i="12" s="1"/>
  <c r="G20" i="12" s="1"/>
  <c r="A22" i="12" s="1"/>
  <c r="B22" i="12" s="1"/>
  <c r="C22" i="12" s="1"/>
  <c r="D22" i="12" s="1"/>
  <c r="E22" i="12" s="1"/>
  <c r="F22" i="12" s="1"/>
  <c r="C31" i="12"/>
  <c r="D31" i="12" s="1"/>
  <c r="E31" i="12" s="1"/>
  <c r="F31" i="12" s="1"/>
  <c r="G31" i="12" s="1"/>
  <c r="M50" i="12"/>
  <c r="F8" i="1" s="1"/>
  <c r="M63" i="12"/>
  <c r="M76" i="25"/>
  <c r="M72" i="25"/>
  <c r="M73" i="25"/>
  <c r="M74" i="25"/>
  <c r="M75" i="25"/>
  <c r="M77" i="25"/>
  <c r="H9" i="26" s="1"/>
  <c r="M117" i="25"/>
  <c r="K8" i="26" s="1"/>
  <c r="M92" i="25"/>
  <c r="I9" i="26" s="1"/>
  <c r="M91" i="25"/>
  <c r="I8" i="26" s="1"/>
  <c r="M89" i="25"/>
  <c r="I6" i="26" s="1"/>
  <c r="M90" i="25"/>
  <c r="I7" i="26" s="1"/>
  <c r="M87" i="25"/>
  <c r="M20" i="25"/>
  <c r="M51" i="25"/>
  <c r="F9" i="26" s="1"/>
  <c r="M21" i="25"/>
  <c r="B152" i="12"/>
  <c r="A9" i="25"/>
  <c r="B9" i="25" s="1"/>
  <c r="C9" i="25" s="1"/>
  <c r="D9" i="25" s="1"/>
  <c r="E9" i="25" s="1"/>
  <c r="F9" i="25" s="1"/>
  <c r="G9" i="25" s="1"/>
  <c r="A11" i="25" s="1"/>
  <c r="B11" i="25" s="1"/>
  <c r="C11" i="25" s="1"/>
  <c r="D11" i="25" s="1"/>
  <c r="E11" i="25" s="1"/>
  <c r="F11" i="25" s="1"/>
  <c r="G11" i="25" s="1"/>
  <c r="A13" i="25" s="1"/>
  <c r="B13" i="25" s="1"/>
  <c r="C13" i="25" s="1"/>
  <c r="D13" i="25" s="1"/>
  <c r="E13" i="25" s="1"/>
  <c r="F13" i="25" s="1"/>
  <c r="G13" i="25" s="1"/>
  <c r="M114" i="25"/>
  <c r="M113" i="25"/>
  <c r="M115" i="25"/>
  <c r="K6" i="26" s="1"/>
  <c r="M64" i="25"/>
  <c r="G9" i="26" s="1"/>
  <c r="M60" i="25"/>
  <c r="G5" i="26" s="1"/>
  <c r="M61" i="25"/>
  <c r="G6" i="26" s="1"/>
  <c r="M22" i="25"/>
  <c r="M62" i="25"/>
  <c r="M63" i="25"/>
  <c r="G8" i="26" s="1"/>
  <c r="M116" i="25"/>
  <c r="K7" i="26" s="1"/>
  <c r="M59" i="25"/>
  <c r="M49" i="25"/>
  <c r="F7" i="26" s="1"/>
  <c r="B153" i="25"/>
  <c r="C153" i="25" s="1"/>
  <c r="D153" i="25" s="1"/>
  <c r="E153" i="25" s="1"/>
  <c r="F153" i="25" s="1"/>
  <c r="G153" i="25" s="1"/>
  <c r="A155" i="25" s="1"/>
  <c r="B155" i="25" s="1"/>
  <c r="C155" i="25" s="1"/>
  <c r="D155" i="25" s="1"/>
  <c r="E155" i="25" s="1"/>
  <c r="F155" i="25" s="1"/>
  <c r="G155" i="25" s="1"/>
  <c r="A157" i="25" s="1"/>
  <c r="B157" i="25" s="1"/>
  <c r="C157" i="25" s="1"/>
  <c r="D157" i="25" s="1"/>
  <c r="E157" i="25" s="1"/>
  <c r="F157" i="25" s="1"/>
  <c r="G157" i="25" s="1"/>
  <c r="A159" i="25" s="1"/>
  <c r="B159" i="25" s="1"/>
  <c r="C159" i="25" s="1"/>
  <c r="D159" i="25" s="1"/>
  <c r="E159" i="25" s="1"/>
  <c r="F159" i="25" s="1"/>
  <c r="G159" i="25" s="1"/>
  <c r="A161" i="25" s="1"/>
  <c r="B161" i="25" s="1"/>
  <c r="C161" i="25" s="1"/>
  <c r="D161" i="25" s="1"/>
  <c r="E161" i="25" s="1"/>
  <c r="F161" i="25" s="1"/>
  <c r="G161" i="25" s="1"/>
  <c r="M156" i="25" s="1"/>
  <c r="N7" i="26" s="1"/>
  <c r="M50" i="25"/>
  <c r="F8" i="26" s="1"/>
  <c r="M140" i="25"/>
  <c r="M142" i="25"/>
  <c r="M6" i="26" s="1"/>
  <c r="M100" i="25"/>
  <c r="M101" i="25"/>
  <c r="M23" i="25"/>
  <c r="M88" i="25"/>
  <c r="M102" i="25"/>
  <c r="M18" i="25"/>
  <c r="M46" i="25"/>
  <c r="M103" i="25"/>
  <c r="M19" i="25"/>
  <c r="M48" i="25"/>
  <c r="F6" i="26" s="1"/>
  <c r="M104" i="25"/>
  <c r="M143" i="25"/>
  <c r="M7" i="26" s="1"/>
  <c r="M47" i="25"/>
  <c r="F5" i="26" s="1"/>
  <c r="M105" i="25"/>
  <c r="M144" i="25"/>
  <c r="M8" i="26" s="1"/>
  <c r="F37" i="25"/>
  <c r="G37" i="25" s="1"/>
  <c r="A39" i="25" s="1"/>
  <c r="B39" i="25" s="1"/>
  <c r="C39" i="25" s="1"/>
  <c r="D39" i="25" s="1"/>
  <c r="E39" i="25" s="1"/>
  <c r="F39" i="25" s="1"/>
  <c r="G39" i="25" s="1"/>
  <c r="A41" i="25" s="1"/>
  <c r="B41" i="25" s="1"/>
  <c r="C41" i="25" s="1"/>
  <c r="D41" i="25" s="1"/>
  <c r="E41" i="25" s="1"/>
  <c r="F41" i="25" s="1"/>
  <c r="G41" i="25" s="1"/>
  <c r="B139" i="12"/>
  <c r="M61" i="12"/>
  <c r="G6" i="1" s="1"/>
  <c r="B126" i="12"/>
  <c r="M64" i="12"/>
  <c r="G9" i="1" s="1"/>
  <c r="B87" i="12"/>
  <c r="M65" i="12"/>
  <c r="G10" i="1" s="1"/>
  <c r="M52" i="12"/>
  <c r="F10" i="1" s="1"/>
  <c r="M46" i="12"/>
  <c r="M60" i="12"/>
  <c r="G5" i="1" s="1"/>
  <c r="M47" i="12"/>
  <c r="F5" i="1" s="1"/>
  <c r="M62" i="12"/>
  <c r="G7" i="1" s="1"/>
  <c r="M48" i="12"/>
  <c r="F6" i="1" s="1"/>
  <c r="M49" i="12"/>
  <c r="F7" i="1" s="1"/>
  <c r="G22" i="12"/>
  <c r="A24" i="12" s="1"/>
  <c r="B24" i="12" s="1"/>
  <c r="C24" i="12" s="1"/>
  <c r="D24" i="12" s="1"/>
  <c r="E24" i="12" s="1"/>
  <c r="F24" i="12" s="1"/>
  <c r="G24" i="12" s="1"/>
  <c r="M51" i="12"/>
  <c r="F9" i="1" s="1"/>
  <c r="A117" i="12"/>
  <c r="B117" i="12" s="1"/>
  <c r="C117" i="12" s="1"/>
  <c r="D117" i="12" s="1"/>
  <c r="E117" i="12" s="1"/>
  <c r="F117" i="12" s="1"/>
  <c r="G117" i="12" s="1"/>
  <c r="A119" i="12" s="1"/>
  <c r="M59" i="12"/>
  <c r="C87" i="12"/>
  <c r="D87" i="12" s="1"/>
  <c r="E87" i="12" s="1"/>
  <c r="F87" i="12" s="1"/>
  <c r="G87" i="12" s="1"/>
  <c r="A89" i="12" s="1"/>
  <c r="B89" i="12" s="1"/>
  <c r="C89" i="12" s="1"/>
  <c r="D89" i="12" s="1"/>
  <c r="E102" i="12"/>
  <c r="F102" i="12" s="1"/>
  <c r="C72" i="12"/>
  <c r="D72" i="12" s="1"/>
  <c r="E72" i="12" s="1"/>
  <c r="F72" i="12" s="1"/>
  <c r="G72" i="12" s="1"/>
  <c r="A74" i="12" s="1"/>
  <c r="B74" i="12" s="1"/>
  <c r="C74" i="12" s="1"/>
  <c r="D74" i="12" s="1"/>
  <c r="E74" i="12" s="1"/>
  <c r="F74" i="12" s="1"/>
  <c r="G74" i="12" s="1"/>
  <c r="A76" i="12" s="1"/>
  <c r="B76" i="12" s="1"/>
  <c r="C76" i="12" s="1"/>
  <c r="D76" i="12" s="1"/>
  <c r="E76" i="12" s="1"/>
  <c r="F76" i="12" s="1"/>
  <c r="G76" i="12" s="1"/>
  <c r="A78" i="12" s="1"/>
  <c r="B78" i="12" s="1"/>
  <c r="C78" i="12" s="1"/>
  <c r="D78" i="12" s="1"/>
  <c r="E78" i="12" s="1"/>
  <c r="D5" i="12"/>
  <c r="E5" i="12" s="1"/>
  <c r="F5" i="12" s="1"/>
  <c r="G5" i="12" s="1"/>
  <c r="A7" i="12" s="1"/>
  <c r="A33" i="12"/>
  <c r="G133" i="25" l="1"/>
  <c r="A135" i="25" s="1"/>
  <c r="B135" i="25" s="1"/>
  <c r="C135" i="25" s="1"/>
  <c r="D135" i="25" s="1"/>
  <c r="E135" i="25" s="1"/>
  <c r="F135" i="25" s="1"/>
  <c r="G135" i="25" s="1"/>
  <c r="M129" i="25"/>
  <c r="L6" i="26" s="1"/>
  <c r="M127" i="25"/>
  <c r="M131" i="25"/>
  <c r="L8" i="26" s="1"/>
  <c r="M130" i="25"/>
  <c r="L7" i="26" s="1"/>
  <c r="M132" i="25"/>
  <c r="M128" i="25"/>
  <c r="L5" i="26" s="1"/>
  <c r="C152" i="12"/>
  <c r="D152" i="12" s="1"/>
  <c r="E152" i="12" s="1"/>
  <c r="C126" i="12"/>
  <c r="D126" i="12" s="1"/>
  <c r="E126" i="12" s="1"/>
  <c r="M66" i="12"/>
  <c r="G8" i="1"/>
  <c r="C139" i="12"/>
  <c r="F4" i="1"/>
  <c r="M53" i="12"/>
  <c r="M93" i="25"/>
  <c r="M7" i="25"/>
  <c r="C6" i="26" s="1"/>
  <c r="M154" i="25"/>
  <c r="N5" i="26" s="1"/>
  <c r="M9" i="25"/>
  <c r="C8" i="26" s="1"/>
  <c r="M155" i="25"/>
  <c r="N6" i="26" s="1"/>
  <c r="M157" i="25"/>
  <c r="N8" i="26" s="1"/>
  <c r="M78" i="25"/>
  <c r="M158" i="25"/>
  <c r="N9" i="26" s="1"/>
  <c r="M6" i="25"/>
  <c r="C5" i="26" s="1"/>
  <c r="M8" i="25"/>
  <c r="C7" i="26" s="1"/>
  <c r="M10" i="25"/>
  <c r="C9" i="26" s="1"/>
  <c r="M153" i="25"/>
  <c r="M5" i="25"/>
  <c r="C4" i="26" s="1"/>
  <c r="M119" i="25"/>
  <c r="K5" i="26"/>
  <c r="M65" i="25"/>
  <c r="M146" i="25"/>
  <c r="M106" i="25"/>
  <c r="L9" i="26"/>
  <c r="M4" i="26"/>
  <c r="M36" i="25"/>
  <c r="M31" i="25"/>
  <c r="M35" i="25"/>
  <c r="E8" i="26" s="1"/>
  <c r="M34" i="25"/>
  <c r="M33" i="25"/>
  <c r="E6" i="26" s="1"/>
  <c r="M32" i="25"/>
  <c r="E5" i="26" s="1"/>
  <c r="M52" i="25"/>
  <c r="L4" i="26"/>
  <c r="M24" i="25"/>
  <c r="J9" i="26"/>
  <c r="D9" i="26"/>
  <c r="B119" i="12"/>
  <c r="C119" i="12" s="1"/>
  <c r="D119" i="12" s="1"/>
  <c r="E119" i="12" s="1"/>
  <c r="F119" i="12" s="1"/>
  <c r="G119" i="12" s="1"/>
  <c r="A121" i="12" s="1"/>
  <c r="B121" i="12" s="1"/>
  <c r="C121" i="12" s="1"/>
  <c r="D121" i="12" s="1"/>
  <c r="E121" i="12" s="1"/>
  <c r="F121" i="12" s="1"/>
  <c r="G121" i="12" s="1"/>
  <c r="B7" i="12"/>
  <c r="C7" i="12" s="1"/>
  <c r="D7" i="12" s="1"/>
  <c r="E7" i="12" s="1"/>
  <c r="F7" i="12" s="1"/>
  <c r="G7" i="12" s="1"/>
  <c r="A9" i="12" s="1"/>
  <c r="B9" i="12" s="1"/>
  <c r="C9" i="12" s="1"/>
  <c r="D9" i="12" s="1"/>
  <c r="E9" i="12" s="1"/>
  <c r="F9" i="12" s="1"/>
  <c r="G9" i="12" s="1"/>
  <c r="A11" i="12" s="1"/>
  <c r="B11" i="12" s="1"/>
  <c r="C11" i="12" s="1"/>
  <c r="D11" i="12" s="1"/>
  <c r="E11" i="12" s="1"/>
  <c r="F11" i="12" s="1"/>
  <c r="G11" i="12" s="1"/>
  <c r="A13" i="12" s="1"/>
  <c r="B13" i="12" s="1"/>
  <c r="C13" i="12" s="1"/>
  <c r="D13" i="12" s="1"/>
  <c r="E89" i="12"/>
  <c r="F89" i="12" s="1"/>
  <c r="F78" i="12"/>
  <c r="A26" i="12"/>
  <c r="G4" i="26"/>
  <c r="G7" i="26"/>
  <c r="H5" i="26"/>
  <c r="H6" i="26"/>
  <c r="J5" i="26"/>
  <c r="J7" i="26"/>
  <c r="J8" i="26"/>
  <c r="J6" i="26"/>
  <c r="D8" i="26"/>
  <c r="G102" i="12"/>
  <c r="B33" i="12"/>
  <c r="F126" i="12"/>
  <c r="K4" i="26"/>
  <c r="F4" i="26"/>
  <c r="M133" i="25" l="1"/>
  <c r="M3" i="26"/>
  <c r="D139" i="12"/>
  <c r="M117" i="12"/>
  <c r="K8" i="1" s="1"/>
  <c r="M118" i="12"/>
  <c r="K9" i="1" s="1"/>
  <c r="M113" i="12"/>
  <c r="M114" i="12"/>
  <c r="K5" i="1" s="1"/>
  <c r="M119" i="12"/>
  <c r="K10" i="1" s="1"/>
  <c r="M115" i="12"/>
  <c r="K6" i="1" s="1"/>
  <c r="M159" i="25"/>
  <c r="N4" i="26"/>
  <c r="N3" i="26" s="1"/>
  <c r="C3" i="26"/>
  <c r="M11" i="25"/>
  <c r="M116" i="12"/>
  <c r="K7" i="1" s="1"/>
  <c r="L3" i="26"/>
  <c r="E7" i="26"/>
  <c r="M37" i="25"/>
  <c r="E4" i="26"/>
  <c r="E9" i="26"/>
  <c r="O9" i="26" s="1"/>
  <c r="G89" i="12"/>
  <c r="A91" i="12" s="1"/>
  <c r="B91" i="12" s="1"/>
  <c r="C91" i="12" s="1"/>
  <c r="D91" i="12" s="1"/>
  <c r="E91" i="12" s="1"/>
  <c r="F91" i="12" s="1"/>
  <c r="G91" i="12" s="1"/>
  <c r="A93" i="12" s="1"/>
  <c r="B93" i="12" s="1"/>
  <c r="C93" i="12" s="1"/>
  <c r="D93" i="12" s="1"/>
  <c r="E93" i="12" s="1"/>
  <c r="F93" i="12" s="1"/>
  <c r="G93" i="12" s="1"/>
  <c r="A95" i="12" s="1"/>
  <c r="B95" i="12" s="1"/>
  <c r="C95" i="12" s="1"/>
  <c r="D95" i="12" s="1"/>
  <c r="E95" i="12" s="1"/>
  <c r="F95" i="12" s="1"/>
  <c r="G95" i="12" s="1"/>
  <c r="G78" i="12"/>
  <c r="A104" i="12"/>
  <c r="B26" i="12"/>
  <c r="G3" i="26"/>
  <c r="H7" i="26"/>
  <c r="H8" i="26"/>
  <c r="J4" i="26"/>
  <c r="J3" i="26" s="1"/>
  <c r="D5" i="26"/>
  <c r="D6" i="26"/>
  <c r="D4" i="26"/>
  <c r="F3" i="1"/>
  <c r="D7" i="26"/>
  <c r="F3" i="26"/>
  <c r="E13" i="12"/>
  <c r="C33" i="12"/>
  <c r="G126" i="12"/>
  <c r="F152" i="12"/>
  <c r="K3" i="26"/>
  <c r="K4" i="1" l="1"/>
  <c r="M91" i="12"/>
  <c r="I8" i="1" s="1"/>
  <c r="D33" i="12"/>
  <c r="E33" i="12" s="1"/>
  <c r="F33" i="12" s="1"/>
  <c r="G33" i="12" s="1"/>
  <c r="A35" i="12" s="1"/>
  <c r="B35" i="12" s="1"/>
  <c r="C35" i="12" s="1"/>
  <c r="D35" i="12" s="1"/>
  <c r="E35" i="12" s="1"/>
  <c r="F35" i="12" s="1"/>
  <c r="G35" i="12" s="1"/>
  <c r="A37" i="12" s="1"/>
  <c r="B37" i="12" s="1"/>
  <c r="C37" i="12" s="1"/>
  <c r="D37" i="12" s="1"/>
  <c r="E37" i="12" s="1"/>
  <c r="F37" i="12" s="1"/>
  <c r="G37" i="12" s="1"/>
  <c r="A39" i="12" s="1"/>
  <c r="B39" i="12" s="1"/>
  <c r="C39" i="12" s="1"/>
  <c r="D39" i="12" s="1"/>
  <c r="E39" i="12" s="1"/>
  <c r="F39" i="12" s="1"/>
  <c r="G39" i="12" s="1"/>
  <c r="C26" i="12"/>
  <c r="E139" i="12"/>
  <c r="M120" i="12"/>
  <c r="E3" i="26"/>
  <c r="A41" i="12"/>
  <c r="B104" i="12"/>
  <c r="M89" i="12"/>
  <c r="I6" i="1" s="1"/>
  <c r="A80" i="12"/>
  <c r="M92" i="12"/>
  <c r="I9" i="1" s="1"/>
  <c r="M88" i="12"/>
  <c r="I5" i="1" s="1"/>
  <c r="M93" i="12"/>
  <c r="I10" i="1" s="1"/>
  <c r="M87" i="12"/>
  <c r="M90" i="12"/>
  <c r="I7" i="1" s="1"/>
  <c r="O7" i="26"/>
  <c r="H4" i="26"/>
  <c r="H3" i="26" s="1"/>
  <c r="O6" i="26"/>
  <c r="O8" i="26"/>
  <c r="I5" i="26"/>
  <c r="O5" i="26" s="1"/>
  <c r="D3" i="26"/>
  <c r="F13" i="12"/>
  <c r="G152" i="12"/>
  <c r="A154" i="12" s="1"/>
  <c r="B154" i="12" s="1"/>
  <c r="C154" i="12" s="1"/>
  <c r="D154" i="12" s="1"/>
  <c r="E154" i="12" s="1"/>
  <c r="F154" i="12" s="1"/>
  <c r="G154" i="12" s="1"/>
  <c r="A156" i="12" s="1"/>
  <c r="B156" i="12" s="1"/>
  <c r="C156" i="12" s="1"/>
  <c r="D156" i="12" s="1"/>
  <c r="E156" i="12" s="1"/>
  <c r="F156" i="12" s="1"/>
  <c r="G156" i="12" s="1"/>
  <c r="A158" i="12" s="1"/>
  <c r="B158" i="12" s="1"/>
  <c r="C158" i="12" s="1"/>
  <c r="D158" i="12" s="1"/>
  <c r="E158" i="12" s="1"/>
  <c r="A128" i="12"/>
  <c r="F139" i="12" l="1"/>
  <c r="D26" i="12"/>
  <c r="K3" i="1"/>
  <c r="I4" i="1"/>
  <c r="I3" i="1" s="1"/>
  <c r="F158" i="12"/>
  <c r="G158" i="12" s="1"/>
  <c r="A160" i="12" s="1"/>
  <c r="B80" i="12"/>
  <c r="B41" i="12"/>
  <c r="M94" i="12"/>
  <c r="C104" i="12"/>
  <c r="I4" i="26"/>
  <c r="G13" i="12"/>
  <c r="B128" i="12"/>
  <c r="O4" i="26" l="1"/>
  <c r="I3" i="26"/>
  <c r="E26" i="12"/>
  <c r="M10" i="12"/>
  <c r="C9" i="1" s="1"/>
  <c r="M9" i="12"/>
  <c r="C8" i="1" s="1"/>
  <c r="G139" i="12"/>
  <c r="M5" i="12"/>
  <c r="C128" i="12"/>
  <c r="D128" i="12" s="1"/>
  <c r="E128" i="12" s="1"/>
  <c r="F128" i="12" s="1"/>
  <c r="G128" i="12" s="1"/>
  <c r="A130" i="12" s="1"/>
  <c r="B130" i="12" s="1"/>
  <c r="C130" i="12" s="1"/>
  <c r="D130" i="12" s="1"/>
  <c r="E130" i="12" s="1"/>
  <c r="C41" i="12"/>
  <c r="D104" i="12"/>
  <c r="C80" i="12"/>
  <c r="D80" i="12" s="1"/>
  <c r="E80" i="12" s="1"/>
  <c r="F80" i="12" s="1"/>
  <c r="G80" i="12" s="1"/>
  <c r="A82" i="12" s="1"/>
  <c r="B82" i="12" s="1"/>
  <c r="C82" i="12" s="1"/>
  <c r="D82" i="12" s="1"/>
  <c r="E82" i="12" s="1"/>
  <c r="F82" i="12" s="1"/>
  <c r="G82" i="12" s="1"/>
  <c r="M76" i="12" s="1"/>
  <c r="H8" i="1" s="1"/>
  <c r="M11" i="12"/>
  <c r="C10" i="1" s="1"/>
  <c r="M8" i="12"/>
  <c r="M7" i="12"/>
  <c r="C6" i="1" s="1"/>
  <c r="M6" i="12"/>
  <c r="B160" i="12"/>
  <c r="M12" i="12" l="1"/>
  <c r="A141" i="12"/>
  <c r="F26" i="12"/>
  <c r="M77" i="12"/>
  <c r="H9" i="1" s="1"/>
  <c r="M73" i="12"/>
  <c r="H5" i="1" s="1"/>
  <c r="M72" i="12"/>
  <c r="M75" i="12"/>
  <c r="H7" i="1" s="1"/>
  <c r="M78" i="12"/>
  <c r="H10" i="1" s="1"/>
  <c r="M74" i="12"/>
  <c r="H6" i="1" s="1"/>
  <c r="E104" i="12"/>
  <c r="F104" i="12" s="1"/>
  <c r="G104" i="12" s="1"/>
  <c r="A106" i="12" s="1"/>
  <c r="B106" i="12" s="1"/>
  <c r="C106" i="12" s="1"/>
  <c r="D106" i="12" s="1"/>
  <c r="E106" i="12" s="1"/>
  <c r="F106" i="12" s="1"/>
  <c r="G106" i="12" s="1"/>
  <c r="A108" i="12" s="1"/>
  <c r="B108" i="12" s="1"/>
  <c r="C108" i="12" s="1"/>
  <c r="D108" i="12" s="1"/>
  <c r="E108" i="12" s="1"/>
  <c r="F108" i="12" s="1"/>
  <c r="G108" i="12" s="1"/>
  <c r="M104" i="12" s="1"/>
  <c r="J8" i="1" s="1"/>
  <c r="M101" i="12"/>
  <c r="J5" i="1" s="1"/>
  <c r="D41" i="12"/>
  <c r="E41" i="12" s="1"/>
  <c r="F41" i="12" s="1"/>
  <c r="G41" i="12" s="1"/>
  <c r="F130" i="12"/>
  <c r="O3" i="26"/>
  <c r="C160" i="12"/>
  <c r="C7" i="1"/>
  <c r="C5" i="1"/>
  <c r="C4" i="1"/>
  <c r="G26" i="12" l="1"/>
  <c r="M24" i="12" s="1"/>
  <c r="D10" i="1" s="1"/>
  <c r="M19" i="12"/>
  <c r="D5" i="1" s="1"/>
  <c r="M22" i="12"/>
  <c r="D8" i="1" s="1"/>
  <c r="M23" i="12"/>
  <c r="D9" i="1" s="1"/>
  <c r="M33" i="12"/>
  <c r="E6" i="1" s="1"/>
  <c r="M36" i="12"/>
  <c r="E9" i="1" s="1"/>
  <c r="M35" i="12"/>
  <c r="E8" i="1" s="1"/>
  <c r="B141" i="12"/>
  <c r="H4" i="1"/>
  <c r="M79" i="12"/>
  <c r="M34" i="12"/>
  <c r="E7" i="1" s="1"/>
  <c r="M37" i="12"/>
  <c r="E10" i="1" s="1"/>
  <c r="M31" i="12"/>
  <c r="M32" i="12"/>
  <c r="E5" i="1" s="1"/>
  <c r="M103" i="12"/>
  <c r="J7" i="1" s="1"/>
  <c r="M102" i="12"/>
  <c r="J6" i="1" s="1"/>
  <c r="M100" i="12"/>
  <c r="M106" i="12"/>
  <c r="J10" i="1" s="1"/>
  <c r="M105" i="12"/>
  <c r="J9" i="1" s="1"/>
  <c r="G130" i="12"/>
  <c r="A132" i="12" s="1"/>
  <c r="B132" i="12" s="1"/>
  <c r="C132" i="12" s="1"/>
  <c r="D132" i="12" s="1"/>
  <c r="E132" i="12" s="1"/>
  <c r="F132" i="12" s="1"/>
  <c r="G132" i="12" s="1"/>
  <c r="A134" i="12" s="1"/>
  <c r="B134" i="12" s="1"/>
  <c r="C134" i="12" s="1"/>
  <c r="D134" i="12" s="1"/>
  <c r="E134" i="12" s="1"/>
  <c r="F134" i="12" s="1"/>
  <c r="G134" i="12" s="1"/>
  <c r="M130" i="12" s="1"/>
  <c r="L8" i="1" s="1"/>
  <c r="C3" i="1"/>
  <c r="D160" i="12"/>
  <c r="C141" i="12" l="1"/>
  <c r="M38" i="12"/>
  <c r="M21" i="12"/>
  <c r="D7" i="1" s="1"/>
  <c r="M18" i="12"/>
  <c r="M20" i="12"/>
  <c r="D6" i="1" s="1"/>
  <c r="H3" i="1"/>
  <c r="M131" i="12"/>
  <c r="L9" i="1" s="1"/>
  <c r="J4" i="1"/>
  <c r="M107" i="12"/>
  <c r="E4" i="1"/>
  <c r="M129" i="12"/>
  <c r="L7" i="1" s="1"/>
  <c r="M132" i="12"/>
  <c r="L10" i="1" s="1"/>
  <c r="M126" i="12"/>
  <c r="M127" i="12"/>
  <c r="L5" i="1" s="1"/>
  <c r="M128" i="12"/>
  <c r="L6" i="1" s="1"/>
  <c r="E160" i="12"/>
  <c r="G4" i="1"/>
  <c r="M25" i="12" l="1"/>
  <c r="D4" i="1"/>
  <c r="D3" i="1" s="1"/>
  <c r="D141" i="12"/>
  <c r="J3" i="1"/>
  <c r="E3" i="1"/>
  <c r="M133" i="12"/>
  <c r="L4" i="1"/>
  <c r="F160" i="12"/>
  <c r="G3" i="1"/>
  <c r="E141" i="12" l="1"/>
  <c r="L3" i="1"/>
  <c r="G160" i="12"/>
  <c r="M156" i="12" s="1"/>
  <c r="N8" i="1" s="1"/>
  <c r="F141" i="12" l="1"/>
  <c r="G141" i="12" s="1"/>
  <c r="A143" i="12" s="1"/>
  <c r="B143" i="12" s="1"/>
  <c r="C143" i="12" s="1"/>
  <c r="D143" i="12" s="1"/>
  <c r="E143" i="12" s="1"/>
  <c r="F143" i="12" s="1"/>
  <c r="G143" i="12" s="1"/>
  <c r="A145" i="12" s="1"/>
  <c r="B145" i="12" s="1"/>
  <c r="C145" i="12" s="1"/>
  <c r="D145" i="12" s="1"/>
  <c r="E145" i="12" s="1"/>
  <c r="F145" i="12" s="1"/>
  <c r="G145" i="12" s="1"/>
  <c r="A147" i="12" s="1"/>
  <c r="B147" i="12" s="1"/>
  <c r="C147" i="12" s="1"/>
  <c r="D147" i="12" s="1"/>
  <c r="E147" i="12" s="1"/>
  <c r="F147" i="12" s="1"/>
  <c r="G147" i="12" s="1"/>
  <c r="M145" i="12"/>
  <c r="M10" i="1" s="1"/>
  <c r="M158" i="12"/>
  <c r="M154" i="12"/>
  <c r="M153" i="12"/>
  <c r="M155" i="12"/>
  <c r="N7" i="1" s="1"/>
  <c r="M157" i="12"/>
  <c r="M152" i="12"/>
  <c r="N9" i="1" l="1"/>
  <c r="N5" i="1"/>
  <c r="N6" i="1"/>
  <c r="N10" i="1"/>
  <c r="M143" i="12"/>
  <c r="M8" i="1" s="1"/>
  <c r="O8" i="1" s="1"/>
  <c r="M141" i="12"/>
  <c r="M6" i="1" s="1"/>
  <c r="O6" i="1" s="1"/>
  <c r="M140" i="12"/>
  <c r="M5" i="1" s="1"/>
  <c r="O5" i="1" s="1"/>
  <c r="M142" i="12"/>
  <c r="M7" i="1" s="1"/>
  <c r="O7" i="1" s="1"/>
  <c r="M144" i="12"/>
  <c r="M9" i="1" s="1"/>
  <c r="O9" i="1" s="1"/>
  <c r="M139" i="12"/>
  <c r="N4" i="1"/>
  <c r="M159" i="12"/>
  <c r="O10" i="1" s="1"/>
  <c r="M4" i="1" l="1"/>
  <c r="M3" i="1" s="1"/>
  <c r="M146" i="12"/>
  <c r="N3" i="1"/>
  <c r="O4" i="1"/>
  <c r="O3" i="1" l="1"/>
</calcChain>
</file>

<file path=xl/sharedStrings.xml><?xml version="1.0" encoding="utf-8"?>
<sst xmlns="http://schemas.openxmlformats.org/spreadsheetml/2006/main" count="2376" uniqueCount="203">
  <si>
    <t>名</t>
  </si>
  <si>
    <t>合計</t>
    <rPh sb="0" eb="2">
      <t>ゴウケイ</t>
    </rPh>
    <phoneticPr fontId="3"/>
  </si>
  <si>
    <t>執務場所</t>
    <rPh sb="0" eb="2">
      <t>シツム</t>
    </rPh>
    <rPh sb="2" eb="4">
      <t>バショ</t>
    </rPh>
    <phoneticPr fontId="2"/>
  </si>
  <si>
    <t>単位</t>
    <rPh sb="0" eb="2">
      <t>タンイ</t>
    </rPh>
    <phoneticPr fontId="3"/>
  </si>
  <si>
    <t>日</t>
    <rPh sb="0" eb="1">
      <t>ニチ</t>
    </rPh>
    <phoneticPr fontId="3"/>
  </si>
  <si>
    <t>開園日数</t>
    <rPh sb="0" eb="2">
      <t>カイエン</t>
    </rPh>
    <rPh sb="2" eb="4">
      <t>ニッスウ</t>
    </rPh>
    <phoneticPr fontId="2"/>
  </si>
  <si>
    <t>（１年を通じて勤務した給与所得者）</t>
  </si>
  <si>
    <t>平均給与(千　円)</t>
  </si>
  <si>
    <t>給与総額(百万円)</t>
  </si>
  <si>
    <t>給与所得者数(人)</t>
  </si>
  <si>
    <t>合計</t>
    <rPh sb="0" eb="2">
      <t>ゴウケイ</t>
    </rPh>
    <phoneticPr fontId="2"/>
  </si>
  <si>
    <t>情報通信業</t>
    <rPh sb="0" eb="2">
      <t>ジョウホウ</t>
    </rPh>
    <rPh sb="2" eb="5">
      <t>ツウシンギョウ</t>
    </rPh>
    <phoneticPr fontId="2"/>
  </si>
  <si>
    <t>建設業</t>
    <rPh sb="0" eb="3">
      <t>ケンセツギョウ</t>
    </rPh>
    <phoneticPr fontId="2"/>
  </si>
  <si>
    <t>合　計</t>
  </si>
  <si>
    <t>３５年以上</t>
  </si>
  <si>
    <t>３０～３４</t>
  </si>
  <si>
    <t>２５～２９</t>
  </si>
  <si>
    <t>２０～２４</t>
  </si>
  <si>
    <t>１５～１９</t>
  </si>
  <si>
    <t>１０～１４</t>
  </si>
  <si>
    <t>　５～９</t>
  </si>
  <si>
    <t>１～４年</t>
  </si>
  <si>
    <t>日</t>
    <rPh sb="0" eb="1">
      <t>ニチ</t>
    </rPh>
    <phoneticPr fontId="2"/>
  </si>
  <si>
    <t>平日</t>
    <rPh sb="0" eb="2">
      <t>ヘイジツ</t>
    </rPh>
    <phoneticPr fontId="3"/>
  </si>
  <si>
    <t>祝日</t>
    <rPh sb="0" eb="2">
      <t>シュクジツ</t>
    </rPh>
    <phoneticPr fontId="3"/>
  </si>
  <si>
    <t>日曜</t>
    <rPh sb="0" eb="2">
      <t>ニチヨウ</t>
    </rPh>
    <phoneticPr fontId="3"/>
  </si>
  <si>
    <t>土曜</t>
    <rPh sb="0" eb="2">
      <t>ドヨウ</t>
    </rPh>
    <phoneticPr fontId="3"/>
  </si>
  <si>
    <t>休園日</t>
    <rPh sb="0" eb="3">
      <t>キュウエンビ</t>
    </rPh>
    <phoneticPr fontId="3"/>
  </si>
  <si>
    <t>土</t>
  </si>
  <si>
    <t>金</t>
  </si>
  <si>
    <t>木</t>
  </si>
  <si>
    <t>水</t>
  </si>
  <si>
    <t>火</t>
  </si>
  <si>
    <t>月</t>
    <rPh sb="0" eb="1">
      <t>ゲツ</t>
    </rPh>
    <phoneticPr fontId="2"/>
  </si>
  <si>
    <t>月日数</t>
    <rPh sb="0" eb="1">
      <t>ツキ</t>
    </rPh>
    <rPh sb="1" eb="3">
      <t>ニッスウ</t>
    </rPh>
    <phoneticPr fontId="3"/>
  </si>
  <si>
    <t>開園日</t>
    <rPh sb="0" eb="2">
      <t>カイエン</t>
    </rPh>
    <rPh sb="2" eb="3">
      <t>ニチ</t>
    </rPh>
    <phoneticPr fontId="14"/>
  </si>
  <si>
    <t>サービス業</t>
    <rPh sb="4" eb="5">
      <t>ギョウ</t>
    </rPh>
    <phoneticPr fontId="2"/>
  </si>
  <si>
    <t>複合サービス事業</t>
    <rPh sb="6" eb="8">
      <t>ジギョウ</t>
    </rPh>
    <phoneticPr fontId="2"/>
  </si>
  <si>
    <t>学術研究、専門・
技術サービス、
教育、学習支援業</t>
    <rPh sb="0" eb="2">
      <t>ガクジュツ</t>
    </rPh>
    <rPh sb="2" eb="4">
      <t>ケンキュウ</t>
    </rPh>
    <rPh sb="5" eb="7">
      <t>センモン</t>
    </rPh>
    <rPh sb="9" eb="11">
      <t>ギジュツ</t>
    </rPh>
    <rPh sb="17" eb="19">
      <t>キョウイク</t>
    </rPh>
    <rPh sb="20" eb="22">
      <t>ガクシュウ</t>
    </rPh>
    <rPh sb="22" eb="24">
      <t>シエン</t>
    </rPh>
    <rPh sb="24" eb="25">
      <t>ギョウ</t>
    </rPh>
    <phoneticPr fontId="2"/>
  </si>
  <si>
    <t>電気･ガス･
熱供給・水道業</t>
    <rPh sb="0" eb="2">
      <t>デンキ</t>
    </rPh>
    <rPh sb="7" eb="8">
      <t>ネツ</t>
    </rPh>
    <rPh sb="8" eb="10">
      <t>キョウキュウ</t>
    </rPh>
    <rPh sb="11" eb="14">
      <t>スイドウギョウ</t>
    </rPh>
    <phoneticPr fontId="2"/>
  </si>
  <si>
    <t>不動産業、
物品賃貸業</t>
    <rPh sb="0" eb="3">
      <t>フドウサン</t>
    </rPh>
    <rPh sb="3" eb="4">
      <t>ギョウ</t>
    </rPh>
    <rPh sb="6" eb="8">
      <t>ブッピン</t>
    </rPh>
    <rPh sb="8" eb="11">
      <t>チンタイギョウ</t>
    </rPh>
    <phoneticPr fontId="2"/>
  </si>
  <si>
    <t>金融・保険業</t>
    <rPh sb="0" eb="2">
      <t>キンユウ</t>
    </rPh>
    <rPh sb="3" eb="6">
      <t>ホケンギョウ</t>
    </rPh>
    <phoneticPr fontId="2"/>
  </si>
  <si>
    <t>宿泊業、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2"/>
  </si>
  <si>
    <t>卸売・小売業</t>
    <rPh sb="0" eb="2">
      <t>オロシウリ</t>
    </rPh>
    <rPh sb="3" eb="6">
      <t>コウリギョウ</t>
    </rPh>
    <phoneticPr fontId="2"/>
  </si>
  <si>
    <t>製造業</t>
    <rPh sb="0" eb="3">
      <t>セイゾウギョウ</t>
    </rPh>
    <phoneticPr fontId="2"/>
  </si>
  <si>
    <t>　　　　　　　　　勤続年数
業　　種</t>
    <rPh sb="9" eb="11">
      <t>キンゾク</t>
    </rPh>
    <rPh sb="11" eb="13">
      <t>ネンスウ</t>
    </rPh>
    <phoneticPr fontId="2"/>
  </si>
  <si>
    <t>農林水産・鉱業</t>
    <phoneticPr fontId="2"/>
  </si>
  <si>
    <t>医療，福祉</t>
    <phoneticPr fontId="2"/>
  </si>
  <si>
    <t>運輸業、郵便業</t>
    <phoneticPr fontId="2"/>
  </si>
  <si>
    <t>第１５表    業種別及び勤続年数別の給与所得者数・給与額</t>
    <phoneticPr fontId="2"/>
  </si>
  <si>
    <t>名</t>
    <rPh sb="0" eb="1">
      <t>メイ</t>
    </rPh>
    <phoneticPr fontId="2"/>
  </si>
  <si>
    <t>正門</t>
    <rPh sb="0" eb="2">
      <t>セイモン</t>
    </rPh>
    <phoneticPr fontId="2"/>
  </si>
  <si>
    <t>西口</t>
    <rPh sb="0" eb="2">
      <t>ニシグチ</t>
    </rPh>
    <phoneticPr fontId="2"/>
  </si>
  <si>
    <t>北口</t>
    <rPh sb="0" eb="2">
      <t>キタグチ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</si>
  <si>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</si>
  <si>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</si>
  <si>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</si>
  <si>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日付</t>
    <rPh sb="0" eb="2">
      <t>ヒヅケ</t>
    </rPh>
    <phoneticPr fontId="2"/>
  </si>
  <si>
    <t>天気</t>
    <rPh sb="0" eb="2">
      <t>テンキ</t>
    </rPh>
    <phoneticPr fontId="2"/>
  </si>
  <si>
    <t>入園者数</t>
    <rPh sb="0" eb="3">
      <t>ニュウエンシャ</t>
    </rPh>
    <rPh sb="3" eb="4">
      <t>スウ</t>
    </rPh>
    <phoneticPr fontId="2"/>
  </si>
  <si>
    <t>晴れ</t>
    <rPh sb="0" eb="1">
      <t>ハ</t>
    </rPh>
    <phoneticPr fontId="2"/>
  </si>
  <si>
    <t>曇後雨</t>
    <rPh sb="0" eb="1">
      <t>クモ</t>
    </rPh>
    <rPh sb="1" eb="2">
      <t>ノチ</t>
    </rPh>
    <rPh sb="2" eb="3">
      <t>アメ</t>
    </rPh>
    <phoneticPr fontId="2"/>
  </si>
  <si>
    <t>晴後雨</t>
    <rPh sb="0" eb="1">
      <t>ハ</t>
    </rPh>
    <rPh sb="1" eb="2">
      <t>ノチ</t>
    </rPh>
    <rPh sb="2" eb="3">
      <t>アメ</t>
    </rPh>
    <phoneticPr fontId="2"/>
  </si>
  <si>
    <t>曇後雨</t>
    <rPh sb="0" eb="1">
      <t>クモリ</t>
    </rPh>
    <rPh sb="1" eb="2">
      <t>ノチ</t>
    </rPh>
    <rPh sb="2" eb="3">
      <t>アメ</t>
    </rPh>
    <phoneticPr fontId="2"/>
  </si>
  <si>
    <t>晴後曇</t>
    <rPh sb="0" eb="1">
      <t>ハ</t>
    </rPh>
    <rPh sb="1" eb="2">
      <t>ノチ</t>
    </rPh>
    <rPh sb="2" eb="3">
      <t>クモ</t>
    </rPh>
    <phoneticPr fontId="2"/>
  </si>
  <si>
    <t>曇り</t>
    <rPh sb="0" eb="1">
      <t>クモ</t>
    </rPh>
    <phoneticPr fontId="2"/>
  </si>
  <si>
    <t>雨後曇</t>
    <rPh sb="0" eb="1">
      <t>アメ</t>
    </rPh>
    <rPh sb="1" eb="2">
      <t>ノチ</t>
    </rPh>
    <rPh sb="2" eb="3">
      <t>クモ</t>
    </rPh>
    <phoneticPr fontId="2"/>
  </si>
  <si>
    <t>雨後晴</t>
    <rPh sb="0" eb="1">
      <t>アメ</t>
    </rPh>
    <rPh sb="1" eb="2">
      <t>ノチ</t>
    </rPh>
    <rPh sb="2" eb="3">
      <t>ハ</t>
    </rPh>
    <phoneticPr fontId="2"/>
  </si>
  <si>
    <t>雨</t>
    <rPh sb="0" eb="1">
      <t>アメ</t>
    </rPh>
    <phoneticPr fontId="2"/>
  </si>
  <si>
    <t>曇後晴</t>
    <rPh sb="0" eb="1">
      <t>クモ</t>
    </rPh>
    <rPh sb="1" eb="2">
      <t>ノチ</t>
    </rPh>
    <rPh sb="2" eb="3">
      <t>ハ</t>
    </rPh>
    <phoneticPr fontId="2"/>
  </si>
  <si>
    <t>曇</t>
    <rPh sb="0" eb="1">
      <t>クモリ</t>
    </rPh>
    <phoneticPr fontId="2"/>
  </si>
  <si>
    <t>雨後雪</t>
    <rPh sb="0" eb="1">
      <t>アメ</t>
    </rPh>
    <rPh sb="1" eb="2">
      <t>ノチ</t>
    </rPh>
    <rPh sb="2" eb="3">
      <t>ユキ</t>
    </rPh>
    <phoneticPr fontId="2"/>
  </si>
  <si>
    <t>曇後晴</t>
    <rPh sb="0" eb="1">
      <t>クモリ</t>
    </rPh>
    <rPh sb="1" eb="2">
      <t>ノチ</t>
    </rPh>
    <rPh sb="2" eb="3">
      <t>ハ</t>
    </rPh>
    <phoneticPr fontId="2"/>
  </si>
  <si>
    <t>臨時開園</t>
    <rPh sb="0" eb="2">
      <t>リンジ</t>
    </rPh>
    <rPh sb="2" eb="4">
      <t>カイエン</t>
    </rPh>
    <phoneticPr fontId="2"/>
  </si>
  <si>
    <t>日</t>
    <rPh sb="0" eb="1">
      <t>ヒ</t>
    </rPh>
    <phoneticPr fontId="2"/>
  </si>
  <si>
    <t>曜日</t>
    <rPh sb="0" eb="2">
      <t>ヨウビ</t>
    </rPh>
    <phoneticPr fontId="2"/>
  </si>
  <si>
    <t>日数</t>
    <rPh sb="0" eb="1">
      <t>ニチ</t>
    </rPh>
    <rPh sb="1" eb="2">
      <t>スウ</t>
    </rPh>
    <phoneticPr fontId="2"/>
  </si>
  <si>
    <t>配置人数</t>
    <rPh sb="0" eb="2">
      <t>ハイチ</t>
    </rPh>
    <rPh sb="2" eb="4">
      <t>ニンズウ</t>
    </rPh>
    <phoneticPr fontId="2"/>
  </si>
  <si>
    <t>延べ人数</t>
    <rPh sb="0" eb="1">
      <t>ノ</t>
    </rPh>
    <rPh sb="2" eb="4">
      <t>ニンズウ</t>
    </rPh>
    <phoneticPr fontId="2"/>
  </si>
  <si>
    <t>計</t>
    <rPh sb="0" eb="1">
      <t>ケイ</t>
    </rPh>
    <phoneticPr fontId="2"/>
  </si>
  <si>
    <t>交通整理員設計表</t>
    <rPh sb="0" eb="2">
      <t>コウツウ</t>
    </rPh>
    <rPh sb="2" eb="4">
      <t>セイリ</t>
    </rPh>
    <rPh sb="4" eb="5">
      <t>イン</t>
    </rPh>
    <rPh sb="5" eb="7">
      <t>セッケイ</t>
    </rPh>
    <rPh sb="7" eb="8">
      <t>ヒョウ</t>
    </rPh>
    <phoneticPr fontId="2"/>
  </si>
  <si>
    <t>No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</si>
  <si>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</si>
  <si>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</si>
  <si>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10,001～　　　 　</t>
  </si>
  <si>
    <t>8,001～10,000</t>
  </si>
  <si>
    <t>6,001～ 8,000</t>
  </si>
  <si>
    <t>5,001～ 6,000</t>
  </si>
  <si>
    <t>4,001～ 5,000</t>
  </si>
  <si>
    <t>H26</t>
    <phoneticPr fontId="2"/>
  </si>
  <si>
    <t>雪</t>
    <rPh sb="0" eb="1">
      <t>ユキ</t>
    </rPh>
    <phoneticPr fontId="2"/>
  </si>
  <si>
    <t>曇後雪</t>
    <rPh sb="0" eb="1">
      <t>クモ</t>
    </rPh>
    <rPh sb="1" eb="2">
      <t>ノチ</t>
    </rPh>
    <rPh sb="2" eb="3">
      <t>ユキ</t>
    </rPh>
    <phoneticPr fontId="2"/>
  </si>
  <si>
    <t>臨休</t>
    <rPh sb="0" eb="1">
      <t>リン</t>
    </rPh>
    <rPh sb="1" eb="2">
      <t>キュウ</t>
    </rPh>
    <phoneticPr fontId="2"/>
  </si>
  <si>
    <t>休</t>
    <rPh sb="0" eb="1">
      <t>キュウ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</si>
  <si>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</si>
  <si>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</si>
  <si>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</si>
  <si>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</si>
  <si>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</si>
  <si>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</si>
  <si>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休園日</t>
    <rPh sb="0" eb="3">
      <t>キュウエンビ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</si>
  <si>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</si>
  <si>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</si>
  <si>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</si>
  <si>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臨時休園</t>
    <rPh sb="0" eb="2">
      <t>リンジ</t>
    </rPh>
    <rPh sb="2" eb="4">
      <t>キュウエン</t>
    </rPh>
    <phoneticPr fontId="2"/>
  </si>
  <si>
    <t>︴</t>
    <phoneticPr fontId="21"/>
  </si>
  <si>
    <t>平成25年分調査結果</t>
    <phoneticPr fontId="2"/>
  </si>
  <si>
    <t>平成24年分調査結果</t>
    <phoneticPr fontId="2"/>
  </si>
  <si>
    <t>7人</t>
    <rPh sb="1" eb="2">
      <t>ニン</t>
    </rPh>
    <phoneticPr fontId="14"/>
  </si>
  <si>
    <t>5人</t>
    <rPh sb="1" eb="2">
      <t>ニン</t>
    </rPh>
    <phoneticPr fontId="14"/>
  </si>
  <si>
    <t>人数体制</t>
    <rPh sb="0" eb="2">
      <t>ニンズウ</t>
    </rPh>
    <rPh sb="2" eb="4">
      <t>タイセイ</t>
    </rPh>
    <phoneticPr fontId="14"/>
  </si>
  <si>
    <t>日数</t>
    <rPh sb="0" eb="2">
      <t>ニッスウ</t>
    </rPh>
    <phoneticPr fontId="14"/>
  </si>
  <si>
    <t>15人</t>
    <rPh sb="2" eb="3">
      <t>ニン</t>
    </rPh>
    <phoneticPr fontId="14"/>
  </si>
  <si>
    <t>9人</t>
    <rPh sb="1" eb="2">
      <t>ニン</t>
    </rPh>
    <phoneticPr fontId="14"/>
  </si>
  <si>
    <t>11人</t>
    <rPh sb="2" eb="3">
      <t>ニン</t>
    </rPh>
    <phoneticPr fontId="14"/>
  </si>
  <si>
    <t>月の最初の日</t>
    <rPh sb="0" eb="1">
      <t>ツキ</t>
    </rPh>
    <rPh sb="2" eb="4">
      <t>サイショ</t>
    </rPh>
    <rPh sb="5" eb="6">
      <t>ヒ</t>
    </rPh>
    <phoneticPr fontId="14"/>
  </si>
  <si>
    <t>その日の曜日</t>
    <rPh sb="2" eb="3">
      <t>ヒ</t>
    </rPh>
    <rPh sb="4" eb="6">
      <t>ヨウビ</t>
    </rPh>
    <phoneticPr fontId="14"/>
  </si>
  <si>
    <t>科学館</t>
    <rPh sb="0" eb="3">
      <t>カガクカン</t>
    </rPh>
    <phoneticPr fontId="2"/>
  </si>
  <si>
    <t>開園日数（売改札）</t>
    <rPh sb="0" eb="2">
      <t>カイエン</t>
    </rPh>
    <rPh sb="2" eb="4">
      <t>ニッスウ</t>
    </rPh>
    <rPh sb="5" eb="6">
      <t>バイ</t>
    </rPh>
    <rPh sb="6" eb="8">
      <t>カイサツ</t>
    </rPh>
    <phoneticPr fontId="2"/>
  </si>
  <si>
    <t>開園日数（総合案内）</t>
    <rPh sb="0" eb="2">
      <t>カイエン</t>
    </rPh>
    <rPh sb="2" eb="4">
      <t>ニッスウ</t>
    </rPh>
    <rPh sb="5" eb="7">
      <t>ソウゴウ</t>
    </rPh>
    <rPh sb="7" eb="9">
      <t>アンナイ</t>
    </rPh>
    <phoneticPr fontId="27"/>
  </si>
  <si>
    <t>4人</t>
    <rPh sb="1" eb="2">
      <t>ニン</t>
    </rPh>
    <phoneticPr fontId="14"/>
  </si>
  <si>
    <t>6人</t>
    <rPh sb="1" eb="2">
      <t>ニン</t>
    </rPh>
    <phoneticPr fontId="14"/>
  </si>
  <si>
    <t>3.5人</t>
    <rPh sb="3" eb="4">
      <t>ニン</t>
    </rPh>
    <phoneticPr fontId="14"/>
  </si>
  <si>
    <t>3.5人</t>
    <rPh sb="3" eb="4">
      <t>ニン</t>
    </rPh>
    <phoneticPr fontId="27"/>
  </si>
  <si>
    <t>【15人体制】</t>
    <rPh sb="3" eb="4">
      <t>ニン</t>
    </rPh>
    <rPh sb="4" eb="6">
      <t>タイセイ</t>
    </rPh>
    <phoneticPr fontId="13"/>
  </si>
  <si>
    <t>【11人体制】</t>
    <rPh sb="3" eb="4">
      <t>ニン</t>
    </rPh>
    <rPh sb="4" eb="6">
      <t>タイセイ</t>
    </rPh>
    <phoneticPr fontId="13"/>
  </si>
  <si>
    <t>【13人体制】</t>
    <rPh sb="3" eb="4">
      <t>ニン</t>
    </rPh>
    <rPh sb="4" eb="6">
      <t>タイセイ</t>
    </rPh>
    <phoneticPr fontId="13"/>
  </si>
  <si>
    <t>【9人体制】</t>
    <rPh sb="2" eb="3">
      <t>ニン</t>
    </rPh>
    <rPh sb="3" eb="5">
      <t>タイセイ</t>
    </rPh>
    <phoneticPr fontId="13"/>
  </si>
  <si>
    <t>【7人体制】</t>
    <rPh sb="2" eb="3">
      <t>ニン</t>
    </rPh>
    <rPh sb="3" eb="5">
      <t>タイセイ</t>
    </rPh>
    <phoneticPr fontId="13"/>
  </si>
  <si>
    <t>【5人体制】</t>
    <rPh sb="2" eb="3">
      <t>ニン</t>
    </rPh>
    <rPh sb="3" eb="5">
      <t>タイセイ</t>
    </rPh>
    <phoneticPr fontId="13"/>
  </si>
  <si>
    <t>混雑度Ａ（15人体制）</t>
    <rPh sb="0" eb="3">
      <t>コンザツド</t>
    </rPh>
    <rPh sb="7" eb="8">
      <t>ニン</t>
    </rPh>
    <rPh sb="8" eb="10">
      <t>タイセイ</t>
    </rPh>
    <phoneticPr fontId="3"/>
  </si>
  <si>
    <t>混雑度Ｂ（13人体制）</t>
    <rPh sb="0" eb="3">
      <t>コンザツド</t>
    </rPh>
    <rPh sb="7" eb="8">
      <t>ニン</t>
    </rPh>
    <rPh sb="8" eb="10">
      <t>タイセイ</t>
    </rPh>
    <phoneticPr fontId="3"/>
  </si>
  <si>
    <t>混雑度Ｃ（11人体制）</t>
    <rPh sb="0" eb="3">
      <t>コンザツド</t>
    </rPh>
    <rPh sb="7" eb="8">
      <t>ニン</t>
    </rPh>
    <rPh sb="8" eb="10">
      <t>タイセイ</t>
    </rPh>
    <phoneticPr fontId="3"/>
  </si>
  <si>
    <t>混雑度Ｄ（9人体制）</t>
    <rPh sb="0" eb="3">
      <t>コンザツド</t>
    </rPh>
    <rPh sb="6" eb="7">
      <t>ニン</t>
    </rPh>
    <rPh sb="7" eb="9">
      <t>タイセイ</t>
    </rPh>
    <phoneticPr fontId="3"/>
  </si>
  <si>
    <t>混雑度Ｅ（7人体制）</t>
    <rPh sb="0" eb="3">
      <t>コンザツド</t>
    </rPh>
    <rPh sb="6" eb="7">
      <t>ニン</t>
    </rPh>
    <rPh sb="7" eb="9">
      <t>タイセイ</t>
    </rPh>
    <phoneticPr fontId="3"/>
  </si>
  <si>
    <t>混雑度Ｆ（5人体制）</t>
    <rPh sb="0" eb="3">
      <t>コンザツド</t>
    </rPh>
    <rPh sb="6" eb="7">
      <t>ニン</t>
    </rPh>
    <rPh sb="7" eb="9">
      <t>タイセイ</t>
    </rPh>
    <phoneticPr fontId="3"/>
  </si>
  <si>
    <t>-</t>
    <phoneticPr fontId="2"/>
  </si>
  <si>
    <t>13人</t>
    <rPh sb="2" eb="3">
      <t>ニン</t>
    </rPh>
    <phoneticPr fontId="14"/>
  </si>
  <si>
    <t>混雑度Ａ</t>
    <rPh sb="0" eb="3">
      <t>コンザツド</t>
    </rPh>
    <phoneticPr fontId="2"/>
  </si>
  <si>
    <t>混雑度Ｂ</t>
    <rPh sb="0" eb="3">
      <t>コンザツド</t>
    </rPh>
    <phoneticPr fontId="2"/>
  </si>
  <si>
    <t>混雑度Ｃ</t>
    <rPh sb="0" eb="3">
      <t>コンザツド</t>
    </rPh>
    <phoneticPr fontId="2"/>
  </si>
  <si>
    <t>混雑度Ｄ</t>
    <rPh sb="0" eb="3">
      <t>コンザツド</t>
    </rPh>
    <phoneticPr fontId="2"/>
  </si>
  <si>
    <t>混雑度Ｅ</t>
    <rPh sb="0" eb="3">
      <t>コンザツド</t>
    </rPh>
    <phoneticPr fontId="2"/>
  </si>
  <si>
    <t>混雑度Ｆ</t>
    <rPh sb="0" eb="3">
      <t>コンザツド</t>
    </rPh>
    <phoneticPr fontId="2"/>
  </si>
  <si>
    <t>混雑度Ａ（7人体制）</t>
    <rPh sb="0" eb="3">
      <t>コンザツド</t>
    </rPh>
    <rPh sb="6" eb="7">
      <t>ニン</t>
    </rPh>
    <rPh sb="7" eb="9">
      <t>タイセイ</t>
    </rPh>
    <phoneticPr fontId="3"/>
  </si>
  <si>
    <t>混雑度Ｂ（6人体制）</t>
    <rPh sb="0" eb="3">
      <t>コンザツド</t>
    </rPh>
    <rPh sb="6" eb="7">
      <t>ニン</t>
    </rPh>
    <rPh sb="7" eb="9">
      <t>タイセイ</t>
    </rPh>
    <phoneticPr fontId="3"/>
  </si>
  <si>
    <t>混雑度Ｃ（5人体制）</t>
    <rPh sb="0" eb="3">
      <t>コンザツド</t>
    </rPh>
    <rPh sb="6" eb="7">
      <t>ニン</t>
    </rPh>
    <rPh sb="7" eb="9">
      <t>タイセイ</t>
    </rPh>
    <phoneticPr fontId="3"/>
  </si>
  <si>
    <t>混雑度Ｄ（4人体制）</t>
    <rPh sb="0" eb="3">
      <t>コンザツド</t>
    </rPh>
    <rPh sb="6" eb="7">
      <t>ニン</t>
    </rPh>
    <rPh sb="7" eb="9">
      <t>タイセイ</t>
    </rPh>
    <phoneticPr fontId="3"/>
  </si>
  <si>
    <t>混雑度Ｅ（3.5人体制）</t>
    <rPh sb="0" eb="3">
      <t>コンザツド</t>
    </rPh>
    <rPh sb="8" eb="9">
      <t>ニン</t>
    </rPh>
    <rPh sb="9" eb="11">
      <t>タイセイ</t>
    </rPh>
    <phoneticPr fontId="3"/>
  </si>
  <si>
    <t>混雑度Ｆ（3人体制）</t>
    <rPh sb="0" eb="3">
      <t>コンザツド</t>
    </rPh>
    <rPh sb="6" eb="7">
      <t>ニン</t>
    </rPh>
    <rPh sb="7" eb="9">
      <t>タイセイ</t>
    </rPh>
    <phoneticPr fontId="3"/>
  </si>
  <si>
    <t>名</t>
    <rPh sb="0" eb="1">
      <t>メイ</t>
    </rPh>
    <phoneticPr fontId="27"/>
  </si>
  <si>
    <t>3人</t>
    <rPh sb="1" eb="2">
      <t>ニン</t>
    </rPh>
    <phoneticPr fontId="27"/>
  </si>
  <si>
    <t>開園日</t>
    <rPh sb="0" eb="3">
      <t>カイエンビ</t>
    </rPh>
    <phoneticPr fontId="14"/>
  </si>
  <si>
    <t>5人</t>
    <rPh sb="1" eb="2">
      <t>ニン</t>
    </rPh>
    <phoneticPr fontId="27"/>
  </si>
  <si>
    <t>7人</t>
    <rPh sb="1" eb="2">
      <t>ニン</t>
    </rPh>
    <phoneticPr fontId="27"/>
  </si>
  <si>
    <t>4人</t>
    <rPh sb="1" eb="2">
      <t>ニン</t>
    </rPh>
    <phoneticPr fontId="27"/>
  </si>
  <si>
    <t>【7名体制】</t>
    <rPh sb="2" eb="3">
      <t>メイ</t>
    </rPh>
    <rPh sb="3" eb="5">
      <t>タイセイ</t>
    </rPh>
    <phoneticPr fontId="2"/>
  </si>
  <si>
    <t>【6名体制】</t>
    <rPh sb="2" eb="3">
      <t>メイ</t>
    </rPh>
    <rPh sb="3" eb="5">
      <t>タイセイ</t>
    </rPh>
    <phoneticPr fontId="2"/>
  </si>
  <si>
    <t>【5名体制】</t>
    <rPh sb="2" eb="3">
      <t>メイ</t>
    </rPh>
    <rPh sb="3" eb="5">
      <t>タイセイ</t>
    </rPh>
    <phoneticPr fontId="2"/>
  </si>
  <si>
    <t>【4名体制】</t>
    <rPh sb="2" eb="3">
      <t>メイ</t>
    </rPh>
    <rPh sb="3" eb="5">
      <t>タイセイ</t>
    </rPh>
    <phoneticPr fontId="2"/>
  </si>
  <si>
    <t>【3.5名体制】</t>
    <rPh sb="4" eb="5">
      <t>メイ</t>
    </rPh>
    <rPh sb="5" eb="7">
      <t>タイセイ</t>
    </rPh>
    <phoneticPr fontId="2"/>
  </si>
  <si>
    <t>【3名体制】</t>
    <rPh sb="2" eb="3">
      <t>メイ</t>
    </rPh>
    <rPh sb="3" eb="5">
      <t>タイセイ</t>
    </rPh>
    <phoneticPr fontId="2"/>
  </si>
  <si>
    <t>責任者</t>
    <rPh sb="0" eb="3">
      <t>セキニンシャ</t>
    </rPh>
    <phoneticPr fontId="2"/>
  </si>
  <si>
    <t>業務従事者</t>
    <rPh sb="0" eb="2">
      <t>ギョウム</t>
    </rPh>
    <rPh sb="2" eb="5">
      <t>ジュウジシャ</t>
    </rPh>
    <phoneticPr fontId="2"/>
  </si>
  <si>
    <t>人  工  配  置  表（入園ゲート）</t>
    <rPh sb="3" eb="4">
      <t>コウ</t>
    </rPh>
    <rPh sb="14" eb="16">
      <t>ニュウエン</t>
    </rPh>
    <phoneticPr fontId="2"/>
  </si>
  <si>
    <t>人  工  配  置  表（総合案内）</t>
    <rPh sb="3" eb="4">
      <t>コウ</t>
    </rPh>
    <rPh sb="14" eb="16">
      <t>ソウゴウ</t>
    </rPh>
    <rPh sb="16" eb="18">
      <t>アンナイ</t>
    </rPh>
    <phoneticPr fontId="2"/>
  </si>
  <si>
    <t>総合案内業務配置人数実績</t>
    <rPh sb="0" eb="2">
      <t>ソウゴウ</t>
    </rPh>
    <rPh sb="2" eb="4">
      <t>アンナイ</t>
    </rPh>
    <rPh sb="4" eb="6">
      <t>ギョウム</t>
    </rPh>
    <rPh sb="6" eb="12">
      <t>ハイチニンズウジッセキ</t>
    </rPh>
    <phoneticPr fontId="27"/>
  </si>
  <si>
    <t>入園ゲート業務配置人数実績</t>
    <rPh sb="0" eb="2">
      <t>ニュウエン</t>
    </rPh>
    <rPh sb="5" eb="7">
      <t>ギョウム</t>
    </rPh>
    <rPh sb="7" eb="9">
      <t>ハイチ</t>
    </rPh>
    <rPh sb="9" eb="11">
      <t>ニンズウ</t>
    </rPh>
    <rPh sb="11" eb="13">
      <t>ジッセキ</t>
    </rPh>
    <phoneticPr fontId="14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</si>
  <si>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</si>
  <si>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</si>
  <si>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</si>
  <si>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</si>
  <si>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</si>
  <si>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</si>
  <si>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</si>
  <si>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</si>
  <si>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</si>
  <si>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</si>
  <si>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</si>
  <si>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業務責任者
副業務責任者</t>
    <rPh sb="0" eb="2">
      <t>ギョウム</t>
    </rPh>
    <rPh sb="2" eb="5">
      <t>セキニンシャ</t>
    </rPh>
    <rPh sb="6" eb="9">
      <t>フクギョウム</t>
    </rPh>
    <rPh sb="9" eb="12">
      <t>セキニンシャ</t>
    </rPh>
    <phoneticPr fontId="2"/>
  </si>
  <si>
    <t>執務場所</t>
    <rPh sb="0" eb="4">
      <t>シツムバショ</t>
    </rPh>
    <phoneticPr fontId="27"/>
  </si>
  <si>
    <t>合計</t>
    <rPh sb="0" eb="2">
      <t>ゴウケイ</t>
    </rPh>
    <phoneticPr fontId="27"/>
  </si>
  <si>
    <t>小計</t>
    <rPh sb="0" eb="1">
      <t>ショウ</t>
    </rPh>
    <rPh sb="1" eb="2">
      <t>ケイ</t>
    </rPh>
    <phoneticPr fontId="2"/>
  </si>
  <si>
    <t>※午前または午後勤務の従事者は0.5人工で計算</t>
    <rPh sb="1" eb="3">
      <t>ゴゼン</t>
    </rPh>
    <rPh sb="6" eb="8">
      <t>ゴゴ</t>
    </rPh>
    <rPh sb="8" eb="10">
      <t>キンム</t>
    </rPh>
    <rPh sb="11" eb="14">
      <t>ジュウジシャ</t>
    </rPh>
    <rPh sb="18" eb="20">
      <t>ニンク</t>
    </rPh>
    <rPh sb="21" eb="23">
      <t>ケイサン</t>
    </rPh>
    <phoneticPr fontId="27"/>
  </si>
  <si>
    <r>
      <t>名</t>
    </r>
    <r>
      <rPr>
        <sz val="9"/>
        <rFont val="游明朝"/>
        <family val="1"/>
        <charset val="128"/>
      </rPr>
      <t>※</t>
    </r>
    <rPh sb="0" eb="1">
      <t>メイ</t>
    </rPh>
    <phoneticPr fontId="27"/>
  </si>
  <si>
    <t>・3/26…春休みのため
臨時開園</t>
    <rPh sb="6" eb="8">
      <t>ハルヤス</t>
    </rPh>
    <rPh sb="13" eb="15">
      <t>リンジ</t>
    </rPh>
    <rPh sb="15" eb="17">
      <t>カイエン</t>
    </rPh>
    <phoneticPr fontId="14"/>
  </si>
  <si>
    <r>
      <t>名</t>
    </r>
    <r>
      <rPr>
        <sz val="9"/>
        <rFont val="游明朝"/>
        <family val="1"/>
        <charset val="128"/>
      </rPr>
      <t>※</t>
    </r>
    <rPh sb="0" eb="1">
      <t>メイ</t>
    </rPh>
    <phoneticPr fontId="2"/>
  </si>
  <si>
    <t>7.5人</t>
    <rPh sb="3" eb="4">
      <t>ニン</t>
    </rPh>
    <phoneticPr fontId="14"/>
  </si>
  <si>
    <t>【7.5人体制】</t>
    <rPh sb="4" eb="5">
      <t>ニン</t>
    </rPh>
    <rPh sb="5" eb="7">
      <t>タイセイ</t>
    </rPh>
    <phoneticPr fontId="13"/>
  </si>
  <si>
    <t>混雑度Ｅ（旧）</t>
    <rPh sb="0" eb="3">
      <t>コンザツド</t>
    </rPh>
    <rPh sb="5" eb="6">
      <t>キュウ</t>
    </rPh>
    <phoneticPr fontId="2"/>
  </si>
  <si>
    <t>混雑度Ｅ（旧）
（7.5人体制）</t>
    <rPh sb="0" eb="3">
      <t>コンザツド</t>
    </rPh>
    <rPh sb="5" eb="6">
      <t>キュウ</t>
    </rPh>
    <rPh sb="12" eb="13">
      <t>ニン</t>
    </rPh>
    <rPh sb="13" eb="15">
      <t>タイセイ</t>
    </rPh>
    <phoneticPr fontId="3"/>
  </si>
  <si>
    <t>・11/1～3…ZOOフェスタ開催
・11/12…救命講習実施</t>
    <rPh sb="15" eb="17">
      <t>カイサイ</t>
    </rPh>
    <rPh sb="25" eb="27">
      <t>キュウメイ</t>
    </rPh>
    <rPh sb="27" eb="29">
      <t>コウシュウ</t>
    </rPh>
    <rPh sb="29" eb="31">
      <t>ジッシ</t>
    </rPh>
    <phoneticPr fontId="14"/>
  </si>
  <si>
    <t>・12/1～2/28…閑散期のため北口ゲート封鎖（日曜祝日を除く）</t>
    <rPh sb="11" eb="14">
      <t>カンサンキ</t>
    </rPh>
    <rPh sb="17" eb="19">
      <t>キタグチ</t>
    </rPh>
    <rPh sb="22" eb="24">
      <t>フウサ</t>
    </rPh>
    <rPh sb="25" eb="27">
      <t>ニチヨウ</t>
    </rPh>
    <rPh sb="27" eb="29">
      <t>シュクジツ</t>
    </rPh>
    <rPh sb="30" eb="31">
      <t>ノゾ</t>
    </rPh>
    <phoneticPr fontId="14"/>
  </si>
  <si>
    <t>・6/9～9/12…閑散期のため
北口ゲート閉鎖（日曜祝日を除く）</t>
    <rPh sb="10" eb="13">
      <t>カンサンキ</t>
    </rPh>
    <rPh sb="17" eb="19">
      <t>キタグチ</t>
    </rPh>
    <rPh sb="22" eb="24">
      <t>ヘイサ</t>
    </rPh>
    <phoneticPr fontId="14"/>
  </si>
  <si>
    <t>・6/9～9/12…閑散期のため
北口ゲート閉鎖（日曜祝日を除く）
・7/2…接遇研修実施</t>
    <rPh sb="10" eb="13">
      <t>カンサンキ</t>
    </rPh>
    <rPh sb="17" eb="19">
      <t>キタグチ</t>
    </rPh>
    <rPh sb="22" eb="24">
      <t>ヘイサ</t>
    </rPh>
    <rPh sb="39" eb="43">
      <t>セツグウケンシュウ</t>
    </rPh>
    <rPh sb="43" eb="45">
      <t>ジッシ</t>
    </rPh>
    <phoneticPr fontId="14"/>
  </si>
  <si>
    <t>・6/9～9/12…閑散期のため
北口ゲート閉鎖（日曜祝日を除く）
・8/9,10,16,17…トワイライトZOO開催</t>
    <rPh sb="10" eb="13">
      <t>カンサンキ</t>
    </rPh>
    <rPh sb="17" eb="19">
      <t>キタグチ</t>
    </rPh>
    <rPh sb="22" eb="24">
      <t>ヘイサ</t>
    </rPh>
    <rPh sb="57" eb="59">
      <t>カイサイ</t>
    </rPh>
    <phoneticPr fontId="14"/>
  </si>
  <si>
    <t>6人</t>
    <rPh sb="1" eb="2">
      <t>ニン</t>
    </rPh>
    <phoneticPr fontId="27"/>
  </si>
  <si>
    <t>3人</t>
    <rPh sb="1" eb="2">
      <t>ニン</t>
    </rPh>
    <phoneticPr fontId="2"/>
  </si>
  <si>
    <t>・4/26～29…開園40周年、GW対応（繁忙期）</t>
    <rPh sb="9" eb="11">
      <t>カイエン</t>
    </rPh>
    <rPh sb="13" eb="15">
      <t>シュウネン</t>
    </rPh>
    <rPh sb="18" eb="20">
      <t>タイオウ</t>
    </rPh>
    <rPh sb="21" eb="24">
      <t>ハンボウキ</t>
    </rPh>
    <phoneticPr fontId="14"/>
  </si>
  <si>
    <t>・4/26～29…開園40周年、GW対応（繁忙期）</t>
    <rPh sb="9" eb="11">
      <t>カイエン</t>
    </rPh>
    <rPh sb="13" eb="15">
      <t>シュウネン</t>
    </rPh>
    <rPh sb="18" eb="20">
      <t>タイオウ</t>
    </rPh>
    <rPh sb="21" eb="23">
      <t>ハンボウ</t>
    </rPh>
    <rPh sb="23" eb="24">
      <t>キ</t>
    </rPh>
    <phoneticPr fontId="14"/>
  </si>
  <si>
    <t>・12/1～2/28…閑散期のため北口ゲート封鎖
・2/11…祝日のため北口ゲート開門
・2/22～24…連休のため北口ゲート開門</t>
    <rPh sb="11" eb="14">
      <t>カンサンキ</t>
    </rPh>
    <rPh sb="17" eb="19">
      <t>キタグチ</t>
    </rPh>
    <rPh sb="22" eb="24">
      <t>フウサ</t>
    </rPh>
    <rPh sb="31" eb="33">
      <t>シュクジツ</t>
    </rPh>
    <rPh sb="36" eb="38">
      <t>キタグチ</t>
    </rPh>
    <rPh sb="41" eb="43">
      <t>カイモン</t>
    </rPh>
    <rPh sb="53" eb="55">
      <t>レンキュウ</t>
    </rPh>
    <rPh sb="58" eb="60">
      <t>キタグチ</t>
    </rPh>
    <rPh sb="63" eb="65">
      <t>カイモン</t>
    </rPh>
    <phoneticPr fontId="14"/>
  </si>
  <si>
    <t>・12/1～2/28…閑散期のため北口ゲート封鎖
・1/2～1/5、1/11～1/13…連休のため北口ゲート開門</t>
    <rPh sb="11" eb="14">
      <t>カンサンキ</t>
    </rPh>
    <rPh sb="17" eb="19">
      <t>キタグチ</t>
    </rPh>
    <rPh sb="22" eb="24">
      <t>フウサ</t>
    </rPh>
    <rPh sb="44" eb="46">
      <t>レンキュウ</t>
    </rPh>
    <rPh sb="49" eb="51">
      <t>キタグチ</t>
    </rPh>
    <rPh sb="54" eb="56">
      <t>カイモン</t>
    </rPh>
    <phoneticPr fontId="14"/>
  </si>
  <si>
    <t>・5/1～6…GW対応（繁忙期）</t>
    <rPh sb="9" eb="11">
      <t>タイオウ</t>
    </rPh>
    <rPh sb="12" eb="15">
      <t>ハンボウキ</t>
    </rPh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</si>
</sst>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);[Red]\(#,##0\)"/>
    <numFmt numFmtId="177" formatCode="#,##0;&quot;△ &quot;#,##0"/>
    <numFmt numFmtId="178" formatCode="aaa"/>
    <numFmt numFmtId="179" formatCode="d"/>
    <numFmt numFmtId="180" formatCode="0&quot;年&quot;"/>
    <numFmt numFmtId="181" formatCode="0&quot;月&quot;"/>
    <numFmt numFmtId="182" formatCode="0&quot;名&quot;"/>
    <numFmt numFmtId="183" formatCode="0.0&quot;名&quot;"/>
    <numFmt numFmtId="184" formatCode="0&quot;人&quot;"/>
  </numFmts>
  <fonts count="49" x14ac:knownFonts="1"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sz val="12"/>
      <name val="Arial"/>
      <family val="2"/>
    </font>
    <font>
      <sz val="12"/>
      <name val="ＭＳ Ｐゴシック"/>
      <family val="3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ゴシック"/>
      <family val="3"/>
      <charset val="128"/>
    </font>
    <font>
      <b/>
      <sz val="26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ingLiU"/>
      <family val="3"/>
      <charset val="136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name val="游明朝"/>
      <family val="1"/>
      <charset val="128"/>
    </font>
    <font>
      <sz val="12"/>
      <name val="游明朝"/>
      <family val="1"/>
      <charset val="128"/>
    </font>
    <font>
      <b/>
      <sz val="10"/>
      <name val="游明朝"/>
      <family val="1"/>
      <charset val="128"/>
    </font>
    <font>
      <b/>
      <sz val="12"/>
      <name val="游明朝"/>
      <family val="1"/>
      <charset val="128"/>
    </font>
    <font>
      <sz val="10"/>
      <color indexed="10"/>
      <name val="游明朝"/>
      <family val="1"/>
      <charset val="128"/>
    </font>
    <font>
      <sz val="9"/>
      <name val="游明朝"/>
      <family val="1"/>
      <charset val="128"/>
    </font>
    <font>
      <sz val="11"/>
      <name val="游明朝"/>
      <family val="1"/>
      <charset val="128"/>
    </font>
    <font>
      <sz val="11"/>
      <color theme="1"/>
      <name val="游明朝"/>
      <family val="1"/>
      <charset val="128"/>
    </font>
    <font>
      <sz val="10"/>
      <color rgb="FFFF0000"/>
      <name val="游明朝"/>
      <family val="1"/>
      <charset val="128"/>
    </font>
    <font>
      <b/>
      <sz val="10"/>
      <color indexed="8"/>
      <name val="游明朝"/>
      <family val="1"/>
      <charset val="128"/>
    </font>
    <font>
      <b/>
      <sz val="10"/>
      <color indexed="30"/>
      <name val="游明朝"/>
      <family val="1"/>
      <charset val="128"/>
    </font>
    <font>
      <b/>
      <sz val="10"/>
      <color indexed="10"/>
      <name val="游明朝"/>
      <family val="1"/>
      <charset val="128"/>
    </font>
    <font>
      <b/>
      <sz val="10"/>
      <color theme="0" tint="-0.249977111117893"/>
      <name val="游明朝"/>
      <family val="1"/>
      <charset val="128"/>
    </font>
    <font>
      <b/>
      <sz val="10"/>
      <color theme="1"/>
      <name val="游明朝"/>
      <family val="1"/>
      <charset val="128"/>
    </font>
    <font>
      <b/>
      <i/>
      <sz val="10"/>
      <color indexed="8"/>
      <name val="游明朝"/>
      <family val="1"/>
      <charset val="128"/>
    </font>
    <font>
      <sz val="10"/>
      <color indexed="8"/>
      <name val="游明朝"/>
      <family val="1"/>
      <charset val="128"/>
    </font>
    <font>
      <b/>
      <sz val="10"/>
      <color theme="0"/>
      <name val="游明朝"/>
      <family val="1"/>
      <charset val="128"/>
    </font>
    <font>
      <sz val="14"/>
      <name val="游明朝"/>
      <family val="1"/>
      <charset val="128"/>
    </font>
    <font>
      <sz val="18"/>
      <name val="游明朝"/>
      <family val="1"/>
      <charset val="128"/>
    </font>
    <font>
      <b/>
      <sz val="14"/>
      <color theme="1"/>
      <name val="游明朝"/>
      <family val="1"/>
      <charset val="128"/>
    </font>
    <font>
      <sz val="10"/>
      <color theme="1"/>
      <name val="游明朝"/>
      <family val="1"/>
      <charset val="128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249977111117893"/>
        <bgColor indexed="64"/>
      </patternFill>
    </fill>
  </fills>
  <borders count="142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8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8"/>
      </bottom>
      <diagonal style="thin">
        <color indexed="64"/>
      </diagonal>
    </border>
    <border diagonalDown="1">
      <left/>
      <right style="thin">
        <color indexed="8"/>
      </right>
      <top/>
      <bottom style="thin">
        <color indexed="8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 style="medium">
        <color theme="1"/>
      </top>
      <bottom style="thin">
        <color indexed="8"/>
      </bottom>
      <diagonal/>
    </border>
    <border>
      <left/>
      <right style="medium">
        <color theme="1"/>
      </right>
      <top style="medium">
        <color theme="1"/>
      </top>
      <bottom style="thin">
        <color indexed="8"/>
      </bottom>
      <diagonal/>
    </border>
    <border>
      <left/>
      <right/>
      <top style="medium">
        <color theme="1"/>
      </top>
      <bottom/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/>
      <bottom style="medium">
        <color theme="1"/>
      </bottom>
      <diagonal/>
    </border>
    <border>
      <left style="medium">
        <color theme="1"/>
      </left>
      <right/>
      <top style="thin">
        <color theme="1"/>
      </top>
      <bottom style="double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double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theme="1"/>
      </left>
      <right/>
      <top style="medium">
        <color theme="1"/>
      </top>
      <bottom style="thin">
        <color indexed="8"/>
      </bottom>
      <diagonal/>
    </border>
    <border>
      <left style="medium">
        <color theme="1"/>
      </left>
      <right/>
      <top style="thin">
        <color indexed="8"/>
      </top>
      <bottom style="medium">
        <color indexed="8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medium">
        <color theme="1"/>
      </left>
      <right/>
      <top style="medium">
        <color indexed="8"/>
      </top>
      <bottom style="thin">
        <color indexed="8"/>
      </bottom>
      <diagonal/>
    </border>
    <border>
      <left/>
      <right style="medium">
        <color theme="1"/>
      </right>
      <top style="medium">
        <color indexed="8"/>
      </top>
      <bottom style="thin">
        <color indexed="8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theme="1"/>
      </diagonal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theme="1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theme="1"/>
      </right>
      <top style="thin">
        <color indexed="8"/>
      </top>
      <bottom style="thin">
        <color indexed="8"/>
      </bottom>
      <diagonal/>
    </border>
    <border>
      <left/>
      <right style="medium">
        <color theme="1"/>
      </right>
      <top style="thin">
        <color indexed="8"/>
      </top>
      <bottom style="medium">
        <color indexed="8"/>
      </bottom>
      <diagonal/>
    </border>
    <border>
      <left/>
      <right style="medium">
        <color theme="1"/>
      </right>
      <top style="thin">
        <color indexed="8"/>
      </top>
      <bottom style="double">
        <color indexed="8"/>
      </bottom>
      <diagonal/>
    </border>
    <border>
      <left style="medium">
        <color theme="1"/>
      </left>
      <right/>
      <top style="thin">
        <color indexed="8"/>
      </top>
      <bottom style="thin">
        <color indexed="8"/>
      </bottom>
      <diagonal/>
    </border>
    <border>
      <left style="medium">
        <color theme="1"/>
      </left>
      <right/>
      <top/>
      <bottom style="thin">
        <color indexed="8"/>
      </bottom>
      <diagonal/>
    </border>
    <border>
      <left style="medium">
        <color theme="1"/>
      </left>
      <right/>
      <top style="thin">
        <color indexed="8"/>
      </top>
      <bottom style="double">
        <color indexed="8"/>
      </bottom>
      <diagonal/>
    </border>
    <border>
      <left style="medium">
        <color theme="1"/>
      </left>
      <right/>
      <top style="double">
        <color indexed="8"/>
      </top>
      <bottom style="double">
        <color theme="1"/>
      </bottom>
      <diagonal/>
    </border>
    <border>
      <left/>
      <right style="thin">
        <color indexed="8"/>
      </right>
      <top style="double">
        <color indexed="8"/>
      </top>
      <bottom style="double">
        <color theme="1"/>
      </bottom>
      <diagonal/>
    </border>
    <border>
      <left/>
      <right/>
      <top style="double">
        <color indexed="8"/>
      </top>
      <bottom style="double">
        <color theme="1"/>
      </bottom>
      <diagonal/>
    </border>
    <border>
      <left/>
      <right style="medium">
        <color theme="1"/>
      </right>
      <top style="double">
        <color indexed="8"/>
      </top>
      <bottom style="double">
        <color theme="1"/>
      </bottom>
      <diagonal/>
    </border>
    <border>
      <left style="thin">
        <color theme="1"/>
      </left>
      <right/>
      <top style="double">
        <color theme="1"/>
      </top>
      <bottom style="double">
        <color theme="1"/>
      </bottom>
      <diagonal/>
    </border>
    <border>
      <left style="thin">
        <color indexed="8"/>
      </left>
      <right/>
      <top style="double">
        <color indexed="8"/>
      </top>
      <bottom style="double">
        <color theme="1"/>
      </bottom>
      <diagonal/>
    </border>
    <border>
      <left style="medium">
        <color theme="1"/>
      </left>
      <right/>
      <top style="double">
        <color theme="1"/>
      </top>
      <bottom style="double">
        <color theme="1"/>
      </bottom>
      <diagonal/>
    </border>
    <border>
      <left/>
      <right style="medium">
        <color theme="1"/>
      </right>
      <top style="double">
        <color theme="1"/>
      </top>
      <bottom style="double">
        <color theme="1"/>
      </bottom>
      <diagonal/>
    </border>
    <border>
      <left style="medium">
        <color theme="1"/>
      </left>
      <right/>
      <top style="double">
        <color theme="1"/>
      </top>
      <bottom style="medium">
        <color theme="1"/>
      </bottom>
      <diagonal/>
    </border>
    <border>
      <left/>
      <right/>
      <top style="double">
        <color theme="1"/>
      </top>
      <bottom style="medium">
        <color theme="1"/>
      </bottom>
      <diagonal/>
    </border>
    <border>
      <left/>
      <right style="medium">
        <color theme="1"/>
      </right>
      <top style="double">
        <color theme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double">
        <color theme="1"/>
      </bottom>
      <diagonal/>
    </border>
    <border>
      <left/>
      <right style="thin">
        <color theme="1"/>
      </right>
      <top style="thin">
        <color theme="1"/>
      </top>
      <bottom style="double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</borders>
  <cellStyleXfs count="11">
    <xf numFmtId="0" fontId="0" fillId="0" borderId="0">
      <alignment vertical="center"/>
    </xf>
    <xf numFmtId="38" fontId="4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0" fontId="1" fillId="0" borderId="0"/>
    <xf numFmtId="0" fontId="4" fillId="0" borderId="0"/>
    <xf numFmtId="0" fontId="4" fillId="0" borderId="0"/>
    <xf numFmtId="0" fontId="4" fillId="0" borderId="0">
      <alignment vertical="center"/>
    </xf>
    <xf numFmtId="0" fontId="7" fillId="0" borderId="0"/>
    <xf numFmtId="0" fontId="25" fillId="0" borderId="0">
      <alignment vertical="center"/>
    </xf>
    <xf numFmtId="0" fontId="5" fillId="0" borderId="0"/>
    <xf numFmtId="0" fontId="6" fillId="0" borderId="0"/>
  </cellStyleXfs>
  <cellXfs count="438">
    <xf numFmtId="0" fontId="0" fillId="0" borderId="0" xfId="0">
      <alignment vertical="center"/>
    </xf>
    <xf numFmtId="0" fontId="8" fillId="0" borderId="0" xfId="7" applyFont="1"/>
    <xf numFmtId="0" fontId="7" fillId="0" borderId="0" xfId="7"/>
    <xf numFmtId="3" fontId="8" fillId="0" borderId="24" xfId="7" applyNumberFormat="1" applyFont="1" applyBorder="1" applyAlignment="1">
      <alignment vertical="center"/>
    </xf>
    <xf numFmtId="3" fontId="8" fillId="0" borderId="25" xfId="7" applyNumberFormat="1" applyFont="1" applyBorder="1" applyAlignment="1">
      <alignment vertical="center"/>
    </xf>
    <xf numFmtId="0" fontId="9" fillId="0" borderId="26" xfId="7" applyFont="1" applyBorder="1" applyAlignment="1">
      <alignment horizontal="left" vertical="center"/>
    </xf>
    <xf numFmtId="3" fontId="8" fillId="0" borderId="27" xfId="7" applyNumberFormat="1" applyFont="1" applyBorder="1" applyAlignment="1">
      <alignment vertical="center"/>
    </xf>
    <xf numFmtId="3" fontId="8" fillId="0" borderId="28" xfId="7" applyNumberFormat="1" applyFont="1" applyBorder="1" applyAlignment="1">
      <alignment vertical="center"/>
    </xf>
    <xf numFmtId="0" fontId="9" fillId="0" borderId="28" xfId="7" applyFont="1" applyBorder="1" applyAlignment="1">
      <alignment horizontal="left" vertical="center"/>
    </xf>
    <xf numFmtId="0" fontId="9" fillId="0" borderId="29" xfId="7" applyFont="1" applyBorder="1" applyAlignment="1">
      <alignment horizontal="left" vertical="center"/>
    </xf>
    <xf numFmtId="3" fontId="10" fillId="0" borderId="30" xfId="7" applyNumberFormat="1" applyFont="1" applyBorder="1" applyAlignment="1">
      <alignment horizontal="right" vertical="center"/>
    </xf>
    <xf numFmtId="3" fontId="10" fillId="0" borderId="31" xfId="7" applyNumberFormat="1" applyFont="1" applyBorder="1" applyAlignment="1">
      <alignment horizontal="right" vertical="center"/>
    </xf>
    <xf numFmtId="0" fontId="10" fillId="0" borderId="31" xfId="7" applyFont="1" applyBorder="1" applyAlignment="1">
      <alignment horizontal="left" vertical="center"/>
    </xf>
    <xf numFmtId="3" fontId="10" fillId="0" borderId="32" xfId="7" applyNumberFormat="1" applyFont="1" applyBorder="1" applyAlignment="1">
      <alignment horizontal="right" vertical="center"/>
    </xf>
    <xf numFmtId="3" fontId="10" fillId="0" borderId="28" xfId="7" applyNumberFormat="1" applyFont="1" applyBorder="1" applyAlignment="1">
      <alignment horizontal="right" vertical="center"/>
    </xf>
    <xf numFmtId="0" fontId="10" fillId="0" borderId="28" xfId="7" applyFont="1" applyBorder="1" applyAlignment="1">
      <alignment horizontal="left" vertical="center"/>
    </xf>
    <xf numFmtId="3" fontId="10" fillId="0" borderId="33" xfId="7" applyNumberFormat="1" applyFont="1" applyBorder="1" applyAlignment="1">
      <alignment horizontal="right" vertical="center"/>
    </xf>
    <xf numFmtId="3" fontId="10" fillId="0" borderId="29" xfId="7" applyNumberFormat="1" applyFont="1" applyBorder="1" applyAlignment="1">
      <alignment horizontal="right" vertical="center"/>
    </xf>
    <xf numFmtId="0" fontId="10" fillId="0" borderId="29" xfId="7" applyFont="1" applyBorder="1" applyAlignment="1">
      <alignment horizontal="left" vertical="center"/>
    </xf>
    <xf numFmtId="3" fontId="10" fillId="0" borderId="34" xfId="7" applyNumberFormat="1" applyFont="1" applyBorder="1" applyAlignment="1">
      <alignment vertical="center"/>
    </xf>
    <xf numFmtId="3" fontId="10" fillId="0" borderId="31" xfId="7" applyNumberFormat="1" applyFont="1" applyBorder="1" applyAlignment="1">
      <alignment vertical="center"/>
    </xf>
    <xf numFmtId="3" fontId="10" fillId="0" borderId="27" xfId="7" applyNumberFormat="1" applyFont="1" applyBorder="1" applyAlignment="1">
      <alignment vertical="center"/>
    </xf>
    <xf numFmtId="3" fontId="10" fillId="0" borderId="28" xfId="7" applyNumberFormat="1" applyFont="1" applyBorder="1" applyAlignment="1">
      <alignment vertical="center"/>
    </xf>
    <xf numFmtId="3" fontId="10" fillId="0" borderId="35" xfId="7" applyNumberFormat="1" applyFont="1" applyBorder="1" applyAlignment="1">
      <alignment vertical="center"/>
    </xf>
    <xf numFmtId="3" fontId="10" fillId="0" borderId="29" xfId="7" applyNumberFormat="1" applyFont="1" applyBorder="1" applyAlignment="1">
      <alignment vertical="center"/>
    </xf>
    <xf numFmtId="3" fontId="8" fillId="0" borderId="0" xfId="7" applyNumberFormat="1" applyFont="1"/>
    <xf numFmtId="3" fontId="11" fillId="0" borderId="0" xfId="7" applyNumberFormat="1" applyFont="1" applyAlignment="1">
      <alignment horizontal="right"/>
    </xf>
    <xf numFmtId="0" fontId="19" fillId="0" borderId="13" xfId="6" applyFont="1" applyBorder="1" applyAlignment="1">
      <alignment vertical="center" shrinkToFit="1"/>
    </xf>
    <xf numFmtId="0" fontId="19" fillId="0" borderId="13" xfId="6" applyFont="1" applyBorder="1" applyAlignment="1">
      <alignment horizontal="center" vertical="center" shrinkToFit="1"/>
    </xf>
    <xf numFmtId="0" fontId="20" fillId="0" borderId="13" xfId="6" applyFont="1" applyBorder="1" applyAlignment="1">
      <alignment horizontal="center" vertical="center" shrinkToFit="1"/>
    </xf>
    <xf numFmtId="0" fontId="20" fillId="0" borderId="13" xfId="6" applyFont="1" applyBorder="1">
      <alignment vertical="center"/>
    </xf>
    <xf numFmtId="0" fontId="20" fillId="0" borderId="13" xfId="6" applyFont="1" applyBorder="1" applyAlignment="1">
      <alignment horizontal="center" vertical="center"/>
    </xf>
    <xf numFmtId="0" fontId="9" fillId="0" borderId="0" xfId="6" applyFont="1">
      <alignment vertical="center"/>
    </xf>
    <xf numFmtId="3" fontId="10" fillId="0" borderId="0" xfId="7" applyNumberFormat="1" applyFont="1" applyAlignment="1">
      <alignment vertical="center"/>
    </xf>
    <xf numFmtId="3" fontId="10" fillId="0" borderId="41" xfId="7" applyNumberFormat="1" applyFont="1" applyBorder="1" applyAlignment="1">
      <alignment vertical="center"/>
    </xf>
    <xf numFmtId="3" fontId="10" fillId="0" borderId="40" xfId="7" applyNumberFormat="1" applyFont="1" applyBorder="1" applyAlignment="1">
      <alignment vertical="center"/>
    </xf>
    <xf numFmtId="3" fontId="10" fillId="0" borderId="41" xfId="7" applyNumberFormat="1" applyFont="1" applyBorder="1" applyAlignment="1">
      <alignment horizontal="right" vertical="center"/>
    </xf>
    <xf numFmtId="3" fontId="10" fillId="0" borderId="0" xfId="7" applyNumberFormat="1" applyFont="1" applyAlignment="1">
      <alignment horizontal="right" vertical="center"/>
    </xf>
    <xf numFmtId="3" fontId="10" fillId="0" borderId="40" xfId="7" applyNumberFormat="1" applyFont="1" applyBorder="1" applyAlignment="1">
      <alignment horizontal="right" vertical="center"/>
    </xf>
    <xf numFmtId="3" fontId="10" fillId="0" borderId="42" xfId="7" applyNumberFormat="1" applyFont="1" applyBorder="1" applyAlignment="1">
      <alignment vertical="center"/>
    </xf>
    <xf numFmtId="3" fontId="10" fillId="0" borderId="43" xfId="7" applyNumberFormat="1" applyFont="1" applyBorder="1" applyAlignment="1">
      <alignment vertical="center"/>
    </xf>
    <xf numFmtId="3" fontId="10" fillId="0" borderId="44" xfId="7" applyNumberFormat="1" applyFont="1" applyBorder="1" applyAlignment="1">
      <alignment vertical="center"/>
    </xf>
    <xf numFmtId="3" fontId="10" fillId="0" borderId="43" xfId="7" applyNumberFormat="1" applyFont="1" applyBorder="1" applyAlignment="1">
      <alignment horizontal="right" vertical="center"/>
    </xf>
    <xf numFmtId="3" fontId="10" fillId="0" borderId="42" xfId="7" applyNumberFormat="1" applyFont="1" applyBorder="1" applyAlignment="1">
      <alignment horizontal="right" vertical="center"/>
    </xf>
    <xf numFmtId="3" fontId="10" fillId="0" borderId="44" xfId="7" applyNumberFormat="1" applyFont="1" applyBorder="1" applyAlignment="1">
      <alignment horizontal="right" vertical="center"/>
    </xf>
    <xf numFmtId="0" fontId="10" fillId="0" borderId="45" xfId="7" applyFont="1" applyBorder="1" applyAlignment="1">
      <alignment horizontal="left" vertical="center"/>
    </xf>
    <xf numFmtId="3" fontId="10" fillId="7" borderId="45" xfId="7" applyNumberFormat="1" applyFont="1" applyFill="1" applyBorder="1" applyAlignment="1">
      <alignment horizontal="right" vertical="center"/>
    </xf>
    <xf numFmtId="3" fontId="10" fillId="6" borderId="46" xfId="7" applyNumberFormat="1" applyFont="1" applyFill="1" applyBorder="1" applyAlignment="1">
      <alignment horizontal="right" vertical="center"/>
    </xf>
    <xf numFmtId="3" fontId="10" fillId="0" borderId="47" xfId="7" applyNumberFormat="1" applyFont="1" applyBorder="1" applyAlignment="1">
      <alignment horizontal="right" vertical="center"/>
    </xf>
    <xf numFmtId="0" fontId="10" fillId="0" borderId="48" xfId="7" applyFont="1" applyBorder="1" applyAlignment="1">
      <alignment horizontal="left" vertical="center"/>
    </xf>
    <xf numFmtId="0" fontId="10" fillId="0" borderId="49" xfId="7" applyFont="1" applyBorder="1" applyAlignment="1">
      <alignment horizontal="left" vertical="center"/>
    </xf>
    <xf numFmtId="0" fontId="4" fillId="0" borderId="0" xfId="6">
      <alignment vertical="center"/>
    </xf>
    <xf numFmtId="177" fontId="4" fillId="0" borderId="0" xfId="6" applyNumberFormat="1">
      <alignment vertical="center"/>
    </xf>
    <xf numFmtId="0" fontId="4" fillId="0" borderId="0" xfId="6" applyAlignment="1">
      <alignment horizontal="center" vertical="center"/>
    </xf>
    <xf numFmtId="0" fontId="4" fillId="0" borderId="13" xfId="6" applyBorder="1" applyAlignment="1">
      <alignment horizontal="center" vertical="center"/>
    </xf>
    <xf numFmtId="0" fontId="4" fillId="0" borderId="13" xfId="6" applyBorder="1">
      <alignment vertical="center"/>
    </xf>
    <xf numFmtId="0" fontId="4" fillId="8" borderId="13" xfId="6" applyFill="1" applyBorder="1">
      <alignment vertical="center"/>
    </xf>
    <xf numFmtId="177" fontId="4" fillId="8" borderId="13" xfId="6" applyNumberFormat="1" applyFill="1" applyBorder="1" applyAlignment="1">
      <alignment horizontal="center" vertical="center"/>
    </xf>
    <xf numFmtId="178" fontId="4" fillId="8" borderId="13" xfId="6" applyNumberFormat="1" applyFill="1" applyBorder="1" applyAlignment="1">
      <alignment horizontal="center" vertical="center"/>
    </xf>
    <xf numFmtId="0" fontId="4" fillId="8" borderId="13" xfId="6" applyFill="1" applyBorder="1" applyAlignment="1">
      <alignment horizontal="center" vertical="center"/>
    </xf>
    <xf numFmtId="3" fontId="4" fillId="8" borderId="13" xfId="6" applyNumberFormat="1" applyFill="1" applyBorder="1">
      <alignment vertical="center"/>
    </xf>
    <xf numFmtId="0" fontId="19" fillId="8" borderId="13" xfId="6" applyFont="1" applyFill="1" applyBorder="1" applyAlignment="1">
      <alignment horizontal="center" vertical="center"/>
    </xf>
    <xf numFmtId="0" fontId="4" fillId="9" borderId="13" xfId="6" applyFill="1" applyBorder="1">
      <alignment vertical="center"/>
    </xf>
    <xf numFmtId="176" fontId="4" fillId="9" borderId="13" xfId="6" applyNumberFormat="1" applyFill="1" applyBorder="1" applyAlignment="1">
      <alignment horizontal="center" vertical="center"/>
    </xf>
    <xf numFmtId="178" fontId="4" fillId="9" borderId="13" xfId="6" applyNumberFormat="1" applyFill="1" applyBorder="1" applyAlignment="1">
      <alignment horizontal="center" vertical="center"/>
    </xf>
    <xf numFmtId="3" fontId="4" fillId="9" borderId="13" xfId="6" applyNumberFormat="1" applyFill="1" applyBorder="1" applyAlignment="1">
      <alignment horizontal="center" vertical="center"/>
    </xf>
    <xf numFmtId="3" fontId="4" fillId="9" borderId="13" xfId="6" applyNumberFormat="1" applyFill="1" applyBorder="1" applyAlignment="1">
      <alignment horizontal="right" vertical="center"/>
    </xf>
    <xf numFmtId="0" fontId="20" fillId="0" borderId="38" xfId="6" applyFont="1" applyBorder="1" applyAlignment="1">
      <alignment horizontal="center" vertical="center"/>
    </xf>
    <xf numFmtId="0" fontId="20" fillId="0" borderId="38" xfId="6" applyFont="1" applyBorder="1">
      <alignment vertical="center"/>
    </xf>
    <xf numFmtId="177" fontId="4" fillId="9" borderId="13" xfId="6" applyNumberFormat="1" applyFill="1" applyBorder="1" applyAlignment="1">
      <alignment horizontal="center" vertical="center"/>
    </xf>
    <xf numFmtId="0" fontId="4" fillId="9" borderId="13" xfId="6" applyFill="1" applyBorder="1" applyAlignment="1">
      <alignment horizontal="center" vertical="center" readingOrder="1"/>
    </xf>
    <xf numFmtId="3" fontId="4" fillId="9" borderId="13" xfId="6" applyNumberFormat="1" applyFill="1" applyBorder="1">
      <alignment vertical="center"/>
    </xf>
    <xf numFmtId="0" fontId="20" fillId="0" borderId="50" xfId="6" applyFont="1" applyBorder="1" applyAlignment="1">
      <alignment horizontal="center" vertical="center"/>
    </xf>
    <xf numFmtId="0" fontId="20" fillId="0" borderId="50" xfId="6" applyFont="1" applyBorder="1">
      <alignment vertical="center"/>
    </xf>
    <xf numFmtId="0" fontId="4" fillId="9" borderId="13" xfId="6" applyFill="1" applyBorder="1" applyAlignment="1">
      <alignment horizontal="center" vertical="center"/>
    </xf>
    <xf numFmtId="0" fontId="4" fillId="10" borderId="13" xfId="6" applyFill="1" applyBorder="1">
      <alignment vertical="center"/>
    </xf>
    <xf numFmtId="177" fontId="4" fillId="10" borderId="13" xfId="6" applyNumberFormat="1" applyFill="1" applyBorder="1" applyAlignment="1">
      <alignment horizontal="center" vertical="center"/>
    </xf>
    <xf numFmtId="178" fontId="4" fillId="10" borderId="13" xfId="6" applyNumberFormat="1" applyFill="1" applyBorder="1" applyAlignment="1">
      <alignment horizontal="center" vertical="center"/>
    </xf>
    <xf numFmtId="0" fontId="4" fillId="10" borderId="13" xfId="6" applyFill="1" applyBorder="1" applyAlignment="1">
      <alignment horizontal="center" vertical="center"/>
    </xf>
    <xf numFmtId="3" fontId="4" fillId="10" borderId="13" xfId="6" applyNumberFormat="1" applyFill="1" applyBorder="1">
      <alignment vertical="center"/>
    </xf>
    <xf numFmtId="0" fontId="4" fillId="11" borderId="13" xfId="6" applyFill="1" applyBorder="1">
      <alignment vertical="center"/>
    </xf>
    <xf numFmtId="177" fontId="4" fillId="11" borderId="13" xfId="6" applyNumberFormat="1" applyFill="1" applyBorder="1" applyAlignment="1">
      <alignment horizontal="center" vertical="center"/>
    </xf>
    <xf numFmtId="178" fontId="4" fillId="11" borderId="13" xfId="6" applyNumberFormat="1" applyFill="1" applyBorder="1" applyAlignment="1">
      <alignment horizontal="center" vertical="center"/>
    </xf>
    <xf numFmtId="0" fontId="4" fillId="11" borderId="13" xfId="6" applyFill="1" applyBorder="1" applyAlignment="1">
      <alignment horizontal="center" vertical="center"/>
    </xf>
    <xf numFmtId="3" fontId="4" fillId="11" borderId="13" xfId="6" applyNumberFormat="1" applyFill="1" applyBorder="1">
      <alignment vertical="center"/>
    </xf>
    <xf numFmtId="0" fontId="4" fillId="11" borderId="13" xfId="6" applyFill="1" applyBorder="1" applyAlignment="1">
      <alignment horizontal="center" vertical="center" readingOrder="1"/>
    </xf>
    <xf numFmtId="176" fontId="4" fillId="11" borderId="13" xfId="6" applyNumberFormat="1" applyFill="1" applyBorder="1" applyAlignment="1">
      <alignment horizontal="center" vertical="center"/>
    </xf>
    <xf numFmtId="3" fontId="4" fillId="11" borderId="13" xfId="6" applyNumberFormat="1" applyFill="1" applyBorder="1" applyAlignment="1">
      <alignment horizontal="center" vertical="center"/>
    </xf>
    <xf numFmtId="3" fontId="4" fillId="11" borderId="13" xfId="6" applyNumberFormat="1" applyFill="1" applyBorder="1" applyAlignment="1">
      <alignment horizontal="right" vertical="center"/>
    </xf>
    <xf numFmtId="0" fontId="4" fillId="12" borderId="13" xfId="6" applyFill="1" applyBorder="1">
      <alignment vertical="center"/>
    </xf>
    <xf numFmtId="177" fontId="4" fillId="12" borderId="13" xfId="6" applyNumberFormat="1" applyFill="1" applyBorder="1" applyAlignment="1">
      <alignment horizontal="center" vertical="center"/>
    </xf>
    <xf numFmtId="178" fontId="4" fillId="12" borderId="13" xfId="6" applyNumberFormat="1" applyFill="1" applyBorder="1" applyAlignment="1">
      <alignment horizontal="center" vertical="center"/>
    </xf>
    <xf numFmtId="0" fontId="4" fillId="12" borderId="13" xfId="6" applyFill="1" applyBorder="1" applyAlignment="1">
      <alignment horizontal="center" vertical="center"/>
    </xf>
    <xf numFmtId="3" fontId="4" fillId="12" borderId="13" xfId="6" applyNumberFormat="1" applyFill="1" applyBorder="1">
      <alignment vertical="center"/>
    </xf>
    <xf numFmtId="178" fontId="26" fillId="12" borderId="13" xfId="6" applyNumberFormat="1" applyFont="1" applyFill="1" applyBorder="1" applyAlignment="1">
      <alignment horizontal="center" vertical="center"/>
    </xf>
    <xf numFmtId="0" fontId="19" fillId="12" borderId="13" xfId="6" applyFont="1" applyFill="1" applyBorder="1" applyAlignment="1">
      <alignment horizontal="center" vertical="center"/>
    </xf>
    <xf numFmtId="176" fontId="4" fillId="12" borderId="13" xfId="6" applyNumberFormat="1" applyFill="1" applyBorder="1" applyAlignment="1">
      <alignment horizontal="center" vertical="center"/>
    </xf>
    <xf numFmtId="3" fontId="4" fillId="12" borderId="13" xfId="6" applyNumberFormat="1" applyFill="1" applyBorder="1" applyAlignment="1">
      <alignment horizontal="center" vertical="center"/>
    </xf>
    <xf numFmtId="3" fontId="4" fillId="12" borderId="13" xfId="6" applyNumberFormat="1" applyFill="1" applyBorder="1" applyAlignment="1">
      <alignment horizontal="right" vertical="center"/>
    </xf>
    <xf numFmtId="177" fontId="4" fillId="0" borderId="13" xfId="6" applyNumberFormat="1" applyBorder="1" applyAlignment="1">
      <alignment horizontal="center" vertical="center"/>
    </xf>
    <xf numFmtId="178" fontId="4" fillId="0" borderId="13" xfId="6" applyNumberFormat="1" applyBorder="1" applyAlignment="1">
      <alignment horizontal="center" vertical="center"/>
    </xf>
    <xf numFmtId="3" fontId="4" fillId="0" borderId="13" xfId="6" applyNumberFormat="1" applyBorder="1">
      <alignment vertical="center"/>
    </xf>
    <xf numFmtId="0" fontId="4" fillId="7" borderId="13" xfId="6" applyFill="1" applyBorder="1" applyAlignment="1">
      <alignment horizontal="center" vertical="center" readingOrder="1"/>
    </xf>
    <xf numFmtId="3" fontId="4" fillId="7" borderId="13" xfId="6" applyNumberFormat="1" applyFill="1" applyBorder="1">
      <alignment vertical="center"/>
    </xf>
    <xf numFmtId="0" fontId="4" fillId="0" borderId="13" xfId="6" applyBorder="1" applyAlignment="1">
      <alignment horizontal="center" vertical="center" readingOrder="1"/>
    </xf>
    <xf numFmtId="3" fontId="4" fillId="7" borderId="13" xfId="6" applyNumberFormat="1" applyFill="1" applyBorder="1" applyAlignment="1">
      <alignment horizontal="center" vertical="center"/>
    </xf>
    <xf numFmtId="178" fontId="4" fillId="13" borderId="13" xfId="6" applyNumberFormat="1" applyFill="1" applyBorder="1" applyAlignment="1">
      <alignment horizontal="center" vertical="center"/>
    </xf>
    <xf numFmtId="0" fontId="19" fillId="0" borderId="13" xfId="6" applyFont="1" applyBorder="1" applyAlignment="1">
      <alignment horizontal="center" vertical="center"/>
    </xf>
    <xf numFmtId="176" fontId="4" fillId="0" borderId="13" xfId="6" applyNumberFormat="1" applyBorder="1" applyAlignment="1">
      <alignment horizontal="center" vertical="center"/>
    </xf>
    <xf numFmtId="3" fontId="4" fillId="7" borderId="13" xfId="6" applyNumberFormat="1" applyFill="1" applyBorder="1" applyAlignment="1">
      <alignment horizontal="right" vertical="center"/>
    </xf>
    <xf numFmtId="0" fontId="4" fillId="7" borderId="13" xfId="6" applyFill="1" applyBorder="1" applyAlignment="1">
      <alignment horizontal="distributed" vertical="center" indent="3"/>
    </xf>
    <xf numFmtId="178" fontId="26" fillId="13" borderId="13" xfId="6" applyNumberFormat="1" applyFont="1" applyFill="1" applyBorder="1" applyAlignment="1">
      <alignment horizontal="center" vertical="center"/>
    </xf>
    <xf numFmtId="3" fontId="4" fillId="7" borderId="13" xfId="6" applyNumberFormat="1" applyFill="1" applyBorder="1" applyAlignment="1">
      <alignment horizontal="left" vertical="center"/>
    </xf>
    <xf numFmtId="178" fontId="4" fillId="7" borderId="13" xfId="6" applyNumberFormat="1" applyFill="1" applyBorder="1" applyAlignment="1">
      <alignment horizontal="center" vertical="center"/>
    </xf>
    <xf numFmtId="177" fontId="4" fillId="0" borderId="0" xfId="6" applyNumberFormat="1" applyAlignment="1">
      <alignment horizontal="center" vertical="center"/>
    </xf>
    <xf numFmtId="178" fontId="4" fillId="0" borderId="0" xfId="6" applyNumberFormat="1" applyAlignment="1">
      <alignment horizontal="center" vertical="center"/>
    </xf>
    <xf numFmtId="0" fontId="4" fillId="0" borderId="11" xfId="6" applyBorder="1">
      <alignment vertical="center"/>
    </xf>
    <xf numFmtId="0" fontId="4" fillId="0" borderId="10" xfId="6" applyBorder="1">
      <alignment vertical="center"/>
    </xf>
    <xf numFmtId="177" fontId="4" fillId="0" borderId="10" xfId="6" applyNumberFormat="1" applyBorder="1" applyAlignment="1">
      <alignment horizontal="center" vertical="center"/>
    </xf>
    <xf numFmtId="178" fontId="4" fillId="0" borderId="10" xfId="6" applyNumberFormat="1" applyBorder="1" applyAlignment="1">
      <alignment horizontal="center" vertical="center"/>
    </xf>
    <xf numFmtId="0" fontId="4" fillId="7" borderId="10" xfId="6" applyFill="1" applyBorder="1" applyAlignment="1">
      <alignment horizontal="center" vertical="center" readingOrder="1"/>
    </xf>
    <xf numFmtId="3" fontId="22" fillId="7" borderId="9" xfId="6" applyNumberFormat="1" applyFont="1" applyFill="1" applyBorder="1" applyAlignment="1">
      <alignment horizontal="center" vertical="center"/>
    </xf>
    <xf numFmtId="0" fontId="19" fillId="0" borderId="0" xfId="6" applyFont="1" applyAlignment="1">
      <alignment vertical="center" shrinkToFit="1"/>
    </xf>
    <xf numFmtId="0" fontId="19" fillId="0" borderId="37" xfId="6" applyFont="1" applyBorder="1" applyAlignment="1">
      <alignment horizontal="center" vertical="center" shrinkToFit="1"/>
    </xf>
    <xf numFmtId="0" fontId="19" fillId="0" borderId="11" xfId="6" applyFont="1" applyBorder="1" applyAlignment="1">
      <alignment horizontal="center" vertical="center" shrinkToFit="1"/>
    </xf>
    <xf numFmtId="176" fontId="19" fillId="0" borderId="14" xfId="6" applyNumberFormat="1" applyFont="1" applyBorder="1" applyAlignment="1">
      <alignment vertical="center" shrinkToFit="1"/>
    </xf>
    <xf numFmtId="178" fontId="19" fillId="0" borderId="13" xfId="6" applyNumberFormat="1" applyFont="1" applyBorder="1" applyAlignment="1">
      <alignment horizontal="center" vertical="center" shrinkToFit="1"/>
    </xf>
    <xf numFmtId="3" fontId="19" fillId="0" borderId="37" xfId="6" applyNumberFormat="1" applyFont="1" applyBorder="1" applyAlignment="1">
      <alignment vertical="center" shrinkToFit="1"/>
    </xf>
    <xf numFmtId="177" fontId="19" fillId="0" borderId="14" xfId="6" applyNumberFormat="1" applyFont="1" applyBorder="1" applyAlignment="1">
      <alignment horizontal="center" vertical="center" shrinkToFit="1"/>
    </xf>
    <xf numFmtId="177" fontId="19" fillId="0" borderId="14" xfId="6" applyNumberFormat="1" applyFont="1" applyBorder="1" applyAlignment="1">
      <alignment vertical="center" shrinkToFit="1"/>
    </xf>
    <xf numFmtId="0" fontId="19" fillId="0" borderId="13" xfId="6" applyFont="1" applyBorder="1" applyAlignment="1">
      <alignment horizontal="distributed" vertical="center" shrinkToFit="1"/>
    </xf>
    <xf numFmtId="3" fontId="19" fillId="0" borderId="11" xfId="6" applyNumberFormat="1" applyFont="1" applyBorder="1" applyAlignment="1">
      <alignment vertical="center" shrinkToFit="1"/>
    </xf>
    <xf numFmtId="177" fontId="19" fillId="0" borderId="9" xfId="6" applyNumberFormat="1" applyFont="1" applyBorder="1" applyAlignment="1">
      <alignment horizontal="center" vertical="center" shrinkToFit="1"/>
    </xf>
    <xf numFmtId="3" fontId="19" fillId="0" borderId="13" xfId="6" applyNumberFormat="1" applyFont="1" applyBorder="1" applyAlignment="1">
      <alignment horizontal="center" vertical="center" shrinkToFit="1"/>
    </xf>
    <xf numFmtId="3" fontId="19" fillId="0" borderId="37" xfId="6" applyNumberFormat="1" applyFont="1" applyBorder="1" applyAlignment="1">
      <alignment horizontal="right" vertical="center" shrinkToFit="1"/>
    </xf>
    <xf numFmtId="3" fontId="19" fillId="0" borderId="13" xfId="6" applyNumberFormat="1" applyFont="1" applyBorder="1" applyAlignment="1">
      <alignment horizontal="left" vertical="center" shrinkToFit="1"/>
    </xf>
    <xf numFmtId="3" fontId="19" fillId="0" borderId="37" xfId="6" applyNumberFormat="1" applyFont="1" applyBorder="1" applyAlignment="1">
      <alignment horizontal="left" vertical="center" shrinkToFit="1"/>
    </xf>
    <xf numFmtId="0" fontId="19" fillId="0" borderId="14" xfId="6" applyFont="1" applyBorder="1" applyAlignment="1">
      <alignment vertical="center" shrinkToFit="1"/>
    </xf>
    <xf numFmtId="0" fontId="19" fillId="0" borderId="37" xfId="6" applyFont="1" applyBorder="1" applyAlignment="1">
      <alignment vertical="center" shrinkToFit="1"/>
    </xf>
    <xf numFmtId="0" fontId="19" fillId="0" borderId="51" xfId="6" applyFont="1" applyBorder="1" applyAlignment="1">
      <alignment vertical="center" shrinkToFit="1"/>
    </xf>
    <xf numFmtId="0" fontId="19" fillId="0" borderId="52" xfId="6" applyFont="1" applyBorder="1" applyAlignment="1">
      <alignment vertical="center" shrinkToFit="1"/>
    </xf>
    <xf numFmtId="0" fontId="19" fillId="0" borderId="54" xfId="6" applyFont="1" applyBorder="1" applyAlignment="1">
      <alignment vertical="center" shrinkToFit="1"/>
    </xf>
    <xf numFmtId="177" fontId="19" fillId="0" borderId="51" xfId="6" applyNumberFormat="1" applyFont="1" applyBorder="1" applyAlignment="1">
      <alignment horizontal="center" vertical="center" shrinkToFit="1"/>
    </xf>
    <xf numFmtId="178" fontId="19" fillId="0" borderId="52" xfId="6" applyNumberFormat="1" applyFont="1" applyBorder="1" applyAlignment="1">
      <alignment horizontal="center" vertical="center" shrinkToFit="1"/>
    </xf>
    <xf numFmtId="0" fontId="19" fillId="0" borderId="52" xfId="6" applyFont="1" applyBorder="1" applyAlignment="1">
      <alignment horizontal="center" vertical="center" shrinkToFit="1"/>
    </xf>
    <xf numFmtId="3" fontId="19" fillId="0" borderId="54" xfId="6" applyNumberFormat="1" applyFont="1" applyBorder="1" applyAlignment="1">
      <alignment vertical="center" shrinkToFit="1"/>
    </xf>
    <xf numFmtId="0" fontId="19" fillId="0" borderId="51" xfId="6" applyFont="1" applyBorder="1" applyAlignment="1">
      <alignment horizontal="center" vertical="center" shrinkToFit="1"/>
    </xf>
    <xf numFmtId="3" fontId="19" fillId="0" borderId="52" xfId="6" applyNumberFormat="1" applyFont="1" applyBorder="1" applyAlignment="1">
      <alignment horizontal="center" vertical="center" shrinkToFit="1"/>
    </xf>
    <xf numFmtId="177" fontId="19" fillId="0" borderId="51" xfId="6" applyNumberFormat="1" applyFont="1" applyBorder="1" applyAlignment="1">
      <alignment vertical="center" shrinkToFit="1"/>
    </xf>
    <xf numFmtId="3" fontId="19" fillId="0" borderId="53" xfId="6" applyNumberFormat="1" applyFont="1" applyBorder="1" applyAlignment="1">
      <alignment vertical="center" shrinkToFit="1"/>
    </xf>
    <xf numFmtId="177" fontId="19" fillId="0" borderId="55" xfId="6" applyNumberFormat="1" applyFont="1" applyBorder="1" applyAlignment="1">
      <alignment horizontal="center" vertical="center" shrinkToFit="1"/>
    </xf>
    <xf numFmtId="177" fontId="19" fillId="0" borderId="0" xfId="6" applyNumberFormat="1" applyFont="1" applyAlignment="1">
      <alignment vertical="center" shrinkToFit="1"/>
    </xf>
    <xf numFmtId="0" fontId="19" fillId="0" borderId="0" xfId="6" applyFont="1" applyAlignment="1">
      <alignment horizontal="center" vertical="center" shrinkToFit="1"/>
    </xf>
    <xf numFmtId="178" fontId="19" fillId="0" borderId="0" xfId="6" applyNumberFormat="1" applyFont="1" applyAlignment="1">
      <alignment horizontal="center" vertical="center" shrinkToFit="1"/>
    </xf>
    <xf numFmtId="3" fontId="10" fillId="6" borderId="56" xfId="7" applyNumberFormat="1" applyFont="1" applyFill="1" applyBorder="1" applyAlignment="1">
      <alignment horizontal="right" vertical="center"/>
    </xf>
    <xf numFmtId="3" fontId="10" fillId="0" borderId="57" xfId="7" applyNumberFormat="1" applyFont="1" applyBorder="1" applyAlignment="1">
      <alignment horizontal="right" vertical="center"/>
    </xf>
    <xf numFmtId="3" fontId="10" fillId="6" borderId="58" xfId="7" applyNumberFormat="1" applyFont="1" applyFill="1" applyBorder="1" applyAlignment="1">
      <alignment horizontal="right" vertical="center"/>
    </xf>
    <xf numFmtId="3" fontId="10" fillId="0" borderId="59" xfId="7" applyNumberFormat="1" applyFont="1" applyBorder="1" applyAlignment="1">
      <alignment horizontal="right" vertical="center"/>
    </xf>
    <xf numFmtId="0" fontId="10" fillId="0" borderId="60" xfId="7" applyFont="1" applyBorder="1" applyAlignment="1">
      <alignment horizontal="left" vertical="center"/>
    </xf>
    <xf numFmtId="0" fontId="10" fillId="0" borderId="0" xfId="7" applyFont="1" applyAlignment="1">
      <alignment horizontal="left" vertical="center"/>
    </xf>
    <xf numFmtId="0" fontId="10" fillId="0" borderId="41" xfId="7" applyFont="1" applyBorder="1" applyAlignment="1">
      <alignment horizontal="left" vertical="center"/>
    </xf>
    <xf numFmtId="0" fontId="24" fillId="0" borderId="0" xfId="7" applyFont="1" applyAlignment="1">
      <alignment horizontal="right"/>
    </xf>
    <xf numFmtId="0" fontId="28" fillId="0" borderId="0" xfId="0" applyFont="1">
      <alignment vertical="center"/>
    </xf>
    <xf numFmtId="0" fontId="28" fillId="0" borderId="13" xfId="0" applyFont="1" applyBorder="1">
      <alignment vertical="center"/>
    </xf>
    <xf numFmtId="0" fontId="28" fillId="0" borderId="0" xfId="3" applyFont="1"/>
    <xf numFmtId="0" fontId="28" fillId="0" borderId="0" xfId="3" applyFont="1" applyAlignment="1">
      <alignment horizontal="center"/>
    </xf>
    <xf numFmtId="0" fontId="30" fillId="0" borderId="0" xfId="3" applyFont="1" applyAlignment="1">
      <alignment horizontal="left" vertical="center"/>
    </xf>
    <xf numFmtId="0" fontId="28" fillId="0" borderId="0" xfId="3" applyFont="1" applyAlignment="1">
      <alignment horizontal="center" vertical="center"/>
    </xf>
    <xf numFmtId="0" fontId="28" fillId="0" borderId="0" xfId="3" applyFont="1" applyAlignment="1">
      <alignment horizontal="right" vertical="center"/>
    </xf>
    <xf numFmtId="0" fontId="28" fillId="0" borderId="0" xfId="3" applyFont="1" applyAlignment="1">
      <alignment horizontal="left" vertical="center"/>
    </xf>
    <xf numFmtId="0" fontId="28" fillId="0" borderId="0" xfId="3" applyFont="1" applyAlignment="1">
      <alignment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right" vertical="center"/>
    </xf>
    <xf numFmtId="0" fontId="32" fillId="0" borderId="0" xfId="3" applyFont="1" applyAlignment="1">
      <alignment horizontal="left" vertical="center"/>
    </xf>
    <xf numFmtId="0" fontId="28" fillId="0" borderId="13" xfId="3" applyFont="1" applyBorder="1" applyAlignment="1">
      <alignment horizontal="right"/>
    </xf>
    <xf numFmtId="0" fontId="28" fillId="0" borderId="13" xfId="3" applyFont="1" applyBorder="1"/>
    <xf numFmtId="0" fontId="28" fillId="0" borderId="96" xfId="3" applyFont="1" applyBorder="1" applyAlignment="1">
      <alignment horizontal="right"/>
    </xf>
    <xf numFmtId="0" fontId="28" fillId="0" borderId="96" xfId="3" applyFont="1" applyBorder="1"/>
    <xf numFmtId="0" fontId="28" fillId="0" borderId="18" xfId="3" applyFont="1" applyBorder="1"/>
    <xf numFmtId="0" fontId="28" fillId="0" borderId="50" xfId="3" applyFont="1" applyBorder="1"/>
    <xf numFmtId="0" fontId="35" fillId="0" borderId="0" xfId="0" applyFont="1">
      <alignment vertical="center"/>
    </xf>
    <xf numFmtId="0" fontId="28" fillId="0" borderId="13" xfId="9" applyFont="1" applyBorder="1" applyAlignment="1">
      <alignment horizontal="left" vertical="center"/>
    </xf>
    <xf numFmtId="0" fontId="28" fillId="0" borderId="13" xfId="0" applyFont="1" applyBorder="1" applyAlignment="1">
      <alignment horizontal="center" vertical="center"/>
    </xf>
    <xf numFmtId="0" fontId="28" fillId="0" borderId="38" xfId="9" applyFont="1" applyBorder="1" applyAlignment="1">
      <alignment horizontal="left" vertical="center" wrapText="1"/>
    </xf>
    <xf numFmtId="0" fontId="28" fillId="0" borderId="13" xfId="9" applyFont="1" applyBorder="1" applyAlignment="1">
      <alignment vertical="center" shrinkToFit="1"/>
    </xf>
    <xf numFmtId="0" fontId="28" fillId="0" borderId="13" xfId="9" applyFont="1" applyBorder="1" applyAlignment="1">
      <alignment horizontal="left" vertical="center" wrapText="1"/>
    </xf>
    <xf numFmtId="0" fontId="28" fillId="0" borderId="13" xfId="9" applyFont="1" applyBorder="1" applyAlignment="1">
      <alignment vertical="center"/>
    </xf>
    <xf numFmtId="0" fontId="28" fillId="0" borderId="0" xfId="9" applyFont="1" applyAlignment="1">
      <alignment horizontal="left" vertical="center"/>
    </xf>
    <xf numFmtId="0" fontId="28" fillId="0" borderId="110" xfId="3" applyFont="1" applyBorder="1"/>
    <xf numFmtId="0" fontId="30" fillId="0" borderId="0" xfId="3" applyFont="1"/>
    <xf numFmtId="0" fontId="36" fillId="0" borderId="0" xfId="3" applyFont="1"/>
    <xf numFmtId="0" fontId="37" fillId="0" borderId="13" xfId="3" applyFont="1" applyBorder="1" applyAlignment="1">
      <alignment vertical="center"/>
    </xf>
    <xf numFmtId="0" fontId="38" fillId="0" borderId="13" xfId="3" applyFont="1" applyBorder="1" applyAlignment="1">
      <alignment vertical="center"/>
    </xf>
    <xf numFmtId="0" fontId="39" fillId="0" borderId="13" xfId="3" applyFont="1" applyBorder="1" applyAlignment="1">
      <alignment vertical="center"/>
    </xf>
    <xf numFmtId="14" fontId="28" fillId="0" borderId="0" xfId="3" applyNumberFormat="1" applyFont="1"/>
    <xf numFmtId="179" fontId="40" fillId="0" borderId="38" xfId="3" applyNumberFormat="1" applyFont="1" applyBorder="1" applyAlignment="1">
      <alignment horizontal="left" vertical="center"/>
    </xf>
    <xf numFmtId="179" fontId="37" fillId="15" borderId="38" xfId="3" applyNumberFormat="1" applyFont="1" applyFill="1" applyBorder="1" applyAlignment="1">
      <alignment horizontal="left" vertical="center"/>
    </xf>
    <xf numFmtId="179" fontId="37" fillId="14" borderId="38" xfId="3" applyNumberFormat="1" applyFont="1" applyFill="1" applyBorder="1" applyAlignment="1">
      <alignment horizontal="left" vertical="center"/>
    </xf>
    <xf numFmtId="0" fontId="28" fillId="2" borderId="13" xfId="3" applyFont="1" applyFill="1" applyBorder="1" applyAlignment="1">
      <alignment horizontal="center"/>
    </xf>
    <xf numFmtId="0" fontId="37" fillId="0" borderId="105" xfId="3" applyFont="1" applyBorder="1" applyAlignment="1">
      <alignment horizontal="right" vertical="center"/>
    </xf>
    <xf numFmtId="0" fontId="37" fillId="0" borderId="99" xfId="3" applyFont="1" applyBorder="1" applyAlignment="1">
      <alignment horizontal="right" vertical="center"/>
    </xf>
    <xf numFmtId="0" fontId="30" fillId="15" borderId="99" xfId="3" applyFont="1" applyFill="1" applyBorder="1" applyAlignment="1">
      <alignment horizontal="right" vertical="center"/>
    </xf>
    <xf numFmtId="0" fontId="37" fillId="15" borderId="62" xfId="3" applyFont="1" applyFill="1" applyBorder="1" applyAlignment="1">
      <alignment horizontal="right" vertical="center"/>
    </xf>
    <xf numFmtId="0" fontId="37" fillId="14" borderId="18" xfId="3" applyFont="1" applyFill="1" applyBorder="1" applyAlignment="1">
      <alignment horizontal="right" vertical="center"/>
    </xf>
    <xf numFmtId="0" fontId="37" fillId="15" borderId="18" xfId="3" applyFont="1" applyFill="1" applyBorder="1" applyAlignment="1">
      <alignment horizontal="right" vertical="center"/>
    </xf>
    <xf numFmtId="0" fontId="28" fillId="5" borderId="13" xfId="3" applyFont="1" applyFill="1" applyBorder="1" applyAlignment="1">
      <alignment horizontal="center"/>
    </xf>
    <xf numFmtId="179" fontId="30" fillId="0" borderId="38" xfId="3" applyNumberFormat="1" applyFont="1" applyBorder="1" applyAlignment="1">
      <alignment horizontal="left" vertical="center"/>
    </xf>
    <xf numFmtId="179" fontId="30" fillId="14" borderId="38" xfId="3" applyNumberFormat="1" applyFont="1" applyFill="1" applyBorder="1" applyAlignment="1">
      <alignment horizontal="left" vertical="center"/>
    </xf>
    <xf numFmtId="179" fontId="30" fillId="15" borderId="38" xfId="3" applyNumberFormat="1" applyFont="1" applyFill="1" applyBorder="1" applyAlignment="1">
      <alignment horizontal="left" vertical="center"/>
    </xf>
    <xf numFmtId="0" fontId="28" fillId="4" borderId="13" xfId="3" applyFont="1" applyFill="1" applyBorder="1" applyAlignment="1">
      <alignment horizontal="center"/>
    </xf>
    <xf numFmtId="0" fontId="37" fillId="0" borderId="18" xfId="3" applyFont="1" applyBorder="1" applyAlignment="1">
      <alignment horizontal="right" vertical="center"/>
    </xf>
    <xf numFmtId="0" fontId="37" fillId="0" borderId="62" xfId="3" applyFont="1" applyBorder="1" applyAlignment="1">
      <alignment horizontal="right" vertical="center"/>
    </xf>
    <xf numFmtId="0" fontId="30" fillId="7" borderId="99" xfId="3" applyFont="1" applyFill="1" applyBorder="1" applyAlignment="1">
      <alignment horizontal="right" vertical="center"/>
    </xf>
    <xf numFmtId="0" fontId="28" fillId="3" borderId="13" xfId="3" applyFont="1" applyFill="1" applyBorder="1" applyAlignment="1">
      <alignment horizontal="center"/>
    </xf>
    <xf numFmtId="179" fontId="37" fillId="0" borderId="38" xfId="3" applyNumberFormat="1" applyFont="1" applyBorder="1" applyAlignment="1">
      <alignment horizontal="left" vertical="center"/>
    </xf>
    <xf numFmtId="0" fontId="37" fillId="7" borderId="99" xfId="3" applyFont="1" applyFill="1" applyBorder="1" applyAlignment="1">
      <alignment horizontal="right" vertical="center"/>
    </xf>
    <xf numFmtId="179" fontId="41" fillId="0" borderId="20" xfId="3" applyNumberFormat="1" applyFont="1" applyBorder="1" applyAlignment="1">
      <alignment horizontal="left" vertical="center"/>
    </xf>
    <xf numFmtId="179" fontId="40" fillId="14" borderId="113" xfId="3" applyNumberFormat="1" applyFont="1" applyFill="1" applyBorder="1" applyAlignment="1">
      <alignment horizontal="left" vertical="center"/>
    </xf>
    <xf numFmtId="179" fontId="40" fillId="15" borderId="38" xfId="3" applyNumberFormat="1" applyFont="1" applyFill="1" applyBorder="1" applyAlignment="1">
      <alignment horizontal="left" vertical="center"/>
    </xf>
    <xf numFmtId="0" fontId="30" fillId="0" borderId="0" xfId="3" applyFont="1" applyAlignment="1">
      <alignment horizontal="right" vertical="center"/>
    </xf>
    <xf numFmtId="0" fontId="37" fillId="7" borderId="100" xfId="3" applyFont="1" applyFill="1" applyBorder="1" applyAlignment="1">
      <alignment horizontal="right" vertical="center"/>
    </xf>
    <xf numFmtId="0" fontId="37" fillId="14" borderId="112" xfId="3" applyFont="1" applyFill="1" applyBorder="1" applyAlignment="1">
      <alignment horizontal="right" vertical="center"/>
    </xf>
    <xf numFmtId="0" fontId="37" fillId="15" borderId="105" xfId="3" applyFont="1" applyFill="1" applyBorder="1" applyAlignment="1">
      <alignment horizontal="right" vertical="center"/>
    </xf>
    <xf numFmtId="0" fontId="30" fillId="0" borderId="62" xfId="3" applyFont="1" applyBorder="1" applyAlignment="1">
      <alignment horizontal="right" vertical="center"/>
    </xf>
    <xf numFmtId="0" fontId="30" fillId="15" borderId="18" xfId="3" applyFont="1" applyFill="1" applyBorder="1" applyAlignment="1">
      <alignment horizontal="right" vertical="center"/>
    </xf>
    <xf numFmtId="0" fontId="30" fillId="14" borderId="18" xfId="3" applyFont="1" applyFill="1" applyBorder="1" applyAlignment="1">
      <alignment horizontal="right" vertical="center"/>
    </xf>
    <xf numFmtId="0" fontId="30" fillId="0" borderId="18" xfId="3" applyFont="1" applyBorder="1" applyAlignment="1">
      <alignment horizontal="right" vertical="center"/>
    </xf>
    <xf numFmtId="179" fontId="30" fillId="7" borderId="38" xfId="3" applyNumberFormat="1" applyFont="1" applyFill="1" applyBorder="1" applyAlignment="1">
      <alignment horizontal="left" vertical="center"/>
    </xf>
    <xf numFmtId="179" fontId="30" fillId="0" borderId="20" xfId="3" applyNumberFormat="1" applyFont="1" applyBorder="1" applyAlignment="1">
      <alignment horizontal="left" vertical="center"/>
    </xf>
    <xf numFmtId="179" fontId="30" fillId="14" borderId="20" xfId="3" applyNumberFormat="1" applyFont="1" applyFill="1" applyBorder="1" applyAlignment="1">
      <alignment horizontal="left" vertical="center"/>
    </xf>
    <xf numFmtId="0" fontId="28" fillId="0" borderId="8" xfId="3" applyFont="1" applyBorder="1"/>
    <xf numFmtId="0" fontId="30" fillId="15" borderId="105" xfId="3" applyFont="1" applyFill="1" applyBorder="1" applyAlignment="1">
      <alignment horizontal="right" vertical="center"/>
    </xf>
    <xf numFmtId="0" fontId="37" fillId="0" borderId="0" xfId="3" applyFont="1" applyAlignment="1">
      <alignment vertical="center"/>
    </xf>
    <xf numFmtId="0" fontId="38" fillId="0" borderId="0" xfId="3" applyFont="1" applyAlignment="1">
      <alignment vertical="center"/>
    </xf>
    <xf numFmtId="179" fontId="40" fillId="14" borderId="38" xfId="3" applyNumberFormat="1" applyFont="1" applyFill="1" applyBorder="1" applyAlignment="1">
      <alignment horizontal="left" vertical="center"/>
    </xf>
    <xf numFmtId="0" fontId="28" fillId="0" borderId="8" xfId="3" applyFont="1" applyBorder="1" applyAlignment="1">
      <alignment vertical="center" wrapText="1"/>
    </xf>
    <xf numFmtId="0" fontId="30" fillId="0" borderId="99" xfId="3" applyFont="1" applyBorder="1" applyAlignment="1">
      <alignment horizontal="right" vertical="center"/>
    </xf>
    <xf numFmtId="0" fontId="37" fillId="14" borderId="105" xfId="3" applyFont="1" applyFill="1" applyBorder="1" applyAlignment="1">
      <alignment horizontal="right" vertical="center"/>
    </xf>
    <xf numFmtId="0" fontId="28" fillId="0" borderId="8" xfId="3" applyFont="1" applyBorder="1" applyAlignment="1">
      <alignment vertical="center"/>
    </xf>
    <xf numFmtId="179" fontId="37" fillId="0" borderId="20" xfId="3" applyNumberFormat="1" applyFont="1" applyBorder="1" applyAlignment="1">
      <alignment horizontal="left" vertical="center"/>
    </xf>
    <xf numFmtId="179" fontId="40" fillId="0" borderId="20" xfId="3" applyNumberFormat="1" applyFont="1" applyBorder="1" applyAlignment="1">
      <alignment horizontal="left" vertical="center"/>
    </xf>
    <xf numFmtId="0" fontId="37" fillId="0" borderId="100" xfId="3" applyFont="1" applyBorder="1" applyAlignment="1">
      <alignment horizontal="right" vertical="center"/>
    </xf>
    <xf numFmtId="0" fontId="42" fillId="0" borderId="0" xfId="3" applyFont="1" applyAlignment="1">
      <alignment vertical="center"/>
    </xf>
    <xf numFmtId="0" fontId="37" fillId="7" borderId="0" xfId="3" applyFont="1" applyFill="1" applyAlignment="1">
      <alignment vertical="center"/>
    </xf>
    <xf numFmtId="0" fontId="30" fillId="0" borderId="0" xfId="3" applyFont="1" applyAlignment="1">
      <alignment vertical="center"/>
    </xf>
    <xf numFmtId="0" fontId="37" fillId="0" borderId="38" xfId="3" applyFont="1" applyBorder="1" applyAlignment="1">
      <alignment vertical="center"/>
    </xf>
    <xf numFmtId="0" fontId="38" fillId="0" borderId="38" xfId="3" applyFont="1" applyBorder="1" applyAlignment="1">
      <alignment vertical="center"/>
    </xf>
    <xf numFmtId="179" fontId="41" fillId="0" borderId="38" xfId="3" applyNumberFormat="1" applyFont="1" applyBorder="1" applyAlignment="1">
      <alignment horizontal="left" vertical="center"/>
    </xf>
    <xf numFmtId="0" fontId="37" fillId="14" borderId="99" xfId="3" applyFont="1" applyFill="1" applyBorder="1" applyAlignment="1">
      <alignment horizontal="right" vertical="center"/>
    </xf>
    <xf numFmtId="0" fontId="41" fillId="15" borderId="99" xfId="3" applyFont="1" applyFill="1" applyBorder="1" applyAlignment="1">
      <alignment horizontal="right" vertical="center"/>
    </xf>
    <xf numFmtId="0" fontId="43" fillId="0" borderId="0" xfId="3" applyFont="1" applyAlignment="1">
      <alignment vertical="center"/>
    </xf>
    <xf numFmtId="0" fontId="28" fillId="0" borderId="19" xfId="3" applyFont="1" applyBorder="1"/>
    <xf numFmtId="0" fontId="28" fillId="0" borderId="99" xfId="3" applyFont="1" applyBorder="1" applyAlignment="1">
      <alignment horizontal="right"/>
    </xf>
    <xf numFmtId="0" fontId="30" fillId="14" borderId="99" xfId="3" applyFont="1" applyFill="1" applyBorder="1" applyAlignment="1">
      <alignment horizontal="right" vertical="center"/>
    </xf>
    <xf numFmtId="0" fontId="37" fillId="0" borderId="101" xfId="3" applyFont="1" applyBorder="1" applyAlignment="1">
      <alignment horizontal="right" vertical="center"/>
    </xf>
    <xf numFmtId="0" fontId="37" fillId="14" borderId="62" xfId="3" applyFont="1" applyFill="1" applyBorder="1" applyAlignment="1">
      <alignment horizontal="right" vertical="center"/>
    </xf>
    <xf numFmtId="0" fontId="28" fillId="0" borderId="9" xfId="3" applyFont="1" applyBorder="1"/>
    <xf numFmtId="179" fontId="41" fillId="15" borderId="38" xfId="3" applyNumberFormat="1" applyFont="1" applyFill="1" applyBorder="1" applyAlignment="1">
      <alignment horizontal="left" vertical="center"/>
    </xf>
    <xf numFmtId="0" fontId="39" fillId="0" borderId="38" xfId="3" applyFont="1" applyBorder="1" applyAlignment="1">
      <alignment vertical="center"/>
    </xf>
    <xf numFmtId="0" fontId="28" fillId="0" borderId="99" xfId="3" applyFont="1" applyBorder="1"/>
    <xf numFmtId="0" fontId="44" fillId="7" borderId="99" xfId="3" applyFont="1" applyFill="1" applyBorder="1" applyAlignment="1">
      <alignment horizontal="right" vertical="center"/>
    </xf>
    <xf numFmtId="0" fontId="30" fillId="0" borderId="99" xfId="3" applyFont="1" applyBorder="1" applyAlignment="1">
      <alignment horizontal="right"/>
    </xf>
    <xf numFmtId="0" fontId="41" fillId="0" borderId="99" xfId="3" applyFont="1" applyBorder="1" applyAlignment="1">
      <alignment horizontal="right" vertical="center"/>
    </xf>
    <xf numFmtId="0" fontId="30" fillId="0" borderId="100" xfId="3" applyFont="1" applyBorder="1" applyAlignment="1">
      <alignment horizontal="right" vertical="center"/>
    </xf>
    <xf numFmtId="0" fontId="46" fillId="0" borderId="0" xfId="3" applyFont="1"/>
    <xf numFmtId="0" fontId="37" fillId="0" borderId="13" xfId="3" applyFont="1" applyBorder="1" applyAlignment="1">
      <alignment horizontal="center" vertical="center"/>
    </xf>
    <xf numFmtId="0" fontId="38" fillId="0" borderId="13" xfId="3" applyFont="1" applyBorder="1" applyAlignment="1">
      <alignment horizontal="center" vertical="center"/>
    </xf>
    <xf numFmtId="0" fontId="39" fillId="0" borderId="13" xfId="3" applyFont="1" applyBorder="1" applyAlignment="1">
      <alignment horizontal="center" vertical="center"/>
    </xf>
    <xf numFmtId="0" fontId="28" fillId="3" borderId="13" xfId="3" applyFont="1" applyFill="1" applyBorder="1" applyAlignment="1">
      <alignment horizontal="center" shrinkToFit="1"/>
    </xf>
    <xf numFmtId="0" fontId="30" fillId="0" borderId="17" xfId="3" applyFont="1" applyBorder="1" applyAlignment="1">
      <alignment horizontal="right" vertical="center"/>
    </xf>
    <xf numFmtId="179" fontId="40" fillId="0" borderId="107" xfId="3" applyNumberFormat="1" applyFont="1" applyBorder="1" applyAlignment="1">
      <alignment horizontal="left" vertical="center"/>
    </xf>
    <xf numFmtId="179" fontId="41" fillId="14" borderId="38" xfId="3" applyNumberFormat="1" applyFont="1" applyFill="1" applyBorder="1" applyAlignment="1">
      <alignment horizontal="left" vertical="center"/>
    </xf>
    <xf numFmtId="179" fontId="41" fillId="0" borderId="106" xfId="3" applyNumberFormat="1" applyFont="1" applyBorder="1" applyAlignment="1">
      <alignment horizontal="left" vertical="center"/>
    </xf>
    <xf numFmtId="179" fontId="37" fillId="7" borderId="38" xfId="3" applyNumberFormat="1" applyFont="1" applyFill="1" applyBorder="1" applyAlignment="1">
      <alignment horizontal="left" vertical="center"/>
    </xf>
    <xf numFmtId="179" fontId="37" fillId="15" borderId="20" xfId="3" applyNumberFormat="1" applyFont="1" applyFill="1" applyBorder="1" applyAlignment="1">
      <alignment horizontal="left" vertical="center"/>
    </xf>
    <xf numFmtId="179" fontId="40" fillId="14" borderId="20" xfId="3" applyNumberFormat="1" applyFont="1" applyFill="1" applyBorder="1" applyAlignment="1">
      <alignment horizontal="left" vertical="center"/>
    </xf>
    <xf numFmtId="179" fontId="40" fillId="15" borderId="20" xfId="3" applyNumberFormat="1" applyFont="1" applyFill="1" applyBorder="1" applyAlignment="1">
      <alignment horizontal="left" vertical="center"/>
    </xf>
    <xf numFmtId="0" fontId="37" fillId="0" borderId="38" xfId="3" applyFont="1" applyBorder="1" applyAlignment="1">
      <alignment horizontal="center" vertical="center"/>
    </xf>
    <xf numFmtId="0" fontId="38" fillId="0" borderId="38" xfId="3" applyFont="1" applyBorder="1" applyAlignment="1">
      <alignment horizontal="center" vertical="center"/>
    </xf>
    <xf numFmtId="0" fontId="37" fillId="7" borderId="0" xfId="3" applyFont="1" applyFill="1" applyAlignment="1">
      <alignment horizontal="right" vertical="center"/>
    </xf>
    <xf numFmtId="0" fontId="37" fillId="0" borderId="8" xfId="3" applyFont="1" applyBorder="1" applyAlignment="1">
      <alignment horizontal="center" vertical="center"/>
    </xf>
    <xf numFmtId="179" fontId="41" fillId="0" borderId="8" xfId="3" applyNumberFormat="1" applyFont="1" applyBorder="1" applyAlignment="1">
      <alignment horizontal="left" vertical="center"/>
    </xf>
    <xf numFmtId="179" fontId="37" fillId="0" borderId="100" xfId="3" applyNumberFormat="1" applyFont="1" applyBorder="1" applyAlignment="1">
      <alignment horizontal="left" vertical="center"/>
    </xf>
    <xf numFmtId="179" fontId="37" fillId="0" borderId="61" xfId="3" applyNumberFormat="1" applyFont="1" applyBorder="1" applyAlignment="1">
      <alignment horizontal="left" vertical="center"/>
    </xf>
    <xf numFmtId="0" fontId="39" fillId="0" borderId="38" xfId="3" applyFont="1" applyBorder="1" applyAlignment="1">
      <alignment horizontal="center" vertical="center"/>
    </xf>
    <xf numFmtId="0" fontId="44" fillId="0" borderId="99" xfId="3" applyFont="1" applyBorder="1" applyAlignment="1">
      <alignment horizontal="right" vertical="center"/>
    </xf>
    <xf numFmtId="0" fontId="30" fillId="15" borderId="62" xfId="3" applyFont="1" applyFill="1" applyBorder="1" applyAlignment="1">
      <alignment horizontal="right" vertical="center"/>
    </xf>
    <xf numFmtId="179" fontId="37" fillId="14" borderId="61" xfId="3" applyNumberFormat="1" applyFont="1" applyFill="1" applyBorder="1" applyAlignment="1">
      <alignment horizontal="left" vertical="center"/>
    </xf>
    <xf numFmtId="179" fontId="41" fillId="15" borderId="61" xfId="3" applyNumberFormat="1" applyFont="1" applyFill="1" applyBorder="1" applyAlignment="1">
      <alignment horizontal="left" vertical="center"/>
    </xf>
    <xf numFmtId="0" fontId="30" fillId="15" borderId="18" xfId="3" applyFont="1" applyFill="1" applyBorder="1" applyAlignment="1">
      <alignment horizontal="right"/>
    </xf>
    <xf numFmtId="0" fontId="30" fillId="14" borderId="17" xfId="3" applyFont="1" applyFill="1" applyBorder="1" applyAlignment="1">
      <alignment horizontal="right" vertical="center"/>
    </xf>
    <xf numFmtId="0" fontId="37" fillId="0" borderId="0" xfId="3" applyFont="1" applyAlignment="1">
      <alignment horizontal="right" vertical="center"/>
    </xf>
    <xf numFmtId="179" fontId="30" fillId="0" borderId="106" xfId="3" applyNumberFormat="1" applyFont="1" applyBorder="1" applyAlignment="1">
      <alignment horizontal="left" vertical="center"/>
    </xf>
    <xf numFmtId="179" fontId="30" fillId="15" borderId="20" xfId="3" applyNumberFormat="1" applyFont="1" applyFill="1" applyBorder="1" applyAlignment="1">
      <alignment horizontal="left" vertical="center"/>
    </xf>
    <xf numFmtId="179" fontId="37" fillId="15" borderId="113" xfId="3" applyNumberFormat="1" applyFont="1" applyFill="1" applyBorder="1" applyAlignment="1">
      <alignment horizontal="left" vertical="center"/>
    </xf>
    <xf numFmtId="179" fontId="37" fillId="0" borderId="113" xfId="3" applyNumberFormat="1" applyFont="1" applyBorder="1" applyAlignment="1">
      <alignment horizontal="left" vertical="center"/>
    </xf>
    <xf numFmtId="179" fontId="40" fillId="14" borderId="61" xfId="3" applyNumberFormat="1" applyFont="1" applyFill="1" applyBorder="1" applyAlignment="1">
      <alignment horizontal="left" vertical="center"/>
    </xf>
    <xf numFmtId="179" fontId="40" fillId="15" borderId="61" xfId="3" applyNumberFormat="1" applyFont="1" applyFill="1" applyBorder="1" applyAlignment="1">
      <alignment horizontal="left" vertical="center"/>
    </xf>
    <xf numFmtId="179" fontId="37" fillId="14" borderId="113" xfId="3" applyNumberFormat="1" applyFont="1" applyFill="1" applyBorder="1" applyAlignment="1">
      <alignment horizontal="left" vertical="center"/>
    </xf>
    <xf numFmtId="179" fontId="30" fillId="0" borderId="113" xfId="3" applyNumberFormat="1" applyFont="1" applyBorder="1" applyAlignment="1">
      <alignment horizontal="left" vertical="center"/>
    </xf>
    <xf numFmtId="0" fontId="30" fillId="15" borderId="111" xfId="3" applyFont="1" applyFill="1" applyBorder="1" applyAlignment="1">
      <alignment horizontal="right" vertical="center"/>
    </xf>
    <xf numFmtId="179" fontId="41" fillId="0" borderId="113" xfId="3" applyNumberFormat="1" applyFont="1" applyBorder="1" applyAlignment="1">
      <alignment horizontal="left" vertical="center"/>
    </xf>
    <xf numFmtId="181" fontId="47" fillId="0" borderId="0" xfId="3" applyNumberFormat="1" applyFont="1" applyAlignment="1">
      <alignment horizontal="center"/>
    </xf>
    <xf numFmtId="0" fontId="48" fillId="0" borderId="0" xfId="3" applyFont="1"/>
    <xf numFmtId="0" fontId="29" fillId="0" borderId="85" xfId="3" applyFont="1" applyBorder="1" applyAlignment="1">
      <alignment horizontal="center" vertical="center"/>
    </xf>
    <xf numFmtId="0" fontId="29" fillId="0" borderId="86" xfId="3" applyFont="1" applyBorder="1" applyAlignment="1">
      <alignment horizontal="center" vertical="center"/>
    </xf>
    <xf numFmtId="0" fontId="29" fillId="0" borderId="83" xfId="3" applyFont="1" applyBorder="1" applyAlignment="1">
      <alignment horizontal="center" vertical="center"/>
    </xf>
    <xf numFmtId="0" fontId="29" fillId="0" borderId="84" xfId="3" applyFont="1" applyBorder="1" applyAlignment="1">
      <alignment horizontal="center" vertical="center"/>
    </xf>
    <xf numFmtId="0" fontId="29" fillId="0" borderId="102" xfId="3" applyFont="1" applyBorder="1" applyAlignment="1">
      <alignment horizontal="center" vertical="center"/>
    </xf>
    <xf numFmtId="0" fontId="29" fillId="0" borderId="95" xfId="3" applyFont="1" applyBorder="1" applyAlignment="1">
      <alignment horizontal="center" vertical="center"/>
    </xf>
    <xf numFmtId="0" fontId="45" fillId="0" borderId="103" xfId="3" applyFont="1" applyBorder="1" applyAlignment="1">
      <alignment horizontal="right" vertical="center"/>
    </xf>
    <xf numFmtId="0" fontId="45" fillId="0" borderId="22" xfId="3" applyFont="1" applyBorder="1" applyAlignment="1">
      <alignment horizontal="left" vertical="center"/>
    </xf>
    <xf numFmtId="0" fontId="45" fillId="0" borderId="23" xfId="3" applyFont="1" applyBorder="1" applyAlignment="1">
      <alignment horizontal="right" vertical="center"/>
    </xf>
    <xf numFmtId="0" fontId="45" fillId="0" borderId="104" xfId="3" applyFont="1" applyBorder="1" applyAlignment="1">
      <alignment horizontal="left" vertical="center"/>
    </xf>
    <xf numFmtId="0" fontId="45" fillId="0" borderId="118" xfId="3" applyFont="1" applyBorder="1" applyAlignment="1">
      <alignment horizontal="right" vertical="center"/>
    </xf>
    <xf numFmtId="0" fontId="45" fillId="0" borderId="39" xfId="3" applyFont="1" applyBorder="1" applyAlignment="1">
      <alignment horizontal="left" vertical="center"/>
    </xf>
    <xf numFmtId="0" fontId="45" fillId="0" borderId="40" xfId="3" applyFont="1" applyBorder="1" applyAlignment="1">
      <alignment horizontal="right" vertical="center"/>
    </xf>
    <xf numFmtId="0" fontId="45" fillId="0" borderId="117" xfId="3" applyFont="1" applyBorder="1" applyAlignment="1">
      <alignment horizontal="right" vertical="center"/>
    </xf>
    <xf numFmtId="0" fontId="45" fillId="0" borderId="1" xfId="3" applyFont="1" applyBorder="1" applyAlignment="1">
      <alignment horizontal="left" vertical="center"/>
    </xf>
    <xf numFmtId="0" fontId="45" fillId="0" borderId="2" xfId="3" applyFont="1" applyBorder="1" applyAlignment="1">
      <alignment horizontal="right" vertical="center"/>
    </xf>
    <xf numFmtId="0" fontId="45" fillId="0" borderId="114" xfId="3" applyFont="1" applyBorder="1" applyAlignment="1">
      <alignment horizontal="left" vertical="center"/>
    </xf>
    <xf numFmtId="0" fontId="45" fillId="0" borderId="41" xfId="3" applyFont="1" applyBorder="1" applyAlignment="1">
      <alignment horizontal="right" vertical="center"/>
    </xf>
    <xf numFmtId="0" fontId="45" fillId="0" borderId="120" xfId="3" applyFont="1" applyBorder="1" applyAlignment="1">
      <alignment horizontal="right" vertical="center"/>
    </xf>
    <xf numFmtId="0" fontId="45" fillId="0" borderId="121" xfId="3" applyFont="1" applyBorder="1" applyAlignment="1">
      <alignment horizontal="left" vertical="center"/>
    </xf>
    <xf numFmtId="0" fontId="45" fillId="0" borderId="122" xfId="3" applyFont="1" applyBorder="1" applyAlignment="1">
      <alignment horizontal="right" vertical="center"/>
    </xf>
    <xf numFmtId="0" fontId="45" fillId="0" borderId="123" xfId="3" applyFont="1" applyBorder="1" applyAlignment="1">
      <alignment horizontal="left" vertical="center"/>
    </xf>
    <xf numFmtId="0" fontId="45" fillId="0" borderId="122" xfId="3" applyFont="1" applyBorder="1" applyAlignment="1">
      <alignment horizontal="left" vertical="center"/>
    </xf>
    <xf numFmtId="0" fontId="45" fillId="0" borderId="124" xfId="3" applyFont="1" applyBorder="1" applyAlignment="1">
      <alignment horizontal="right" vertical="center"/>
    </xf>
    <xf numFmtId="0" fontId="45" fillId="0" borderId="125" xfId="3" applyFont="1" applyBorder="1" applyAlignment="1">
      <alignment horizontal="right" vertical="center"/>
    </xf>
    <xf numFmtId="0" fontId="45" fillId="0" borderId="94" xfId="3" applyFont="1" applyBorder="1" applyAlignment="1">
      <alignment horizontal="right" vertical="center"/>
    </xf>
    <xf numFmtId="0" fontId="45" fillId="0" borderId="135" xfId="3" applyFont="1" applyBorder="1" applyAlignment="1">
      <alignment horizontal="left" vertical="center"/>
    </xf>
    <xf numFmtId="0" fontId="45" fillId="0" borderId="134" xfId="3" applyFont="1" applyBorder="1" applyAlignment="1">
      <alignment horizontal="right" vertical="center"/>
    </xf>
    <xf numFmtId="0" fontId="45" fillId="0" borderId="139" xfId="3" applyFont="1" applyBorder="1" applyAlignment="1">
      <alignment horizontal="left" vertical="center"/>
    </xf>
    <xf numFmtId="184" fontId="37" fillId="0" borderId="18" xfId="3" applyNumberFormat="1" applyFont="1" applyBorder="1" applyAlignment="1">
      <alignment horizontal="right" vertical="center"/>
    </xf>
    <xf numFmtId="0" fontId="28" fillId="0" borderId="13" xfId="3" applyFont="1" applyBorder="1" applyAlignment="1">
      <alignment horizontal="center"/>
    </xf>
    <xf numFmtId="0" fontId="30" fillId="0" borderId="0" xfId="3" applyFont="1" applyAlignment="1">
      <alignment vertical="top" wrapText="1"/>
    </xf>
    <xf numFmtId="0" fontId="28" fillId="0" borderId="0" xfId="3" applyFont="1" applyAlignment="1">
      <alignment vertical="top"/>
    </xf>
    <xf numFmtId="179" fontId="37" fillId="16" borderId="140" xfId="3" applyNumberFormat="1" applyFont="1" applyFill="1" applyBorder="1" applyAlignment="1">
      <alignment horizontal="left" vertical="center"/>
    </xf>
    <xf numFmtId="179" fontId="37" fillId="16" borderId="133" xfId="3" applyNumberFormat="1" applyFont="1" applyFill="1" applyBorder="1" applyAlignment="1">
      <alignment horizontal="left" vertical="center"/>
    </xf>
    <xf numFmtId="179" fontId="37" fillId="16" borderId="133" xfId="3" applyNumberFormat="1" applyFont="1" applyFill="1" applyBorder="1" applyAlignment="1">
      <alignment horizontal="right" vertical="center"/>
    </xf>
    <xf numFmtId="179" fontId="37" fillId="0" borderId="17" xfId="3" applyNumberFormat="1" applyFont="1" applyBorder="1" applyAlignment="1">
      <alignment horizontal="right" vertical="center"/>
    </xf>
    <xf numFmtId="0" fontId="37" fillId="0" borderId="141" xfId="3" applyFont="1" applyBorder="1" applyAlignment="1">
      <alignment horizontal="right" vertical="center"/>
    </xf>
    <xf numFmtId="0" fontId="30" fillId="16" borderId="133" xfId="3" applyFont="1" applyFill="1" applyBorder="1" applyAlignment="1">
      <alignment horizontal="right" vertical="center"/>
    </xf>
    <xf numFmtId="0" fontId="37" fillId="0" borderId="17" xfId="3" applyFont="1" applyBorder="1" applyAlignment="1">
      <alignment horizontal="right" vertical="center"/>
    </xf>
    <xf numFmtId="0" fontId="45" fillId="0" borderId="119" xfId="3" applyFont="1" applyBorder="1" applyAlignment="1">
      <alignment horizontal="center" vertical="center"/>
    </xf>
    <xf numFmtId="0" fontId="45" fillId="0" borderId="108" xfId="3" applyFont="1" applyBorder="1" applyAlignment="1">
      <alignment horizontal="center" vertical="center"/>
    </xf>
    <xf numFmtId="0" fontId="45" fillId="0" borderId="109" xfId="3" applyFont="1" applyBorder="1" applyAlignment="1">
      <alignment horizontal="center" vertical="center"/>
    </xf>
    <xf numFmtId="0" fontId="45" fillId="0" borderId="116" xfId="3" applyFont="1" applyBorder="1" applyAlignment="1">
      <alignment horizontal="center" vertical="center"/>
    </xf>
    <xf numFmtId="0" fontId="34" fillId="0" borderId="97" xfId="3" applyFont="1" applyBorder="1" applyAlignment="1">
      <alignment horizontal="center" vertical="center"/>
    </xf>
    <xf numFmtId="0" fontId="34" fillId="0" borderId="89" xfId="3" applyFont="1" applyBorder="1" applyAlignment="1">
      <alignment horizontal="center" vertical="center"/>
    </xf>
    <xf numFmtId="0" fontId="34" fillId="0" borderId="90" xfId="3" applyFont="1" applyBorder="1" applyAlignment="1">
      <alignment horizontal="center" vertical="center"/>
    </xf>
    <xf numFmtId="0" fontId="34" fillId="0" borderId="91" xfId="3" applyFont="1" applyBorder="1" applyAlignment="1">
      <alignment horizontal="center" vertical="center"/>
    </xf>
    <xf numFmtId="0" fontId="34" fillId="0" borderId="82" xfId="3" applyFont="1" applyBorder="1" applyAlignment="1">
      <alignment horizontal="center" vertical="center"/>
    </xf>
    <xf numFmtId="0" fontId="31" fillId="0" borderId="0" xfId="3" applyFont="1" applyAlignment="1">
      <alignment horizontal="center" vertical="center"/>
    </xf>
    <xf numFmtId="0" fontId="34" fillId="0" borderId="81" xfId="3" applyFont="1" applyBorder="1" applyAlignment="1">
      <alignment horizontal="center" vertical="center"/>
    </xf>
    <xf numFmtId="0" fontId="34" fillId="0" borderId="87" xfId="3" applyFont="1" applyBorder="1" applyAlignment="1">
      <alignment horizontal="center" vertical="center"/>
    </xf>
    <xf numFmtId="0" fontId="34" fillId="0" borderId="88" xfId="3" applyFont="1" applyBorder="1" applyAlignment="1">
      <alignment horizontal="center" vertical="center"/>
    </xf>
    <xf numFmtId="0" fontId="34" fillId="0" borderId="4" xfId="3" applyFont="1" applyBorder="1" applyAlignment="1">
      <alignment horizontal="center" vertical="center"/>
    </xf>
    <xf numFmtId="0" fontId="34" fillId="0" borderId="115" xfId="3" applyFont="1" applyBorder="1" applyAlignment="1">
      <alignment horizontal="center" vertical="center"/>
    </xf>
    <xf numFmtId="0" fontId="28" fillId="0" borderId="98" xfId="3" applyFont="1" applyBorder="1" applyAlignment="1">
      <alignment horizontal="center" vertical="center" wrapText="1"/>
    </xf>
    <xf numFmtId="0" fontId="28" fillId="0" borderId="3" xfId="3" applyFont="1" applyBorder="1" applyAlignment="1">
      <alignment horizontal="center" vertical="center"/>
    </xf>
    <xf numFmtId="182" fontId="45" fillId="0" borderId="128" xfId="3" applyNumberFormat="1" applyFont="1" applyBorder="1" applyAlignment="1">
      <alignment horizontal="center" vertical="center"/>
    </xf>
    <xf numFmtId="182" fontId="45" fillId="0" borderId="129" xfId="3" applyNumberFormat="1" applyFont="1" applyBorder="1" applyAlignment="1">
      <alignment horizontal="center" vertical="center"/>
    </xf>
    <xf numFmtId="182" fontId="45" fillId="0" borderId="130" xfId="3" applyNumberFormat="1" applyFont="1" applyBorder="1" applyAlignment="1">
      <alignment horizontal="center" vertical="center"/>
    </xf>
    <xf numFmtId="0" fontId="29" fillId="0" borderId="126" xfId="3" applyFont="1" applyBorder="1" applyAlignment="1">
      <alignment horizontal="center" vertical="center"/>
    </xf>
    <xf numFmtId="0" fontId="29" fillId="0" borderId="127" xfId="3" applyFont="1" applyBorder="1" applyAlignment="1">
      <alignment horizontal="center" vertical="center"/>
    </xf>
    <xf numFmtId="0" fontId="29" fillId="0" borderId="128" xfId="3" applyFont="1" applyBorder="1" applyAlignment="1">
      <alignment horizontal="center" vertical="center"/>
    </xf>
    <xf numFmtId="0" fontId="29" fillId="0" borderId="130" xfId="3" applyFont="1" applyBorder="1" applyAlignment="1">
      <alignment horizontal="center" vertical="center"/>
    </xf>
    <xf numFmtId="0" fontId="34" fillId="0" borderId="97" xfId="3" applyFont="1" applyBorder="1" applyAlignment="1">
      <alignment horizontal="center" vertical="center" wrapText="1"/>
    </xf>
    <xf numFmtId="183" fontId="45" fillId="0" borderId="128" xfId="3" applyNumberFormat="1" applyFont="1" applyBorder="1" applyAlignment="1">
      <alignment horizontal="center" vertical="center"/>
    </xf>
    <xf numFmtId="183" fontId="45" fillId="0" borderId="129" xfId="3" applyNumberFormat="1" applyFont="1" applyBorder="1" applyAlignment="1">
      <alignment horizontal="center" vertical="center"/>
    </xf>
    <xf numFmtId="183" fontId="45" fillId="0" borderId="130" xfId="3" applyNumberFormat="1" applyFont="1" applyBorder="1" applyAlignment="1">
      <alignment horizontal="center" vertical="center"/>
    </xf>
    <xf numFmtId="180" fontId="46" fillId="0" borderId="0" xfId="3" applyNumberFormat="1" applyFont="1" applyAlignment="1">
      <alignment horizontal="left"/>
    </xf>
    <xf numFmtId="0" fontId="28" fillId="0" borderId="8" xfId="3" applyFont="1" applyBorder="1" applyAlignment="1">
      <alignment vertical="center" wrapText="1"/>
    </xf>
    <xf numFmtId="0" fontId="28" fillId="0" borderId="8" xfId="3" applyFont="1" applyBorder="1" applyAlignment="1">
      <alignment vertical="center"/>
    </xf>
    <xf numFmtId="0" fontId="28" fillId="0" borderId="0" xfId="3" applyFont="1" applyAlignment="1">
      <alignment vertical="center"/>
    </xf>
    <xf numFmtId="0" fontId="30" fillId="0" borderId="0" xfId="3" applyFont="1" applyAlignment="1">
      <alignment horizontal="left"/>
    </xf>
    <xf numFmtId="0" fontId="30" fillId="0" borderId="0" xfId="3" applyFont="1" applyAlignment="1">
      <alignment horizontal="left" vertical="top" wrapText="1"/>
    </xf>
    <xf numFmtId="0" fontId="35" fillId="0" borderId="5" xfId="0" applyFont="1" applyBorder="1" applyAlignment="1">
      <alignment horizontal="center" vertical="center"/>
    </xf>
    <xf numFmtId="0" fontId="31" fillId="0" borderId="131" xfId="3" applyFont="1" applyBorder="1" applyAlignment="1">
      <alignment horizontal="center" vertical="center"/>
    </xf>
    <xf numFmtId="0" fontId="34" fillId="0" borderId="132" xfId="3" applyFont="1" applyBorder="1" applyAlignment="1">
      <alignment horizontal="center" vertical="center"/>
    </xf>
    <xf numFmtId="0" fontId="34" fillId="0" borderId="84" xfId="3" applyFont="1" applyBorder="1" applyAlignment="1">
      <alignment horizontal="center" vertical="center"/>
    </xf>
    <xf numFmtId="0" fontId="28" fillId="0" borderId="83" xfId="3" applyFont="1" applyBorder="1" applyAlignment="1">
      <alignment horizontal="center" vertical="center"/>
    </xf>
    <xf numFmtId="0" fontId="28" fillId="0" borderId="132" xfId="3" applyFont="1" applyBorder="1" applyAlignment="1">
      <alignment horizontal="center" vertical="center"/>
    </xf>
    <xf numFmtId="0" fontId="34" fillId="0" borderId="136" xfId="3" applyFont="1" applyBorder="1" applyAlignment="1">
      <alignment horizontal="center" vertical="center"/>
    </xf>
    <xf numFmtId="0" fontId="34" fillId="0" borderId="138" xfId="3" applyFont="1" applyBorder="1" applyAlignment="1">
      <alignment horizontal="center" vertical="center"/>
    </xf>
    <xf numFmtId="0" fontId="34" fillId="0" borderId="137" xfId="3" applyFont="1" applyBorder="1" applyAlignment="1">
      <alignment horizontal="center" vertical="center"/>
    </xf>
    <xf numFmtId="0" fontId="29" fillId="0" borderId="136" xfId="3" applyFont="1" applyBorder="1" applyAlignment="1">
      <alignment horizontal="center" vertical="center"/>
    </xf>
    <xf numFmtId="0" fontId="29" fillId="0" borderId="137" xfId="3" applyFont="1" applyBorder="1" applyAlignment="1">
      <alignment horizontal="center" vertical="center"/>
    </xf>
    <xf numFmtId="0" fontId="29" fillId="0" borderId="83" xfId="3" applyFont="1" applyBorder="1" applyAlignment="1">
      <alignment horizontal="center" vertical="center"/>
    </xf>
    <xf numFmtId="0" fontId="29" fillId="0" borderId="84" xfId="3" applyFont="1" applyBorder="1" applyAlignment="1">
      <alignment horizontal="center" vertical="center"/>
    </xf>
    <xf numFmtId="0" fontId="29" fillId="0" borderId="93" xfId="3" applyFont="1" applyBorder="1" applyAlignment="1">
      <alignment horizontal="center" vertical="center"/>
    </xf>
    <xf numFmtId="0" fontId="29" fillId="0" borderId="92" xfId="3" applyFont="1" applyBorder="1" applyAlignment="1">
      <alignment horizontal="center" vertical="center"/>
    </xf>
    <xf numFmtId="0" fontId="28" fillId="0" borderId="83" xfId="3" applyFont="1" applyBorder="1" applyAlignment="1">
      <alignment horizontal="center" vertical="center" wrapText="1"/>
    </xf>
    <xf numFmtId="0" fontId="12" fillId="0" borderId="0" xfId="7" applyFont="1" applyAlignment="1">
      <alignment horizontal="center"/>
    </xf>
    <xf numFmtId="0" fontId="10" fillId="0" borderId="71" xfId="7" applyFont="1" applyBorder="1" applyAlignment="1">
      <alignment horizontal="center" vertical="center"/>
    </xf>
    <xf numFmtId="0" fontId="10" fillId="0" borderId="31" xfId="7" applyFont="1" applyBorder="1" applyAlignment="1">
      <alignment horizontal="center" vertical="center"/>
    </xf>
    <xf numFmtId="0" fontId="10" fillId="0" borderId="72" xfId="7" applyFont="1" applyBorder="1" applyAlignment="1">
      <alignment horizontal="center" vertical="center"/>
    </xf>
    <xf numFmtId="0" fontId="10" fillId="0" borderId="44" xfId="7" applyFont="1" applyBorder="1" applyAlignment="1">
      <alignment horizontal="center" vertical="center"/>
    </xf>
    <xf numFmtId="0" fontId="10" fillId="0" borderId="6" xfId="7" applyFont="1" applyBorder="1" applyAlignment="1">
      <alignment horizontal="center" vertical="center"/>
    </xf>
    <xf numFmtId="0" fontId="10" fillId="0" borderId="40" xfId="7" applyFont="1" applyBorder="1" applyAlignment="1">
      <alignment horizontal="center" vertical="center"/>
    </xf>
    <xf numFmtId="0" fontId="10" fillId="0" borderId="73" xfId="7" applyFont="1" applyBorder="1" applyAlignment="1">
      <alignment horizontal="center" vertical="center"/>
    </xf>
    <xf numFmtId="0" fontId="10" fillId="0" borderId="74" xfId="7" applyFont="1" applyBorder="1" applyAlignment="1">
      <alignment horizontal="center" vertical="center"/>
    </xf>
    <xf numFmtId="0" fontId="10" fillId="0" borderId="75" xfId="7" applyFont="1" applyBorder="1" applyAlignment="1">
      <alignment horizontal="center" vertical="center"/>
    </xf>
    <xf numFmtId="0" fontId="10" fillId="0" borderId="34" xfId="7" applyFont="1" applyBorder="1" applyAlignment="1">
      <alignment horizontal="center" vertical="center"/>
    </xf>
    <xf numFmtId="0" fontId="10" fillId="0" borderId="76" xfId="7" applyFont="1" applyBorder="1" applyAlignment="1">
      <alignment horizontal="left" vertical="center" wrapText="1" indent="1"/>
    </xf>
    <xf numFmtId="0" fontId="10" fillId="0" borderId="77" xfId="7" applyFont="1" applyBorder="1" applyAlignment="1">
      <alignment horizontal="left" vertical="center" wrapText="1" indent="1"/>
    </xf>
    <xf numFmtId="0" fontId="10" fillId="0" borderId="78" xfId="7" applyFont="1" applyBorder="1" applyAlignment="1">
      <alignment horizontal="left" vertical="center" wrapText="1" indent="1"/>
    </xf>
    <xf numFmtId="0" fontId="10" fillId="0" borderId="79" xfId="7" applyFont="1" applyBorder="1" applyAlignment="1">
      <alignment horizontal="left" vertical="center" wrapText="1" indent="1"/>
    </xf>
    <xf numFmtId="0" fontId="9" fillId="0" borderId="66" xfId="7" applyFont="1" applyBorder="1" applyAlignment="1">
      <alignment horizontal="center" vertical="center" textRotation="255" shrinkToFit="1"/>
    </xf>
    <xf numFmtId="0" fontId="9" fillId="0" borderId="67" xfId="7" applyFont="1" applyBorder="1" applyAlignment="1">
      <alignment horizontal="center" vertical="center" textRotation="255" shrinkToFit="1"/>
    </xf>
    <xf numFmtId="0" fontId="9" fillId="0" borderId="69" xfId="7" applyFont="1" applyBorder="1" applyAlignment="1">
      <alignment horizontal="center" vertical="center" textRotation="255" shrinkToFit="1"/>
    </xf>
    <xf numFmtId="0" fontId="10" fillId="0" borderId="70" xfId="7" applyFont="1" applyBorder="1" applyAlignment="1">
      <alignment horizontal="center" vertical="center"/>
    </xf>
    <xf numFmtId="0" fontId="10" fillId="0" borderId="39" xfId="7" applyFont="1" applyBorder="1" applyAlignment="1">
      <alignment horizontal="center" vertical="center"/>
    </xf>
    <xf numFmtId="0" fontId="10" fillId="0" borderId="66" xfId="7" applyFont="1" applyBorder="1" applyAlignment="1">
      <alignment horizontal="center" vertical="center" textRotation="255" shrinkToFit="1"/>
    </xf>
    <xf numFmtId="0" fontId="10" fillId="0" borderId="67" xfId="7" applyFont="1" applyBorder="1" applyAlignment="1">
      <alignment horizontal="center" vertical="center" textRotation="255" shrinkToFit="1"/>
    </xf>
    <xf numFmtId="0" fontId="10" fillId="0" borderId="68" xfId="7" applyFont="1" applyBorder="1" applyAlignment="1">
      <alignment horizontal="center" vertical="center" textRotation="255" shrinkToFit="1"/>
    </xf>
    <xf numFmtId="0" fontId="16" fillId="0" borderId="66" xfId="7" applyFont="1" applyBorder="1" applyAlignment="1">
      <alignment horizontal="center" vertical="center" textRotation="255" wrapText="1" shrinkToFit="1"/>
    </xf>
    <xf numFmtId="0" fontId="16" fillId="0" borderId="67" xfId="7" applyFont="1" applyBorder="1" applyAlignment="1">
      <alignment horizontal="center" vertical="center" textRotation="255" shrinkToFit="1"/>
    </xf>
    <xf numFmtId="0" fontId="16" fillId="0" borderId="68" xfId="7" applyFont="1" applyBorder="1" applyAlignment="1">
      <alignment horizontal="center" vertical="center" textRotation="255" shrinkToFit="1"/>
    </xf>
    <xf numFmtId="0" fontId="17" fillId="0" borderId="66" xfId="7" applyFont="1" applyBorder="1" applyAlignment="1">
      <alignment horizontal="center" vertical="center" textRotation="255" wrapText="1" shrinkToFit="1"/>
    </xf>
    <xf numFmtId="0" fontId="17" fillId="0" borderId="67" xfId="7" applyFont="1" applyBorder="1" applyAlignment="1">
      <alignment horizontal="center" vertical="center" textRotation="255" shrinkToFit="1"/>
    </xf>
    <xf numFmtId="0" fontId="17" fillId="0" borderId="68" xfId="7" applyFont="1" applyBorder="1" applyAlignment="1">
      <alignment horizontal="center" vertical="center" textRotation="255" shrinkToFit="1"/>
    </xf>
    <xf numFmtId="0" fontId="10" fillId="0" borderId="66" xfId="7" applyFont="1" applyBorder="1" applyAlignment="1">
      <alignment horizontal="center" vertical="center" textRotation="255" wrapText="1" shrinkToFit="1"/>
    </xf>
    <xf numFmtId="0" fontId="15" fillId="0" borderId="21" xfId="7" applyFont="1" applyBorder="1" applyAlignment="1">
      <alignment horizontal="center" vertical="center" textRotation="255" wrapText="1" shrinkToFit="1"/>
    </xf>
    <xf numFmtId="0" fontId="15" fillId="0" borderId="12" xfId="7" applyFont="1" applyBorder="1" applyAlignment="1">
      <alignment horizontal="center" vertical="center" textRotation="255" shrinkToFit="1"/>
    </xf>
    <xf numFmtId="0" fontId="15" fillId="0" borderId="69" xfId="7" applyFont="1" applyBorder="1" applyAlignment="1">
      <alignment horizontal="center" vertical="center" textRotation="255" shrinkToFit="1"/>
    </xf>
    <xf numFmtId="0" fontId="15" fillId="0" borderId="64" xfId="7" applyFont="1" applyBorder="1" applyAlignment="1">
      <alignment horizontal="center" vertical="center" textRotation="255" wrapText="1" shrinkToFit="1"/>
    </xf>
    <xf numFmtId="0" fontId="15" fillId="0" borderId="80" xfId="7" applyFont="1" applyBorder="1" applyAlignment="1">
      <alignment horizontal="center" vertical="center" textRotation="255" shrinkToFit="1"/>
    </xf>
    <xf numFmtId="0" fontId="15" fillId="0" borderId="7" xfId="7" applyFont="1" applyBorder="1" applyAlignment="1">
      <alignment horizontal="center" vertical="center" textRotation="255" shrinkToFit="1"/>
    </xf>
    <xf numFmtId="0" fontId="19" fillId="0" borderId="14" xfId="6" applyFont="1" applyBorder="1" applyAlignment="1">
      <alignment horizontal="center" vertical="center" shrinkToFit="1"/>
    </xf>
    <xf numFmtId="0" fontId="19" fillId="0" borderId="13" xfId="6" applyFont="1" applyBorder="1" applyAlignment="1">
      <alignment horizontal="center" vertical="center" shrinkToFit="1"/>
    </xf>
    <xf numFmtId="0" fontId="19" fillId="0" borderId="16" xfId="6" applyFont="1" applyBorder="1" applyAlignment="1">
      <alignment horizontal="center" vertical="center" shrinkToFit="1"/>
    </xf>
    <xf numFmtId="0" fontId="19" fillId="0" borderId="15" xfId="6" applyFont="1" applyBorder="1" applyAlignment="1">
      <alignment horizontal="center" vertical="center" shrinkToFit="1"/>
    </xf>
    <xf numFmtId="0" fontId="19" fillId="0" borderId="36" xfId="6" applyFont="1" applyBorder="1" applyAlignment="1">
      <alignment horizontal="center" vertical="center" shrinkToFit="1"/>
    </xf>
    <xf numFmtId="0" fontId="19" fillId="0" borderId="9" xfId="6" applyFont="1" applyBorder="1" applyAlignment="1">
      <alignment horizontal="center" vertical="center" shrinkToFit="1"/>
    </xf>
    <xf numFmtId="0" fontId="19" fillId="0" borderId="65" xfId="6" applyFont="1" applyBorder="1" applyAlignment="1">
      <alignment horizontal="center" vertical="center" shrinkToFit="1"/>
    </xf>
    <xf numFmtId="0" fontId="19" fillId="0" borderId="63" xfId="6" applyFont="1" applyBorder="1" applyAlignment="1">
      <alignment horizontal="center" vertical="center" shrinkToFit="1"/>
    </xf>
  </cellXfs>
  <cellStyles count="11">
    <cellStyle name="桁区切り 2" xfId="1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3" xfId="5" xr:uid="{00000000-0005-0000-0000-000005000000}"/>
    <cellStyle name="標準 4" xfId="6" xr:uid="{00000000-0005-0000-0000-000006000000}"/>
    <cellStyle name="標準 5" xfId="7" xr:uid="{00000000-0005-0000-0000-000007000000}"/>
    <cellStyle name="標準 6" xfId="8" xr:uid="{00000000-0005-0000-0000-000008000000}"/>
    <cellStyle name="標準_設計書" xfId="9" xr:uid="{00000000-0005-0000-0000-00000A000000}"/>
    <cellStyle name="未定義" xfId="10" xr:uid="{00000000-0005-0000-0000-00000B000000}"/>
  </cellStyles>
  <dxfs count="28">
    <dxf>
      <font>
        <color rgb="FF0066FF"/>
      </font>
      <fill>
        <patternFill>
          <bgColor theme="0" tint="-0.14996795556505021"/>
        </patternFill>
      </fill>
    </dxf>
    <dxf>
      <font>
        <strike val="0"/>
        <color rgb="FFFF0000"/>
      </font>
      <numFmt numFmtId="178" formatCode="aaa"/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000099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000099"/>
      </font>
      <fill>
        <patternFill>
          <bgColor theme="0" tint="-0.14996795556505021"/>
        </patternFill>
      </fill>
    </dxf>
    <dxf>
      <font>
        <color rgb="FFFF0000"/>
      </font>
    </dxf>
    <dxf>
      <font>
        <color rgb="FF3366FF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000099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000099"/>
      </font>
      <fill>
        <patternFill>
          <bgColor theme="0" tint="-0.14996795556505021"/>
        </patternFill>
      </fill>
    </dxf>
    <dxf>
      <font>
        <color rgb="FF000099"/>
      </font>
      <fill>
        <patternFill>
          <bgColor theme="0" tint="-0.14996795556505021"/>
        </patternFill>
      </fill>
    </dxf>
    <dxf>
      <font>
        <color rgb="FFFF0000"/>
      </font>
    </dxf>
    <dxf>
      <font>
        <color rgb="FF3366FF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0066FF"/>
      </font>
      <fill>
        <patternFill>
          <bgColor theme="0" tint="-0.14996795556505021"/>
        </patternFill>
      </fill>
    </dxf>
    <dxf>
      <font>
        <strike val="0"/>
        <color rgb="FFFF0000"/>
      </font>
      <numFmt numFmtId="178" formatCode="aaa"/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FFCC99"/>
      <color rgb="FF00FF00"/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361950</xdr:colOff>
      <xdr:row>0</xdr:row>
      <xdr:rowOff>123825</xdr:rowOff>
    </xdr:from>
    <xdr:to>
      <xdr:col>30</xdr:col>
      <xdr:colOff>293033</xdr:colOff>
      <xdr:row>2</xdr:row>
      <xdr:rowOff>39780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BC999CE-9BE0-4323-90F5-071480B3809F}"/>
            </a:ext>
          </a:extLst>
        </xdr:cNvPr>
        <xdr:cNvSpPr/>
      </xdr:nvSpPr>
      <xdr:spPr>
        <a:xfrm>
          <a:off x="12506325" y="123825"/>
          <a:ext cx="788333" cy="39220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別紙３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0</xdr:row>
      <xdr:rowOff>112058</xdr:rowOff>
    </xdr:from>
    <xdr:to>
      <xdr:col>12</xdr:col>
      <xdr:colOff>302558</xdr:colOff>
      <xdr:row>1</xdr:row>
      <xdr:rowOff>123263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BC5BABD-A592-4144-91C8-246338218B7A}"/>
            </a:ext>
          </a:extLst>
        </xdr:cNvPr>
        <xdr:cNvSpPr/>
      </xdr:nvSpPr>
      <xdr:spPr>
        <a:xfrm>
          <a:off x="6084794" y="112058"/>
          <a:ext cx="784411" cy="313764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別紙３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95250</xdr:colOff>
      <xdr:row>0</xdr:row>
      <xdr:rowOff>28575</xdr:rowOff>
    </xdr:from>
    <xdr:to>
      <xdr:col>15</xdr:col>
      <xdr:colOff>403411</xdr:colOff>
      <xdr:row>0</xdr:row>
      <xdr:rowOff>276225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46E1B72-7CB8-436D-A2F1-51A288D05302}"/>
            </a:ext>
          </a:extLst>
        </xdr:cNvPr>
        <xdr:cNvSpPr/>
      </xdr:nvSpPr>
      <xdr:spPr>
        <a:xfrm>
          <a:off x="7610475" y="28575"/>
          <a:ext cx="784411" cy="24765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別紙３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347383</xdr:colOff>
      <xdr:row>0</xdr:row>
      <xdr:rowOff>112059</xdr:rowOff>
    </xdr:from>
    <xdr:to>
      <xdr:col>26</xdr:col>
      <xdr:colOff>284069</xdr:colOff>
      <xdr:row>2</xdr:row>
      <xdr:rowOff>22411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ADE8FC7-864E-41AC-A0C6-24C8BD743BA2}"/>
            </a:ext>
          </a:extLst>
        </xdr:cNvPr>
        <xdr:cNvSpPr/>
      </xdr:nvSpPr>
      <xdr:spPr>
        <a:xfrm>
          <a:off x="10724030" y="112059"/>
          <a:ext cx="788333" cy="39220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別紙３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165653</xdr:colOff>
      <xdr:row>0</xdr:row>
      <xdr:rowOff>82826</xdr:rowOff>
    </xdr:from>
    <xdr:to>
      <xdr:col>12</xdr:col>
      <xdr:colOff>270890</xdr:colOff>
      <xdr:row>1</xdr:row>
      <xdr:rowOff>90133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00D4E9D-534F-490C-94A9-C17BC3346F22}"/>
            </a:ext>
          </a:extLst>
        </xdr:cNvPr>
        <xdr:cNvSpPr/>
      </xdr:nvSpPr>
      <xdr:spPr>
        <a:xfrm>
          <a:off x="6062870" y="82826"/>
          <a:ext cx="784411" cy="313764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別紙３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85725</xdr:colOff>
      <xdr:row>0</xdr:row>
      <xdr:rowOff>38100</xdr:rowOff>
    </xdr:from>
    <xdr:to>
      <xdr:col>15</xdr:col>
      <xdr:colOff>393886</xdr:colOff>
      <xdr:row>0</xdr:row>
      <xdr:rowOff>285750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64C3D3E-B32D-427D-B184-8FD88D216077}"/>
            </a:ext>
          </a:extLst>
        </xdr:cNvPr>
        <xdr:cNvSpPr/>
      </xdr:nvSpPr>
      <xdr:spPr>
        <a:xfrm>
          <a:off x="7877175" y="38100"/>
          <a:ext cx="784411" cy="24765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別紙３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-p00n-fls01\F25510000_&#21205;&#29289;&#20844;&#22290;\08&#26045;&#35373;&#20418;\&#22996;&#35351;&#20462;&#32341;&#38306;&#20418;\&#22303;&#26408;\&#24180;&#38291;&#31649;&#29702;\&#36938;&#25135;\19&#24180;&#24230;\h19&#36938;&#25135;&#22996;&#35351;&#35373;&#35336;&#26681;&#25312;&#65288;GW&#36861;&#21152;&#20181;&#27096;%2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民間給与の実態（h17）"/>
      <sheetName val="人件費単価"/>
      <sheetName val="労務単価内訳"/>
      <sheetName val="人員配置(1)"/>
      <sheetName val="人員配置 (2)"/>
      <sheetName val="人員配置イメージ"/>
      <sheetName val="開園日他算定"/>
      <sheetName val="休祭日ｱﾙﾊﾞｲﾄ出勤日"/>
      <sheetName val="共通仮設費計算"/>
      <sheetName val="表紙"/>
      <sheetName val="内訳"/>
      <sheetName val="単価表"/>
      <sheetName val="単価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３種ｹﾚﾝＢ</v>
          </cell>
          <cell r="B3" t="str">
            <v>m2</v>
          </cell>
          <cell r="C3">
            <v>850</v>
          </cell>
        </row>
        <row r="4">
          <cell r="A4" t="str">
            <v>変性ｴﾎﾟｷｼ樹脂塗装</v>
          </cell>
          <cell r="B4" t="str">
            <v>m2</v>
          </cell>
          <cell r="C4">
            <v>627</v>
          </cell>
        </row>
        <row r="5">
          <cell r="A5" t="str">
            <v>ﾎﾟﾘｳﾚﾀﾝ樹脂塗装</v>
          </cell>
          <cell r="B5" t="str">
            <v>m2</v>
          </cell>
          <cell r="C5">
            <v>615</v>
          </cell>
        </row>
        <row r="6">
          <cell r="A6" t="str">
            <v>軽作業員</v>
          </cell>
          <cell r="B6" t="str">
            <v>人</v>
          </cell>
          <cell r="C6">
            <v>10300</v>
          </cell>
        </row>
        <row r="7">
          <cell r="A7" t="str">
            <v>ﾄﾗｯｸ運搬</v>
          </cell>
          <cell r="B7" t="str">
            <v>台</v>
          </cell>
          <cell r="C7">
            <v>6780</v>
          </cell>
        </row>
        <row r="8">
          <cell r="A8" t="str">
            <v>運転監視技術員</v>
          </cell>
          <cell r="B8" t="str">
            <v>人</v>
          </cell>
          <cell r="C8">
            <v>19900</v>
          </cell>
        </row>
        <row r="9">
          <cell r="A9" t="str">
            <v>業務責任者</v>
          </cell>
          <cell r="B9" t="str">
            <v>人</v>
          </cell>
          <cell r="C9">
            <v>19600</v>
          </cell>
        </row>
        <row r="10">
          <cell r="A10" t="str">
            <v>主任業務員</v>
          </cell>
          <cell r="B10" t="str">
            <v>人</v>
          </cell>
          <cell r="C10">
            <v>16100</v>
          </cell>
        </row>
        <row r="11">
          <cell r="A11" t="str">
            <v>業務員Ａ</v>
          </cell>
          <cell r="B11" t="str">
            <v>人</v>
          </cell>
          <cell r="C11">
            <v>13700</v>
          </cell>
        </row>
        <row r="12">
          <cell r="A12" t="str">
            <v>業務員Ｂ</v>
          </cell>
          <cell r="B12" t="str">
            <v>人</v>
          </cell>
          <cell r="C12">
            <v>10300</v>
          </cell>
        </row>
        <row r="13">
          <cell r="A13" t="str">
            <v>業務補助員</v>
          </cell>
          <cell r="B13" t="str">
            <v>人</v>
          </cell>
          <cell r="C13">
            <v>8138</v>
          </cell>
        </row>
        <row r="14">
          <cell r="A14" t="str">
            <v>運転監視技術員</v>
          </cell>
          <cell r="B14" t="str">
            <v>人</v>
          </cell>
          <cell r="C14">
            <v>22387.5</v>
          </cell>
        </row>
        <row r="15">
          <cell r="A15" t="str">
            <v>業務責任者</v>
          </cell>
          <cell r="B15" t="str">
            <v>人</v>
          </cell>
          <cell r="C15">
            <v>22050</v>
          </cell>
        </row>
        <row r="16">
          <cell r="A16" t="str">
            <v>主任業務員</v>
          </cell>
          <cell r="B16" t="str">
            <v>人</v>
          </cell>
          <cell r="C16">
            <v>18112.5</v>
          </cell>
        </row>
        <row r="17">
          <cell r="A17" t="str">
            <v>業務員Ａ</v>
          </cell>
          <cell r="B17" t="str">
            <v>人</v>
          </cell>
          <cell r="C17">
            <v>15412.5</v>
          </cell>
        </row>
        <row r="18">
          <cell r="A18" t="str">
            <v>業務員Ｂ</v>
          </cell>
          <cell r="B18" t="str">
            <v>人</v>
          </cell>
          <cell r="C18">
            <v>11587.5</v>
          </cell>
        </row>
        <row r="19">
          <cell r="A19" t="str">
            <v>業務補助員</v>
          </cell>
          <cell r="B19" t="str">
            <v>人</v>
          </cell>
          <cell r="C19">
            <v>9155.25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 codeName="Sheet6">
    <tabColor rgb="FFFFFF00"/>
  </sheetPr>
  <dimension ref="A1:AE16"/>
  <sheetViews>
    <sheetView showGridLines="0" defaultGridColor="0" view="pageBreakPreview" colorId="22" zoomScaleNormal="85" zoomScaleSheetLayoutView="100" workbookViewId="0">
      <selection activeCell="AG7" sqref="AG7"/>
    </sheetView>
  </sheetViews>
  <sheetFormatPr defaultColWidth="10.625" defaultRowHeight="16.5" x14ac:dyDescent="0.35"/>
  <cols>
    <col min="1" max="1" width="5.625" style="164" customWidth="1"/>
    <col min="2" max="2" width="3.75" style="164" customWidth="1"/>
    <col min="3" max="3" width="9.375" style="164" customWidth="1"/>
    <col min="4" max="31" width="5.625" style="164" customWidth="1"/>
    <col min="32" max="16384" width="10.625" style="164"/>
  </cols>
  <sheetData>
    <row r="1" spans="1:31" ht="15.75" customHeight="1" x14ac:dyDescent="0.35">
      <c r="B1" s="353" t="s">
        <v>164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</row>
    <row r="2" spans="1:31" ht="21.75" customHeight="1" x14ac:dyDescent="0.35">
      <c r="A2" s="166"/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  <c r="Z2" s="353"/>
      <c r="AA2" s="353"/>
      <c r="AB2" s="353"/>
      <c r="AC2" s="353"/>
      <c r="AD2" s="353"/>
      <c r="AE2" s="353"/>
    </row>
    <row r="3" spans="1:31" ht="10.7" customHeight="1" thickBot="1" x14ac:dyDescent="0.4"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  <c r="T3" s="353"/>
      <c r="U3" s="353"/>
      <c r="V3" s="353"/>
      <c r="W3" s="353"/>
      <c r="X3" s="353"/>
      <c r="Y3" s="353"/>
      <c r="Z3" s="353"/>
      <c r="AA3" s="353"/>
      <c r="AB3" s="353"/>
      <c r="AC3" s="353"/>
      <c r="AD3" s="353"/>
      <c r="AE3" s="353"/>
    </row>
    <row r="4" spans="1:31" ht="52.5" customHeight="1" x14ac:dyDescent="0.35">
      <c r="B4" s="354" t="s">
        <v>2</v>
      </c>
      <c r="C4" s="352"/>
      <c r="D4" s="348" t="s">
        <v>130</v>
      </c>
      <c r="E4" s="349"/>
      <c r="F4" s="349"/>
      <c r="G4" s="350"/>
      <c r="H4" s="348" t="s">
        <v>131</v>
      </c>
      <c r="I4" s="349"/>
      <c r="J4" s="349"/>
      <c r="K4" s="350"/>
      <c r="L4" s="348" t="s">
        <v>132</v>
      </c>
      <c r="M4" s="349"/>
      <c r="N4" s="351"/>
      <c r="O4" s="352"/>
      <c r="P4" s="348" t="s">
        <v>133</v>
      </c>
      <c r="Q4" s="349"/>
      <c r="R4" s="349"/>
      <c r="S4" s="350"/>
      <c r="T4" s="368" t="s">
        <v>190</v>
      </c>
      <c r="U4" s="349"/>
      <c r="V4" s="349"/>
      <c r="W4" s="350"/>
      <c r="X4" s="348" t="s">
        <v>134</v>
      </c>
      <c r="Y4" s="349"/>
      <c r="Z4" s="349"/>
      <c r="AA4" s="350"/>
      <c r="AB4" s="348" t="s">
        <v>135</v>
      </c>
      <c r="AC4" s="349"/>
      <c r="AD4" s="349"/>
      <c r="AE4" s="350"/>
    </row>
    <row r="5" spans="1:31" ht="52.5" customHeight="1" thickBot="1" x14ac:dyDescent="0.4">
      <c r="B5" s="355"/>
      <c r="C5" s="356"/>
      <c r="D5" s="359" t="s">
        <v>179</v>
      </c>
      <c r="E5" s="360"/>
      <c r="F5" s="357" t="s">
        <v>163</v>
      </c>
      <c r="G5" s="358"/>
      <c r="H5" s="359" t="s">
        <v>179</v>
      </c>
      <c r="I5" s="360"/>
      <c r="J5" s="357" t="s">
        <v>163</v>
      </c>
      <c r="K5" s="358"/>
      <c r="L5" s="359" t="s">
        <v>179</v>
      </c>
      <c r="M5" s="360"/>
      <c r="N5" s="357" t="s">
        <v>163</v>
      </c>
      <c r="O5" s="358"/>
      <c r="P5" s="359" t="s">
        <v>179</v>
      </c>
      <c r="Q5" s="360"/>
      <c r="R5" s="357" t="s">
        <v>163</v>
      </c>
      <c r="S5" s="358"/>
      <c r="T5" s="359" t="s">
        <v>179</v>
      </c>
      <c r="U5" s="360"/>
      <c r="V5" s="357" t="s">
        <v>163</v>
      </c>
      <c r="W5" s="358"/>
      <c r="X5" s="359" t="s">
        <v>179</v>
      </c>
      <c r="Y5" s="360"/>
      <c r="Z5" s="357" t="s">
        <v>163</v>
      </c>
      <c r="AA5" s="358"/>
      <c r="AB5" s="359" t="s">
        <v>179</v>
      </c>
      <c r="AC5" s="360"/>
      <c r="AD5" s="357" t="s">
        <v>163</v>
      </c>
      <c r="AE5" s="358"/>
    </row>
    <row r="6" spans="1:31" ht="52.5" customHeight="1" x14ac:dyDescent="0.35">
      <c r="B6" s="304">
        <v>1</v>
      </c>
      <c r="C6" s="305" t="s">
        <v>51</v>
      </c>
      <c r="D6" s="310">
        <v>1</v>
      </c>
      <c r="E6" s="311" t="s">
        <v>0</v>
      </c>
      <c r="F6" s="312">
        <v>4</v>
      </c>
      <c r="G6" s="313" t="s">
        <v>50</v>
      </c>
      <c r="H6" s="310">
        <v>1</v>
      </c>
      <c r="I6" s="311" t="s">
        <v>0</v>
      </c>
      <c r="J6" s="312">
        <v>3</v>
      </c>
      <c r="K6" s="313" t="s">
        <v>50</v>
      </c>
      <c r="L6" s="310">
        <v>1</v>
      </c>
      <c r="M6" s="311" t="s">
        <v>0</v>
      </c>
      <c r="N6" s="312">
        <v>2</v>
      </c>
      <c r="O6" s="313" t="s">
        <v>50</v>
      </c>
      <c r="P6" s="314">
        <v>1</v>
      </c>
      <c r="Q6" s="315" t="s">
        <v>0</v>
      </c>
      <c r="R6" s="316">
        <v>2</v>
      </c>
      <c r="S6" s="313" t="s">
        <v>50</v>
      </c>
      <c r="T6" s="310">
        <v>1</v>
      </c>
      <c r="U6" s="311" t="s">
        <v>0</v>
      </c>
      <c r="V6" s="312">
        <v>1</v>
      </c>
      <c r="W6" s="313" t="s">
        <v>50</v>
      </c>
      <c r="X6" s="310">
        <v>1</v>
      </c>
      <c r="Y6" s="311" t="s">
        <v>0</v>
      </c>
      <c r="Z6" s="312">
        <v>1</v>
      </c>
      <c r="AA6" s="313" t="s">
        <v>50</v>
      </c>
      <c r="AB6" s="310">
        <v>1</v>
      </c>
      <c r="AC6" s="311" t="s">
        <v>0</v>
      </c>
      <c r="AD6" s="312">
        <v>1</v>
      </c>
      <c r="AE6" s="313" t="s">
        <v>50</v>
      </c>
    </row>
    <row r="7" spans="1:31" ht="52.5" customHeight="1" x14ac:dyDescent="0.35">
      <c r="B7" s="306">
        <v>2</v>
      </c>
      <c r="C7" s="307" t="s">
        <v>52</v>
      </c>
      <c r="D7" s="317">
        <v>1</v>
      </c>
      <c r="E7" s="318" t="s">
        <v>50</v>
      </c>
      <c r="F7" s="319">
        <v>4</v>
      </c>
      <c r="G7" s="320" t="s">
        <v>50</v>
      </c>
      <c r="H7" s="317">
        <v>1</v>
      </c>
      <c r="I7" s="318" t="s">
        <v>50</v>
      </c>
      <c r="J7" s="319">
        <v>4</v>
      </c>
      <c r="K7" s="320" t="s">
        <v>50</v>
      </c>
      <c r="L7" s="317">
        <v>1</v>
      </c>
      <c r="M7" s="318" t="s">
        <v>50</v>
      </c>
      <c r="N7" s="319">
        <v>3</v>
      </c>
      <c r="O7" s="320" t="s">
        <v>50</v>
      </c>
      <c r="P7" s="317">
        <v>1</v>
      </c>
      <c r="Q7" s="318" t="s">
        <v>50</v>
      </c>
      <c r="R7" s="319">
        <v>2</v>
      </c>
      <c r="S7" s="320" t="s">
        <v>50</v>
      </c>
      <c r="T7" s="317">
        <v>1</v>
      </c>
      <c r="U7" s="318" t="s">
        <v>50</v>
      </c>
      <c r="V7" s="319">
        <v>2.5</v>
      </c>
      <c r="W7" s="320" t="s">
        <v>186</v>
      </c>
      <c r="X7" s="317">
        <v>1</v>
      </c>
      <c r="Y7" s="318" t="s">
        <v>50</v>
      </c>
      <c r="Z7" s="319">
        <v>2</v>
      </c>
      <c r="AA7" s="320" t="s">
        <v>50</v>
      </c>
      <c r="AB7" s="317">
        <v>1</v>
      </c>
      <c r="AC7" s="318" t="s">
        <v>50</v>
      </c>
      <c r="AD7" s="319">
        <v>2</v>
      </c>
      <c r="AE7" s="320" t="s">
        <v>50</v>
      </c>
    </row>
    <row r="8" spans="1:31" ht="52.5" customHeight="1" thickBot="1" x14ac:dyDescent="0.4">
      <c r="B8" s="308">
        <v>3</v>
      </c>
      <c r="C8" s="309" t="s">
        <v>53</v>
      </c>
      <c r="D8" s="317">
        <v>1</v>
      </c>
      <c r="E8" s="318" t="s">
        <v>50</v>
      </c>
      <c r="F8" s="319">
        <v>4</v>
      </c>
      <c r="G8" s="320" t="s">
        <v>50</v>
      </c>
      <c r="H8" s="317">
        <v>1</v>
      </c>
      <c r="I8" s="318" t="s">
        <v>50</v>
      </c>
      <c r="J8" s="319">
        <v>3</v>
      </c>
      <c r="K8" s="320" t="s">
        <v>50</v>
      </c>
      <c r="L8" s="317">
        <v>1</v>
      </c>
      <c r="M8" s="318" t="s">
        <v>50</v>
      </c>
      <c r="N8" s="319">
        <v>3</v>
      </c>
      <c r="O8" s="320" t="s">
        <v>50</v>
      </c>
      <c r="P8" s="317">
        <v>1</v>
      </c>
      <c r="Q8" s="318" t="s">
        <v>50</v>
      </c>
      <c r="R8" s="321">
        <v>2</v>
      </c>
      <c r="S8" s="320" t="s">
        <v>50</v>
      </c>
      <c r="T8" s="317">
        <v>1</v>
      </c>
      <c r="U8" s="318" t="s">
        <v>50</v>
      </c>
      <c r="V8" s="319">
        <v>1</v>
      </c>
      <c r="W8" s="320" t="s">
        <v>50</v>
      </c>
      <c r="X8" s="317">
        <v>1</v>
      </c>
      <c r="Y8" s="318" t="s">
        <v>50</v>
      </c>
      <c r="Z8" s="319">
        <v>1</v>
      </c>
      <c r="AA8" s="320" t="s">
        <v>50</v>
      </c>
      <c r="AB8" s="344" t="s">
        <v>136</v>
      </c>
      <c r="AC8" s="345"/>
      <c r="AD8" s="346" t="s">
        <v>136</v>
      </c>
      <c r="AE8" s="347"/>
    </row>
    <row r="9" spans="1:31" ht="52.5" customHeight="1" thickTop="1" thickBot="1" x14ac:dyDescent="0.4">
      <c r="B9" s="364" t="s">
        <v>182</v>
      </c>
      <c r="C9" s="365"/>
      <c r="D9" s="322">
        <f>SUM(D6:D8)</f>
        <v>3</v>
      </c>
      <c r="E9" s="323" t="s">
        <v>0</v>
      </c>
      <c r="F9" s="324">
        <f>SUM(F6:F8)</f>
        <v>12</v>
      </c>
      <c r="G9" s="325" t="s">
        <v>0</v>
      </c>
      <c r="H9" s="322">
        <f>SUM(H6:H8)</f>
        <v>3</v>
      </c>
      <c r="I9" s="323" t="s">
        <v>0</v>
      </c>
      <c r="J9" s="324">
        <f>SUM(J6:J8)</f>
        <v>10</v>
      </c>
      <c r="K9" s="325" t="s">
        <v>0</v>
      </c>
      <c r="L9" s="322">
        <f>SUM(L6:L8)</f>
        <v>3</v>
      </c>
      <c r="M9" s="323" t="s">
        <v>0</v>
      </c>
      <c r="N9" s="324">
        <f>SUM(N6:N8)</f>
        <v>8</v>
      </c>
      <c r="O9" s="325" t="s">
        <v>0</v>
      </c>
      <c r="P9" s="322">
        <f>SUM(P6:P8)</f>
        <v>3</v>
      </c>
      <c r="Q9" s="326" t="s">
        <v>0</v>
      </c>
      <c r="R9" s="327">
        <f>SUM(R6:R8)</f>
        <v>6</v>
      </c>
      <c r="S9" s="325" t="s">
        <v>0</v>
      </c>
      <c r="T9" s="322">
        <f>SUM(T6:T8)</f>
        <v>3</v>
      </c>
      <c r="U9" s="323" t="s">
        <v>0</v>
      </c>
      <c r="V9" s="324">
        <f>SUM(V6:V8)</f>
        <v>4.5</v>
      </c>
      <c r="W9" s="325" t="s">
        <v>0</v>
      </c>
      <c r="X9" s="322">
        <f>SUM(X6:X8)</f>
        <v>3</v>
      </c>
      <c r="Y9" s="323" t="s">
        <v>0</v>
      </c>
      <c r="Z9" s="324">
        <f>SUM(Z6:Z8)</f>
        <v>4</v>
      </c>
      <c r="AA9" s="325" t="s">
        <v>0</v>
      </c>
      <c r="AB9" s="322">
        <f>SUM(AB6:AB8)</f>
        <v>2</v>
      </c>
      <c r="AC9" s="323" t="s">
        <v>0</v>
      </c>
      <c r="AD9" s="328">
        <f>SUM(AD6:AD8)</f>
        <v>3</v>
      </c>
      <c r="AE9" s="325" t="s">
        <v>0</v>
      </c>
    </row>
    <row r="10" spans="1:31" ht="52.5" customHeight="1" thickTop="1" thickBot="1" x14ac:dyDescent="0.4">
      <c r="B10" s="366" t="s">
        <v>10</v>
      </c>
      <c r="C10" s="367"/>
      <c r="D10" s="361">
        <f>D9+F9</f>
        <v>15</v>
      </c>
      <c r="E10" s="362"/>
      <c r="F10" s="362"/>
      <c r="G10" s="363"/>
      <c r="H10" s="361">
        <f t="shared" ref="H10" si="0">H9+J9</f>
        <v>13</v>
      </c>
      <c r="I10" s="362"/>
      <c r="J10" s="362"/>
      <c r="K10" s="363"/>
      <c r="L10" s="361">
        <f t="shared" ref="L10" si="1">L9+N9</f>
        <v>11</v>
      </c>
      <c r="M10" s="362"/>
      <c r="N10" s="362"/>
      <c r="O10" s="363"/>
      <c r="P10" s="361">
        <f t="shared" ref="P10" si="2">P9+R9</f>
        <v>9</v>
      </c>
      <c r="Q10" s="362"/>
      <c r="R10" s="362"/>
      <c r="S10" s="363"/>
      <c r="T10" s="369">
        <f t="shared" ref="T10" si="3">T9+V9</f>
        <v>7.5</v>
      </c>
      <c r="U10" s="370"/>
      <c r="V10" s="370"/>
      <c r="W10" s="371"/>
      <c r="X10" s="361">
        <f t="shared" ref="X10" si="4">X9+Z9</f>
        <v>7</v>
      </c>
      <c r="Y10" s="362"/>
      <c r="Z10" s="362"/>
      <c r="AA10" s="363"/>
      <c r="AB10" s="361">
        <f t="shared" ref="AB10" si="5">AB9+AD9</f>
        <v>5</v>
      </c>
      <c r="AC10" s="362"/>
      <c r="AD10" s="362"/>
      <c r="AE10" s="363"/>
    </row>
    <row r="11" spans="1:31" ht="24" customHeight="1" x14ac:dyDescent="0.35">
      <c r="C11" s="170"/>
      <c r="D11" s="168"/>
      <c r="E11" s="169"/>
      <c r="F11" s="169"/>
      <c r="G11" s="168"/>
      <c r="H11" s="169"/>
      <c r="I11" s="169"/>
      <c r="J11" s="169"/>
      <c r="K11" s="169"/>
      <c r="L11" s="168"/>
      <c r="M11" s="168"/>
      <c r="N11" s="168"/>
      <c r="O11" s="168"/>
      <c r="T11" s="336" t="s">
        <v>183</v>
      </c>
    </row>
    <row r="12" spans="1:31" ht="24" customHeight="1" x14ac:dyDescent="0.35">
      <c r="C12" s="171"/>
      <c r="D12" s="172"/>
      <c r="E12" s="173"/>
      <c r="F12" s="169"/>
      <c r="G12" s="172"/>
      <c r="H12" s="169"/>
      <c r="I12" s="169"/>
      <c r="J12" s="169"/>
      <c r="K12" s="169"/>
      <c r="L12" s="168"/>
      <c r="M12" s="168"/>
      <c r="N12" s="168"/>
      <c r="O12" s="168"/>
    </row>
    <row r="13" spans="1:31" ht="24" customHeight="1" x14ac:dyDescent="0.35">
      <c r="B13" s="169"/>
      <c r="D13" s="168"/>
      <c r="E13" s="169"/>
      <c r="F13" s="169"/>
      <c r="G13" s="168"/>
      <c r="H13" s="169"/>
      <c r="I13" s="169"/>
      <c r="J13" s="169"/>
      <c r="K13" s="169"/>
      <c r="L13" s="168"/>
      <c r="M13" s="168"/>
      <c r="N13" s="168"/>
      <c r="O13" s="168"/>
    </row>
    <row r="14" spans="1:31" ht="24" customHeight="1" x14ac:dyDescent="0.35">
      <c r="B14" s="167"/>
      <c r="C14" s="169"/>
      <c r="D14" s="168"/>
      <c r="E14" s="169"/>
      <c r="F14" s="169"/>
      <c r="G14" s="169"/>
      <c r="H14" s="167"/>
      <c r="I14" s="167"/>
      <c r="J14" s="167"/>
      <c r="K14" s="167"/>
      <c r="L14" s="168"/>
      <c r="M14" s="168"/>
      <c r="N14" s="168"/>
      <c r="O14" s="168"/>
    </row>
    <row r="15" spans="1:31" x14ac:dyDescent="0.35">
      <c r="L15" s="168"/>
      <c r="M15" s="168"/>
      <c r="N15" s="168"/>
      <c r="O15" s="168"/>
    </row>
    <row r="16" spans="1:31" x14ac:dyDescent="0.35">
      <c r="C16" s="169"/>
      <c r="L16" s="168"/>
      <c r="M16" s="168"/>
      <c r="N16" s="168"/>
      <c r="O16" s="168"/>
    </row>
  </sheetData>
  <mergeCells count="34">
    <mergeCell ref="AB10:AE10"/>
    <mergeCell ref="B9:C9"/>
    <mergeCell ref="B10:C10"/>
    <mergeCell ref="T4:W4"/>
    <mergeCell ref="T5:U5"/>
    <mergeCell ref="V5:W5"/>
    <mergeCell ref="T10:W10"/>
    <mergeCell ref="D10:G10"/>
    <mergeCell ref="H10:K10"/>
    <mergeCell ref="L10:O10"/>
    <mergeCell ref="P10:S10"/>
    <mergeCell ref="X10:AA10"/>
    <mergeCell ref="N5:O5"/>
    <mergeCell ref="P5:Q5"/>
    <mergeCell ref="R5:S5"/>
    <mergeCell ref="X5:Y5"/>
    <mergeCell ref="D4:G4"/>
    <mergeCell ref="L4:O4"/>
    <mergeCell ref="P4:S4"/>
    <mergeCell ref="B1:AE3"/>
    <mergeCell ref="B4:C5"/>
    <mergeCell ref="Z5:AA5"/>
    <mergeCell ref="AB5:AC5"/>
    <mergeCell ref="AD5:AE5"/>
    <mergeCell ref="D5:E5"/>
    <mergeCell ref="F5:G5"/>
    <mergeCell ref="H5:I5"/>
    <mergeCell ref="J5:K5"/>
    <mergeCell ref="L5:M5"/>
    <mergeCell ref="AB8:AC8"/>
    <mergeCell ref="AD8:AE8"/>
    <mergeCell ref="X4:AA4"/>
    <mergeCell ref="AB4:AE4"/>
    <mergeCell ref="H4:K4"/>
  </mergeCells>
  <phoneticPr fontId="2"/>
  <printOptions horizontalCentered="1"/>
  <pageMargins left="0.39370078740157483" right="0.39370078740157483" top="0.51181102362204722" bottom="0.51181102362204722" header="0.51181102362204722" footer="0.51181102362204722"/>
  <pageSetup paperSize="9" scale="75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M371"/>
  <sheetViews>
    <sheetView view="pageBreakPreview" zoomScaleNormal="100" zoomScaleSheetLayoutView="100" workbookViewId="0">
      <selection activeCell="Q13" sqref="Q13"/>
    </sheetView>
  </sheetViews>
  <sheetFormatPr defaultColWidth="9" defaultRowHeight="13.5" x14ac:dyDescent="0.15"/>
  <cols>
    <col min="1" max="1" width="5.125" style="51" customWidth="1"/>
    <col min="2" max="3" width="4.25" style="51" customWidth="1"/>
    <col min="4" max="4" width="4.25" style="52" customWidth="1"/>
    <col min="5" max="5" width="4.25" style="51" customWidth="1"/>
    <col min="6" max="6" width="6.25" style="51" customWidth="1"/>
    <col min="7" max="7" width="7.5" style="51" customWidth="1"/>
    <col min="8" max="8" width="9.5" style="51" customWidth="1"/>
    <col min="9" max="9" width="9" style="51"/>
    <col min="10" max="10" width="12.375" style="51" customWidth="1"/>
    <col min="11" max="16384" width="9" style="51"/>
  </cols>
  <sheetData>
    <row r="1" spans="1:13" ht="14.25" x14ac:dyDescent="0.15">
      <c r="A1" s="32" t="s">
        <v>80</v>
      </c>
    </row>
    <row r="3" spans="1:13" s="53" customFormat="1" x14ac:dyDescent="0.15">
      <c r="A3" s="53" t="s">
        <v>81</v>
      </c>
      <c r="B3" s="54" t="s">
        <v>82</v>
      </c>
      <c r="C3" s="54" t="s">
        <v>83</v>
      </c>
      <c r="D3" s="54" t="s">
        <v>74</v>
      </c>
      <c r="E3" s="54" t="s">
        <v>75</v>
      </c>
      <c r="F3" s="54"/>
      <c r="G3" s="54" t="s">
        <v>58</v>
      </c>
      <c r="H3" s="54" t="s">
        <v>59</v>
      </c>
      <c r="J3" s="29" t="s">
        <v>59</v>
      </c>
      <c r="K3" s="29" t="s">
        <v>76</v>
      </c>
      <c r="L3" s="29" t="s">
        <v>77</v>
      </c>
      <c r="M3" s="29" t="s">
        <v>78</v>
      </c>
    </row>
    <row r="4" spans="1:13" ht="15.75" customHeight="1" x14ac:dyDescent="0.15">
      <c r="A4" s="51">
        <v>35</v>
      </c>
      <c r="B4" s="55">
        <v>25</v>
      </c>
      <c r="C4" s="56">
        <v>5</v>
      </c>
      <c r="D4" s="57">
        <v>5</v>
      </c>
      <c r="E4" s="58">
        <v>1</v>
      </c>
      <c r="F4" s="58" t="str">
        <f>IFERROR(VLOOKUP(#REF!,#REF!,2,FALSE),"")</f>
        <v/>
      </c>
      <c r="G4" s="59" t="s">
        <v>60</v>
      </c>
      <c r="H4" s="60">
        <v>14115</v>
      </c>
      <c r="J4" s="31" t="s">
        <v>84</v>
      </c>
      <c r="K4" s="31">
        <v>4</v>
      </c>
      <c r="L4" s="30">
        <v>8</v>
      </c>
      <c r="M4" s="30">
        <f>K4*L4</f>
        <v>32</v>
      </c>
    </row>
    <row r="5" spans="1:13" x14ac:dyDescent="0.15">
      <c r="A5" s="51">
        <v>34</v>
      </c>
      <c r="B5" s="55">
        <v>25</v>
      </c>
      <c r="C5" s="56">
        <v>5</v>
      </c>
      <c r="D5" s="57">
        <v>4</v>
      </c>
      <c r="E5" s="58">
        <v>7</v>
      </c>
      <c r="F5" s="58" t="str">
        <f>IFERROR(VLOOKUP(#REF!,#REF!,2,FALSE),"")</f>
        <v/>
      </c>
      <c r="G5" s="59" t="s">
        <v>60</v>
      </c>
      <c r="H5" s="60">
        <v>13886</v>
      </c>
      <c r="J5" s="31" t="s">
        <v>85</v>
      </c>
      <c r="K5" s="31">
        <v>4</v>
      </c>
      <c r="L5" s="30">
        <v>6</v>
      </c>
      <c r="M5" s="30">
        <f>K5*L5</f>
        <v>24</v>
      </c>
    </row>
    <row r="6" spans="1:13" x14ac:dyDescent="0.15">
      <c r="A6" s="51">
        <v>33</v>
      </c>
      <c r="B6" s="55">
        <v>25</v>
      </c>
      <c r="C6" s="56">
        <v>5</v>
      </c>
      <c r="D6" s="57">
        <v>3</v>
      </c>
      <c r="E6" s="58">
        <v>6</v>
      </c>
      <c r="F6" s="58" t="str">
        <f>IFERROR(VLOOKUP(#REF!,#REF!,2,FALSE),"")</f>
        <v/>
      </c>
      <c r="G6" s="61" t="s">
        <v>60</v>
      </c>
      <c r="H6" s="60">
        <v>10638</v>
      </c>
      <c r="J6" s="31" t="s">
        <v>86</v>
      </c>
      <c r="K6" s="31">
        <v>7</v>
      </c>
      <c r="L6" s="30">
        <v>6</v>
      </c>
      <c r="M6" s="30">
        <f>K6*L6</f>
        <v>42</v>
      </c>
    </row>
    <row r="7" spans="1:13" ht="13.5" customHeight="1" x14ac:dyDescent="0.15">
      <c r="A7" s="51">
        <v>196</v>
      </c>
      <c r="B7" s="55">
        <v>25</v>
      </c>
      <c r="C7" s="56">
        <v>10</v>
      </c>
      <c r="D7" s="57">
        <v>13</v>
      </c>
      <c r="E7" s="58">
        <v>1</v>
      </c>
      <c r="F7" s="58" t="str">
        <f>IFERROR(VLOOKUP(#REF!,#REF!,2,FALSE),"")</f>
        <v/>
      </c>
      <c r="G7" s="59" t="s">
        <v>60</v>
      </c>
      <c r="H7" s="60">
        <v>10233</v>
      </c>
      <c r="J7" s="31" t="s">
        <v>87</v>
      </c>
      <c r="K7" s="31">
        <v>9</v>
      </c>
      <c r="L7" s="30">
        <v>4</v>
      </c>
      <c r="M7" s="30">
        <f>K7*L7</f>
        <v>36</v>
      </c>
    </row>
    <row r="8" spans="1:13" x14ac:dyDescent="0.15">
      <c r="A8" s="51">
        <v>28</v>
      </c>
      <c r="B8" s="55">
        <v>25</v>
      </c>
      <c r="C8" s="62">
        <v>4</v>
      </c>
      <c r="D8" s="63">
        <v>28</v>
      </c>
      <c r="E8" s="64">
        <v>1</v>
      </c>
      <c r="F8" s="64" t="str">
        <f>IFERROR(VLOOKUP(#REF!,#REF!,2,FALSE),"")</f>
        <v/>
      </c>
      <c r="G8" s="65" t="s">
        <v>60</v>
      </c>
      <c r="H8" s="66">
        <v>9875</v>
      </c>
      <c r="J8" s="31" t="s">
        <v>88</v>
      </c>
      <c r="K8" s="31">
        <v>10</v>
      </c>
      <c r="L8" s="30">
        <v>4</v>
      </c>
      <c r="M8" s="30">
        <f>K8*L8</f>
        <v>40</v>
      </c>
    </row>
    <row r="9" spans="1:13" ht="14.25" thickBot="1" x14ac:dyDescent="0.2">
      <c r="A9" s="51">
        <v>29</v>
      </c>
      <c r="B9" s="55">
        <v>25</v>
      </c>
      <c r="C9" s="62">
        <v>4</v>
      </c>
      <c r="D9" s="63">
        <v>29</v>
      </c>
      <c r="E9" s="64">
        <v>2</v>
      </c>
      <c r="F9" s="64" t="str">
        <f>IFERROR(VLOOKUP(#REF!,#REF!,2,FALSE),"")</f>
        <v/>
      </c>
      <c r="G9" s="65" t="s">
        <v>60</v>
      </c>
      <c r="H9" s="66">
        <v>8697</v>
      </c>
      <c r="J9" s="67" t="s">
        <v>79</v>
      </c>
      <c r="K9" s="67">
        <f>SUM(K4:K8)</f>
        <v>34</v>
      </c>
      <c r="L9" s="68"/>
      <c r="M9" s="68">
        <f>SUM(M4:M8)</f>
        <v>174</v>
      </c>
    </row>
    <row r="10" spans="1:13" ht="14.25" thickTop="1" x14ac:dyDescent="0.15">
      <c r="A10" s="51">
        <v>217</v>
      </c>
      <c r="B10" s="55">
        <v>25</v>
      </c>
      <c r="C10" s="62">
        <v>11</v>
      </c>
      <c r="D10" s="69">
        <v>3</v>
      </c>
      <c r="E10" s="64">
        <v>1</v>
      </c>
      <c r="F10" s="64" t="str">
        <f>IFERROR(VLOOKUP(#REF!,#REF!,2,FALSE),"")</f>
        <v/>
      </c>
      <c r="G10" s="70" t="s">
        <v>60</v>
      </c>
      <c r="H10" s="71">
        <v>8142</v>
      </c>
      <c r="J10" s="72" t="s">
        <v>89</v>
      </c>
      <c r="K10" s="72">
        <v>40</v>
      </c>
      <c r="L10" s="73"/>
      <c r="M10" s="73">
        <v>194</v>
      </c>
    </row>
    <row r="11" spans="1:13" x14ac:dyDescent="0.15">
      <c r="A11" s="51">
        <v>36</v>
      </c>
      <c r="B11" s="55">
        <v>25</v>
      </c>
      <c r="C11" s="62">
        <v>5</v>
      </c>
      <c r="D11" s="69">
        <v>6</v>
      </c>
      <c r="E11" s="64">
        <v>2</v>
      </c>
      <c r="F11" s="64" t="str">
        <f>IFERROR(VLOOKUP(#REF!,#REF!,2,FALSE),"")</f>
        <v/>
      </c>
      <c r="G11" s="74" t="s">
        <v>60</v>
      </c>
      <c r="H11" s="71">
        <v>8101</v>
      </c>
    </row>
    <row r="12" spans="1:13" x14ac:dyDescent="0.15">
      <c r="A12" s="51">
        <v>197</v>
      </c>
      <c r="B12" s="55">
        <v>25</v>
      </c>
      <c r="C12" s="75">
        <v>10</v>
      </c>
      <c r="D12" s="76">
        <v>14</v>
      </c>
      <c r="E12" s="77">
        <v>2</v>
      </c>
      <c r="F12" s="77" t="str">
        <f>IFERROR(VLOOKUP(#REF!,#REF!,2,FALSE),"")</f>
        <v/>
      </c>
      <c r="G12" s="78" t="s">
        <v>60</v>
      </c>
      <c r="H12" s="79">
        <v>7930</v>
      </c>
    </row>
    <row r="13" spans="1:13" x14ac:dyDescent="0.15">
      <c r="A13" s="51">
        <v>175</v>
      </c>
      <c r="B13" s="55">
        <v>25</v>
      </c>
      <c r="C13" s="75">
        <v>9</v>
      </c>
      <c r="D13" s="76">
        <v>22</v>
      </c>
      <c r="E13" s="77">
        <v>1</v>
      </c>
      <c r="F13" s="77" t="str">
        <f>IFERROR(VLOOKUP(#REF!,#REF!,2,FALSE),"")</f>
        <v/>
      </c>
      <c r="G13" s="78" t="s">
        <v>60</v>
      </c>
      <c r="H13" s="79">
        <v>7723</v>
      </c>
    </row>
    <row r="14" spans="1:13" ht="13.5" customHeight="1" x14ac:dyDescent="0.15">
      <c r="A14" s="51">
        <v>201</v>
      </c>
      <c r="B14" s="55">
        <v>25</v>
      </c>
      <c r="C14" s="75">
        <v>10</v>
      </c>
      <c r="D14" s="76">
        <v>18</v>
      </c>
      <c r="E14" s="77">
        <v>6</v>
      </c>
      <c r="F14" s="77" t="str">
        <f>IFERROR(VLOOKUP(#REF!,#REF!,2,FALSE),"")</f>
        <v/>
      </c>
      <c r="G14" s="78" t="s">
        <v>60</v>
      </c>
      <c r="H14" s="79">
        <v>6220</v>
      </c>
    </row>
    <row r="15" spans="1:13" x14ac:dyDescent="0.15">
      <c r="A15" s="51">
        <v>350</v>
      </c>
      <c r="B15" s="55">
        <v>26</v>
      </c>
      <c r="C15" s="75">
        <v>3</v>
      </c>
      <c r="D15" s="76">
        <v>16</v>
      </c>
      <c r="E15" s="77">
        <v>1</v>
      </c>
      <c r="F15" s="77" t="str">
        <f>IFERROR(VLOOKUP(#REF!,#REF!,2,FALSE),"")</f>
        <v/>
      </c>
      <c r="G15" s="78" t="s">
        <v>60</v>
      </c>
      <c r="H15" s="79">
        <v>6219</v>
      </c>
    </row>
    <row r="16" spans="1:13" x14ac:dyDescent="0.15">
      <c r="A16" s="51">
        <v>357</v>
      </c>
      <c r="B16" s="55">
        <v>26</v>
      </c>
      <c r="C16" s="75">
        <v>3</v>
      </c>
      <c r="D16" s="76">
        <v>23</v>
      </c>
      <c r="E16" s="77">
        <v>1</v>
      </c>
      <c r="F16" s="77" t="str">
        <f>IFERROR(VLOOKUP(#REF!,#REF!,2,FALSE),"")</f>
        <v/>
      </c>
      <c r="G16" s="78" t="s">
        <v>60</v>
      </c>
      <c r="H16" s="79">
        <v>6189</v>
      </c>
    </row>
    <row r="17" spans="1:8" x14ac:dyDescent="0.15">
      <c r="A17" s="51">
        <v>176</v>
      </c>
      <c r="B17" s="55">
        <v>25</v>
      </c>
      <c r="C17" s="75">
        <v>9</v>
      </c>
      <c r="D17" s="76">
        <v>23</v>
      </c>
      <c r="E17" s="77">
        <v>2</v>
      </c>
      <c r="F17" s="77" t="str">
        <f>IFERROR(VLOOKUP(#REF!,#REF!,2,FALSE),"")</f>
        <v/>
      </c>
      <c r="G17" s="78" t="s">
        <v>60</v>
      </c>
      <c r="H17" s="79">
        <v>6018</v>
      </c>
    </row>
    <row r="18" spans="1:8" x14ac:dyDescent="0.15">
      <c r="A18" s="51">
        <v>182</v>
      </c>
      <c r="B18" s="55">
        <v>25</v>
      </c>
      <c r="C18" s="75">
        <v>9</v>
      </c>
      <c r="D18" s="76">
        <v>29</v>
      </c>
      <c r="E18" s="77">
        <v>1</v>
      </c>
      <c r="F18" s="77" t="str">
        <f>IFERROR(VLOOKUP(#REF!,#REF!,2,FALSE),"")</f>
        <v/>
      </c>
      <c r="G18" s="78" t="s">
        <v>60</v>
      </c>
      <c r="H18" s="79">
        <v>6016</v>
      </c>
    </row>
    <row r="19" spans="1:8" x14ac:dyDescent="0.15">
      <c r="A19" s="51">
        <v>363</v>
      </c>
      <c r="B19" s="55">
        <v>26</v>
      </c>
      <c r="C19" s="80">
        <v>3</v>
      </c>
      <c r="D19" s="81">
        <v>29</v>
      </c>
      <c r="E19" s="82">
        <v>7</v>
      </c>
      <c r="F19" s="82" t="str">
        <f>IFERROR(VLOOKUP(#REF!,#REF!,2,FALSE),"")</f>
        <v/>
      </c>
      <c r="G19" s="83" t="s">
        <v>60</v>
      </c>
      <c r="H19" s="84">
        <v>5861</v>
      </c>
    </row>
    <row r="20" spans="1:8" x14ac:dyDescent="0.15">
      <c r="A20" s="51">
        <v>202</v>
      </c>
      <c r="B20" s="55">
        <v>25</v>
      </c>
      <c r="C20" s="80">
        <v>10</v>
      </c>
      <c r="D20" s="81">
        <v>19</v>
      </c>
      <c r="E20" s="82">
        <v>7</v>
      </c>
      <c r="F20" s="82" t="str">
        <f>IFERROR(VLOOKUP(#REF!,#REF!,2,FALSE),"")</f>
        <v/>
      </c>
      <c r="G20" s="83" t="s">
        <v>63</v>
      </c>
      <c r="H20" s="84">
        <v>5556</v>
      </c>
    </row>
    <row r="21" spans="1:8" ht="13.5" customHeight="1" x14ac:dyDescent="0.15">
      <c r="A21" s="51">
        <v>238</v>
      </c>
      <c r="B21" s="55">
        <v>25</v>
      </c>
      <c r="C21" s="80">
        <v>11</v>
      </c>
      <c r="D21" s="81">
        <v>24</v>
      </c>
      <c r="E21" s="82">
        <v>1</v>
      </c>
      <c r="F21" s="82" t="str">
        <f>IFERROR(VLOOKUP(#REF!,#REF!,2,FALSE),"")</f>
        <v/>
      </c>
      <c r="G21" s="85" t="s">
        <v>60</v>
      </c>
      <c r="H21" s="84">
        <v>5447</v>
      </c>
    </row>
    <row r="22" spans="1:8" x14ac:dyDescent="0.15">
      <c r="A22" s="51">
        <v>14</v>
      </c>
      <c r="B22" s="55">
        <v>25</v>
      </c>
      <c r="C22" s="80">
        <v>4</v>
      </c>
      <c r="D22" s="86">
        <v>14</v>
      </c>
      <c r="E22" s="82">
        <v>1</v>
      </c>
      <c r="F22" s="82" t="str">
        <f>IFERROR(VLOOKUP(#REF!,#REF!,2,FALSE),"")</f>
        <v/>
      </c>
      <c r="G22" s="87" t="s">
        <v>60</v>
      </c>
      <c r="H22" s="88">
        <v>5445</v>
      </c>
    </row>
    <row r="23" spans="1:8" x14ac:dyDescent="0.15">
      <c r="A23" s="51">
        <v>231</v>
      </c>
      <c r="B23" s="55">
        <v>25</v>
      </c>
      <c r="C23" s="80">
        <v>11</v>
      </c>
      <c r="D23" s="81">
        <v>17</v>
      </c>
      <c r="E23" s="82">
        <v>1</v>
      </c>
      <c r="F23" s="82" t="str">
        <f>IFERROR(VLOOKUP(#REF!,#REF!,2,FALSE),"")</f>
        <v/>
      </c>
      <c r="G23" s="85" t="s">
        <v>60</v>
      </c>
      <c r="H23" s="84">
        <v>5318</v>
      </c>
    </row>
    <row r="24" spans="1:8" x14ac:dyDescent="0.15">
      <c r="A24" s="51">
        <v>356</v>
      </c>
      <c r="B24" s="55">
        <v>26</v>
      </c>
      <c r="C24" s="80">
        <v>3</v>
      </c>
      <c r="D24" s="81">
        <v>22</v>
      </c>
      <c r="E24" s="82">
        <v>7</v>
      </c>
      <c r="F24" s="82" t="str">
        <f>IFERROR(VLOOKUP(#REF!,#REF!,2,FALSE),"")</f>
        <v/>
      </c>
      <c r="G24" s="83" t="s">
        <v>60</v>
      </c>
      <c r="H24" s="84">
        <v>5199</v>
      </c>
    </row>
    <row r="25" spans="1:8" x14ac:dyDescent="0.15">
      <c r="A25" s="51">
        <v>210</v>
      </c>
      <c r="B25" s="55">
        <v>25</v>
      </c>
      <c r="C25" s="80">
        <v>10</v>
      </c>
      <c r="D25" s="81">
        <v>27</v>
      </c>
      <c r="E25" s="82">
        <v>1</v>
      </c>
      <c r="F25" s="82" t="str">
        <f>IFERROR(VLOOKUP(#REF!,#REF!,2,FALSE),"")</f>
        <v/>
      </c>
      <c r="G25" s="83" t="s">
        <v>60</v>
      </c>
      <c r="H25" s="84">
        <v>5170</v>
      </c>
    </row>
    <row r="26" spans="1:8" x14ac:dyDescent="0.15">
      <c r="A26" s="51">
        <v>237</v>
      </c>
      <c r="B26" s="55">
        <v>25</v>
      </c>
      <c r="C26" s="80">
        <v>11</v>
      </c>
      <c r="D26" s="81">
        <v>23</v>
      </c>
      <c r="E26" s="82">
        <v>7</v>
      </c>
      <c r="F26" s="82" t="str">
        <f>IFERROR(VLOOKUP(#REF!,#REF!,2,FALSE),"")</f>
        <v/>
      </c>
      <c r="G26" s="85" t="s">
        <v>60</v>
      </c>
      <c r="H26" s="84">
        <v>5141</v>
      </c>
    </row>
    <row r="27" spans="1:8" x14ac:dyDescent="0.15">
      <c r="A27" s="51">
        <v>4</v>
      </c>
      <c r="B27" s="55">
        <v>25</v>
      </c>
      <c r="C27" s="80">
        <v>4</v>
      </c>
      <c r="D27" s="86">
        <v>4</v>
      </c>
      <c r="E27" s="82">
        <v>5</v>
      </c>
      <c r="F27" s="82" t="str">
        <f>IFERROR(VLOOKUP(#REF!,#REF!,2,FALSE),"")</f>
        <v/>
      </c>
      <c r="G27" s="87" t="s">
        <v>60</v>
      </c>
      <c r="H27" s="88">
        <v>5061</v>
      </c>
    </row>
    <row r="28" spans="1:8" ht="13.5" customHeight="1" x14ac:dyDescent="0.15">
      <c r="A28" s="51">
        <v>56</v>
      </c>
      <c r="B28" s="55">
        <v>25</v>
      </c>
      <c r="C28" s="89">
        <v>5</v>
      </c>
      <c r="D28" s="90">
        <v>26</v>
      </c>
      <c r="E28" s="91">
        <v>1</v>
      </c>
      <c r="F28" s="91" t="str">
        <f>IFERROR(VLOOKUP(#REF!,#REF!,2,FALSE),"")</f>
        <v/>
      </c>
      <c r="G28" s="92" t="s">
        <v>72</v>
      </c>
      <c r="H28" s="93">
        <v>4955</v>
      </c>
    </row>
    <row r="29" spans="1:8" x14ac:dyDescent="0.15">
      <c r="A29" s="51">
        <v>84</v>
      </c>
      <c r="B29" s="55">
        <v>25</v>
      </c>
      <c r="C29" s="89">
        <v>6</v>
      </c>
      <c r="D29" s="90">
        <v>23</v>
      </c>
      <c r="E29" s="94">
        <v>1</v>
      </c>
      <c r="F29" s="91" t="str">
        <f>IFERROR(VLOOKUP(#REF!,#REF!,2,FALSE),"")</f>
        <v/>
      </c>
      <c r="G29" s="95" t="s">
        <v>60</v>
      </c>
      <c r="H29" s="93">
        <v>4839</v>
      </c>
    </row>
    <row r="30" spans="1:8" x14ac:dyDescent="0.15">
      <c r="A30" s="51">
        <v>91</v>
      </c>
      <c r="B30" s="55">
        <v>25</v>
      </c>
      <c r="C30" s="89">
        <v>6</v>
      </c>
      <c r="D30" s="90">
        <v>30</v>
      </c>
      <c r="E30" s="94">
        <v>1</v>
      </c>
      <c r="F30" s="91" t="str">
        <f>IFERROR(VLOOKUP(#REF!,#REF!,2,FALSE),"")</f>
        <v/>
      </c>
      <c r="G30" s="95" t="s">
        <v>60</v>
      </c>
      <c r="H30" s="93">
        <v>4662</v>
      </c>
    </row>
    <row r="31" spans="1:8" x14ac:dyDescent="0.15">
      <c r="A31" s="51">
        <v>70</v>
      </c>
      <c r="B31" s="55">
        <v>25</v>
      </c>
      <c r="C31" s="89">
        <v>6</v>
      </c>
      <c r="D31" s="90">
        <v>9</v>
      </c>
      <c r="E31" s="94">
        <v>1</v>
      </c>
      <c r="F31" s="91" t="str">
        <f>IFERROR(VLOOKUP(#REF!,#REF!,2,FALSE),"")</f>
        <v/>
      </c>
      <c r="G31" s="95" t="s">
        <v>60</v>
      </c>
      <c r="H31" s="93">
        <v>4583</v>
      </c>
    </row>
    <row r="32" spans="1:8" x14ac:dyDescent="0.15">
      <c r="A32" s="51">
        <v>13</v>
      </c>
      <c r="B32" s="55">
        <v>25</v>
      </c>
      <c r="C32" s="89">
        <v>4</v>
      </c>
      <c r="D32" s="96">
        <v>13</v>
      </c>
      <c r="E32" s="91">
        <v>7</v>
      </c>
      <c r="F32" s="91" t="str">
        <f>IFERROR(VLOOKUP(#REF!,#REF!,2,FALSE),"")</f>
        <v/>
      </c>
      <c r="G32" s="97" t="s">
        <v>60</v>
      </c>
      <c r="H32" s="98">
        <v>4433</v>
      </c>
    </row>
    <row r="33" spans="1:8" ht="15.75" customHeight="1" x14ac:dyDescent="0.15">
      <c r="A33" s="51">
        <v>55</v>
      </c>
      <c r="B33" s="55">
        <v>25</v>
      </c>
      <c r="C33" s="89">
        <v>5</v>
      </c>
      <c r="D33" s="90">
        <v>25</v>
      </c>
      <c r="E33" s="91">
        <v>7</v>
      </c>
      <c r="F33" s="91" t="str">
        <f>IFERROR(VLOOKUP(#REF!,#REF!,2,FALSE),"")</f>
        <v/>
      </c>
      <c r="G33" s="92" t="s">
        <v>72</v>
      </c>
      <c r="H33" s="93">
        <v>4419</v>
      </c>
    </row>
    <row r="34" spans="1:8" ht="15.75" customHeight="1" x14ac:dyDescent="0.15">
      <c r="A34" s="51">
        <v>49</v>
      </c>
      <c r="B34" s="55">
        <v>25</v>
      </c>
      <c r="C34" s="89">
        <v>5</v>
      </c>
      <c r="D34" s="90">
        <v>19</v>
      </c>
      <c r="E34" s="91">
        <v>1</v>
      </c>
      <c r="F34" s="91" t="str">
        <f>IFERROR(VLOOKUP(#REF!,#REF!,2,FALSE),"")</f>
        <v/>
      </c>
      <c r="G34" s="92" t="s">
        <v>64</v>
      </c>
      <c r="H34" s="93">
        <v>4342</v>
      </c>
    </row>
    <row r="35" spans="1:8" x14ac:dyDescent="0.15">
      <c r="A35" s="51">
        <v>48</v>
      </c>
      <c r="B35" s="55">
        <v>25</v>
      </c>
      <c r="C35" s="89">
        <v>5</v>
      </c>
      <c r="D35" s="90">
        <v>18</v>
      </c>
      <c r="E35" s="91">
        <v>7</v>
      </c>
      <c r="F35" s="91" t="str">
        <f>IFERROR(VLOOKUP(#REF!,#REF!,2,FALSE),"")</f>
        <v/>
      </c>
      <c r="G35" s="92" t="s">
        <v>60</v>
      </c>
      <c r="H35" s="93">
        <v>4304</v>
      </c>
    </row>
    <row r="36" spans="1:8" x14ac:dyDescent="0.15">
      <c r="A36" s="51">
        <v>365</v>
      </c>
      <c r="B36" s="55">
        <v>26</v>
      </c>
      <c r="C36" s="89">
        <v>3</v>
      </c>
      <c r="D36" s="90">
        <v>31</v>
      </c>
      <c r="E36" s="91">
        <v>2</v>
      </c>
      <c r="F36" s="91"/>
      <c r="G36" s="92" t="s">
        <v>60</v>
      </c>
      <c r="H36" s="93">
        <v>4285</v>
      </c>
    </row>
    <row r="37" spans="1:8" x14ac:dyDescent="0.15">
      <c r="A37" s="51">
        <v>27</v>
      </c>
      <c r="B37" s="55">
        <v>25</v>
      </c>
      <c r="C37" s="89">
        <v>4</v>
      </c>
      <c r="D37" s="96">
        <v>27</v>
      </c>
      <c r="E37" s="91">
        <v>7</v>
      </c>
      <c r="F37" s="91" t="str">
        <f>IFERROR(VLOOKUP(#REF!,#REF!,2,FALSE),"")</f>
        <v/>
      </c>
      <c r="G37" s="97" t="s">
        <v>60</v>
      </c>
      <c r="H37" s="98">
        <v>4096</v>
      </c>
    </row>
    <row r="38" spans="1:8" x14ac:dyDescent="0.15">
      <c r="A38" s="51">
        <v>42</v>
      </c>
      <c r="B38" s="55">
        <v>25</v>
      </c>
      <c r="C38" s="55">
        <v>5</v>
      </c>
      <c r="D38" s="99">
        <v>12</v>
      </c>
      <c r="E38" s="100">
        <v>1</v>
      </c>
      <c r="F38" s="100" t="str">
        <f>IFERROR(VLOOKUP(#REF!,#REF!,2,FALSE),"")</f>
        <v/>
      </c>
      <c r="G38" s="54" t="s">
        <v>60</v>
      </c>
      <c r="H38" s="101">
        <v>3990</v>
      </c>
    </row>
    <row r="39" spans="1:8" x14ac:dyDescent="0.15">
      <c r="A39" s="51">
        <v>215</v>
      </c>
      <c r="B39" s="55">
        <v>25</v>
      </c>
      <c r="C39" s="55">
        <v>11</v>
      </c>
      <c r="D39" s="99">
        <v>1</v>
      </c>
      <c r="E39" s="100">
        <v>6</v>
      </c>
      <c r="F39" s="100" t="str">
        <f>IFERROR(VLOOKUP(#REF!,#REF!,2,FALSE),"")</f>
        <v/>
      </c>
      <c r="G39" s="102" t="s">
        <v>60</v>
      </c>
      <c r="H39" s="103">
        <v>3979</v>
      </c>
    </row>
    <row r="40" spans="1:8" ht="14.25" x14ac:dyDescent="0.15">
      <c r="B40" s="116"/>
      <c r="C40" s="117"/>
      <c r="D40" s="118"/>
      <c r="E40" s="119"/>
      <c r="F40" s="119"/>
      <c r="G40" s="120"/>
      <c r="H40" s="121" t="s">
        <v>105</v>
      </c>
    </row>
    <row r="41" spans="1:8" x14ac:dyDescent="0.15">
      <c r="A41" s="51">
        <v>245</v>
      </c>
      <c r="B41" s="55">
        <v>25</v>
      </c>
      <c r="C41" s="55">
        <v>12</v>
      </c>
      <c r="D41" s="99">
        <v>1</v>
      </c>
      <c r="E41" s="100">
        <v>1</v>
      </c>
      <c r="F41" s="100" t="str">
        <f>IFERROR(VLOOKUP(#REF!,#REF!,2,FALSE),"")</f>
        <v/>
      </c>
      <c r="G41" s="54" t="s">
        <v>60</v>
      </c>
      <c r="H41" s="101">
        <v>3924</v>
      </c>
    </row>
    <row r="42" spans="1:8" x14ac:dyDescent="0.15">
      <c r="A42" s="51">
        <v>191</v>
      </c>
      <c r="B42" s="55">
        <v>25</v>
      </c>
      <c r="C42" s="55">
        <v>10</v>
      </c>
      <c r="D42" s="99">
        <v>8</v>
      </c>
      <c r="E42" s="100">
        <v>3</v>
      </c>
      <c r="F42" s="100" t="str">
        <f>IFERROR(VLOOKUP(#REF!,#REF!,2,FALSE),"")</f>
        <v/>
      </c>
      <c r="G42" s="54" t="s">
        <v>60</v>
      </c>
      <c r="H42" s="101">
        <v>3910</v>
      </c>
    </row>
    <row r="43" spans="1:8" ht="13.5" customHeight="1" x14ac:dyDescent="0.15">
      <c r="A43" s="51">
        <v>62</v>
      </c>
      <c r="B43" s="55">
        <v>25</v>
      </c>
      <c r="C43" s="55">
        <v>6</v>
      </c>
      <c r="D43" s="99">
        <v>1</v>
      </c>
      <c r="E43" s="100">
        <v>7</v>
      </c>
      <c r="F43" s="100" t="str">
        <f>IFERROR(VLOOKUP(#REF!,#REF!,2,FALSE),"")</f>
        <v/>
      </c>
      <c r="G43" s="54" t="s">
        <v>64</v>
      </c>
      <c r="H43" s="101">
        <v>3905</v>
      </c>
    </row>
    <row r="44" spans="1:8" x14ac:dyDescent="0.15">
      <c r="A44" s="51">
        <v>355</v>
      </c>
      <c r="B44" s="55">
        <v>26</v>
      </c>
      <c r="C44" s="55">
        <v>3</v>
      </c>
      <c r="D44" s="99">
        <v>21</v>
      </c>
      <c r="E44" s="100">
        <v>6</v>
      </c>
      <c r="F44" s="100" t="str">
        <f>IFERROR(VLOOKUP(#REF!,#REF!,2,FALSE),"")</f>
        <v/>
      </c>
      <c r="G44" s="54" t="s">
        <v>60</v>
      </c>
      <c r="H44" s="101">
        <v>3868</v>
      </c>
    </row>
    <row r="45" spans="1:8" x14ac:dyDescent="0.15">
      <c r="A45" s="51">
        <v>39</v>
      </c>
      <c r="B45" s="55">
        <v>25</v>
      </c>
      <c r="C45" s="55">
        <v>5</v>
      </c>
      <c r="D45" s="99">
        <v>9</v>
      </c>
      <c r="E45" s="100">
        <v>5</v>
      </c>
      <c r="F45" s="100" t="str">
        <f>IFERROR(VLOOKUP(#REF!,#REF!,2,FALSE),"")</f>
        <v/>
      </c>
      <c r="G45" s="54" t="s">
        <v>60</v>
      </c>
      <c r="H45" s="101">
        <v>3774</v>
      </c>
    </row>
    <row r="46" spans="1:8" x14ac:dyDescent="0.15">
      <c r="A46" s="51">
        <v>200</v>
      </c>
      <c r="B46" s="55">
        <v>25</v>
      </c>
      <c r="C46" s="55">
        <v>10</v>
      </c>
      <c r="D46" s="99">
        <v>17</v>
      </c>
      <c r="E46" s="100">
        <v>5</v>
      </c>
      <c r="F46" s="100" t="str">
        <f>IFERROR(VLOOKUP(#REF!,#REF!,2,FALSE),"")</f>
        <v/>
      </c>
      <c r="G46" s="54" t="s">
        <v>60</v>
      </c>
      <c r="H46" s="101">
        <v>3743</v>
      </c>
    </row>
    <row r="47" spans="1:8" x14ac:dyDescent="0.15">
      <c r="A47" s="51">
        <v>343</v>
      </c>
      <c r="B47" s="55">
        <v>26</v>
      </c>
      <c r="C47" s="55">
        <v>3</v>
      </c>
      <c r="D47" s="99">
        <v>9</v>
      </c>
      <c r="E47" s="100">
        <v>1</v>
      </c>
      <c r="F47" s="100" t="str">
        <f>IFERROR(VLOOKUP(#REF!,#REF!,2,FALSE),"")</f>
        <v/>
      </c>
      <c r="G47" s="54" t="s">
        <v>60</v>
      </c>
      <c r="H47" s="101">
        <v>3729</v>
      </c>
    </row>
    <row r="48" spans="1:8" x14ac:dyDescent="0.15">
      <c r="A48" s="51">
        <v>278</v>
      </c>
      <c r="B48" s="55">
        <v>26</v>
      </c>
      <c r="C48" s="55">
        <v>1</v>
      </c>
      <c r="D48" s="99">
        <v>3</v>
      </c>
      <c r="E48" s="100">
        <v>6</v>
      </c>
      <c r="F48" s="100" t="str">
        <f>IFERROR(VLOOKUP(#REF!,#REF!,2,FALSE),"")</f>
        <v/>
      </c>
      <c r="G48" s="54" t="s">
        <v>60</v>
      </c>
      <c r="H48" s="101">
        <v>3682</v>
      </c>
    </row>
    <row r="49" spans="1:8" x14ac:dyDescent="0.15">
      <c r="A49" s="51">
        <v>277</v>
      </c>
      <c r="B49" s="55">
        <v>26</v>
      </c>
      <c r="C49" s="55">
        <v>1</v>
      </c>
      <c r="D49" s="99">
        <v>2</v>
      </c>
      <c r="E49" s="100">
        <v>5</v>
      </c>
      <c r="F49" s="100" t="str">
        <f>IFERROR(VLOOKUP(#REF!,#REF!,2,FALSE),"")</f>
        <v/>
      </c>
      <c r="G49" s="54" t="s">
        <v>60</v>
      </c>
      <c r="H49" s="101">
        <v>3661</v>
      </c>
    </row>
    <row r="50" spans="1:8" ht="13.5" customHeight="1" x14ac:dyDescent="0.15">
      <c r="A50" s="51">
        <v>32</v>
      </c>
      <c r="B50" s="55">
        <v>25</v>
      </c>
      <c r="C50" s="55">
        <v>5</v>
      </c>
      <c r="D50" s="99">
        <v>2</v>
      </c>
      <c r="E50" s="100">
        <v>5</v>
      </c>
      <c r="F50" s="100" t="str">
        <f>IFERROR(VLOOKUP(#REF!,#REF!,2,FALSE),"")</f>
        <v/>
      </c>
      <c r="G50" s="54" t="s">
        <v>60</v>
      </c>
      <c r="H50" s="101">
        <v>3656</v>
      </c>
    </row>
    <row r="51" spans="1:8" x14ac:dyDescent="0.15">
      <c r="A51" s="51">
        <v>54</v>
      </c>
      <c r="B51" s="55">
        <v>25</v>
      </c>
      <c r="C51" s="55">
        <v>5</v>
      </c>
      <c r="D51" s="99">
        <v>24</v>
      </c>
      <c r="E51" s="100">
        <v>6</v>
      </c>
      <c r="F51" s="100" t="str">
        <f>IFERROR(VLOOKUP(#REF!,#REF!,2,FALSE),"")</f>
        <v/>
      </c>
      <c r="G51" s="54" t="s">
        <v>60</v>
      </c>
      <c r="H51" s="101">
        <v>3638</v>
      </c>
    </row>
    <row r="52" spans="1:8" x14ac:dyDescent="0.15">
      <c r="A52" s="51">
        <v>223</v>
      </c>
      <c r="B52" s="55">
        <v>25</v>
      </c>
      <c r="C52" s="55">
        <v>11</v>
      </c>
      <c r="D52" s="99">
        <v>9</v>
      </c>
      <c r="E52" s="100">
        <v>7</v>
      </c>
      <c r="F52" s="100" t="str">
        <f>IFERROR(VLOOKUP(#REF!,#REF!,2,FALSE),"")</f>
        <v/>
      </c>
      <c r="G52" s="104" t="s">
        <v>65</v>
      </c>
      <c r="H52" s="101">
        <v>3635</v>
      </c>
    </row>
    <row r="53" spans="1:8" x14ac:dyDescent="0.15">
      <c r="A53" s="51">
        <v>173</v>
      </c>
      <c r="B53" s="55">
        <v>25</v>
      </c>
      <c r="C53" s="55">
        <v>9</v>
      </c>
      <c r="D53" s="99">
        <v>20</v>
      </c>
      <c r="E53" s="100">
        <v>6</v>
      </c>
      <c r="F53" s="100" t="str">
        <f>IFERROR(VLOOKUP(#REF!,#REF!,2,FALSE),"")</f>
        <v/>
      </c>
      <c r="G53" s="54" t="s">
        <v>60</v>
      </c>
      <c r="H53" s="101">
        <v>3591</v>
      </c>
    </row>
    <row r="54" spans="1:8" x14ac:dyDescent="0.15">
      <c r="A54" s="51">
        <v>214</v>
      </c>
      <c r="B54" s="55">
        <v>25</v>
      </c>
      <c r="C54" s="55">
        <v>10</v>
      </c>
      <c r="D54" s="99">
        <v>31</v>
      </c>
      <c r="E54" s="100">
        <v>5</v>
      </c>
      <c r="F54" s="100" t="str">
        <f>IFERROR(VLOOKUP(#REF!,#REF!,2,FALSE),"")</f>
        <v/>
      </c>
      <c r="G54" s="54" t="s">
        <v>60</v>
      </c>
      <c r="H54" s="101">
        <v>3582</v>
      </c>
    </row>
    <row r="55" spans="1:8" x14ac:dyDescent="0.15">
      <c r="A55" s="51">
        <v>167</v>
      </c>
      <c r="B55" s="55">
        <v>25</v>
      </c>
      <c r="C55" s="55">
        <v>9</v>
      </c>
      <c r="D55" s="99">
        <v>14</v>
      </c>
      <c r="E55" s="100">
        <v>7</v>
      </c>
      <c r="F55" s="100" t="str">
        <f>IFERROR(VLOOKUP(#REF!,#REF!,2,FALSE),"")</f>
        <v/>
      </c>
      <c r="G55" s="54" t="s">
        <v>60</v>
      </c>
      <c r="H55" s="101">
        <v>3520</v>
      </c>
    </row>
    <row r="56" spans="1:8" x14ac:dyDescent="0.15">
      <c r="A56" s="51">
        <v>47</v>
      </c>
      <c r="B56" s="55">
        <v>25</v>
      </c>
      <c r="C56" s="55">
        <v>5</v>
      </c>
      <c r="D56" s="99">
        <v>17</v>
      </c>
      <c r="E56" s="100">
        <v>6</v>
      </c>
      <c r="F56" s="100" t="str">
        <f>IFERROR(VLOOKUP(#REF!,#REF!,2,FALSE),"")</f>
        <v/>
      </c>
      <c r="G56" s="54" t="s">
        <v>60</v>
      </c>
      <c r="H56" s="101">
        <v>3507</v>
      </c>
    </row>
    <row r="57" spans="1:8" ht="13.5" customHeight="1" x14ac:dyDescent="0.15">
      <c r="A57" s="51">
        <v>174</v>
      </c>
      <c r="B57" s="55">
        <v>25</v>
      </c>
      <c r="C57" s="55">
        <v>9</v>
      </c>
      <c r="D57" s="99">
        <v>21</v>
      </c>
      <c r="E57" s="100">
        <v>7</v>
      </c>
      <c r="F57" s="100" t="str">
        <f>IFERROR(VLOOKUP(#REF!,#REF!,2,FALSE),"")</f>
        <v/>
      </c>
      <c r="G57" s="54" t="s">
        <v>60</v>
      </c>
      <c r="H57" s="101">
        <v>3455</v>
      </c>
    </row>
    <row r="58" spans="1:8" x14ac:dyDescent="0.15">
      <c r="A58" s="51">
        <v>230</v>
      </c>
      <c r="B58" s="55">
        <v>25</v>
      </c>
      <c r="C58" s="55">
        <v>11</v>
      </c>
      <c r="D58" s="99">
        <v>16</v>
      </c>
      <c r="E58" s="100">
        <v>7</v>
      </c>
      <c r="F58" s="100" t="str">
        <f>IFERROR(VLOOKUP(#REF!,#REF!,2,FALSE),"")</f>
        <v/>
      </c>
      <c r="G58" s="104" t="s">
        <v>60</v>
      </c>
      <c r="H58" s="101">
        <v>3405</v>
      </c>
    </row>
    <row r="59" spans="1:8" x14ac:dyDescent="0.15">
      <c r="A59" s="51">
        <v>45</v>
      </c>
      <c r="B59" s="55">
        <v>25</v>
      </c>
      <c r="C59" s="55">
        <v>5</v>
      </c>
      <c r="D59" s="99">
        <v>15</v>
      </c>
      <c r="E59" s="100">
        <v>4</v>
      </c>
      <c r="F59" s="100" t="str">
        <f>IFERROR(VLOOKUP(#REF!,#REF!,2,FALSE),"")</f>
        <v/>
      </c>
      <c r="G59" s="54" t="s">
        <v>60</v>
      </c>
      <c r="H59" s="101">
        <v>3373</v>
      </c>
    </row>
    <row r="60" spans="1:8" x14ac:dyDescent="0.15">
      <c r="A60" s="51">
        <v>181</v>
      </c>
      <c r="B60" s="55">
        <v>25</v>
      </c>
      <c r="C60" s="55">
        <v>9</v>
      </c>
      <c r="D60" s="99">
        <v>28</v>
      </c>
      <c r="E60" s="100">
        <v>7</v>
      </c>
      <c r="F60" s="100" t="str">
        <f>IFERROR(VLOOKUP(#REF!,#REF!,2,FALSE),"")</f>
        <v/>
      </c>
      <c r="G60" s="54" t="s">
        <v>64</v>
      </c>
      <c r="H60" s="101">
        <v>3369</v>
      </c>
    </row>
    <row r="61" spans="1:8" x14ac:dyDescent="0.15">
      <c r="A61" s="51">
        <v>279</v>
      </c>
      <c r="B61" s="55">
        <v>26</v>
      </c>
      <c r="C61" s="55">
        <v>1</v>
      </c>
      <c r="D61" s="99">
        <v>4</v>
      </c>
      <c r="E61" s="100">
        <v>7</v>
      </c>
      <c r="F61" s="100" t="str">
        <f>IFERROR(VLOOKUP(#REF!,#REF!,2,FALSE),"")</f>
        <v/>
      </c>
      <c r="G61" s="54" t="s">
        <v>64</v>
      </c>
      <c r="H61" s="101">
        <v>3350</v>
      </c>
    </row>
    <row r="62" spans="1:8" x14ac:dyDescent="0.15">
      <c r="A62" s="51">
        <v>205</v>
      </c>
      <c r="B62" s="55">
        <v>25</v>
      </c>
      <c r="C62" s="55">
        <v>10</v>
      </c>
      <c r="D62" s="99">
        <v>22</v>
      </c>
      <c r="E62" s="100">
        <v>3</v>
      </c>
      <c r="F62" s="100" t="str">
        <f>IFERROR(VLOOKUP(#REF!,#REF!,2,FALSE),"")</f>
        <v/>
      </c>
      <c r="G62" s="54" t="s">
        <v>65</v>
      </c>
      <c r="H62" s="101">
        <v>3300</v>
      </c>
    </row>
    <row r="63" spans="1:8" x14ac:dyDescent="0.15">
      <c r="A63" s="51">
        <v>287</v>
      </c>
      <c r="B63" s="55">
        <v>26</v>
      </c>
      <c r="C63" s="55">
        <v>1</v>
      </c>
      <c r="D63" s="99">
        <v>12</v>
      </c>
      <c r="E63" s="100">
        <v>1</v>
      </c>
      <c r="F63" s="100" t="str">
        <f>IFERROR(VLOOKUP(#REF!,#REF!,2,FALSE),"")</f>
        <v/>
      </c>
      <c r="G63" s="54" t="s">
        <v>60</v>
      </c>
      <c r="H63" s="101">
        <v>3283</v>
      </c>
    </row>
    <row r="64" spans="1:8" ht="13.5" customHeight="1" x14ac:dyDescent="0.15">
      <c r="A64" s="51">
        <v>61</v>
      </c>
      <c r="B64" s="55">
        <v>25</v>
      </c>
      <c r="C64" s="55">
        <v>5</v>
      </c>
      <c r="D64" s="99">
        <v>31</v>
      </c>
      <c r="E64" s="100">
        <v>6</v>
      </c>
      <c r="F64" s="100" t="str">
        <f>IFERROR(VLOOKUP(#REF!,#REF!,2,FALSE),"")</f>
        <v/>
      </c>
      <c r="G64" s="54" t="s">
        <v>60</v>
      </c>
      <c r="H64" s="101">
        <v>3250</v>
      </c>
    </row>
    <row r="65" spans="1:8" x14ac:dyDescent="0.15">
      <c r="A65" s="51">
        <v>329</v>
      </c>
      <c r="B65" s="55">
        <v>26</v>
      </c>
      <c r="C65" s="55">
        <v>2</v>
      </c>
      <c r="D65" s="99">
        <v>23</v>
      </c>
      <c r="E65" s="100">
        <v>1</v>
      </c>
      <c r="F65" s="100" t="str">
        <f>IFERROR(VLOOKUP(#REF!,#REF!,2,FALSE),"")</f>
        <v/>
      </c>
      <c r="G65" s="54" t="s">
        <v>65</v>
      </c>
      <c r="H65" s="101">
        <v>3218</v>
      </c>
    </row>
    <row r="66" spans="1:8" ht="15.75" customHeight="1" x14ac:dyDescent="0.15">
      <c r="A66" s="51">
        <v>362</v>
      </c>
      <c r="B66" s="55">
        <v>26</v>
      </c>
      <c r="C66" s="55">
        <v>3</v>
      </c>
      <c r="D66" s="99">
        <v>28</v>
      </c>
      <c r="E66" s="100">
        <v>6</v>
      </c>
      <c r="F66" s="100" t="str">
        <f>IFERROR(VLOOKUP(#REF!,#REF!,2,FALSE),"")</f>
        <v/>
      </c>
      <c r="G66" s="54" t="s">
        <v>60</v>
      </c>
      <c r="H66" s="101">
        <v>3213</v>
      </c>
    </row>
    <row r="67" spans="1:8" x14ac:dyDescent="0.15">
      <c r="A67" s="51">
        <v>51</v>
      </c>
      <c r="B67" s="55">
        <v>25</v>
      </c>
      <c r="C67" s="55">
        <v>5</v>
      </c>
      <c r="D67" s="99">
        <v>21</v>
      </c>
      <c r="E67" s="100">
        <v>3</v>
      </c>
      <c r="F67" s="100" t="str">
        <f>IFERROR(VLOOKUP(#REF!,#REF!,2,FALSE),"")</f>
        <v/>
      </c>
      <c r="G67" s="105" t="s">
        <v>60</v>
      </c>
      <c r="H67" s="103">
        <v>3204</v>
      </c>
    </row>
    <row r="68" spans="1:8" x14ac:dyDescent="0.15">
      <c r="A68" s="51">
        <v>300</v>
      </c>
      <c r="B68" s="55">
        <v>26</v>
      </c>
      <c r="C68" s="55">
        <v>1</v>
      </c>
      <c r="D68" s="99">
        <v>25</v>
      </c>
      <c r="E68" s="100">
        <v>7</v>
      </c>
      <c r="F68" s="100" t="str">
        <f>IFERROR(VLOOKUP(#REF!,#REF!,2,FALSE),"")</f>
        <v/>
      </c>
      <c r="G68" s="54" t="s">
        <v>65</v>
      </c>
      <c r="H68" s="101">
        <v>3159</v>
      </c>
    </row>
    <row r="69" spans="1:8" x14ac:dyDescent="0.15">
      <c r="A69" s="51">
        <v>63</v>
      </c>
      <c r="B69" s="55">
        <v>25</v>
      </c>
      <c r="C69" s="55">
        <v>6</v>
      </c>
      <c r="D69" s="99">
        <v>2</v>
      </c>
      <c r="E69" s="106">
        <v>1</v>
      </c>
      <c r="F69" s="100" t="str">
        <f>IFERROR(VLOOKUP(#REF!,#REF!,2,FALSE),"")</f>
        <v/>
      </c>
      <c r="G69" s="54" t="s">
        <v>60</v>
      </c>
      <c r="H69" s="101">
        <v>3078</v>
      </c>
    </row>
    <row r="70" spans="1:8" x14ac:dyDescent="0.15">
      <c r="A70" s="51">
        <v>166</v>
      </c>
      <c r="B70" s="55">
        <v>25</v>
      </c>
      <c r="C70" s="55">
        <v>9</v>
      </c>
      <c r="D70" s="99">
        <v>13</v>
      </c>
      <c r="E70" s="100">
        <v>6</v>
      </c>
      <c r="F70" s="100" t="str">
        <f>IFERROR(VLOOKUP(#REF!,#REF!,2,FALSE),"")</f>
        <v/>
      </c>
      <c r="G70" s="54" t="s">
        <v>60</v>
      </c>
      <c r="H70" s="101">
        <v>3060</v>
      </c>
    </row>
    <row r="71" spans="1:8" x14ac:dyDescent="0.15">
      <c r="A71" s="51">
        <v>216</v>
      </c>
      <c r="B71" s="55">
        <v>25</v>
      </c>
      <c r="C71" s="55">
        <v>11</v>
      </c>
      <c r="D71" s="99">
        <v>2</v>
      </c>
      <c r="E71" s="100">
        <v>7</v>
      </c>
      <c r="F71" s="100" t="str">
        <f>IFERROR(VLOOKUP(#REF!,#REF!,2,FALSE),"")</f>
        <v/>
      </c>
      <c r="G71" s="104" t="s">
        <v>61</v>
      </c>
      <c r="H71" s="101">
        <v>3052</v>
      </c>
    </row>
    <row r="72" spans="1:8" x14ac:dyDescent="0.15">
      <c r="A72" s="51">
        <v>213</v>
      </c>
      <c r="B72" s="55">
        <v>25</v>
      </c>
      <c r="C72" s="55">
        <v>10</v>
      </c>
      <c r="D72" s="99">
        <v>30</v>
      </c>
      <c r="E72" s="100">
        <v>4</v>
      </c>
      <c r="F72" s="100" t="str">
        <f>IFERROR(VLOOKUP(#REF!,#REF!,2,FALSE),"")</f>
        <v/>
      </c>
      <c r="G72" s="54" t="s">
        <v>60</v>
      </c>
      <c r="H72" s="101">
        <v>3050</v>
      </c>
    </row>
    <row r="73" spans="1:8" x14ac:dyDescent="0.15">
      <c r="A73" s="51">
        <v>195</v>
      </c>
      <c r="B73" s="55">
        <v>25</v>
      </c>
      <c r="C73" s="55">
        <v>10</v>
      </c>
      <c r="D73" s="99">
        <v>12</v>
      </c>
      <c r="E73" s="100">
        <v>7</v>
      </c>
      <c r="F73" s="100" t="str">
        <f>IFERROR(VLOOKUP(#REF!,#REF!,2,FALSE),"")</f>
        <v/>
      </c>
      <c r="G73" s="54" t="s">
        <v>60</v>
      </c>
      <c r="H73" s="101">
        <v>3046</v>
      </c>
    </row>
    <row r="74" spans="1:8" x14ac:dyDescent="0.15">
      <c r="A74" s="51">
        <v>244</v>
      </c>
      <c r="B74" s="55">
        <v>25</v>
      </c>
      <c r="C74" s="55">
        <v>11</v>
      </c>
      <c r="D74" s="99">
        <v>30</v>
      </c>
      <c r="E74" s="100">
        <v>7</v>
      </c>
      <c r="F74" s="100" t="str">
        <f>IFERROR(VLOOKUP(#REF!,#REF!,2,FALSE),"")</f>
        <v/>
      </c>
      <c r="G74" s="104" t="s">
        <v>60</v>
      </c>
      <c r="H74" s="101">
        <v>3046</v>
      </c>
    </row>
    <row r="75" spans="1:8" x14ac:dyDescent="0.15">
      <c r="A75" s="51">
        <v>112</v>
      </c>
      <c r="B75" s="55">
        <v>25</v>
      </c>
      <c r="C75" s="55">
        <v>7</v>
      </c>
      <c r="D75" s="99">
        <v>21</v>
      </c>
      <c r="E75" s="100">
        <v>1</v>
      </c>
      <c r="F75" s="100" t="str">
        <f>IFERROR(VLOOKUP(#REF!,#REF!,2,FALSE),"")</f>
        <v/>
      </c>
      <c r="G75" s="105" t="s">
        <v>60</v>
      </c>
      <c r="H75" s="103">
        <v>3043</v>
      </c>
    </row>
    <row r="76" spans="1:8" x14ac:dyDescent="0.15">
      <c r="A76" s="51">
        <v>69</v>
      </c>
      <c r="B76" s="55">
        <v>25</v>
      </c>
      <c r="C76" s="55">
        <v>6</v>
      </c>
      <c r="D76" s="99">
        <v>8</v>
      </c>
      <c r="E76" s="100">
        <v>7</v>
      </c>
      <c r="F76" s="100" t="str">
        <f>IFERROR(VLOOKUP(#REF!,#REF!,2,FALSE),"")</f>
        <v/>
      </c>
      <c r="G76" s="107" t="s">
        <v>60</v>
      </c>
      <c r="H76" s="101">
        <v>3041</v>
      </c>
    </row>
    <row r="77" spans="1:8" x14ac:dyDescent="0.15">
      <c r="A77" s="51">
        <v>187</v>
      </c>
      <c r="B77" s="55">
        <v>25</v>
      </c>
      <c r="C77" s="55">
        <v>10</v>
      </c>
      <c r="D77" s="99">
        <v>4</v>
      </c>
      <c r="E77" s="100">
        <v>6</v>
      </c>
      <c r="F77" s="100" t="str">
        <f>IFERROR(VLOOKUP(#REF!,#REF!,2,FALSE),"")</f>
        <v/>
      </c>
      <c r="G77" s="54" t="s">
        <v>70</v>
      </c>
      <c r="H77" s="101">
        <v>3023</v>
      </c>
    </row>
    <row r="78" spans="1:8" x14ac:dyDescent="0.15">
      <c r="A78" s="51">
        <v>288</v>
      </c>
      <c r="B78" s="55">
        <v>26</v>
      </c>
      <c r="C78" s="55">
        <v>1</v>
      </c>
      <c r="D78" s="99">
        <v>13</v>
      </c>
      <c r="E78" s="100">
        <v>2</v>
      </c>
      <c r="F78" s="100" t="str">
        <f>IFERROR(VLOOKUP(#REF!,#REF!,2,FALSE),"")</f>
        <v/>
      </c>
      <c r="G78" s="54" t="s">
        <v>60</v>
      </c>
      <c r="H78" s="101">
        <v>2986</v>
      </c>
    </row>
    <row r="79" spans="1:8" x14ac:dyDescent="0.15">
      <c r="A79" s="51">
        <v>90</v>
      </c>
      <c r="B79" s="55">
        <v>25</v>
      </c>
      <c r="C79" s="55">
        <v>6</v>
      </c>
      <c r="D79" s="99">
        <v>29</v>
      </c>
      <c r="E79" s="100">
        <v>7</v>
      </c>
      <c r="F79" s="100" t="str">
        <f>IFERROR(VLOOKUP(#REF!,#REF!,2,FALSE),"")</f>
        <v/>
      </c>
      <c r="G79" s="107" t="s">
        <v>60</v>
      </c>
      <c r="H79" s="101">
        <v>2960</v>
      </c>
    </row>
    <row r="80" spans="1:8" x14ac:dyDescent="0.15">
      <c r="A80" s="51">
        <v>252</v>
      </c>
      <c r="B80" s="55">
        <v>25</v>
      </c>
      <c r="C80" s="55">
        <v>12</v>
      </c>
      <c r="D80" s="99">
        <v>8</v>
      </c>
      <c r="E80" s="100">
        <v>1</v>
      </c>
      <c r="F80" s="100" t="str">
        <f>IFERROR(VLOOKUP(#REF!,#REF!,2,FALSE),"")</f>
        <v/>
      </c>
      <c r="G80" s="54" t="s">
        <v>64</v>
      </c>
      <c r="H80" s="101">
        <v>2929</v>
      </c>
    </row>
    <row r="81" spans="1:8" x14ac:dyDescent="0.15">
      <c r="A81" s="51">
        <v>359</v>
      </c>
      <c r="B81" s="55">
        <v>26</v>
      </c>
      <c r="C81" s="55">
        <v>3</v>
      </c>
      <c r="D81" s="99">
        <v>25</v>
      </c>
      <c r="E81" s="100">
        <v>3</v>
      </c>
      <c r="F81" s="100" t="str">
        <f>IFERROR(VLOOKUP(#REF!,#REF!,2,FALSE),"")</f>
        <v/>
      </c>
      <c r="G81" s="54" t="s">
        <v>60</v>
      </c>
      <c r="H81" s="101">
        <v>2907</v>
      </c>
    </row>
    <row r="82" spans="1:8" x14ac:dyDescent="0.15">
      <c r="A82" s="51">
        <v>301</v>
      </c>
      <c r="B82" s="55">
        <v>26</v>
      </c>
      <c r="C82" s="55">
        <v>1</v>
      </c>
      <c r="D82" s="99">
        <v>26</v>
      </c>
      <c r="E82" s="100">
        <v>1</v>
      </c>
      <c r="F82" s="100" t="str">
        <f>IFERROR(VLOOKUP(#REF!,#REF!,2,FALSE),"")</f>
        <v/>
      </c>
      <c r="G82" s="54" t="s">
        <v>65</v>
      </c>
      <c r="H82" s="101">
        <v>2822</v>
      </c>
    </row>
    <row r="83" spans="1:8" x14ac:dyDescent="0.15">
      <c r="A83" s="51">
        <v>189</v>
      </c>
      <c r="B83" s="55">
        <v>25</v>
      </c>
      <c r="C83" s="55">
        <v>10</v>
      </c>
      <c r="D83" s="99">
        <v>6</v>
      </c>
      <c r="E83" s="100">
        <v>1</v>
      </c>
      <c r="F83" s="100" t="str">
        <f>IFERROR(VLOOKUP(#REF!,#REF!,2,FALSE),"")</f>
        <v/>
      </c>
      <c r="G83" s="54" t="s">
        <v>70</v>
      </c>
      <c r="H83" s="101">
        <v>2810</v>
      </c>
    </row>
    <row r="84" spans="1:8" x14ac:dyDescent="0.15">
      <c r="A84" s="51">
        <v>349</v>
      </c>
      <c r="B84" s="55">
        <v>26</v>
      </c>
      <c r="C84" s="55">
        <v>3</v>
      </c>
      <c r="D84" s="99">
        <v>15</v>
      </c>
      <c r="E84" s="100">
        <v>7</v>
      </c>
      <c r="F84" s="100" t="str">
        <f>IFERROR(VLOOKUP(#REF!,#REF!,2,FALSE),"")</f>
        <v/>
      </c>
      <c r="G84" s="54" t="s">
        <v>60</v>
      </c>
      <c r="H84" s="101">
        <v>2800</v>
      </c>
    </row>
    <row r="85" spans="1:8" x14ac:dyDescent="0.15">
      <c r="A85" s="51">
        <v>52</v>
      </c>
      <c r="B85" s="55">
        <v>25</v>
      </c>
      <c r="C85" s="55">
        <v>5</v>
      </c>
      <c r="D85" s="99">
        <v>22</v>
      </c>
      <c r="E85" s="100">
        <v>4</v>
      </c>
      <c r="F85" s="100" t="str">
        <f>IFERROR(VLOOKUP(#REF!,#REF!,2,FALSE),"")</f>
        <v/>
      </c>
      <c r="G85" s="54" t="s">
        <v>60</v>
      </c>
      <c r="H85" s="101">
        <v>2776</v>
      </c>
    </row>
    <row r="86" spans="1:8" x14ac:dyDescent="0.15">
      <c r="A86" s="51">
        <v>5</v>
      </c>
      <c r="B86" s="55">
        <v>25</v>
      </c>
      <c r="C86" s="55">
        <v>4</v>
      </c>
      <c r="D86" s="108">
        <v>5</v>
      </c>
      <c r="E86" s="100">
        <v>6</v>
      </c>
      <c r="F86" s="100" t="str">
        <f>IFERROR(VLOOKUP(#REF!,#REF!,2,FALSE),"")</f>
        <v/>
      </c>
      <c r="G86" s="105" t="s">
        <v>70</v>
      </c>
      <c r="H86" s="109">
        <v>2763</v>
      </c>
    </row>
    <row r="87" spans="1:8" x14ac:dyDescent="0.15">
      <c r="A87" s="51">
        <v>31</v>
      </c>
      <c r="B87" s="55">
        <v>25</v>
      </c>
      <c r="C87" s="55">
        <v>5</v>
      </c>
      <c r="D87" s="99">
        <v>1</v>
      </c>
      <c r="E87" s="100">
        <v>4</v>
      </c>
      <c r="F87" s="100" t="str">
        <f>IFERROR(VLOOKUP(#REF!,#REF!,2,FALSE),"")</f>
        <v/>
      </c>
      <c r="G87" s="54" t="s">
        <v>67</v>
      </c>
      <c r="H87" s="101">
        <v>2717</v>
      </c>
    </row>
    <row r="88" spans="1:8" x14ac:dyDescent="0.15">
      <c r="A88" s="51">
        <v>83</v>
      </c>
      <c r="B88" s="55">
        <v>25</v>
      </c>
      <c r="C88" s="55">
        <v>6</v>
      </c>
      <c r="D88" s="99">
        <v>22</v>
      </c>
      <c r="E88" s="100">
        <v>7</v>
      </c>
      <c r="F88" s="100" t="str">
        <f>IFERROR(VLOOKUP(#REF!,#REF!,2,FALSE),"")</f>
        <v/>
      </c>
      <c r="G88" s="107" t="s">
        <v>60</v>
      </c>
      <c r="H88" s="101">
        <v>2711</v>
      </c>
    </row>
    <row r="89" spans="1:8" x14ac:dyDescent="0.15">
      <c r="A89" s="51">
        <v>193</v>
      </c>
      <c r="B89" s="55">
        <v>25</v>
      </c>
      <c r="C89" s="55">
        <v>10</v>
      </c>
      <c r="D89" s="99">
        <v>10</v>
      </c>
      <c r="E89" s="100">
        <v>5</v>
      </c>
      <c r="F89" s="100" t="str">
        <f>IFERROR(VLOOKUP(#REF!,#REF!,2,FALSE),"")</f>
        <v/>
      </c>
      <c r="G89" s="54" t="s">
        <v>60</v>
      </c>
      <c r="H89" s="101">
        <v>2680</v>
      </c>
    </row>
    <row r="90" spans="1:8" x14ac:dyDescent="0.15">
      <c r="A90" s="51">
        <v>342</v>
      </c>
      <c r="B90" s="55">
        <v>26</v>
      </c>
      <c r="C90" s="55">
        <v>3</v>
      </c>
      <c r="D90" s="99">
        <v>8</v>
      </c>
      <c r="E90" s="100">
        <v>7</v>
      </c>
      <c r="F90" s="100" t="str">
        <f>IFERROR(VLOOKUP(#REF!,#REF!,2,FALSE),"")</f>
        <v/>
      </c>
      <c r="G90" s="54" t="s">
        <v>60</v>
      </c>
      <c r="H90" s="101">
        <v>2645</v>
      </c>
    </row>
    <row r="91" spans="1:8" x14ac:dyDescent="0.15">
      <c r="A91" s="51">
        <v>222</v>
      </c>
      <c r="B91" s="55">
        <v>25</v>
      </c>
      <c r="C91" s="55">
        <v>11</v>
      </c>
      <c r="D91" s="99">
        <v>8</v>
      </c>
      <c r="E91" s="100">
        <v>6</v>
      </c>
      <c r="F91" s="100" t="str">
        <f>IFERROR(VLOOKUP(#REF!,#REF!,2,FALSE),"")</f>
        <v/>
      </c>
      <c r="G91" s="104" t="s">
        <v>60</v>
      </c>
      <c r="H91" s="101">
        <v>2605</v>
      </c>
    </row>
    <row r="92" spans="1:8" x14ac:dyDescent="0.15">
      <c r="A92" s="51">
        <v>192</v>
      </c>
      <c r="B92" s="55">
        <v>25</v>
      </c>
      <c r="C92" s="55">
        <v>10</v>
      </c>
      <c r="D92" s="99">
        <v>9</v>
      </c>
      <c r="E92" s="100">
        <v>4</v>
      </c>
      <c r="F92" s="100"/>
      <c r="G92" s="54" t="s">
        <v>60</v>
      </c>
      <c r="H92" s="101">
        <v>2540</v>
      </c>
    </row>
    <row r="93" spans="1:8" x14ac:dyDescent="0.15">
      <c r="A93" s="51">
        <v>20</v>
      </c>
      <c r="B93" s="55">
        <v>25</v>
      </c>
      <c r="C93" s="55">
        <v>4</v>
      </c>
      <c r="D93" s="108">
        <v>20</v>
      </c>
      <c r="E93" s="100">
        <v>7</v>
      </c>
      <c r="F93" s="100" t="str">
        <f>IFERROR(VLOOKUP(#REF!,#REF!,2,FALSE),"")</f>
        <v/>
      </c>
      <c r="G93" s="105" t="s">
        <v>63</v>
      </c>
      <c r="H93" s="109">
        <v>2533</v>
      </c>
    </row>
    <row r="94" spans="1:8" x14ac:dyDescent="0.15">
      <c r="A94" s="51">
        <v>44</v>
      </c>
      <c r="B94" s="55">
        <v>25</v>
      </c>
      <c r="C94" s="55">
        <v>5</v>
      </c>
      <c r="D94" s="99">
        <v>14</v>
      </c>
      <c r="E94" s="100">
        <v>3</v>
      </c>
      <c r="F94" s="100" t="str">
        <f>IFERROR(VLOOKUP(#REF!,#REF!,2,FALSE),"")</f>
        <v/>
      </c>
      <c r="G94" s="105" t="s">
        <v>60</v>
      </c>
      <c r="H94" s="103">
        <v>2505</v>
      </c>
    </row>
    <row r="95" spans="1:8" x14ac:dyDescent="0.15">
      <c r="A95" s="51">
        <v>180</v>
      </c>
      <c r="B95" s="55">
        <v>25</v>
      </c>
      <c r="C95" s="55">
        <v>9</v>
      </c>
      <c r="D95" s="99">
        <v>27</v>
      </c>
      <c r="E95" s="100">
        <v>6</v>
      </c>
      <c r="F95" s="100" t="str">
        <f>IFERROR(VLOOKUP(#REF!,#REF!,2,FALSE),"")</f>
        <v/>
      </c>
      <c r="G95" s="54" t="s">
        <v>60</v>
      </c>
      <c r="H95" s="101">
        <v>2478</v>
      </c>
    </row>
    <row r="96" spans="1:8" ht="14.25" customHeight="1" x14ac:dyDescent="0.15">
      <c r="A96" s="51">
        <v>26</v>
      </c>
      <c r="B96" s="55">
        <v>25</v>
      </c>
      <c r="C96" s="55">
        <v>4</v>
      </c>
      <c r="D96" s="108">
        <v>26</v>
      </c>
      <c r="E96" s="100">
        <v>6</v>
      </c>
      <c r="F96" s="100" t="str">
        <f>IFERROR(VLOOKUP(#REF!,#REF!,2,FALSE),"")</f>
        <v/>
      </c>
      <c r="G96" s="105" t="s">
        <v>60</v>
      </c>
      <c r="H96" s="109">
        <v>2464</v>
      </c>
    </row>
    <row r="97" spans="1:8" x14ac:dyDescent="0.15">
      <c r="A97" s="51">
        <v>194</v>
      </c>
      <c r="B97" s="55">
        <v>25</v>
      </c>
      <c r="C97" s="55">
        <v>10</v>
      </c>
      <c r="D97" s="99">
        <v>11</v>
      </c>
      <c r="E97" s="100">
        <v>6</v>
      </c>
      <c r="F97" s="100" t="str">
        <f>IFERROR(VLOOKUP(#REF!,#REF!,2,FALSE),"")</f>
        <v/>
      </c>
      <c r="G97" s="54" t="s">
        <v>60</v>
      </c>
      <c r="H97" s="101">
        <v>2440</v>
      </c>
    </row>
    <row r="98" spans="1:8" x14ac:dyDescent="0.15">
      <c r="A98" s="51">
        <v>259</v>
      </c>
      <c r="B98" s="55">
        <v>25</v>
      </c>
      <c r="C98" s="55">
        <v>12</v>
      </c>
      <c r="D98" s="99">
        <v>15</v>
      </c>
      <c r="E98" s="100">
        <v>1</v>
      </c>
      <c r="F98" s="100" t="str">
        <f>IFERROR(VLOOKUP(#REF!,#REF!,2,FALSE),"")</f>
        <v/>
      </c>
      <c r="G98" s="54" t="s">
        <v>60</v>
      </c>
      <c r="H98" s="101">
        <v>2415</v>
      </c>
    </row>
    <row r="99" spans="1:8" ht="13.5" customHeight="1" x14ac:dyDescent="0.15">
      <c r="A99" s="51">
        <v>98</v>
      </c>
      <c r="B99" s="55">
        <v>25</v>
      </c>
      <c r="C99" s="55">
        <v>7</v>
      </c>
      <c r="D99" s="99">
        <v>7</v>
      </c>
      <c r="E99" s="100">
        <v>1</v>
      </c>
      <c r="F99" s="100" t="str">
        <f>IFERROR(VLOOKUP(#REF!,#REF!,2,FALSE),"")</f>
        <v/>
      </c>
      <c r="G99" s="105" t="s">
        <v>60</v>
      </c>
      <c r="H99" s="103">
        <v>2299</v>
      </c>
    </row>
    <row r="100" spans="1:8" x14ac:dyDescent="0.15">
      <c r="A100" s="51">
        <v>160</v>
      </c>
      <c r="B100" s="55">
        <v>25</v>
      </c>
      <c r="C100" s="55">
        <v>9</v>
      </c>
      <c r="D100" s="99">
        <v>7</v>
      </c>
      <c r="E100" s="100">
        <v>7</v>
      </c>
      <c r="F100" s="100" t="str">
        <f>IFERROR(VLOOKUP(#REF!,#REF!,2,FALSE),"")</f>
        <v/>
      </c>
      <c r="G100" s="54" t="s">
        <v>60</v>
      </c>
      <c r="H100" s="101">
        <v>2268</v>
      </c>
    </row>
    <row r="101" spans="1:8" x14ac:dyDescent="0.15">
      <c r="A101" s="51">
        <v>105</v>
      </c>
      <c r="B101" s="55">
        <v>25</v>
      </c>
      <c r="C101" s="55">
        <v>7</v>
      </c>
      <c r="D101" s="99">
        <v>14</v>
      </c>
      <c r="E101" s="100">
        <v>1</v>
      </c>
      <c r="F101" s="100" t="str">
        <f>IFERROR(VLOOKUP(#REF!,#REF!,2,FALSE),"")</f>
        <v/>
      </c>
      <c r="G101" s="105" t="s">
        <v>60</v>
      </c>
      <c r="H101" s="103">
        <v>2267</v>
      </c>
    </row>
    <row r="102" spans="1:8" x14ac:dyDescent="0.15">
      <c r="A102" s="51">
        <v>226</v>
      </c>
      <c r="B102" s="55">
        <v>25</v>
      </c>
      <c r="C102" s="55">
        <v>11</v>
      </c>
      <c r="D102" s="99">
        <v>12</v>
      </c>
      <c r="E102" s="100">
        <v>3</v>
      </c>
      <c r="F102" s="100" t="str">
        <f>IFERROR(VLOOKUP(#REF!,#REF!,2,FALSE),"")</f>
        <v/>
      </c>
      <c r="G102" s="104" t="s">
        <v>60</v>
      </c>
      <c r="H102" s="101">
        <v>2259</v>
      </c>
    </row>
    <row r="103" spans="1:8" x14ac:dyDescent="0.15">
      <c r="A103" s="51">
        <v>266</v>
      </c>
      <c r="B103" s="55">
        <v>25</v>
      </c>
      <c r="C103" s="55">
        <v>12</v>
      </c>
      <c r="D103" s="99">
        <v>22</v>
      </c>
      <c r="E103" s="100">
        <v>1</v>
      </c>
      <c r="F103" s="100" t="str">
        <f>IFERROR(VLOOKUP(#REF!,#REF!,2,FALSE),"")</f>
        <v/>
      </c>
      <c r="G103" s="54" t="s">
        <v>60</v>
      </c>
      <c r="H103" s="101">
        <v>2235</v>
      </c>
    </row>
    <row r="104" spans="1:8" x14ac:dyDescent="0.15">
      <c r="A104" s="51">
        <v>220</v>
      </c>
      <c r="B104" s="55">
        <v>25</v>
      </c>
      <c r="C104" s="55">
        <v>11</v>
      </c>
      <c r="D104" s="99">
        <v>6</v>
      </c>
      <c r="E104" s="100">
        <v>4</v>
      </c>
      <c r="F104" s="100" t="str">
        <f>IFERROR(VLOOKUP(#REF!,#REF!,2,FALSE),"")</f>
        <v/>
      </c>
      <c r="G104" s="104" t="s">
        <v>60</v>
      </c>
      <c r="H104" s="101">
        <v>2187</v>
      </c>
    </row>
    <row r="105" spans="1:8" x14ac:dyDescent="0.15">
      <c r="A105" s="51">
        <v>206</v>
      </c>
      <c r="B105" s="55">
        <v>25</v>
      </c>
      <c r="C105" s="55">
        <v>10</v>
      </c>
      <c r="D105" s="99">
        <v>23</v>
      </c>
      <c r="E105" s="100">
        <v>4</v>
      </c>
      <c r="F105" s="100" t="str">
        <f>IFERROR(VLOOKUP(#REF!,#REF!,2,FALSE),"")</f>
        <v/>
      </c>
      <c r="G105" s="54" t="s">
        <v>64</v>
      </c>
      <c r="H105" s="101">
        <v>2083</v>
      </c>
    </row>
    <row r="106" spans="1:8" ht="13.5" customHeight="1" x14ac:dyDescent="0.15">
      <c r="A106" s="51">
        <v>40</v>
      </c>
      <c r="B106" s="55">
        <v>25</v>
      </c>
      <c r="C106" s="55">
        <v>5</v>
      </c>
      <c r="D106" s="99">
        <v>10</v>
      </c>
      <c r="E106" s="100">
        <v>6</v>
      </c>
      <c r="F106" s="100" t="str">
        <f>IFERROR(VLOOKUP(#REF!,#REF!,2,FALSE),"")</f>
        <v/>
      </c>
      <c r="G106" s="54" t="s">
        <v>64</v>
      </c>
      <c r="H106" s="101">
        <v>2050</v>
      </c>
    </row>
    <row r="107" spans="1:8" x14ac:dyDescent="0.15">
      <c r="A107" s="51">
        <v>122</v>
      </c>
      <c r="B107" s="55">
        <v>25</v>
      </c>
      <c r="C107" s="55">
        <v>7</v>
      </c>
      <c r="D107" s="99">
        <v>31</v>
      </c>
      <c r="E107" s="100">
        <v>4</v>
      </c>
      <c r="F107" s="100" t="str">
        <f>IFERROR(VLOOKUP(#REF!,#REF!,2,FALSE),"")</f>
        <v/>
      </c>
      <c r="G107" s="105" t="s">
        <v>64</v>
      </c>
      <c r="H107" s="103">
        <v>2045</v>
      </c>
    </row>
    <row r="108" spans="1:8" x14ac:dyDescent="0.15">
      <c r="A108" s="51">
        <v>106</v>
      </c>
      <c r="B108" s="55">
        <v>25</v>
      </c>
      <c r="C108" s="55">
        <v>7</v>
      </c>
      <c r="D108" s="99">
        <v>15</v>
      </c>
      <c r="E108" s="100">
        <v>2</v>
      </c>
      <c r="F108" s="100" t="str">
        <f>IFERROR(VLOOKUP(#REF!,#REF!,2,FALSE),"")</f>
        <v/>
      </c>
      <c r="G108" s="105" t="s">
        <v>60</v>
      </c>
      <c r="H108" s="103">
        <v>2034</v>
      </c>
    </row>
    <row r="109" spans="1:8" x14ac:dyDescent="0.15">
      <c r="A109" s="51">
        <v>153</v>
      </c>
      <c r="B109" s="55">
        <v>25</v>
      </c>
      <c r="C109" s="55">
        <v>8</v>
      </c>
      <c r="D109" s="99">
        <v>31</v>
      </c>
      <c r="E109" s="100">
        <v>7</v>
      </c>
      <c r="F109" s="100" t="str">
        <f>IFERROR(VLOOKUP(#REF!,#REF!,2,FALSE),"")</f>
        <v/>
      </c>
      <c r="G109" s="54" t="s">
        <v>60</v>
      </c>
      <c r="H109" s="101">
        <v>2021</v>
      </c>
    </row>
    <row r="110" spans="1:8" x14ac:dyDescent="0.15">
      <c r="A110" s="51">
        <v>126</v>
      </c>
      <c r="B110" s="55">
        <v>25</v>
      </c>
      <c r="C110" s="55">
        <v>8</v>
      </c>
      <c r="D110" s="99">
        <v>4</v>
      </c>
      <c r="E110" s="100">
        <v>1</v>
      </c>
      <c r="F110" s="100" t="str">
        <f>IFERROR(VLOOKUP(#REF!,#REF!,2,FALSE),"")</f>
        <v/>
      </c>
      <c r="G110" s="54" t="s">
        <v>60</v>
      </c>
      <c r="H110" s="101">
        <v>1996</v>
      </c>
    </row>
    <row r="111" spans="1:8" x14ac:dyDescent="0.15">
      <c r="A111" s="51">
        <v>280</v>
      </c>
      <c r="B111" s="55">
        <v>26</v>
      </c>
      <c r="C111" s="55">
        <v>1</v>
      </c>
      <c r="D111" s="99">
        <v>5</v>
      </c>
      <c r="E111" s="100">
        <v>1</v>
      </c>
      <c r="F111" s="100" t="str">
        <f>IFERROR(VLOOKUP(#REF!,#REF!,2,FALSE),"")</f>
        <v/>
      </c>
      <c r="G111" s="54" t="s">
        <v>65</v>
      </c>
      <c r="H111" s="101">
        <v>1996</v>
      </c>
    </row>
    <row r="112" spans="1:8" x14ac:dyDescent="0.15">
      <c r="A112" s="51">
        <v>46</v>
      </c>
      <c r="B112" s="55">
        <v>25</v>
      </c>
      <c r="C112" s="55">
        <v>5</v>
      </c>
      <c r="D112" s="99">
        <v>16</v>
      </c>
      <c r="E112" s="100">
        <v>5</v>
      </c>
      <c r="F112" s="100" t="str">
        <f>IFERROR(VLOOKUP(#REF!,#REF!,2,FALSE),"")</f>
        <v/>
      </c>
      <c r="G112" s="54" t="s">
        <v>60</v>
      </c>
      <c r="H112" s="101">
        <v>1989</v>
      </c>
    </row>
    <row r="113" spans="1:8" x14ac:dyDescent="0.15">
      <c r="A113" s="51">
        <v>328</v>
      </c>
      <c r="B113" s="55">
        <v>26</v>
      </c>
      <c r="C113" s="55">
        <v>2</v>
      </c>
      <c r="D113" s="99">
        <v>22</v>
      </c>
      <c r="E113" s="100">
        <v>7</v>
      </c>
      <c r="F113" s="100" t="str">
        <f>IFERROR(VLOOKUP(#REF!,#REF!,2,FALSE),"")</f>
        <v/>
      </c>
      <c r="G113" s="54" t="s">
        <v>60</v>
      </c>
      <c r="H113" s="101">
        <v>1987</v>
      </c>
    </row>
    <row r="114" spans="1:8" ht="13.5" customHeight="1" x14ac:dyDescent="0.15">
      <c r="A114" s="51">
        <v>307</v>
      </c>
      <c r="B114" s="55">
        <v>26</v>
      </c>
      <c r="C114" s="55">
        <v>2</v>
      </c>
      <c r="D114" s="99">
        <v>1</v>
      </c>
      <c r="E114" s="100">
        <v>7</v>
      </c>
      <c r="F114" s="100" t="str">
        <f>IFERROR(VLOOKUP(#REF!,#REF!,2,FALSE),"")</f>
        <v/>
      </c>
      <c r="G114" s="54" t="s">
        <v>60</v>
      </c>
      <c r="H114" s="101">
        <v>1986</v>
      </c>
    </row>
    <row r="115" spans="1:8" x14ac:dyDescent="0.15">
      <c r="A115" s="51">
        <v>272</v>
      </c>
      <c r="B115" s="55">
        <v>25</v>
      </c>
      <c r="C115" s="55">
        <v>12</v>
      </c>
      <c r="D115" s="99">
        <v>28</v>
      </c>
      <c r="E115" s="100">
        <v>7</v>
      </c>
      <c r="F115" s="100" t="str">
        <f>IFERROR(VLOOKUP(#REF!,#REF!,2,FALSE),"")</f>
        <v/>
      </c>
      <c r="G115" s="54" t="s">
        <v>60</v>
      </c>
      <c r="H115" s="101">
        <v>1984</v>
      </c>
    </row>
    <row r="116" spans="1:8" x14ac:dyDescent="0.15">
      <c r="A116" s="51">
        <v>119</v>
      </c>
      <c r="B116" s="55">
        <v>25</v>
      </c>
      <c r="C116" s="55">
        <v>7</v>
      </c>
      <c r="D116" s="99">
        <v>28</v>
      </c>
      <c r="E116" s="100">
        <v>1</v>
      </c>
      <c r="F116" s="100" t="str">
        <f>IFERROR(VLOOKUP(#REF!,#REF!,2,FALSE),"")</f>
        <v/>
      </c>
      <c r="G116" s="105" t="s">
        <v>60</v>
      </c>
      <c r="H116" s="103">
        <v>1962</v>
      </c>
    </row>
    <row r="117" spans="1:8" x14ac:dyDescent="0.15">
      <c r="A117" s="51">
        <v>186</v>
      </c>
      <c r="B117" s="55">
        <v>25</v>
      </c>
      <c r="C117" s="55">
        <v>10</v>
      </c>
      <c r="D117" s="99">
        <v>3</v>
      </c>
      <c r="E117" s="100">
        <v>5</v>
      </c>
      <c r="F117" s="100" t="str">
        <f>IFERROR(VLOOKUP(#REF!,#REF!,2,FALSE),"")</f>
        <v/>
      </c>
      <c r="G117" s="54" t="s">
        <v>60</v>
      </c>
      <c r="H117" s="101">
        <v>1960</v>
      </c>
    </row>
    <row r="118" spans="1:8" x14ac:dyDescent="0.15">
      <c r="A118" s="51">
        <v>171</v>
      </c>
      <c r="B118" s="55">
        <v>25</v>
      </c>
      <c r="C118" s="55">
        <v>9</v>
      </c>
      <c r="D118" s="99">
        <v>18</v>
      </c>
      <c r="E118" s="100">
        <v>4</v>
      </c>
      <c r="F118" s="100" t="str">
        <f>IFERROR(VLOOKUP(#REF!,#REF!,2,FALSE),"")</f>
        <v/>
      </c>
      <c r="G118" s="54" t="s">
        <v>60</v>
      </c>
      <c r="H118" s="101">
        <v>1934</v>
      </c>
    </row>
    <row r="119" spans="1:8" x14ac:dyDescent="0.15">
      <c r="A119" s="51">
        <v>154</v>
      </c>
      <c r="B119" s="55">
        <v>25</v>
      </c>
      <c r="C119" s="55">
        <v>9</v>
      </c>
      <c r="D119" s="99">
        <v>1</v>
      </c>
      <c r="E119" s="100">
        <v>1</v>
      </c>
      <c r="F119" s="100" t="str">
        <f>IFERROR(VLOOKUP(#REF!,#REF!,2,FALSE),"")</f>
        <v/>
      </c>
      <c r="G119" s="54" t="s">
        <v>60</v>
      </c>
      <c r="H119" s="101">
        <v>1899</v>
      </c>
    </row>
    <row r="120" spans="1:8" ht="13.5" customHeight="1" x14ac:dyDescent="0.15">
      <c r="A120" s="51">
        <v>30</v>
      </c>
      <c r="B120" s="55">
        <v>25</v>
      </c>
      <c r="C120" s="55">
        <v>4</v>
      </c>
      <c r="D120" s="108">
        <v>30</v>
      </c>
      <c r="E120" s="100">
        <v>3</v>
      </c>
      <c r="F120" s="100" t="str">
        <f>IFERROR(VLOOKUP(#REF!,#REF!,2,FALSE),"")</f>
        <v/>
      </c>
      <c r="G120" s="105" t="s">
        <v>63</v>
      </c>
      <c r="H120" s="109">
        <v>1890</v>
      </c>
    </row>
    <row r="121" spans="1:8" x14ac:dyDescent="0.15">
      <c r="A121" s="51">
        <v>97</v>
      </c>
      <c r="B121" s="55">
        <v>25</v>
      </c>
      <c r="C121" s="55">
        <v>7</v>
      </c>
      <c r="D121" s="99">
        <v>6</v>
      </c>
      <c r="E121" s="100">
        <v>7</v>
      </c>
      <c r="F121" s="100" t="str">
        <f>IFERROR(VLOOKUP(#REF!,#REF!,2,FALSE),"")</f>
        <v/>
      </c>
      <c r="G121" s="105" t="s">
        <v>60</v>
      </c>
      <c r="H121" s="103">
        <v>1883</v>
      </c>
    </row>
    <row r="122" spans="1:8" x14ac:dyDescent="0.15">
      <c r="A122" s="51">
        <v>7</v>
      </c>
      <c r="B122" s="55">
        <v>25</v>
      </c>
      <c r="C122" s="55">
        <v>4</v>
      </c>
      <c r="D122" s="108">
        <v>7</v>
      </c>
      <c r="E122" s="100">
        <v>1</v>
      </c>
      <c r="F122" s="100" t="str">
        <f>IFERROR(VLOOKUP(#REF!,#REF!,2,FALSE),"")</f>
        <v/>
      </c>
      <c r="G122" s="105" t="s">
        <v>60</v>
      </c>
      <c r="H122" s="109">
        <v>1851</v>
      </c>
    </row>
    <row r="123" spans="1:8" x14ac:dyDescent="0.15">
      <c r="A123" s="51">
        <v>251</v>
      </c>
      <c r="B123" s="55">
        <v>25</v>
      </c>
      <c r="C123" s="55">
        <v>12</v>
      </c>
      <c r="D123" s="99">
        <v>7</v>
      </c>
      <c r="E123" s="100">
        <v>7</v>
      </c>
      <c r="F123" s="100" t="str">
        <f>IFERROR(VLOOKUP(#REF!,#REF!,2,FALSE),"")</f>
        <v/>
      </c>
      <c r="G123" s="54" t="s">
        <v>60</v>
      </c>
      <c r="H123" s="101">
        <v>1849</v>
      </c>
    </row>
    <row r="124" spans="1:8" x14ac:dyDescent="0.15">
      <c r="A124" s="51">
        <v>165</v>
      </c>
      <c r="B124" s="55">
        <v>25</v>
      </c>
      <c r="C124" s="55">
        <v>9</v>
      </c>
      <c r="D124" s="99">
        <v>12</v>
      </c>
      <c r="E124" s="100">
        <v>5</v>
      </c>
      <c r="F124" s="100" t="str">
        <f>IFERROR(VLOOKUP(#REF!,#REF!,2,FALSE),"")</f>
        <v/>
      </c>
      <c r="G124" s="54" t="s">
        <v>60</v>
      </c>
      <c r="H124" s="101">
        <v>1840</v>
      </c>
    </row>
    <row r="125" spans="1:8" x14ac:dyDescent="0.15">
      <c r="A125" s="51">
        <v>65</v>
      </c>
      <c r="B125" s="55">
        <v>25</v>
      </c>
      <c r="C125" s="55">
        <v>6</v>
      </c>
      <c r="D125" s="99">
        <v>4</v>
      </c>
      <c r="E125" s="100">
        <v>3</v>
      </c>
      <c r="F125" s="100" t="str">
        <f>IFERROR(VLOOKUP(#REF!,#REF!,2,FALSE),"")</f>
        <v/>
      </c>
      <c r="G125" s="107" t="s">
        <v>60</v>
      </c>
      <c r="H125" s="101">
        <v>1836</v>
      </c>
    </row>
    <row r="126" spans="1:8" x14ac:dyDescent="0.15">
      <c r="A126" s="51">
        <v>66</v>
      </c>
      <c r="B126" s="55">
        <v>25</v>
      </c>
      <c r="C126" s="55">
        <v>6</v>
      </c>
      <c r="D126" s="99">
        <v>5</v>
      </c>
      <c r="E126" s="100">
        <v>4</v>
      </c>
      <c r="F126" s="100" t="str">
        <f>IFERROR(VLOOKUP(#REF!,#REF!,2,FALSE),"")</f>
        <v/>
      </c>
      <c r="G126" s="107" t="s">
        <v>60</v>
      </c>
      <c r="H126" s="101">
        <v>1833</v>
      </c>
    </row>
    <row r="127" spans="1:8" ht="15.75" customHeight="1" x14ac:dyDescent="0.15">
      <c r="A127" s="51">
        <v>172</v>
      </c>
      <c r="B127" s="55">
        <v>25</v>
      </c>
      <c r="C127" s="55">
        <v>9</v>
      </c>
      <c r="D127" s="99">
        <v>19</v>
      </c>
      <c r="E127" s="100">
        <v>5</v>
      </c>
      <c r="F127" s="100" t="str">
        <f>IFERROR(VLOOKUP(#REF!,#REF!,2,FALSE),"")</f>
        <v/>
      </c>
      <c r="G127" s="54" t="s">
        <v>60</v>
      </c>
      <c r="H127" s="101">
        <v>1785</v>
      </c>
    </row>
    <row r="128" spans="1:8" x14ac:dyDescent="0.15">
      <c r="A128" s="51">
        <v>111</v>
      </c>
      <c r="B128" s="55">
        <v>25</v>
      </c>
      <c r="C128" s="55">
        <v>7</v>
      </c>
      <c r="D128" s="99">
        <v>20</v>
      </c>
      <c r="E128" s="100">
        <v>7</v>
      </c>
      <c r="F128" s="100" t="str">
        <f>IFERROR(VLOOKUP(#REF!,#REF!,2,FALSE),"")</f>
        <v/>
      </c>
      <c r="G128" s="105" t="s">
        <v>60</v>
      </c>
      <c r="H128" s="103">
        <v>1780</v>
      </c>
    </row>
    <row r="129" spans="1:8" x14ac:dyDescent="0.15">
      <c r="A129" s="51">
        <v>53</v>
      </c>
      <c r="B129" s="55">
        <v>25</v>
      </c>
      <c r="C129" s="55">
        <v>5</v>
      </c>
      <c r="D129" s="99">
        <v>23</v>
      </c>
      <c r="E129" s="100">
        <v>5</v>
      </c>
      <c r="F129" s="100" t="str">
        <f>IFERROR(VLOOKUP(#REF!,#REF!,2,FALSE),"")</f>
        <v/>
      </c>
      <c r="G129" s="54" t="s">
        <v>60</v>
      </c>
      <c r="H129" s="101">
        <v>1767</v>
      </c>
    </row>
    <row r="130" spans="1:8" x14ac:dyDescent="0.15">
      <c r="A130" s="51">
        <v>360</v>
      </c>
      <c r="B130" s="55">
        <v>26</v>
      </c>
      <c r="C130" s="55">
        <v>3</v>
      </c>
      <c r="D130" s="99">
        <v>26</v>
      </c>
      <c r="E130" s="100">
        <v>4</v>
      </c>
      <c r="F130" s="100" t="str">
        <f>IFERROR(VLOOKUP(#REF!,#REF!,2,FALSE),"")</f>
        <v/>
      </c>
      <c r="G130" s="54" t="s">
        <v>64</v>
      </c>
      <c r="H130" s="101">
        <v>1728</v>
      </c>
    </row>
    <row r="131" spans="1:8" x14ac:dyDescent="0.15">
      <c r="A131" s="51">
        <v>137</v>
      </c>
      <c r="B131" s="55">
        <v>25</v>
      </c>
      <c r="C131" s="55">
        <v>8</v>
      </c>
      <c r="D131" s="99">
        <v>15</v>
      </c>
      <c r="E131" s="100">
        <v>5</v>
      </c>
      <c r="F131" s="100" t="str">
        <f>IFERROR(VLOOKUP(#REF!,#REF!,2,FALSE),"")</f>
        <v/>
      </c>
      <c r="G131" s="54" t="s">
        <v>60</v>
      </c>
      <c r="H131" s="101">
        <v>1720</v>
      </c>
    </row>
    <row r="132" spans="1:8" x14ac:dyDescent="0.15">
      <c r="A132" s="51">
        <v>332</v>
      </c>
      <c r="B132" s="55">
        <v>26</v>
      </c>
      <c r="C132" s="55">
        <v>2</v>
      </c>
      <c r="D132" s="99">
        <v>26</v>
      </c>
      <c r="E132" s="100">
        <v>4</v>
      </c>
      <c r="F132" s="100" t="str">
        <f>IFERROR(VLOOKUP(#REF!,#REF!,2,FALSE),"")</f>
        <v/>
      </c>
      <c r="G132" s="54" t="s">
        <v>60</v>
      </c>
      <c r="H132" s="101">
        <v>1718</v>
      </c>
    </row>
    <row r="133" spans="1:8" x14ac:dyDescent="0.15">
      <c r="A133" s="51">
        <v>149</v>
      </c>
      <c r="B133" s="55">
        <v>25</v>
      </c>
      <c r="C133" s="55">
        <v>8</v>
      </c>
      <c r="D133" s="99">
        <v>27</v>
      </c>
      <c r="E133" s="100">
        <v>3</v>
      </c>
      <c r="F133" s="100" t="str">
        <f>IFERROR(VLOOKUP(#REF!,#REF!,2,FALSE),"")</f>
        <v/>
      </c>
      <c r="G133" s="54" t="s">
        <v>60</v>
      </c>
      <c r="H133" s="101">
        <v>1698</v>
      </c>
    </row>
    <row r="134" spans="1:8" ht="13.5" customHeight="1" x14ac:dyDescent="0.15">
      <c r="A134" s="51">
        <v>306</v>
      </c>
      <c r="B134" s="55">
        <v>26</v>
      </c>
      <c r="C134" s="55">
        <v>1</v>
      </c>
      <c r="D134" s="99">
        <v>31</v>
      </c>
      <c r="E134" s="100">
        <v>6</v>
      </c>
      <c r="F134" s="100" t="str">
        <f>IFERROR(VLOOKUP(#REF!,#REF!,2,FALSE),"")</f>
        <v/>
      </c>
      <c r="G134" s="54" t="s">
        <v>60</v>
      </c>
      <c r="H134" s="101">
        <v>1682</v>
      </c>
    </row>
    <row r="135" spans="1:8" x14ac:dyDescent="0.15">
      <c r="A135" s="51">
        <v>139</v>
      </c>
      <c r="B135" s="55">
        <v>25</v>
      </c>
      <c r="C135" s="55">
        <v>8</v>
      </c>
      <c r="D135" s="99">
        <v>17</v>
      </c>
      <c r="E135" s="100">
        <v>7</v>
      </c>
      <c r="F135" s="100" t="str">
        <f>IFERROR(VLOOKUP(#REF!,#REF!,2,FALSE),"")</f>
        <v/>
      </c>
      <c r="G135" s="54" t="s">
        <v>60</v>
      </c>
      <c r="H135" s="101">
        <v>1651</v>
      </c>
    </row>
    <row r="136" spans="1:8" x14ac:dyDescent="0.15">
      <c r="A136" s="51">
        <v>212</v>
      </c>
      <c r="B136" s="55">
        <v>25</v>
      </c>
      <c r="C136" s="55">
        <v>10</v>
      </c>
      <c r="D136" s="99">
        <v>29</v>
      </c>
      <c r="E136" s="100">
        <v>3</v>
      </c>
      <c r="F136" s="100" t="str">
        <f>IFERROR(VLOOKUP(#REF!,#REF!,2,FALSE),"")</f>
        <v/>
      </c>
      <c r="G136" s="54" t="s">
        <v>60</v>
      </c>
      <c r="H136" s="101">
        <v>1637</v>
      </c>
    </row>
    <row r="137" spans="1:8" x14ac:dyDescent="0.15">
      <c r="A137" s="51">
        <v>25</v>
      </c>
      <c r="B137" s="55">
        <v>25</v>
      </c>
      <c r="C137" s="55">
        <v>4</v>
      </c>
      <c r="D137" s="108">
        <v>25</v>
      </c>
      <c r="E137" s="100">
        <v>5</v>
      </c>
      <c r="F137" s="100" t="str">
        <f>IFERROR(VLOOKUP(#REF!,#REF!,2,FALSE),"")</f>
        <v/>
      </c>
      <c r="G137" s="105" t="s">
        <v>60</v>
      </c>
      <c r="H137" s="109">
        <v>1608</v>
      </c>
    </row>
    <row r="138" spans="1:8" x14ac:dyDescent="0.15">
      <c r="A138" s="51">
        <v>140</v>
      </c>
      <c r="B138" s="55">
        <v>25</v>
      </c>
      <c r="C138" s="55">
        <v>8</v>
      </c>
      <c r="D138" s="99">
        <v>18</v>
      </c>
      <c r="E138" s="100">
        <v>1</v>
      </c>
      <c r="F138" s="100" t="str">
        <f>IFERROR(VLOOKUP(#REF!,#REF!,2,FALSE),"")</f>
        <v/>
      </c>
      <c r="G138" s="54" t="s">
        <v>60</v>
      </c>
      <c r="H138" s="101">
        <v>1594</v>
      </c>
    </row>
    <row r="139" spans="1:8" x14ac:dyDescent="0.15">
      <c r="A139" s="51">
        <v>258</v>
      </c>
      <c r="B139" s="55">
        <v>25</v>
      </c>
      <c r="C139" s="55">
        <v>12</v>
      </c>
      <c r="D139" s="99">
        <v>14</v>
      </c>
      <c r="E139" s="100">
        <v>7</v>
      </c>
      <c r="F139" s="100" t="str">
        <f>IFERROR(VLOOKUP(#REF!,#REF!,2,FALSE),"")</f>
        <v/>
      </c>
      <c r="G139" s="54" t="s">
        <v>60</v>
      </c>
      <c r="H139" s="101">
        <v>1543</v>
      </c>
    </row>
    <row r="140" spans="1:8" x14ac:dyDescent="0.15">
      <c r="A140" s="51">
        <v>138</v>
      </c>
      <c r="B140" s="55">
        <v>25</v>
      </c>
      <c r="C140" s="55">
        <v>8</v>
      </c>
      <c r="D140" s="99">
        <v>16</v>
      </c>
      <c r="E140" s="100">
        <v>6</v>
      </c>
      <c r="F140" s="100" t="str">
        <f>IFERROR(VLOOKUP(#REF!,#REF!,2,FALSE),"")</f>
        <v/>
      </c>
      <c r="G140" s="54" t="s">
        <v>60</v>
      </c>
      <c r="H140" s="101">
        <v>1538</v>
      </c>
    </row>
    <row r="141" spans="1:8" ht="13.5" customHeight="1" x14ac:dyDescent="0.15">
      <c r="A141" s="51">
        <v>294</v>
      </c>
      <c r="B141" s="55">
        <v>26</v>
      </c>
      <c r="C141" s="55">
        <v>1</v>
      </c>
      <c r="D141" s="99">
        <v>19</v>
      </c>
      <c r="E141" s="100">
        <v>1</v>
      </c>
      <c r="F141" s="100" t="str">
        <f>IFERROR(VLOOKUP(#REF!,#REF!,2,FALSE),"")</f>
        <v/>
      </c>
      <c r="G141" s="54" t="s">
        <v>60</v>
      </c>
      <c r="H141" s="101">
        <v>1522</v>
      </c>
    </row>
    <row r="142" spans="1:8" x14ac:dyDescent="0.15">
      <c r="A142" s="51">
        <v>136</v>
      </c>
      <c r="B142" s="55">
        <v>25</v>
      </c>
      <c r="C142" s="55">
        <v>8</v>
      </c>
      <c r="D142" s="99">
        <v>14</v>
      </c>
      <c r="E142" s="100">
        <v>4</v>
      </c>
      <c r="F142" s="100" t="str">
        <f>IFERROR(VLOOKUP(#REF!,#REF!,2,FALSE),"")</f>
        <v/>
      </c>
      <c r="G142" s="54" t="s">
        <v>60</v>
      </c>
      <c r="H142" s="101">
        <v>1494</v>
      </c>
    </row>
    <row r="143" spans="1:8" x14ac:dyDescent="0.15">
      <c r="A143" s="51">
        <v>353</v>
      </c>
      <c r="B143" s="55">
        <v>26</v>
      </c>
      <c r="C143" s="55">
        <v>3</v>
      </c>
      <c r="D143" s="99">
        <v>19</v>
      </c>
      <c r="E143" s="100">
        <v>4</v>
      </c>
      <c r="F143" s="100" t="str">
        <f>IFERROR(VLOOKUP(#REF!,#REF!,2,FALSE),"")</f>
        <v/>
      </c>
      <c r="G143" s="54" t="s">
        <v>60</v>
      </c>
      <c r="H143" s="101">
        <v>1489</v>
      </c>
    </row>
    <row r="144" spans="1:8" x14ac:dyDescent="0.15">
      <c r="A144" s="51">
        <v>161</v>
      </c>
      <c r="B144" s="55">
        <v>25</v>
      </c>
      <c r="C144" s="55">
        <v>9</v>
      </c>
      <c r="D144" s="99">
        <v>8</v>
      </c>
      <c r="E144" s="100">
        <v>1</v>
      </c>
      <c r="F144" s="100" t="str">
        <f>IFERROR(VLOOKUP(#REF!,#REF!,2,FALSE),"")</f>
        <v/>
      </c>
      <c r="G144" s="54" t="s">
        <v>63</v>
      </c>
      <c r="H144" s="101">
        <v>1475</v>
      </c>
    </row>
    <row r="145" spans="1:8" x14ac:dyDescent="0.15">
      <c r="A145" s="51">
        <v>38</v>
      </c>
      <c r="B145" s="55">
        <v>25</v>
      </c>
      <c r="C145" s="55">
        <v>5</v>
      </c>
      <c r="D145" s="99">
        <v>8</v>
      </c>
      <c r="E145" s="100">
        <v>4</v>
      </c>
      <c r="F145" s="100" t="str">
        <f>IFERROR(VLOOKUP(#REF!,#REF!,2,FALSE),"")</f>
        <v/>
      </c>
      <c r="G145" s="54" t="s">
        <v>60</v>
      </c>
      <c r="H145" s="101">
        <v>1467</v>
      </c>
    </row>
    <row r="146" spans="1:8" x14ac:dyDescent="0.15">
      <c r="A146" s="51">
        <v>224</v>
      </c>
      <c r="B146" s="55">
        <v>25</v>
      </c>
      <c r="C146" s="55">
        <v>11</v>
      </c>
      <c r="D146" s="99">
        <v>10</v>
      </c>
      <c r="E146" s="100">
        <v>1</v>
      </c>
      <c r="F146" s="100" t="str">
        <f>IFERROR(VLOOKUP(#REF!,#REF!,2,FALSE),"")</f>
        <v/>
      </c>
      <c r="G146" s="104" t="s">
        <v>61</v>
      </c>
      <c r="H146" s="101">
        <v>1437</v>
      </c>
    </row>
    <row r="147" spans="1:8" x14ac:dyDescent="0.15">
      <c r="A147" s="51">
        <v>124</v>
      </c>
      <c r="B147" s="55">
        <v>25</v>
      </c>
      <c r="C147" s="55">
        <v>8</v>
      </c>
      <c r="D147" s="99">
        <v>2</v>
      </c>
      <c r="E147" s="100">
        <v>6</v>
      </c>
      <c r="F147" s="100" t="str">
        <f>IFERROR(VLOOKUP(#REF!,#REF!,2,FALSE),"")</f>
        <v/>
      </c>
      <c r="G147" s="54" t="s">
        <v>70</v>
      </c>
      <c r="H147" s="101">
        <v>1426</v>
      </c>
    </row>
    <row r="148" spans="1:8" ht="13.5" customHeight="1" x14ac:dyDescent="0.15">
      <c r="A148" s="51">
        <v>267</v>
      </c>
      <c r="B148" s="55">
        <v>25</v>
      </c>
      <c r="C148" s="55">
        <v>12</v>
      </c>
      <c r="D148" s="99">
        <v>23</v>
      </c>
      <c r="E148" s="100">
        <v>2</v>
      </c>
      <c r="F148" s="100" t="str">
        <f>IFERROR(VLOOKUP(#REF!,#REF!,2,FALSE),"")</f>
        <v/>
      </c>
      <c r="G148" s="54" t="s">
        <v>64</v>
      </c>
      <c r="H148" s="101">
        <v>1416</v>
      </c>
    </row>
    <row r="149" spans="1:8" x14ac:dyDescent="0.15">
      <c r="A149" s="51">
        <v>346</v>
      </c>
      <c r="B149" s="55">
        <v>26</v>
      </c>
      <c r="C149" s="55">
        <v>3</v>
      </c>
      <c r="D149" s="99">
        <v>12</v>
      </c>
      <c r="E149" s="100">
        <v>4</v>
      </c>
      <c r="F149" s="100" t="str">
        <f>IFERROR(VLOOKUP(#REF!,#REF!,2,FALSE),"")</f>
        <v/>
      </c>
      <c r="G149" s="54" t="s">
        <v>60</v>
      </c>
      <c r="H149" s="101">
        <v>1408</v>
      </c>
    </row>
    <row r="150" spans="1:8" x14ac:dyDescent="0.15">
      <c r="A150" s="51">
        <v>227</v>
      </c>
      <c r="B150" s="55">
        <v>25</v>
      </c>
      <c r="C150" s="55">
        <v>11</v>
      </c>
      <c r="D150" s="99">
        <v>13</v>
      </c>
      <c r="E150" s="100">
        <v>4</v>
      </c>
      <c r="F150" s="100" t="str">
        <f>IFERROR(VLOOKUP(#REF!,#REF!,2,FALSE),"")</f>
        <v/>
      </c>
      <c r="G150" s="104" t="s">
        <v>60</v>
      </c>
      <c r="H150" s="101">
        <v>1368</v>
      </c>
    </row>
    <row r="151" spans="1:8" x14ac:dyDescent="0.15">
      <c r="A151" s="51">
        <v>67</v>
      </c>
      <c r="B151" s="55">
        <v>25</v>
      </c>
      <c r="C151" s="55">
        <v>6</v>
      </c>
      <c r="D151" s="99">
        <v>6</v>
      </c>
      <c r="E151" s="100">
        <v>5</v>
      </c>
      <c r="F151" s="100" t="str">
        <f>IFERROR(VLOOKUP(#REF!,#REF!,2,FALSE),"")</f>
        <v/>
      </c>
      <c r="G151" s="107" t="s">
        <v>60</v>
      </c>
      <c r="H151" s="101">
        <v>1356</v>
      </c>
    </row>
    <row r="152" spans="1:8" x14ac:dyDescent="0.15">
      <c r="A152" s="51">
        <v>322</v>
      </c>
      <c r="B152" s="55">
        <v>26</v>
      </c>
      <c r="C152" s="55">
        <v>2</v>
      </c>
      <c r="D152" s="99">
        <v>16</v>
      </c>
      <c r="E152" s="100">
        <v>1</v>
      </c>
      <c r="F152" s="100" t="str">
        <f>IFERROR(VLOOKUP(#REF!,#REF!,2,FALSE),"")</f>
        <v/>
      </c>
      <c r="G152" s="54" t="s">
        <v>60</v>
      </c>
      <c r="H152" s="101">
        <v>1352</v>
      </c>
    </row>
    <row r="153" spans="1:8" x14ac:dyDescent="0.15">
      <c r="A153" s="51">
        <v>150</v>
      </c>
      <c r="B153" s="55">
        <v>25</v>
      </c>
      <c r="C153" s="55">
        <v>8</v>
      </c>
      <c r="D153" s="99">
        <v>28</v>
      </c>
      <c r="E153" s="100">
        <v>4</v>
      </c>
      <c r="F153" s="100" t="str">
        <f>IFERROR(VLOOKUP(#REF!,#REF!,2,FALSE),"")</f>
        <v/>
      </c>
      <c r="G153" s="54" t="s">
        <v>60</v>
      </c>
      <c r="H153" s="101">
        <v>1337</v>
      </c>
    </row>
    <row r="154" spans="1:8" x14ac:dyDescent="0.15">
      <c r="A154" s="51">
        <v>236</v>
      </c>
      <c r="B154" s="55">
        <v>25</v>
      </c>
      <c r="C154" s="55">
        <v>11</v>
      </c>
      <c r="D154" s="99">
        <v>22</v>
      </c>
      <c r="E154" s="100">
        <v>6</v>
      </c>
      <c r="F154" s="100" t="str">
        <f>IFERROR(VLOOKUP(#REF!,#REF!,2,FALSE),"")</f>
        <v/>
      </c>
      <c r="G154" s="104" t="s">
        <v>60</v>
      </c>
      <c r="H154" s="101">
        <v>1336</v>
      </c>
    </row>
    <row r="155" spans="1:8" ht="13.5" customHeight="1" x14ac:dyDescent="0.15">
      <c r="A155" s="51">
        <v>86</v>
      </c>
      <c r="B155" s="55">
        <v>25</v>
      </c>
      <c r="C155" s="55">
        <v>6</v>
      </c>
      <c r="D155" s="99">
        <v>25</v>
      </c>
      <c r="E155" s="100">
        <v>3</v>
      </c>
      <c r="F155" s="100" t="str">
        <f>IFERROR(VLOOKUP(#REF!,#REF!,2,FALSE),"")</f>
        <v/>
      </c>
      <c r="G155" s="107" t="s">
        <v>64</v>
      </c>
      <c r="H155" s="101">
        <v>1335</v>
      </c>
    </row>
    <row r="156" spans="1:8" x14ac:dyDescent="0.15">
      <c r="A156" s="51">
        <v>135</v>
      </c>
      <c r="B156" s="55">
        <v>25</v>
      </c>
      <c r="C156" s="55">
        <v>8</v>
      </c>
      <c r="D156" s="99">
        <v>13</v>
      </c>
      <c r="E156" s="100">
        <v>3</v>
      </c>
      <c r="F156" s="100"/>
      <c r="G156" s="54" t="s">
        <v>60</v>
      </c>
      <c r="H156" s="101">
        <v>1334</v>
      </c>
    </row>
    <row r="157" spans="1:8" x14ac:dyDescent="0.15">
      <c r="A157" s="51">
        <v>163</v>
      </c>
      <c r="B157" s="55">
        <v>25</v>
      </c>
      <c r="C157" s="55">
        <v>9</v>
      </c>
      <c r="D157" s="99">
        <v>10</v>
      </c>
      <c r="E157" s="100">
        <v>3</v>
      </c>
      <c r="F157" s="100" t="str">
        <f>IFERROR(VLOOKUP(#REF!,#REF!,2,FALSE),"")</f>
        <v/>
      </c>
      <c r="G157" s="54" t="s">
        <v>63</v>
      </c>
      <c r="H157" s="101">
        <v>1307</v>
      </c>
    </row>
    <row r="158" spans="1:8" x14ac:dyDescent="0.15">
      <c r="A158" s="51">
        <v>235</v>
      </c>
      <c r="B158" s="55">
        <v>25</v>
      </c>
      <c r="C158" s="55">
        <v>11</v>
      </c>
      <c r="D158" s="99">
        <v>21</v>
      </c>
      <c r="E158" s="100">
        <v>5</v>
      </c>
      <c r="F158" s="100" t="str">
        <f>IFERROR(VLOOKUP(#REF!,#REF!,2,FALSE),"")</f>
        <v/>
      </c>
      <c r="G158" s="104" t="s">
        <v>60</v>
      </c>
      <c r="H158" s="101">
        <v>1307</v>
      </c>
    </row>
    <row r="159" spans="1:8" x14ac:dyDescent="0.15">
      <c r="A159" s="51">
        <v>159</v>
      </c>
      <c r="B159" s="55">
        <v>25</v>
      </c>
      <c r="C159" s="55">
        <v>9</v>
      </c>
      <c r="D159" s="99">
        <v>6</v>
      </c>
      <c r="E159" s="100">
        <v>6</v>
      </c>
      <c r="F159" s="100" t="str">
        <f>IFERROR(VLOOKUP(#REF!,#REF!,2,FALSE),"")</f>
        <v/>
      </c>
      <c r="G159" s="54" t="s">
        <v>64</v>
      </c>
      <c r="H159" s="101">
        <v>1301</v>
      </c>
    </row>
    <row r="160" spans="1:8" x14ac:dyDescent="0.15">
      <c r="A160" s="51">
        <v>146</v>
      </c>
      <c r="B160" s="55">
        <v>25</v>
      </c>
      <c r="C160" s="55">
        <v>8</v>
      </c>
      <c r="D160" s="99">
        <v>24</v>
      </c>
      <c r="E160" s="100">
        <v>7</v>
      </c>
      <c r="F160" s="100" t="str">
        <f>IFERROR(VLOOKUP(#REF!,#REF!,2,FALSE),"")</f>
        <v/>
      </c>
      <c r="G160" s="54" t="s">
        <v>60</v>
      </c>
      <c r="H160" s="101">
        <v>1274</v>
      </c>
    </row>
    <row r="161" spans="1:8" x14ac:dyDescent="0.15">
      <c r="A161" s="51">
        <v>125</v>
      </c>
      <c r="B161" s="55">
        <v>25</v>
      </c>
      <c r="C161" s="55">
        <v>8</v>
      </c>
      <c r="D161" s="99">
        <v>3</v>
      </c>
      <c r="E161" s="100">
        <v>7</v>
      </c>
      <c r="F161" s="100" t="str">
        <f>IFERROR(VLOOKUP(#REF!,#REF!,2,FALSE),"")</f>
        <v/>
      </c>
      <c r="G161" s="54" t="s">
        <v>60</v>
      </c>
      <c r="H161" s="101">
        <v>1272</v>
      </c>
    </row>
    <row r="162" spans="1:8" ht="13.5" customHeight="1" x14ac:dyDescent="0.15">
      <c r="A162" s="51">
        <v>228</v>
      </c>
      <c r="B162" s="55">
        <v>25</v>
      </c>
      <c r="C162" s="55">
        <v>11</v>
      </c>
      <c r="D162" s="99">
        <v>14</v>
      </c>
      <c r="E162" s="100">
        <v>5</v>
      </c>
      <c r="F162" s="100" t="str">
        <f>IFERROR(VLOOKUP(#REF!,#REF!,2,FALSE),"")</f>
        <v/>
      </c>
      <c r="G162" s="104" t="s">
        <v>60</v>
      </c>
      <c r="H162" s="101">
        <v>1266</v>
      </c>
    </row>
    <row r="163" spans="1:8" x14ac:dyDescent="0.15">
      <c r="A163" s="51">
        <v>59</v>
      </c>
      <c r="B163" s="55">
        <v>25</v>
      </c>
      <c r="C163" s="55">
        <v>5</v>
      </c>
      <c r="D163" s="99">
        <v>29</v>
      </c>
      <c r="E163" s="100">
        <v>4</v>
      </c>
      <c r="F163" s="100" t="str">
        <f>IFERROR(VLOOKUP(#REF!,#REF!,2,FALSE),"")</f>
        <v/>
      </c>
      <c r="G163" s="54" t="s">
        <v>61</v>
      </c>
      <c r="H163" s="101">
        <v>1246</v>
      </c>
    </row>
    <row r="164" spans="1:8" x14ac:dyDescent="0.15">
      <c r="A164" s="51">
        <v>240</v>
      </c>
      <c r="B164" s="55">
        <v>25</v>
      </c>
      <c r="C164" s="55">
        <v>11</v>
      </c>
      <c r="D164" s="99">
        <v>26</v>
      </c>
      <c r="E164" s="100">
        <v>3</v>
      </c>
      <c r="F164" s="100" t="str">
        <f>IFERROR(VLOOKUP(#REF!,#REF!,2,FALSE),"")</f>
        <v/>
      </c>
      <c r="G164" s="104" t="s">
        <v>60</v>
      </c>
      <c r="H164" s="101">
        <v>1245</v>
      </c>
    </row>
    <row r="165" spans="1:8" x14ac:dyDescent="0.15">
      <c r="A165" s="51">
        <v>207</v>
      </c>
      <c r="B165" s="55">
        <v>25</v>
      </c>
      <c r="C165" s="55">
        <v>10</v>
      </c>
      <c r="D165" s="99">
        <v>24</v>
      </c>
      <c r="E165" s="100">
        <v>5</v>
      </c>
      <c r="F165" s="100" t="str">
        <f>IFERROR(VLOOKUP(#REF!,#REF!,2,FALSE),"")</f>
        <v/>
      </c>
      <c r="G165" s="54" t="s">
        <v>63</v>
      </c>
      <c r="H165" s="101">
        <v>1212</v>
      </c>
    </row>
    <row r="166" spans="1:8" x14ac:dyDescent="0.15">
      <c r="A166" s="51">
        <v>151</v>
      </c>
      <c r="B166" s="55">
        <v>25</v>
      </c>
      <c r="C166" s="55">
        <v>8</v>
      </c>
      <c r="D166" s="99">
        <v>29</v>
      </c>
      <c r="E166" s="100">
        <v>5</v>
      </c>
      <c r="F166" s="100" t="str">
        <f>IFERROR(VLOOKUP(#REF!,#REF!,2,FALSE),"")</f>
        <v/>
      </c>
      <c r="G166" s="54" t="s">
        <v>60</v>
      </c>
      <c r="H166" s="101">
        <v>1209</v>
      </c>
    </row>
    <row r="167" spans="1:8" x14ac:dyDescent="0.15">
      <c r="A167" s="51">
        <v>286</v>
      </c>
      <c r="B167" s="55">
        <v>26</v>
      </c>
      <c r="C167" s="55">
        <v>1</v>
      </c>
      <c r="D167" s="99">
        <v>11</v>
      </c>
      <c r="E167" s="100">
        <v>7</v>
      </c>
      <c r="F167" s="100" t="str">
        <f>IFERROR(VLOOKUP(#REF!,#REF!,2,FALSE),"")</f>
        <v/>
      </c>
      <c r="G167" s="54" t="s">
        <v>60</v>
      </c>
      <c r="H167" s="101">
        <v>1194</v>
      </c>
    </row>
    <row r="168" spans="1:8" x14ac:dyDescent="0.15">
      <c r="A168" s="51">
        <v>68</v>
      </c>
      <c r="B168" s="55">
        <v>25</v>
      </c>
      <c r="C168" s="55">
        <v>6</v>
      </c>
      <c r="D168" s="99">
        <v>7</v>
      </c>
      <c r="E168" s="100">
        <v>6</v>
      </c>
      <c r="F168" s="100" t="str">
        <f>IFERROR(VLOOKUP(#REF!,#REF!,2,FALSE),"")</f>
        <v/>
      </c>
      <c r="G168" s="107" t="s">
        <v>72</v>
      </c>
      <c r="H168" s="101">
        <v>1176</v>
      </c>
    </row>
    <row r="169" spans="1:8" ht="13.5" customHeight="1" x14ac:dyDescent="0.15">
      <c r="A169" s="51">
        <v>9</v>
      </c>
      <c r="B169" s="55">
        <v>25</v>
      </c>
      <c r="C169" s="55">
        <v>4</v>
      </c>
      <c r="D169" s="108">
        <v>9</v>
      </c>
      <c r="E169" s="100">
        <v>3</v>
      </c>
      <c r="F169" s="100" t="str">
        <f>IFERROR(VLOOKUP(#REF!,#REF!,2,FALSE),"")</f>
        <v/>
      </c>
      <c r="G169" s="105" t="s">
        <v>60</v>
      </c>
      <c r="H169" s="109">
        <v>1169</v>
      </c>
    </row>
    <row r="170" spans="1:8" x14ac:dyDescent="0.15">
      <c r="A170" s="51">
        <v>338</v>
      </c>
      <c r="B170" s="55">
        <v>26</v>
      </c>
      <c r="C170" s="55">
        <v>3</v>
      </c>
      <c r="D170" s="99">
        <v>4</v>
      </c>
      <c r="E170" s="100">
        <v>3</v>
      </c>
      <c r="F170" s="100" t="str">
        <f>IFERROR(VLOOKUP(#REF!,#REF!,2,FALSE),"")</f>
        <v/>
      </c>
      <c r="G170" s="54" t="s">
        <v>60</v>
      </c>
      <c r="H170" s="101">
        <v>1167</v>
      </c>
    </row>
    <row r="171" spans="1:8" x14ac:dyDescent="0.15">
      <c r="A171" s="51">
        <v>23</v>
      </c>
      <c r="B171" s="55">
        <v>25</v>
      </c>
      <c r="C171" s="55">
        <v>4</v>
      </c>
      <c r="D171" s="108">
        <v>23</v>
      </c>
      <c r="E171" s="100">
        <v>3</v>
      </c>
      <c r="F171" s="100" t="str">
        <f>IFERROR(VLOOKUP(#REF!,#REF!,2,FALSE),"")</f>
        <v/>
      </c>
      <c r="G171" s="105" t="s">
        <v>60</v>
      </c>
      <c r="H171" s="109">
        <v>1151</v>
      </c>
    </row>
    <row r="172" spans="1:8" x14ac:dyDescent="0.15">
      <c r="A172" s="51">
        <v>179</v>
      </c>
      <c r="B172" s="55">
        <v>25</v>
      </c>
      <c r="C172" s="55">
        <v>9</v>
      </c>
      <c r="D172" s="99">
        <v>26</v>
      </c>
      <c r="E172" s="100">
        <v>5</v>
      </c>
      <c r="F172" s="100" t="str">
        <f>IFERROR(VLOOKUP(#REF!,#REF!,2,FALSE),"")</f>
        <v/>
      </c>
      <c r="G172" s="54" t="s">
        <v>72</v>
      </c>
      <c r="H172" s="101">
        <v>1147</v>
      </c>
    </row>
    <row r="173" spans="1:8" x14ac:dyDescent="0.15">
      <c r="A173" s="51">
        <v>331</v>
      </c>
      <c r="B173" s="55">
        <v>26</v>
      </c>
      <c r="C173" s="55">
        <v>2</v>
      </c>
      <c r="D173" s="99">
        <v>25</v>
      </c>
      <c r="E173" s="100">
        <v>3</v>
      </c>
      <c r="F173" s="100" t="str">
        <f>IFERROR(VLOOKUP(#REF!,#REF!,2,FALSE),"")</f>
        <v/>
      </c>
      <c r="G173" s="54" t="s">
        <v>60</v>
      </c>
      <c r="H173" s="101">
        <v>1146</v>
      </c>
    </row>
    <row r="174" spans="1:8" x14ac:dyDescent="0.15">
      <c r="A174" s="51">
        <v>121</v>
      </c>
      <c r="B174" s="55">
        <v>25</v>
      </c>
      <c r="C174" s="55">
        <v>7</v>
      </c>
      <c r="D174" s="99">
        <v>30</v>
      </c>
      <c r="E174" s="100">
        <v>3</v>
      </c>
      <c r="F174" s="100" t="str">
        <f>IFERROR(VLOOKUP(#REF!,#REF!,2,FALSE),"")</f>
        <v/>
      </c>
      <c r="G174" s="105" t="s">
        <v>60</v>
      </c>
      <c r="H174" s="103">
        <v>1107</v>
      </c>
    </row>
    <row r="175" spans="1:8" x14ac:dyDescent="0.15">
      <c r="A175" s="51">
        <v>234</v>
      </c>
      <c r="B175" s="55">
        <v>25</v>
      </c>
      <c r="C175" s="55">
        <v>11</v>
      </c>
      <c r="D175" s="99">
        <v>20</v>
      </c>
      <c r="E175" s="100">
        <v>4</v>
      </c>
      <c r="F175" s="100" t="str">
        <f>IFERROR(VLOOKUP(#REF!,#REF!,2,FALSE),"")</f>
        <v/>
      </c>
      <c r="G175" s="104" t="s">
        <v>60</v>
      </c>
      <c r="H175" s="101">
        <v>1104</v>
      </c>
    </row>
    <row r="176" spans="1:8" x14ac:dyDescent="0.15">
      <c r="A176" s="51">
        <v>79</v>
      </c>
      <c r="B176" s="55">
        <v>25</v>
      </c>
      <c r="C176" s="55">
        <v>6</v>
      </c>
      <c r="D176" s="99">
        <v>18</v>
      </c>
      <c r="E176" s="100">
        <v>3</v>
      </c>
      <c r="F176" s="100" t="str">
        <f>IFERROR(VLOOKUP(#REF!,#REF!,2,FALSE),"")</f>
        <v/>
      </c>
      <c r="G176" s="107" t="s">
        <v>60</v>
      </c>
      <c r="H176" s="101">
        <v>1100</v>
      </c>
    </row>
    <row r="177" spans="1:8" x14ac:dyDescent="0.15">
      <c r="A177" s="51">
        <v>12</v>
      </c>
      <c r="B177" s="55">
        <v>25</v>
      </c>
      <c r="C177" s="55">
        <v>4</v>
      </c>
      <c r="D177" s="108">
        <v>12</v>
      </c>
      <c r="E177" s="100">
        <v>6</v>
      </c>
      <c r="F177" s="100" t="str">
        <f>IFERROR(VLOOKUP(#REF!,#REF!,2,FALSE),"")</f>
        <v/>
      </c>
      <c r="G177" s="105" t="s">
        <v>60</v>
      </c>
      <c r="H177" s="109">
        <v>1081</v>
      </c>
    </row>
    <row r="178" spans="1:8" x14ac:dyDescent="0.15">
      <c r="A178" s="51">
        <v>265</v>
      </c>
      <c r="B178" s="55">
        <v>25</v>
      </c>
      <c r="C178" s="55">
        <v>12</v>
      </c>
      <c r="D178" s="99">
        <v>21</v>
      </c>
      <c r="E178" s="100">
        <v>7</v>
      </c>
      <c r="F178" s="100" t="str">
        <f>IFERROR(VLOOKUP(#REF!,#REF!,2,FALSE),"")</f>
        <v/>
      </c>
      <c r="G178" s="54" t="s">
        <v>60</v>
      </c>
      <c r="H178" s="101">
        <v>1080</v>
      </c>
    </row>
    <row r="179" spans="1:8" x14ac:dyDescent="0.15">
      <c r="A179" s="51">
        <v>10</v>
      </c>
      <c r="B179" s="55">
        <v>25</v>
      </c>
      <c r="C179" s="55">
        <v>4</v>
      </c>
      <c r="D179" s="108">
        <v>10</v>
      </c>
      <c r="E179" s="100">
        <v>4</v>
      </c>
      <c r="F179" s="100" t="str">
        <f>IFERROR(VLOOKUP(#REF!,#REF!,2,FALSE),"")</f>
        <v/>
      </c>
      <c r="G179" s="105" t="s">
        <v>60</v>
      </c>
      <c r="H179" s="109">
        <v>1067</v>
      </c>
    </row>
    <row r="180" spans="1:8" x14ac:dyDescent="0.15">
      <c r="A180" s="51">
        <v>218</v>
      </c>
      <c r="B180" s="55">
        <v>25</v>
      </c>
      <c r="C180" s="55">
        <v>11</v>
      </c>
      <c r="D180" s="99">
        <v>4</v>
      </c>
      <c r="E180" s="100">
        <v>2</v>
      </c>
      <c r="F180" s="100" t="str">
        <f>IFERROR(VLOOKUP(#REF!,#REF!,2,FALSE),"")</f>
        <v/>
      </c>
      <c r="G180" s="104" t="s">
        <v>66</v>
      </c>
      <c r="H180" s="101">
        <v>1065</v>
      </c>
    </row>
    <row r="181" spans="1:8" x14ac:dyDescent="0.15">
      <c r="A181" s="51">
        <v>132</v>
      </c>
      <c r="B181" s="55">
        <v>25</v>
      </c>
      <c r="C181" s="55">
        <v>8</v>
      </c>
      <c r="D181" s="99">
        <v>10</v>
      </c>
      <c r="E181" s="100">
        <v>7</v>
      </c>
      <c r="F181" s="100" t="str">
        <f>IFERROR(VLOOKUP(#REF!,#REF!,2,FALSE),"")</f>
        <v/>
      </c>
      <c r="G181" s="54" t="s">
        <v>60</v>
      </c>
      <c r="H181" s="101">
        <v>1054</v>
      </c>
    </row>
    <row r="182" spans="1:8" x14ac:dyDescent="0.15">
      <c r="A182" s="51">
        <v>334</v>
      </c>
      <c r="B182" s="55">
        <v>26</v>
      </c>
      <c r="C182" s="55">
        <v>2</v>
      </c>
      <c r="D182" s="99">
        <v>28</v>
      </c>
      <c r="E182" s="100">
        <v>6</v>
      </c>
      <c r="F182" s="100" t="str">
        <f>IFERROR(VLOOKUP(#REF!,#REF!,2,FALSE),"")</f>
        <v/>
      </c>
      <c r="G182" s="54" t="s">
        <v>60</v>
      </c>
      <c r="H182" s="101">
        <v>1044</v>
      </c>
    </row>
    <row r="183" spans="1:8" ht="13.5" customHeight="1" x14ac:dyDescent="0.15">
      <c r="A183" s="51">
        <v>60</v>
      </c>
      <c r="B183" s="55">
        <v>25</v>
      </c>
      <c r="C183" s="55">
        <v>5</v>
      </c>
      <c r="D183" s="99">
        <v>30</v>
      </c>
      <c r="E183" s="100">
        <v>5</v>
      </c>
      <c r="F183" s="100" t="str">
        <f>IFERROR(VLOOKUP(#REF!,#REF!,2,FALSE),"")</f>
        <v/>
      </c>
      <c r="G183" s="54" t="s">
        <v>70</v>
      </c>
      <c r="H183" s="101">
        <v>1030</v>
      </c>
    </row>
    <row r="184" spans="1:8" x14ac:dyDescent="0.15">
      <c r="A184" s="51">
        <v>308</v>
      </c>
      <c r="B184" s="55">
        <v>26</v>
      </c>
      <c r="C184" s="55">
        <v>2</v>
      </c>
      <c r="D184" s="99">
        <v>2</v>
      </c>
      <c r="E184" s="100">
        <v>1</v>
      </c>
      <c r="F184" s="100" t="str">
        <f>IFERROR(VLOOKUP(#REF!,#REF!,2,FALSE),"")</f>
        <v/>
      </c>
      <c r="G184" s="54" t="s">
        <v>66</v>
      </c>
      <c r="H184" s="101">
        <v>1030</v>
      </c>
    </row>
    <row r="185" spans="1:8" x14ac:dyDescent="0.15">
      <c r="A185" s="51">
        <v>104</v>
      </c>
      <c r="B185" s="55">
        <v>25</v>
      </c>
      <c r="C185" s="55">
        <v>7</v>
      </c>
      <c r="D185" s="99">
        <v>13</v>
      </c>
      <c r="E185" s="100">
        <v>7</v>
      </c>
      <c r="F185" s="100" t="str">
        <f>IFERROR(VLOOKUP(#REF!,#REF!,2,FALSE),"")</f>
        <v/>
      </c>
      <c r="G185" s="105" t="s">
        <v>60</v>
      </c>
      <c r="H185" s="103">
        <v>1019</v>
      </c>
    </row>
    <row r="186" spans="1:8" x14ac:dyDescent="0.15">
      <c r="A186" s="51">
        <v>76</v>
      </c>
      <c r="B186" s="55">
        <v>25</v>
      </c>
      <c r="C186" s="55">
        <v>6</v>
      </c>
      <c r="D186" s="99">
        <v>15</v>
      </c>
      <c r="E186" s="100">
        <v>7</v>
      </c>
      <c r="F186" s="100" t="str">
        <f>IFERROR(VLOOKUP(#REF!,#REF!,2,FALSE),"")</f>
        <v/>
      </c>
      <c r="G186" s="107" t="s">
        <v>63</v>
      </c>
      <c r="H186" s="101">
        <v>1016</v>
      </c>
    </row>
    <row r="187" spans="1:8" x14ac:dyDescent="0.15">
      <c r="A187" s="51">
        <v>341</v>
      </c>
      <c r="B187" s="55">
        <v>26</v>
      </c>
      <c r="C187" s="55">
        <v>3</v>
      </c>
      <c r="D187" s="99">
        <v>7</v>
      </c>
      <c r="E187" s="100">
        <v>6</v>
      </c>
      <c r="F187" s="100" t="str">
        <f>IFERROR(VLOOKUP(#REF!,#REF!,2,FALSE),"")</f>
        <v/>
      </c>
      <c r="G187" s="54" t="s">
        <v>60</v>
      </c>
      <c r="H187" s="101">
        <v>1001</v>
      </c>
    </row>
    <row r="188" spans="1:8" ht="13.5" customHeight="1" x14ac:dyDescent="0.15">
      <c r="A188" s="51">
        <v>241</v>
      </c>
      <c r="B188" s="55">
        <v>25</v>
      </c>
      <c r="C188" s="55">
        <v>11</v>
      </c>
      <c r="D188" s="99">
        <v>27</v>
      </c>
      <c r="E188" s="100">
        <v>4</v>
      </c>
      <c r="F188" s="100" t="str">
        <f>IFERROR(VLOOKUP(#REF!,#REF!,2,FALSE),"")</f>
        <v/>
      </c>
      <c r="G188" s="104" t="s">
        <v>60</v>
      </c>
      <c r="H188" s="101">
        <v>984</v>
      </c>
    </row>
    <row r="189" spans="1:8" x14ac:dyDescent="0.15">
      <c r="A189" s="51">
        <v>143</v>
      </c>
      <c r="B189" s="55">
        <v>25</v>
      </c>
      <c r="C189" s="55">
        <v>8</v>
      </c>
      <c r="D189" s="99">
        <v>21</v>
      </c>
      <c r="E189" s="100">
        <v>4</v>
      </c>
      <c r="F189" s="100" t="str">
        <f>IFERROR(VLOOKUP(#REF!,#REF!,2,FALSE),"")</f>
        <v/>
      </c>
      <c r="G189" s="54" t="s">
        <v>62</v>
      </c>
      <c r="H189" s="101">
        <v>966</v>
      </c>
    </row>
    <row r="190" spans="1:8" ht="13.5" customHeight="1" x14ac:dyDescent="0.15">
      <c r="A190" s="51">
        <v>248</v>
      </c>
      <c r="B190" s="55">
        <v>25</v>
      </c>
      <c r="C190" s="55">
        <v>12</v>
      </c>
      <c r="D190" s="99">
        <v>4</v>
      </c>
      <c r="E190" s="100">
        <v>4</v>
      </c>
      <c r="F190" s="100" t="str">
        <f>IFERROR(VLOOKUP(#REF!,#REF!,2,FALSE),"")</f>
        <v/>
      </c>
      <c r="G190" s="54" t="s">
        <v>60</v>
      </c>
      <c r="H190" s="101">
        <v>965</v>
      </c>
    </row>
    <row r="191" spans="1:8" x14ac:dyDescent="0.15">
      <c r="A191" s="51">
        <v>118</v>
      </c>
      <c r="B191" s="55">
        <v>25</v>
      </c>
      <c r="C191" s="55">
        <v>7</v>
      </c>
      <c r="D191" s="99">
        <v>27</v>
      </c>
      <c r="E191" s="100">
        <v>7</v>
      </c>
      <c r="F191" s="100" t="str">
        <f>IFERROR(VLOOKUP(#REF!,#REF!,2,FALSE),"")</f>
        <v/>
      </c>
      <c r="G191" s="105" t="s">
        <v>60</v>
      </c>
      <c r="H191" s="103">
        <v>953</v>
      </c>
    </row>
    <row r="192" spans="1:8" x14ac:dyDescent="0.15">
      <c r="A192" s="51">
        <v>144</v>
      </c>
      <c r="B192" s="55">
        <v>25</v>
      </c>
      <c r="C192" s="55">
        <v>8</v>
      </c>
      <c r="D192" s="99">
        <v>22</v>
      </c>
      <c r="E192" s="100">
        <v>5</v>
      </c>
      <c r="F192" s="100" t="str">
        <f>IFERROR(VLOOKUP(#REF!,#REF!,2,FALSE),"")</f>
        <v/>
      </c>
      <c r="G192" s="54" t="s">
        <v>60</v>
      </c>
      <c r="H192" s="101">
        <v>942</v>
      </c>
    </row>
    <row r="193" spans="1:8" x14ac:dyDescent="0.15">
      <c r="A193" s="51">
        <v>6</v>
      </c>
      <c r="B193" s="55">
        <v>25</v>
      </c>
      <c r="C193" s="55">
        <v>4</v>
      </c>
      <c r="D193" s="108">
        <v>6</v>
      </c>
      <c r="E193" s="100">
        <v>7</v>
      </c>
      <c r="F193" s="100" t="str">
        <f>IFERROR(VLOOKUP(#REF!,#REF!,2,FALSE),"")</f>
        <v/>
      </c>
      <c r="G193" s="105" t="s">
        <v>63</v>
      </c>
      <c r="H193" s="109">
        <v>937</v>
      </c>
    </row>
    <row r="194" spans="1:8" x14ac:dyDescent="0.15">
      <c r="A194" s="51">
        <v>75</v>
      </c>
      <c r="B194" s="55">
        <v>25</v>
      </c>
      <c r="C194" s="55">
        <v>6</v>
      </c>
      <c r="D194" s="99">
        <v>14</v>
      </c>
      <c r="E194" s="100">
        <v>6</v>
      </c>
      <c r="F194" s="100" t="str">
        <f>IFERROR(VLOOKUP(#REF!,#REF!,2,FALSE),"")</f>
        <v/>
      </c>
      <c r="G194" s="107" t="s">
        <v>67</v>
      </c>
      <c r="H194" s="101">
        <v>934</v>
      </c>
    </row>
    <row r="195" spans="1:8" ht="13.5" customHeight="1" x14ac:dyDescent="0.15">
      <c r="A195" s="51">
        <v>269</v>
      </c>
      <c r="B195" s="55">
        <v>25</v>
      </c>
      <c r="C195" s="55">
        <v>12</v>
      </c>
      <c r="D195" s="99">
        <v>25</v>
      </c>
      <c r="E195" s="100">
        <v>4</v>
      </c>
      <c r="F195" s="100" t="str">
        <f>IFERROR(VLOOKUP(#REF!,#REF!,2,FALSE),"")</f>
        <v/>
      </c>
      <c r="G195" s="54" t="s">
        <v>60</v>
      </c>
      <c r="H195" s="101">
        <v>931</v>
      </c>
    </row>
    <row r="196" spans="1:8" x14ac:dyDescent="0.15">
      <c r="A196" s="51">
        <v>233</v>
      </c>
      <c r="B196" s="55">
        <v>25</v>
      </c>
      <c r="C196" s="55">
        <v>11</v>
      </c>
      <c r="D196" s="99">
        <v>19</v>
      </c>
      <c r="E196" s="100">
        <v>3</v>
      </c>
      <c r="F196" s="100" t="str">
        <f>IFERROR(VLOOKUP(#REF!,#REF!,2,FALSE),"")</f>
        <v/>
      </c>
      <c r="G196" s="104" t="s">
        <v>60</v>
      </c>
      <c r="H196" s="101">
        <v>930</v>
      </c>
    </row>
    <row r="197" spans="1:8" x14ac:dyDescent="0.15">
      <c r="A197" s="51">
        <v>116</v>
      </c>
      <c r="B197" s="55">
        <v>25</v>
      </c>
      <c r="C197" s="55">
        <v>7</v>
      </c>
      <c r="D197" s="99">
        <v>25</v>
      </c>
      <c r="E197" s="100">
        <v>5</v>
      </c>
      <c r="F197" s="100" t="str">
        <f>IFERROR(VLOOKUP(#REF!,#REF!,2,FALSE),"")</f>
        <v/>
      </c>
      <c r="G197" s="105" t="s">
        <v>60</v>
      </c>
      <c r="H197" s="103">
        <v>921</v>
      </c>
    </row>
    <row r="198" spans="1:8" ht="13.5" customHeight="1" x14ac:dyDescent="0.15">
      <c r="A198" s="51">
        <v>133</v>
      </c>
      <c r="B198" s="55">
        <v>25</v>
      </c>
      <c r="C198" s="55">
        <v>8</v>
      </c>
      <c r="D198" s="99">
        <v>11</v>
      </c>
      <c r="E198" s="100">
        <v>1</v>
      </c>
      <c r="F198" s="100" t="str">
        <f>IFERROR(VLOOKUP(#REF!,#REF!,2,FALSE),"")</f>
        <v/>
      </c>
      <c r="G198" s="54" t="s">
        <v>60</v>
      </c>
      <c r="H198" s="101">
        <v>921</v>
      </c>
    </row>
    <row r="199" spans="1:8" x14ac:dyDescent="0.15">
      <c r="A199" s="51">
        <v>152</v>
      </c>
      <c r="B199" s="55">
        <v>25</v>
      </c>
      <c r="C199" s="55">
        <v>8</v>
      </c>
      <c r="D199" s="99">
        <v>30</v>
      </c>
      <c r="E199" s="100">
        <v>6</v>
      </c>
      <c r="F199" s="100" t="str">
        <f>IFERROR(VLOOKUP(#REF!,#REF!,2,FALSE),"")</f>
        <v/>
      </c>
      <c r="G199" s="54" t="s">
        <v>60</v>
      </c>
      <c r="H199" s="101">
        <v>921</v>
      </c>
    </row>
    <row r="200" spans="1:8" x14ac:dyDescent="0.15">
      <c r="A200" s="51">
        <v>184</v>
      </c>
      <c r="B200" s="55">
        <v>25</v>
      </c>
      <c r="C200" s="55">
        <v>10</v>
      </c>
      <c r="D200" s="99">
        <v>1</v>
      </c>
      <c r="E200" s="100">
        <v>3</v>
      </c>
      <c r="F200" s="100" t="str">
        <f>IFERROR(VLOOKUP(#REF!,#REF!,2,FALSE),"")</f>
        <v/>
      </c>
      <c r="G200" s="110" t="s">
        <v>68</v>
      </c>
      <c r="H200" s="103">
        <v>919</v>
      </c>
    </row>
    <row r="201" spans="1:8" x14ac:dyDescent="0.15">
      <c r="A201" s="51">
        <v>117</v>
      </c>
      <c r="B201" s="55">
        <v>25</v>
      </c>
      <c r="C201" s="55">
        <v>7</v>
      </c>
      <c r="D201" s="99">
        <v>26</v>
      </c>
      <c r="E201" s="100">
        <v>6</v>
      </c>
      <c r="F201" s="100" t="str">
        <f>IFERROR(VLOOKUP(#REF!,#REF!,2,FALSE),"")</f>
        <v/>
      </c>
      <c r="G201" s="105" t="s">
        <v>60</v>
      </c>
      <c r="H201" s="103">
        <v>913</v>
      </c>
    </row>
    <row r="202" spans="1:8" x14ac:dyDescent="0.15">
      <c r="A202" s="51">
        <v>352</v>
      </c>
      <c r="B202" s="55">
        <v>26</v>
      </c>
      <c r="C202" s="55">
        <v>3</v>
      </c>
      <c r="D202" s="99">
        <v>18</v>
      </c>
      <c r="E202" s="100">
        <v>3</v>
      </c>
      <c r="F202" s="100" t="str">
        <f>IFERROR(VLOOKUP(#REF!,#REF!,2,FALSE),"")</f>
        <v/>
      </c>
      <c r="G202" s="54" t="s">
        <v>60</v>
      </c>
      <c r="H202" s="101">
        <v>889</v>
      </c>
    </row>
    <row r="203" spans="1:8" x14ac:dyDescent="0.15">
      <c r="A203" s="51">
        <v>293</v>
      </c>
      <c r="B203" s="55">
        <v>26</v>
      </c>
      <c r="C203" s="55">
        <v>1</v>
      </c>
      <c r="D203" s="99">
        <v>18</v>
      </c>
      <c r="E203" s="100">
        <v>7</v>
      </c>
      <c r="F203" s="100" t="str">
        <f>IFERROR(VLOOKUP(#REF!,#REF!,2,FALSE),"")</f>
        <v/>
      </c>
      <c r="G203" s="54" t="s">
        <v>69</v>
      </c>
      <c r="H203" s="101">
        <v>880</v>
      </c>
    </row>
    <row r="204" spans="1:8" x14ac:dyDescent="0.15">
      <c r="A204" s="51">
        <v>16</v>
      </c>
      <c r="B204" s="55">
        <v>25</v>
      </c>
      <c r="C204" s="55">
        <v>4</v>
      </c>
      <c r="D204" s="108">
        <v>16</v>
      </c>
      <c r="E204" s="100">
        <v>3</v>
      </c>
      <c r="F204" s="100" t="str">
        <f>IFERROR(VLOOKUP(#REF!,#REF!,2,FALSE),"")</f>
        <v/>
      </c>
      <c r="G204" s="105" t="s">
        <v>60</v>
      </c>
      <c r="H204" s="109">
        <v>877</v>
      </c>
    </row>
    <row r="205" spans="1:8" ht="15" customHeight="1" x14ac:dyDescent="0.15">
      <c r="A205" s="51">
        <v>18</v>
      </c>
      <c r="B205" s="55">
        <v>25</v>
      </c>
      <c r="C205" s="55">
        <v>4</v>
      </c>
      <c r="D205" s="108">
        <v>18</v>
      </c>
      <c r="E205" s="100">
        <v>5</v>
      </c>
      <c r="F205" s="100" t="str">
        <f>IFERROR(VLOOKUP(#REF!,#REF!,2,FALSE),"")</f>
        <v/>
      </c>
      <c r="G205" s="105" t="s">
        <v>60</v>
      </c>
      <c r="H205" s="109">
        <v>869</v>
      </c>
    </row>
    <row r="206" spans="1:8" ht="14.25" customHeight="1" x14ac:dyDescent="0.15">
      <c r="A206" s="51">
        <v>178</v>
      </c>
      <c r="B206" s="55">
        <v>25</v>
      </c>
      <c r="C206" s="55">
        <v>9</v>
      </c>
      <c r="D206" s="99">
        <v>25</v>
      </c>
      <c r="E206" s="100">
        <v>4</v>
      </c>
      <c r="F206" s="100" t="str">
        <f>IFERROR(VLOOKUP(#REF!,#REF!,2,FALSE),"")</f>
        <v/>
      </c>
      <c r="G206" s="54" t="s">
        <v>66</v>
      </c>
      <c r="H206" s="101">
        <v>849</v>
      </c>
    </row>
    <row r="207" spans="1:8" x14ac:dyDescent="0.15">
      <c r="A207" s="51">
        <v>108</v>
      </c>
      <c r="B207" s="55">
        <v>25</v>
      </c>
      <c r="C207" s="55">
        <v>7</v>
      </c>
      <c r="D207" s="99">
        <v>17</v>
      </c>
      <c r="E207" s="100">
        <v>4</v>
      </c>
      <c r="F207" s="100" t="str">
        <f>IFERROR(VLOOKUP(#REF!,#REF!,2,FALSE),"")</f>
        <v/>
      </c>
      <c r="G207" s="105" t="s">
        <v>70</v>
      </c>
      <c r="H207" s="103">
        <v>839</v>
      </c>
    </row>
    <row r="208" spans="1:8" x14ac:dyDescent="0.15">
      <c r="A208" s="51">
        <v>58</v>
      </c>
      <c r="B208" s="55">
        <v>25</v>
      </c>
      <c r="C208" s="55">
        <v>5</v>
      </c>
      <c r="D208" s="99">
        <v>28</v>
      </c>
      <c r="E208" s="100">
        <v>3</v>
      </c>
      <c r="F208" s="100" t="str">
        <f>IFERROR(VLOOKUP(#REF!,#REF!,2,FALSE),"")</f>
        <v/>
      </c>
      <c r="G208" s="105" t="s">
        <v>60</v>
      </c>
      <c r="H208" s="103">
        <v>838</v>
      </c>
    </row>
    <row r="209" spans="1:8" x14ac:dyDescent="0.15">
      <c r="A209" s="51">
        <v>325</v>
      </c>
      <c r="B209" s="55">
        <v>26</v>
      </c>
      <c r="C209" s="55">
        <v>2</v>
      </c>
      <c r="D209" s="99">
        <v>19</v>
      </c>
      <c r="E209" s="100">
        <v>4</v>
      </c>
      <c r="F209" s="100" t="str">
        <f>IFERROR(VLOOKUP(#REF!,#REF!,2,FALSE),"")</f>
        <v/>
      </c>
      <c r="G209" s="54" t="s">
        <v>60</v>
      </c>
      <c r="H209" s="101">
        <v>826</v>
      </c>
    </row>
    <row r="210" spans="1:8" x14ac:dyDescent="0.15">
      <c r="A210" s="51">
        <v>147</v>
      </c>
      <c r="B210" s="55">
        <v>25</v>
      </c>
      <c r="C210" s="55">
        <v>8</v>
      </c>
      <c r="D210" s="99">
        <v>25</v>
      </c>
      <c r="E210" s="100">
        <v>1</v>
      </c>
      <c r="F210" s="100" t="str">
        <f>IFERROR(VLOOKUP(#REF!,#REF!,2,FALSE),"")</f>
        <v/>
      </c>
      <c r="G210" s="54" t="s">
        <v>66</v>
      </c>
      <c r="H210" s="101">
        <v>821</v>
      </c>
    </row>
    <row r="211" spans="1:8" ht="13.5" customHeight="1" x14ac:dyDescent="0.15">
      <c r="A211" s="51">
        <v>89</v>
      </c>
      <c r="B211" s="55">
        <v>25</v>
      </c>
      <c r="C211" s="55">
        <v>6</v>
      </c>
      <c r="D211" s="99">
        <v>28</v>
      </c>
      <c r="E211" s="100">
        <v>6</v>
      </c>
      <c r="F211" s="100" t="str">
        <f>IFERROR(VLOOKUP(#REF!,#REF!,2,FALSE),"")</f>
        <v/>
      </c>
      <c r="G211" s="107" t="s">
        <v>60</v>
      </c>
      <c r="H211" s="101">
        <v>811</v>
      </c>
    </row>
    <row r="212" spans="1:8" x14ac:dyDescent="0.15">
      <c r="A212" s="51">
        <v>130</v>
      </c>
      <c r="B212" s="55">
        <v>25</v>
      </c>
      <c r="C212" s="55">
        <v>8</v>
      </c>
      <c r="D212" s="99">
        <v>8</v>
      </c>
      <c r="E212" s="100">
        <v>5</v>
      </c>
      <c r="F212" s="100" t="str">
        <f>IFERROR(VLOOKUP(#REF!,#REF!,2,FALSE),"")</f>
        <v/>
      </c>
      <c r="G212" s="54" t="s">
        <v>60</v>
      </c>
      <c r="H212" s="101">
        <v>781</v>
      </c>
    </row>
    <row r="213" spans="1:8" x14ac:dyDescent="0.15">
      <c r="A213" s="51">
        <v>129</v>
      </c>
      <c r="B213" s="55">
        <v>25</v>
      </c>
      <c r="C213" s="55">
        <v>8</v>
      </c>
      <c r="D213" s="99">
        <v>7</v>
      </c>
      <c r="E213" s="100">
        <v>4</v>
      </c>
      <c r="F213" s="100" t="str">
        <f>IFERROR(VLOOKUP(#REF!,#REF!,2,FALSE),"")</f>
        <v/>
      </c>
      <c r="G213" s="54" t="s">
        <v>60</v>
      </c>
      <c r="H213" s="101">
        <v>778</v>
      </c>
    </row>
    <row r="214" spans="1:8" x14ac:dyDescent="0.15">
      <c r="A214" s="51">
        <v>327</v>
      </c>
      <c r="B214" s="55">
        <v>26</v>
      </c>
      <c r="C214" s="55">
        <v>2</v>
      </c>
      <c r="D214" s="99">
        <v>21</v>
      </c>
      <c r="E214" s="100">
        <v>6</v>
      </c>
      <c r="F214" s="100" t="str">
        <f>IFERROR(VLOOKUP(#REF!,#REF!,2,FALSE),"")</f>
        <v/>
      </c>
      <c r="G214" s="54" t="s">
        <v>60</v>
      </c>
      <c r="H214" s="101">
        <v>771</v>
      </c>
    </row>
    <row r="215" spans="1:8" x14ac:dyDescent="0.15">
      <c r="A215" s="51">
        <v>340</v>
      </c>
      <c r="B215" s="55">
        <v>26</v>
      </c>
      <c r="C215" s="55">
        <v>3</v>
      </c>
      <c r="D215" s="99">
        <v>6</v>
      </c>
      <c r="E215" s="100">
        <v>5</v>
      </c>
      <c r="F215" s="100" t="str">
        <f>IFERROR(VLOOKUP(#REF!,#REF!,2,FALSE),"")</f>
        <v/>
      </c>
      <c r="G215" s="54" t="s">
        <v>60</v>
      </c>
      <c r="H215" s="101">
        <v>755</v>
      </c>
    </row>
    <row r="216" spans="1:8" x14ac:dyDescent="0.15">
      <c r="A216" s="51">
        <v>243</v>
      </c>
      <c r="B216" s="55">
        <v>25</v>
      </c>
      <c r="C216" s="55">
        <v>11</v>
      </c>
      <c r="D216" s="99">
        <v>29</v>
      </c>
      <c r="E216" s="100">
        <v>6</v>
      </c>
      <c r="F216" s="100" t="str">
        <f>IFERROR(VLOOKUP(#REF!,#REF!,2,FALSE),"")</f>
        <v/>
      </c>
      <c r="G216" s="104" t="s">
        <v>60</v>
      </c>
      <c r="H216" s="101">
        <v>750</v>
      </c>
    </row>
    <row r="217" spans="1:8" x14ac:dyDescent="0.15">
      <c r="A217" s="51">
        <v>142</v>
      </c>
      <c r="B217" s="55">
        <v>25</v>
      </c>
      <c r="C217" s="55">
        <v>8</v>
      </c>
      <c r="D217" s="99">
        <v>20</v>
      </c>
      <c r="E217" s="100">
        <v>3</v>
      </c>
      <c r="F217" s="100" t="str">
        <f>IFERROR(VLOOKUP(#REF!,#REF!,2,FALSE),"")</f>
        <v/>
      </c>
      <c r="G217" s="54" t="s">
        <v>60</v>
      </c>
      <c r="H217" s="101">
        <v>739</v>
      </c>
    </row>
    <row r="218" spans="1:8" x14ac:dyDescent="0.15">
      <c r="A218" s="51">
        <v>247</v>
      </c>
      <c r="B218" s="55">
        <v>25</v>
      </c>
      <c r="C218" s="55">
        <v>12</v>
      </c>
      <c r="D218" s="99">
        <v>3</v>
      </c>
      <c r="E218" s="100">
        <v>3</v>
      </c>
      <c r="F218" s="100" t="str">
        <f>IFERROR(VLOOKUP(#REF!,#REF!,2,FALSE),"")</f>
        <v/>
      </c>
      <c r="G218" s="54" t="s">
        <v>60</v>
      </c>
      <c r="H218" s="101">
        <v>736</v>
      </c>
    </row>
    <row r="219" spans="1:8" ht="15.75" customHeight="1" x14ac:dyDescent="0.15">
      <c r="A219" s="51">
        <v>134</v>
      </c>
      <c r="B219" s="55">
        <v>25</v>
      </c>
      <c r="C219" s="55">
        <v>8</v>
      </c>
      <c r="D219" s="99">
        <v>12</v>
      </c>
      <c r="E219" s="100">
        <v>2</v>
      </c>
      <c r="F219" s="100" t="s">
        <v>73</v>
      </c>
      <c r="G219" s="54" t="s">
        <v>60</v>
      </c>
      <c r="H219" s="101">
        <v>734</v>
      </c>
    </row>
    <row r="220" spans="1:8" ht="13.5" customHeight="1" x14ac:dyDescent="0.15">
      <c r="A220" s="51">
        <v>145</v>
      </c>
      <c r="B220" s="55">
        <v>25</v>
      </c>
      <c r="C220" s="55">
        <v>8</v>
      </c>
      <c r="D220" s="99">
        <v>23</v>
      </c>
      <c r="E220" s="100">
        <v>6</v>
      </c>
      <c r="F220" s="100" t="str">
        <f>IFERROR(VLOOKUP(#REF!,#REF!,2,FALSE),"")</f>
        <v/>
      </c>
      <c r="G220" s="54" t="s">
        <v>62</v>
      </c>
      <c r="H220" s="101">
        <v>734</v>
      </c>
    </row>
    <row r="221" spans="1:8" ht="13.5" customHeight="1" x14ac:dyDescent="0.15">
      <c r="A221" s="51">
        <v>114</v>
      </c>
      <c r="B221" s="55">
        <v>25</v>
      </c>
      <c r="C221" s="55">
        <v>7</v>
      </c>
      <c r="D221" s="99">
        <v>23</v>
      </c>
      <c r="E221" s="100">
        <v>3</v>
      </c>
      <c r="F221" s="100" t="str">
        <f>IFERROR(VLOOKUP(#REF!,#REF!,2,FALSE),"")</f>
        <v/>
      </c>
      <c r="G221" s="105" t="s">
        <v>60</v>
      </c>
      <c r="H221" s="103">
        <v>733</v>
      </c>
    </row>
    <row r="222" spans="1:8" x14ac:dyDescent="0.15">
      <c r="A222" s="51">
        <v>164</v>
      </c>
      <c r="B222" s="55">
        <v>25</v>
      </c>
      <c r="C222" s="55">
        <v>9</v>
      </c>
      <c r="D222" s="99">
        <v>11</v>
      </c>
      <c r="E222" s="100">
        <v>4</v>
      </c>
      <c r="F222" s="100" t="str">
        <f>IFERROR(VLOOKUP(#REF!,#REF!,2,FALSE),"")</f>
        <v/>
      </c>
      <c r="G222" s="54" t="s">
        <v>63</v>
      </c>
      <c r="H222" s="101">
        <v>728</v>
      </c>
    </row>
    <row r="223" spans="1:8" ht="13.5" customHeight="1" x14ac:dyDescent="0.15">
      <c r="A223" s="51">
        <v>304</v>
      </c>
      <c r="B223" s="55">
        <v>26</v>
      </c>
      <c r="C223" s="55">
        <v>1</v>
      </c>
      <c r="D223" s="99">
        <v>29</v>
      </c>
      <c r="E223" s="100">
        <v>4</v>
      </c>
      <c r="F223" s="100" t="str">
        <f>IFERROR(VLOOKUP(#REF!,#REF!,2,FALSE),"")</f>
        <v/>
      </c>
      <c r="G223" s="54" t="s">
        <v>60</v>
      </c>
      <c r="H223" s="101">
        <v>713</v>
      </c>
    </row>
    <row r="224" spans="1:8" x14ac:dyDescent="0.15">
      <c r="A224" s="51">
        <v>88</v>
      </c>
      <c r="B224" s="55">
        <v>25</v>
      </c>
      <c r="C224" s="55">
        <v>6</v>
      </c>
      <c r="D224" s="99">
        <v>27</v>
      </c>
      <c r="E224" s="100">
        <v>5</v>
      </c>
      <c r="F224" s="100" t="str">
        <f>IFERROR(VLOOKUP(#REF!,#REF!,2,FALSE),"")</f>
        <v/>
      </c>
      <c r="G224" s="107" t="s">
        <v>60</v>
      </c>
      <c r="H224" s="101">
        <v>712</v>
      </c>
    </row>
    <row r="225" spans="1:8" ht="13.5" customHeight="1" x14ac:dyDescent="0.15">
      <c r="A225" s="51">
        <v>41</v>
      </c>
      <c r="B225" s="55">
        <v>25</v>
      </c>
      <c r="C225" s="55">
        <v>5</v>
      </c>
      <c r="D225" s="99">
        <v>11</v>
      </c>
      <c r="E225" s="100">
        <v>7</v>
      </c>
      <c r="F225" s="100" t="str">
        <f>IFERROR(VLOOKUP(#REF!,#REF!,2,FALSE),"")</f>
        <v/>
      </c>
      <c r="G225" s="54" t="s">
        <v>68</v>
      </c>
      <c r="H225" s="101">
        <v>699</v>
      </c>
    </row>
    <row r="226" spans="1:8" x14ac:dyDescent="0.15">
      <c r="A226" s="51">
        <v>94</v>
      </c>
      <c r="B226" s="55">
        <v>25</v>
      </c>
      <c r="C226" s="55">
        <v>7</v>
      </c>
      <c r="D226" s="99">
        <v>3</v>
      </c>
      <c r="E226" s="100">
        <v>4</v>
      </c>
      <c r="F226" s="100" t="str">
        <f>IFERROR(VLOOKUP(#REF!,#REF!,2,FALSE),"")</f>
        <v/>
      </c>
      <c r="G226" s="105" t="s">
        <v>60</v>
      </c>
      <c r="H226" s="103">
        <v>663</v>
      </c>
    </row>
    <row r="227" spans="1:8" x14ac:dyDescent="0.15">
      <c r="A227" s="51">
        <v>282</v>
      </c>
      <c r="B227" s="55">
        <v>26</v>
      </c>
      <c r="C227" s="55">
        <v>1</v>
      </c>
      <c r="D227" s="99">
        <v>7</v>
      </c>
      <c r="E227" s="100">
        <v>3</v>
      </c>
      <c r="F227" s="100" t="str">
        <f>IFERROR(VLOOKUP(#REF!,#REF!,2,FALSE),"")</f>
        <v/>
      </c>
      <c r="G227" s="54" t="s">
        <v>60</v>
      </c>
      <c r="H227" s="101">
        <v>659</v>
      </c>
    </row>
    <row r="228" spans="1:8" x14ac:dyDescent="0.15">
      <c r="A228" s="51">
        <v>11</v>
      </c>
      <c r="B228" s="55">
        <v>25</v>
      </c>
      <c r="C228" s="55">
        <v>4</v>
      </c>
      <c r="D228" s="108">
        <v>11</v>
      </c>
      <c r="E228" s="100">
        <v>5</v>
      </c>
      <c r="F228" s="100" t="str">
        <f>IFERROR(VLOOKUP(#REF!,#REF!,2,FALSE),"")</f>
        <v/>
      </c>
      <c r="G228" s="105" t="s">
        <v>60</v>
      </c>
      <c r="H228" s="109">
        <v>654</v>
      </c>
    </row>
    <row r="229" spans="1:8" x14ac:dyDescent="0.15">
      <c r="A229" s="51">
        <v>131</v>
      </c>
      <c r="B229" s="55">
        <v>25</v>
      </c>
      <c r="C229" s="55">
        <v>8</v>
      </c>
      <c r="D229" s="99">
        <v>9</v>
      </c>
      <c r="E229" s="100">
        <v>6</v>
      </c>
      <c r="F229" s="100" t="str">
        <f>IFERROR(VLOOKUP(#REF!,#REF!,2,FALSE),"")</f>
        <v/>
      </c>
      <c r="G229" s="54" t="s">
        <v>60</v>
      </c>
      <c r="H229" s="101">
        <v>650</v>
      </c>
    </row>
    <row r="230" spans="1:8" ht="13.5" customHeight="1" x14ac:dyDescent="0.15">
      <c r="A230" s="51">
        <v>249</v>
      </c>
      <c r="B230" s="55">
        <v>25</v>
      </c>
      <c r="C230" s="55">
        <v>12</v>
      </c>
      <c r="D230" s="99">
        <v>5</v>
      </c>
      <c r="E230" s="100">
        <v>5</v>
      </c>
      <c r="F230" s="100" t="str">
        <f>IFERROR(VLOOKUP(#REF!,#REF!,2,FALSE),"")</f>
        <v/>
      </c>
      <c r="G230" s="54" t="s">
        <v>60</v>
      </c>
      <c r="H230" s="101">
        <v>646</v>
      </c>
    </row>
    <row r="231" spans="1:8" x14ac:dyDescent="0.15">
      <c r="A231" s="51">
        <v>24</v>
      </c>
      <c r="B231" s="55">
        <v>25</v>
      </c>
      <c r="C231" s="55">
        <v>4</v>
      </c>
      <c r="D231" s="108">
        <v>24</v>
      </c>
      <c r="E231" s="100">
        <v>4</v>
      </c>
      <c r="F231" s="100" t="str">
        <f>IFERROR(VLOOKUP(#REF!,#REF!,2,FALSE),"")</f>
        <v/>
      </c>
      <c r="G231" s="105" t="s">
        <v>68</v>
      </c>
      <c r="H231" s="109">
        <v>642</v>
      </c>
    </row>
    <row r="232" spans="1:8" ht="13.5" customHeight="1" x14ac:dyDescent="0.15">
      <c r="A232" s="51">
        <v>93</v>
      </c>
      <c r="B232" s="55">
        <v>25</v>
      </c>
      <c r="C232" s="55">
        <v>7</v>
      </c>
      <c r="D232" s="99">
        <v>2</v>
      </c>
      <c r="E232" s="100">
        <v>3</v>
      </c>
      <c r="F232" s="100" t="str">
        <f>IFERROR(VLOOKUP(#REF!,#REF!,2,FALSE),"")</f>
        <v/>
      </c>
      <c r="G232" s="105" t="s">
        <v>60</v>
      </c>
      <c r="H232" s="103">
        <v>638</v>
      </c>
    </row>
    <row r="233" spans="1:8" x14ac:dyDescent="0.15">
      <c r="A233" s="51">
        <v>17</v>
      </c>
      <c r="B233" s="55">
        <v>25</v>
      </c>
      <c r="C233" s="55">
        <v>4</v>
      </c>
      <c r="D233" s="108">
        <v>17</v>
      </c>
      <c r="E233" s="100">
        <v>4</v>
      </c>
      <c r="F233" s="100" t="str">
        <f>IFERROR(VLOOKUP(#REF!,#REF!,2,FALSE),"")</f>
        <v/>
      </c>
      <c r="G233" s="105" t="s">
        <v>70</v>
      </c>
      <c r="H233" s="109">
        <v>624</v>
      </c>
    </row>
    <row r="234" spans="1:8" x14ac:dyDescent="0.15">
      <c r="A234" s="51">
        <v>326</v>
      </c>
      <c r="B234" s="55">
        <v>26</v>
      </c>
      <c r="C234" s="55">
        <v>2</v>
      </c>
      <c r="D234" s="99">
        <v>20</v>
      </c>
      <c r="E234" s="100">
        <v>5</v>
      </c>
      <c r="F234" s="100" t="str">
        <f>IFERROR(VLOOKUP(#REF!,#REF!,2,FALSE),"")</f>
        <v/>
      </c>
      <c r="G234" s="54" t="s">
        <v>65</v>
      </c>
      <c r="H234" s="101">
        <v>607</v>
      </c>
    </row>
    <row r="235" spans="1:8" x14ac:dyDescent="0.15">
      <c r="A235" s="51">
        <v>324</v>
      </c>
      <c r="B235" s="55">
        <v>26</v>
      </c>
      <c r="C235" s="55">
        <v>2</v>
      </c>
      <c r="D235" s="99">
        <v>18</v>
      </c>
      <c r="E235" s="100">
        <v>3</v>
      </c>
      <c r="F235" s="100" t="str">
        <f>IFERROR(VLOOKUP(#REF!,#REF!,2,FALSE),"")</f>
        <v/>
      </c>
      <c r="G235" s="54" t="s">
        <v>60</v>
      </c>
      <c r="H235" s="101">
        <v>581</v>
      </c>
    </row>
    <row r="236" spans="1:8" x14ac:dyDescent="0.15">
      <c r="A236" s="51">
        <v>345</v>
      </c>
      <c r="B236" s="55">
        <v>26</v>
      </c>
      <c r="C236" s="55">
        <v>3</v>
      </c>
      <c r="D236" s="99">
        <v>11</v>
      </c>
      <c r="E236" s="100">
        <v>3</v>
      </c>
      <c r="F236" s="100" t="str">
        <f>IFERROR(VLOOKUP(#REF!,#REF!,2,FALSE),"")</f>
        <v/>
      </c>
      <c r="G236" s="54" t="s">
        <v>60</v>
      </c>
      <c r="H236" s="101">
        <v>578</v>
      </c>
    </row>
    <row r="237" spans="1:8" ht="13.5" customHeight="1" x14ac:dyDescent="0.15">
      <c r="A237" s="51">
        <v>303</v>
      </c>
      <c r="B237" s="55">
        <v>26</v>
      </c>
      <c r="C237" s="55">
        <v>1</v>
      </c>
      <c r="D237" s="99">
        <v>28</v>
      </c>
      <c r="E237" s="100">
        <v>3</v>
      </c>
      <c r="F237" s="100" t="str">
        <f>IFERROR(VLOOKUP(#REF!,#REF!,2,FALSE),"")</f>
        <v/>
      </c>
      <c r="G237" s="54" t="s">
        <v>60</v>
      </c>
      <c r="H237" s="101">
        <v>573</v>
      </c>
    </row>
    <row r="238" spans="1:8" x14ac:dyDescent="0.15">
      <c r="A238" s="51">
        <v>299</v>
      </c>
      <c r="B238" s="55">
        <v>26</v>
      </c>
      <c r="C238" s="55">
        <v>1</v>
      </c>
      <c r="D238" s="99">
        <v>24</v>
      </c>
      <c r="E238" s="100">
        <v>6</v>
      </c>
      <c r="F238" s="100" t="str">
        <f>IFERROR(VLOOKUP(#REF!,#REF!,2,FALSE),"")</f>
        <v/>
      </c>
      <c r="G238" s="54" t="s">
        <v>60</v>
      </c>
      <c r="H238" s="101">
        <v>570</v>
      </c>
    </row>
    <row r="239" spans="1:8" ht="13.5" customHeight="1" x14ac:dyDescent="0.15">
      <c r="A239" s="51">
        <v>96</v>
      </c>
      <c r="B239" s="55">
        <v>25</v>
      </c>
      <c r="C239" s="55">
        <v>7</v>
      </c>
      <c r="D239" s="99">
        <v>5</v>
      </c>
      <c r="E239" s="100">
        <v>6</v>
      </c>
      <c r="F239" s="100" t="str">
        <f>IFERROR(VLOOKUP(#REF!,#REF!,2,FALSE),"")</f>
        <v/>
      </c>
      <c r="G239" s="105" t="s">
        <v>66</v>
      </c>
      <c r="H239" s="103">
        <v>562</v>
      </c>
    </row>
    <row r="240" spans="1:8" x14ac:dyDescent="0.15">
      <c r="A240" s="51">
        <v>348</v>
      </c>
      <c r="B240" s="55">
        <v>26</v>
      </c>
      <c r="C240" s="55">
        <v>3</v>
      </c>
      <c r="D240" s="99">
        <v>14</v>
      </c>
      <c r="E240" s="100">
        <v>6</v>
      </c>
      <c r="F240" s="100" t="str">
        <f>IFERROR(VLOOKUP(#REF!,#REF!,2,FALSE),"")</f>
        <v/>
      </c>
      <c r="G240" s="54" t="s">
        <v>66</v>
      </c>
      <c r="H240" s="101">
        <v>553</v>
      </c>
    </row>
    <row r="241" spans="1:8" x14ac:dyDescent="0.15">
      <c r="A241" s="51">
        <v>123</v>
      </c>
      <c r="B241" s="55">
        <v>25</v>
      </c>
      <c r="C241" s="55">
        <v>8</v>
      </c>
      <c r="D241" s="99">
        <v>1</v>
      </c>
      <c r="E241" s="100">
        <v>5</v>
      </c>
      <c r="F241" s="100" t="str">
        <f>IFERROR(VLOOKUP(#REF!,#REF!,2,FALSE),"")</f>
        <v/>
      </c>
      <c r="G241" s="54" t="s">
        <v>60</v>
      </c>
      <c r="H241" s="101">
        <v>552</v>
      </c>
    </row>
    <row r="242" spans="1:8" x14ac:dyDescent="0.15">
      <c r="A242" s="51">
        <v>250</v>
      </c>
      <c r="B242" s="55">
        <v>25</v>
      </c>
      <c r="C242" s="55">
        <v>12</v>
      </c>
      <c r="D242" s="99">
        <v>6</v>
      </c>
      <c r="E242" s="100">
        <v>6</v>
      </c>
      <c r="F242" s="100" t="str">
        <f>IFERROR(VLOOKUP(#REF!,#REF!,2,FALSE),"")</f>
        <v/>
      </c>
      <c r="G242" s="54" t="s">
        <v>60</v>
      </c>
      <c r="H242" s="101">
        <v>545</v>
      </c>
    </row>
    <row r="243" spans="1:8" x14ac:dyDescent="0.15">
      <c r="A243" s="51">
        <v>361</v>
      </c>
      <c r="B243" s="55">
        <v>26</v>
      </c>
      <c r="C243" s="55">
        <v>3</v>
      </c>
      <c r="D243" s="99">
        <v>27</v>
      </c>
      <c r="E243" s="100">
        <v>5</v>
      </c>
      <c r="F243" s="100" t="str">
        <f>IFERROR(VLOOKUP(#REF!,#REF!,2,FALSE),"")</f>
        <v/>
      </c>
      <c r="G243" s="54" t="s">
        <v>66</v>
      </c>
      <c r="H243" s="101">
        <v>541</v>
      </c>
    </row>
    <row r="244" spans="1:8" ht="13.5" customHeight="1" x14ac:dyDescent="0.15">
      <c r="A244" s="51">
        <v>100</v>
      </c>
      <c r="B244" s="55">
        <v>25</v>
      </c>
      <c r="C244" s="55">
        <v>7</v>
      </c>
      <c r="D244" s="99">
        <v>9</v>
      </c>
      <c r="E244" s="100">
        <v>3</v>
      </c>
      <c r="F244" s="100" t="str">
        <f>IFERROR(VLOOKUP(#REF!,#REF!,2,FALSE),"")</f>
        <v/>
      </c>
      <c r="G244" s="105" t="s">
        <v>60</v>
      </c>
      <c r="H244" s="103">
        <v>522</v>
      </c>
    </row>
    <row r="245" spans="1:8" x14ac:dyDescent="0.15">
      <c r="A245" s="51">
        <v>242</v>
      </c>
      <c r="B245" s="55">
        <v>25</v>
      </c>
      <c r="C245" s="55">
        <v>11</v>
      </c>
      <c r="D245" s="99">
        <v>28</v>
      </c>
      <c r="E245" s="100">
        <v>5</v>
      </c>
      <c r="F245" s="100" t="str">
        <f>IFERROR(VLOOKUP(#REF!,#REF!,2,FALSE),"")</f>
        <v/>
      </c>
      <c r="G245" s="104" t="s">
        <v>65</v>
      </c>
      <c r="H245" s="101">
        <v>519</v>
      </c>
    </row>
    <row r="246" spans="1:8" ht="13.5" customHeight="1" x14ac:dyDescent="0.15">
      <c r="A246" s="51">
        <v>221</v>
      </c>
      <c r="B246" s="55">
        <v>25</v>
      </c>
      <c r="C246" s="55">
        <v>11</v>
      </c>
      <c r="D246" s="99">
        <v>7</v>
      </c>
      <c r="E246" s="100">
        <v>5</v>
      </c>
      <c r="F246" s="100" t="str">
        <f>IFERROR(VLOOKUP(#REF!,#REF!,2,FALSE),"")</f>
        <v/>
      </c>
      <c r="G246" s="104" t="s">
        <v>68</v>
      </c>
      <c r="H246" s="101">
        <v>516</v>
      </c>
    </row>
    <row r="247" spans="1:8" x14ac:dyDescent="0.15">
      <c r="A247" s="51">
        <v>19</v>
      </c>
      <c r="B247" s="55">
        <v>25</v>
      </c>
      <c r="C247" s="55">
        <v>4</v>
      </c>
      <c r="D247" s="108">
        <v>19</v>
      </c>
      <c r="E247" s="100">
        <v>6</v>
      </c>
      <c r="F247" s="100" t="str">
        <f>IFERROR(VLOOKUP(#REF!,#REF!,2,FALSE),"")</f>
        <v/>
      </c>
      <c r="G247" s="105" t="s">
        <v>70</v>
      </c>
      <c r="H247" s="109">
        <v>505</v>
      </c>
    </row>
    <row r="248" spans="1:8" x14ac:dyDescent="0.15">
      <c r="A248" s="51">
        <v>335</v>
      </c>
      <c r="B248" s="55">
        <v>26</v>
      </c>
      <c r="C248" s="55">
        <v>3</v>
      </c>
      <c r="D248" s="99">
        <v>1</v>
      </c>
      <c r="E248" s="100">
        <v>7</v>
      </c>
      <c r="F248" s="100" t="str">
        <f>IFERROR(VLOOKUP(#REF!,#REF!,2,FALSE),"")</f>
        <v/>
      </c>
      <c r="G248" s="54" t="s">
        <v>65</v>
      </c>
      <c r="H248" s="101">
        <v>500</v>
      </c>
    </row>
    <row r="249" spans="1:8" ht="15.75" customHeight="1" x14ac:dyDescent="0.15">
      <c r="A249" s="51">
        <v>229</v>
      </c>
      <c r="B249" s="55">
        <v>25</v>
      </c>
      <c r="C249" s="55">
        <v>11</v>
      </c>
      <c r="D249" s="99">
        <v>15</v>
      </c>
      <c r="E249" s="100">
        <v>6</v>
      </c>
      <c r="F249" s="100" t="str">
        <f>IFERROR(VLOOKUP(#REF!,#REF!,2,FALSE),"")</f>
        <v/>
      </c>
      <c r="G249" s="104" t="s">
        <v>61</v>
      </c>
      <c r="H249" s="101">
        <v>489</v>
      </c>
    </row>
    <row r="250" spans="1:8" x14ac:dyDescent="0.15">
      <c r="A250" s="51">
        <v>296</v>
      </c>
      <c r="B250" s="55">
        <v>26</v>
      </c>
      <c r="C250" s="55">
        <v>1</v>
      </c>
      <c r="D250" s="99">
        <v>21</v>
      </c>
      <c r="E250" s="100">
        <v>3</v>
      </c>
      <c r="F250" s="100" t="str">
        <f>IFERROR(VLOOKUP(#REF!,#REF!,2,FALSE),"")</f>
        <v/>
      </c>
      <c r="G250" s="54" t="s">
        <v>64</v>
      </c>
      <c r="H250" s="101">
        <v>483</v>
      </c>
    </row>
    <row r="251" spans="1:8" ht="13.5" customHeight="1" x14ac:dyDescent="0.15">
      <c r="A251" s="51">
        <v>298</v>
      </c>
      <c r="B251" s="55">
        <v>26</v>
      </c>
      <c r="C251" s="55">
        <v>1</v>
      </c>
      <c r="D251" s="99">
        <v>23</v>
      </c>
      <c r="E251" s="100">
        <v>5</v>
      </c>
      <c r="F251" s="100" t="str">
        <f>IFERROR(VLOOKUP(#REF!,#REF!,2,FALSE),"")</f>
        <v/>
      </c>
      <c r="G251" s="54" t="s">
        <v>60</v>
      </c>
      <c r="H251" s="101">
        <v>483</v>
      </c>
    </row>
    <row r="252" spans="1:8" x14ac:dyDescent="0.15">
      <c r="A252" s="51">
        <v>256</v>
      </c>
      <c r="B252" s="55">
        <v>25</v>
      </c>
      <c r="C252" s="55">
        <v>12</v>
      </c>
      <c r="D252" s="99">
        <v>12</v>
      </c>
      <c r="E252" s="100">
        <v>5</v>
      </c>
      <c r="F252" s="100" t="str">
        <f>IFERROR(VLOOKUP(#REF!,#REF!,2,FALSE),"")</f>
        <v/>
      </c>
      <c r="G252" s="54" t="s">
        <v>60</v>
      </c>
      <c r="H252" s="101">
        <v>461</v>
      </c>
    </row>
    <row r="253" spans="1:8" ht="13.5" customHeight="1" x14ac:dyDescent="0.15">
      <c r="A253" s="51">
        <v>128</v>
      </c>
      <c r="B253" s="55">
        <v>25</v>
      </c>
      <c r="C253" s="55">
        <v>8</v>
      </c>
      <c r="D253" s="99">
        <v>6</v>
      </c>
      <c r="E253" s="100">
        <v>3</v>
      </c>
      <c r="F253" s="100" t="str">
        <f>IFERROR(VLOOKUP(#REF!,#REF!,2,FALSE),"")</f>
        <v/>
      </c>
      <c r="G253" s="54" t="s">
        <v>62</v>
      </c>
      <c r="H253" s="101">
        <v>444</v>
      </c>
    </row>
    <row r="254" spans="1:8" ht="13.5" customHeight="1" x14ac:dyDescent="0.15">
      <c r="A254" s="51">
        <v>261</v>
      </c>
      <c r="B254" s="55">
        <v>25</v>
      </c>
      <c r="C254" s="55">
        <v>12</v>
      </c>
      <c r="D254" s="99">
        <v>17</v>
      </c>
      <c r="E254" s="100">
        <v>3</v>
      </c>
      <c r="F254" s="100" t="str">
        <f>IFERROR(VLOOKUP(#REF!,#REF!,2,FALSE),"")</f>
        <v/>
      </c>
      <c r="G254" s="54" t="s">
        <v>60</v>
      </c>
      <c r="H254" s="101">
        <v>443</v>
      </c>
    </row>
    <row r="255" spans="1:8" x14ac:dyDescent="0.15">
      <c r="A255" s="51">
        <v>255</v>
      </c>
      <c r="B255" s="55">
        <v>25</v>
      </c>
      <c r="C255" s="55">
        <v>12</v>
      </c>
      <c r="D255" s="99">
        <v>11</v>
      </c>
      <c r="E255" s="100">
        <v>4</v>
      </c>
      <c r="F255" s="100" t="str">
        <f>IFERROR(VLOOKUP(#REF!,#REF!,2,FALSE),"")</f>
        <v/>
      </c>
      <c r="G255" s="54" t="s">
        <v>60</v>
      </c>
      <c r="H255" s="101">
        <v>441</v>
      </c>
    </row>
    <row r="256" spans="1:8" x14ac:dyDescent="0.15">
      <c r="A256" s="51">
        <v>109</v>
      </c>
      <c r="B256" s="55">
        <v>25</v>
      </c>
      <c r="C256" s="55">
        <v>7</v>
      </c>
      <c r="D256" s="99">
        <v>18</v>
      </c>
      <c r="E256" s="100">
        <v>5</v>
      </c>
      <c r="F256" s="100" t="str">
        <f>IFERROR(VLOOKUP(#REF!,#REF!,2,FALSE),"")</f>
        <v/>
      </c>
      <c r="G256" s="105" t="s">
        <v>60</v>
      </c>
      <c r="H256" s="103">
        <v>422</v>
      </c>
    </row>
    <row r="257" spans="1:8" x14ac:dyDescent="0.15">
      <c r="A257" s="51">
        <v>73</v>
      </c>
      <c r="B257" s="55">
        <v>25</v>
      </c>
      <c r="C257" s="55">
        <v>6</v>
      </c>
      <c r="D257" s="99">
        <v>12</v>
      </c>
      <c r="E257" s="100">
        <v>4</v>
      </c>
      <c r="F257" s="100" t="str">
        <f>IFERROR(VLOOKUP(#REF!,#REF!,2,FALSE),"")</f>
        <v/>
      </c>
      <c r="G257" s="107" t="s">
        <v>66</v>
      </c>
      <c r="H257" s="101">
        <v>416</v>
      </c>
    </row>
    <row r="258" spans="1:8" ht="13.5" customHeight="1" x14ac:dyDescent="0.15">
      <c r="A258" s="51">
        <v>82</v>
      </c>
      <c r="B258" s="55">
        <v>25</v>
      </c>
      <c r="C258" s="55">
        <v>6</v>
      </c>
      <c r="D258" s="99">
        <v>21</v>
      </c>
      <c r="E258" s="100">
        <v>6</v>
      </c>
      <c r="F258" s="100" t="str">
        <f>IFERROR(VLOOKUP(#REF!,#REF!,2,FALSE),"")</f>
        <v/>
      </c>
      <c r="G258" s="107" t="s">
        <v>63</v>
      </c>
      <c r="H258" s="101">
        <v>403</v>
      </c>
    </row>
    <row r="259" spans="1:8" x14ac:dyDescent="0.15">
      <c r="A259" s="51">
        <v>208</v>
      </c>
      <c r="B259" s="55">
        <v>25</v>
      </c>
      <c r="C259" s="55">
        <v>10</v>
      </c>
      <c r="D259" s="99">
        <v>25</v>
      </c>
      <c r="E259" s="100">
        <v>6</v>
      </c>
      <c r="F259" s="100" t="str">
        <f>IFERROR(VLOOKUP(#REF!,#REF!,2,FALSE),"")</f>
        <v/>
      </c>
      <c r="G259" s="54" t="s">
        <v>68</v>
      </c>
      <c r="H259" s="101">
        <v>400</v>
      </c>
    </row>
    <row r="260" spans="1:8" ht="13.5" customHeight="1" x14ac:dyDescent="0.15">
      <c r="A260" s="51">
        <v>312</v>
      </c>
      <c r="B260" s="55">
        <v>26</v>
      </c>
      <c r="C260" s="55">
        <v>2</v>
      </c>
      <c r="D260" s="99">
        <v>6</v>
      </c>
      <c r="E260" s="100">
        <v>5</v>
      </c>
      <c r="F260" s="100" t="str">
        <f>IFERROR(VLOOKUP(#REF!,#REF!,2,FALSE),"")</f>
        <v/>
      </c>
      <c r="G260" s="54" t="s">
        <v>65</v>
      </c>
      <c r="H260" s="101">
        <v>392</v>
      </c>
    </row>
    <row r="261" spans="1:8" ht="13.5" customHeight="1" x14ac:dyDescent="0.15">
      <c r="A261" s="51">
        <v>110</v>
      </c>
      <c r="B261" s="55">
        <v>25</v>
      </c>
      <c r="C261" s="55">
        <v>7</v>
      </c>
      <c r="D261" s="99">
        <v>19</v>
      </c>
      <c r="E261" s="100">
        <v>6</v>
      </c>
      <c r="F261" s="100" t="str">
        <f>IFERROR(VLOOKUP(#REF!,#REF!,2,FALSE),"")</f>
        <v/>
      </c>
      <c r="G261" s="105" t="s">
        <v>60</v>
      </c>
      <c r="H261" s="103">
        <v>383</v>
      </c>
    </row>
    <row r="262" spans="1:8" x14ac:dyDescent="0.15">
      <c r="A262" s="51">
        <v>297</v>
      </c>
      <c r="B262" s="55">
        <v>26</v>
      </c>
      <c r="C262" s="55">
        <v>1</v>
      </c>
      <c r="D262" s="99">
        <v>22</v>
      </c>
      <c r="E262" s="100">
        <v>4</v>
      </c>
      <c r="F262" s="100" t="str">
        <f>IFERROR(VLOOKUP(#REF!,#REF!,2,FALSE),"")</f>
        <v/>
      </c>
      <c r="G262" s="54" t="s">
        <v>60</v>
      </c>
      <c r="H262" s="101">
        <v>364</v>
      </c>
    </row>
    <row r="263" spans="1:8" x14ac:dyDescent="0.15">
      <c r="A263" s="51">
        <v>115</v>
      </c>
      <c r="B263" s="55">
        <v>25</v>
      </c>
      <c r="C263" s="55">
        <v>7</v>
      </c>
      <c r="D263" s="99">
        <v>24</v>
      </c>
      <c r="E263" s="100">
        <v>4</v>
      </c>
      <c r="F263" s="100" t="str">
        <f>IFERROR(VLOOKUP(#REF!,#REF!,2,FALSE),"")</f>
        <v/>
      </c>
      <c r="G263" s="105" t="s">
        <v>63</v>
      </c>
      <c r="H263" s="103">
        <v>351</v>
      </c>
    </row>
    <row r="264" spans="1:8" x14ac:dyDescent="0.15">
      <c r="A264" s="51">
        <v>333</v>
      </c>
      <c r="B264" s="55">
        <v>26</v>
      </c>
      <c r="C264" s="55">
        <v>2</v>
      </c>
      <c r="D264" s="99">
        <v>27</v>
      </c>
      <c r="E264" s="100">
        <v>5</v>
      </c>
      <c r="F264" s="100" t="str">
        <f>IFERROR(VLOOKUP(#REF!,#REF!,2,FALSE),"")</f>
        <v/>
      </c>
      <c r="G264" s="54" t="s">
        <v>65</v>
      </c>
      <c r="H264" s="101">
        <v>349</v>
      </c>
    </row>
    <row r="265" spans="1:8" ht="13.5" customHeight="1" x14ac:dyDescent="0.15">
      <c r="A265" s="51">
        <v>81</v>
      </c>
      <c r="B265" s="55">
        <v>25</v>
      </c>
      <c r="C265" s="55">
        <v>6</v>
      </c>
      <c r="D265" s="99">
        <v>20</v>
      </c>
      <c r="E265" s="100">
        <v>5</v>
      </c>
      <c r="F265" s="100" t="str">
        <f>IFERROR(VLOOKUP(#REF!,#REF!,2,FALSE),"")</f>
        <v/>
      </c>
      <c r="G265" s="107" t="s">
        <v>63</v>
      </c>
      <c r="H265" s="101">
        <v>346</v>
      </c>
    </row>
    <row r="266" spans="1:8" x14ac:dyDescent="0.15">
      <c r="A266" s="51">
        <v>270</v>
      </c>
      <c r="B266" s="55">
        <v>25</v>
      </c>
      <c r="C266" s="55">
        <v>12</v>
      </c>
      <c r="D266" s="99">
        <v>26</v>
      </c>
      <c r="E266" s="100">
        <v>5</v>
      </c>
      <c r="F266" s="100" t="str">
        <f>IFERROR(VLOOKUP(#REF!,#REF!,2,FALSE),"")</f>
        <v/>
      </c>
      <c r="G266" s="54" t="s">
        <v>65</v>
      </c>
      <c r="H266" s="101">
        <v>341</v>
      </c>
    </row>
    <row r="267" spans="1:8" ht="13.5" customHeight="1" x14ac:dyDescent="0.15">
      <c r="A267" s="51">
        <v>285</v>
      </c>
      <c r="B267" s="55">
        <v>26</v>
      </c>
      <c r="C267" s="55">
        <v>1</v>
      </c>
      <c r="D267" s="99">
        <v>10</v>
      </c>
      <c r="E267" s="100">
        <v>6</v>
      </c>
      <c r="F267" s="100" t="str">
        <f>IFERROR(VLOOKUP(#REF!,#REF!,2,FALSE),"")</f>
        <v/>
      </c>
      <c r="G267" s="54" t="s">
        <v>60</v>
      </c>
      <c r="H267" s="101">
        <v>340</v>
      </c>
    </row>
    <row r="268" spans="1:8" ht="13.5" customHeight="1" x14ac:dyDescent="0.15">
      <c r="A268" s="51">
        <v>313</v>
      </c>
      <c r="B268" s="55">
        <v>26</v>
      </c>
      <c r="C268" s="55">
        <v>2</v>
      </c>
      <c r="D268" s="99">
        <v>7</v>
      </c>
      <c r="E268" s="100">
        <v>6</v>
      </c>
      <c r="F268" s="100" t="str">
        <f>IFERROR(VLOOKUP(#REF!,#REF!,2,FALSE),"")</f>
        <v/>
      </c>
      <c r="G268" s="54" t="s">
        <v>60</v>
      </c>
      <c r="H268" s="101">
        <v>337</v>
      </c>
    </row>
    <row r="269" spans="1:8" x14ac:dyDescent="0.15">
      <c r="A269" s="51">
        <v>77</v>
      </c>
      <c r="B269" s="55">
        <v>25</v>
      </c>
      <c r="C269" s="55">
        <v>6</v>
      </c>
      <c r="D269" s="99">
        <v>16</v>
      </c>
      <c r="E269" s="111">
        <v>1</v>
      </c>
      <c r="F269" s="100" t="str">
        <f>IFERROR(VLOOKUP(#REF!,#REF!,2,FALSE),"")</f>
        <v/>
      </c>
      <c r="G269" s="107" t="s">
        <v>68</v>
      </c>
      <c r="H269" s="101">
        <v>324</v>
      </c>
    </row>
    <row r="270" spans="1:8" x14ac:dyDescent="0.15">
      <c r="A270" s="51">
        <v>257</v>
      </c>
      <c r="B270" s="55">
        <v>25</v>
      </c>
      <c r="C270" s="55">
        <v>12</v>
      </c>
      <c r="D270" s="99">
        <v>13</v>
      </c>
      <c r="E270" s="100">
        <v>6</v>
      </c>
      <c r="F270" s="100" t="str">
        <f>IFERROR(VLOOKUP(#REF!,#REF!,2,FALSE),"")</f>
        <v/>
      </c>
      <c r="G270" s="54" t="s">
        <v>60</v>
      </c>
      <c r="H270" s="101">
        <v>323</v>
      </c>
    </row>
    <row r="271" spans="1:8" x14ac:dyDescent="0.15">
      <c r="A271" s="51">
        <v>156</v>
      </c>
      <c r="B271" s="55">
        <v>25</v>
      </c>
      <c r="C271" s="55">
        <v>9</v>
      </c>
      <c r="D271" s="99">
        <v>3</v>
      </c>
      <c r="E271" s="100">
        <v>3</v>
      </c>
      <c r="F271" s="100" t="str">
        <f>IFERROR(VLOOKUP(#REF!,#REF!,2,FALSE),"")</f>
        <v/>
      </c>
      <c r="G271" s="54" t="s">
        <v>67</v>
      </c>
      <c r="H271" s="101">
        <v>320</v>
      </c>
    </row>
    <row r="272" spans="1:8" ht="13.5" customHeight="1" x14ac:dyDescent="0.15">
      <c r="A272" s="51">
        <v>291</v>
      </c>
      <c r="B272" s="55">
        <v>26</v>
      </c>
      <c r="C272" s="55">
        <v>1</v>
      </c>
      <c r="D272" s="99">
        <v>16</v>
      </c>
      <c r="E272" s="100">
        <v>5</v>
      </c>
      <c r="F272" s="100" t="str">
        <f>IFERROR(VLOOKUP(#REF!,#REF!,2,FALSE),"")</f>
        <v/>
      </c>
      <c r="G272" s="54" t="s">
        <v>60</v>
      </c>
      <c r="H272" s="101">
        <v>299</v>
      </c>
    </row>
    <row r="273" spans="1:8" x14ac:dyDescent="0.15">
      <c r="A273" s="51">
        <v>292</v>
      </c>
      <c r="B273" s="55">
        <v>26</v>
      </c>
      <c r="C273" s="55">
        <v>1</v>
      </c>
      <c r="D273" s="99">
        <v>17</v>
      </c>
      <c r="E273" s="100">
        <v>6</v>
      </c>
      <c r="F273" s="100" t="str">
        <f>IFERROR(VLOOKUP(#REF!,#REF!,2,FALSE),"")</f>
        <v/>
      </c>
      <c r="G273" s="54" t="s">
        <v>69</v>
      </c>
      <c r="H273" s="101">
        <v>294</v>
      </c>
    </row>
    <row r="274" spans="1:8" ht="13.5" customHeight="1" x14ac:dyDescent="0.15">
      <c r="A274" s="51">
        <v>101</v>
      </c>
      <c r="B274" s="55">
        <v>25</v>
      </c>
      <c r="C274" s="55">
        <v>7</v>
      </c>
      <c r="D274" s="99">
        <v>10</v>
      </c>
      <c r="E274" s="100">
        <v>4</v>
      </c>
      <c r="F274" s="100" t="str">
        <f>IFERROR(VLOOKUP(#REF!,#REF!,2,FALSE),"")</f>
        <v/>
      </c>
      <c r="G274" s="105" t="s">
        <v>60</v>
      </c>
      <c r="H274" s="103">
        <v>291</v>
      </c>
    </row>
    <row r="275" spans="1:8" ht="13.5" customHeight="1" x14ac:dyDescent="0.15">
      <c r="A275" s="51">
        <v>364</v>
      </c>
      <c r="B275" s="55">
        <v>26</v>
      </c>
      <c r="C275" s="55">
        <v>3</v>
      </c>
      <c r="D275" s="99">
        <v>30</v>
      </c>
      <c r="E275" s="100">
        <v>1</v>
      </c>
      <c r="F275" s="100" t="str">
        <f>IFERROR(VLOOKUP(#REF!,#REF!,2,FALSE),"")</f>
        <v/>
      </c>
      <c r="G275" s="54" t="s">
        <v>68</v>
      </c>
      <c r="H275" s="101">
        <v>260</v>
      </c>
    </row>
    <row r="276" spans="1:8" x14ac:dyDescent="0.15">
      <c r="A276" s="51">
        <v>319</v>
      </c>
      <c r="B276" s="55">
        <v>26</v>
      </c>
      <c r="C276" s="55">
        <v>2</v>
      </c>
      <c r="D276" s="99">
        <v>13</v>
      </c>
      <c r="E276" s="100">
        <v>5</v>
      </c>
      <c r="F276" s="100" t="str">
        <f>IFERROR(VLOOKUP(#REF!,#REF!,2,FALSE),"")</f>
        <v/>
      </c>
      <c r="G276" s="54" t="s">
        <v>65</v>
      </c>
      <c r="H276" s="101">
        <v>251</v>
      </c>
    </row>
    <row r="277" spans="1:8" ht="13.5" customHeight="1" x14ac:dyDescent="0.15">
      <c r="A277" s="51">
        <v>283</v>
      </c>
      <c r="B277" s="55">
        <v>26</v>
      </c>
      <c r="C277" s="55">
        <v>1</v>
      </c>
      <c r="D277" s="99">
        <v>8</v>
      </c>
      <c r="E277" s="100">
        <v>4</v>
      </c>
      <c r="F277" s="100" t="str">
        <f>IFERROR(VLOOKUP(#REF!,#REF!,2,FALSE),"")</f>
        <v/>
      </c>
      <c r="G277" s="54" t="s">
        <v>65</v>
      </c>
      <c r="H277" s="101">
        <v>247</v>
      </c>
    </row>
    <row r="278" spans="1:8" ht="13.5" customHeight="1" x14ac:dyDescent="0.15">
      <c r="A278" s="51">
        <v>80</v>
      </c>
      <c r="B278" s="55">
        <v>25</v>
      </c>
      <c r="C278" s="55">
        <v>6</v>
      </c>
      <c r="D278" s="99">
        <v>19</v>
      </c>
      <c r="E278" s="100">
        <v>4</v>
      </c>
      <c r="F278" s="100" t="str">
        <f>IFERROR(VLOOKUP(#REF!,#REF!,2,FALSE),"")</f>
        <v/>
      </c>
      <c r="G278" s="107" t="s">
        <v>63</v>
      </c>
      <c r="H278" s="101">
        <v>241</v>
      </c>
    </row>
    <row r="279" spans="1:8" ht="13.5" customHeight="1" x14ac:dyDescent="0.15">
      <c r="A279" s="51">
        <v>95</v>
      </c>
      <c r="B279" s="55">
        <v>25</v>
      </c>
      <c r="C279" s="55">
        <v>7</v>
      </c>
      <c r="D279" s="99">
        <v>4</v>
      </c>
      <c r="E279" s="100">
        <v>5</v>
      </c>
      <c r="F279" s="100" t="str">
        <f>IFERROR(VLOOKUP(#REF!,#REF!,2,FALSE),"")</f>
        <v/>
      </c>
      <c r="G279" s="105" t="s">
        <v>70</v>
      </c>
      <c r="H279" s="103">
        <v>226</v>
      </c>
    </row>
    <row r="280" spans="1:8" ht="15.75" customHeight="1" x14ac:dyDescent="0.15">
      <c r="A280" s="51">
        <v>72</v>
      </c>
      <c r="B280" s="55">
        <v>25</v>
      </c>
      <c r="C280" s="55">
        <v>6</v>
      </c>
      <c r="D280" s="99">
        <v>11</v>
      </c>
      <c r="E280" s="100">
        <v>3</v>
      </c>
      <c r="F280" s="100" t="str">
        <f>IFERROR(VLOOKUP(#REF!,#REF!,2,FALSE),"")</f>
        <v/>
      </c>
      <c r="G280" s="107" t="s">
        <v>66</v>
      </c>
      <c r="H280" s="101">
        <v>222</v>
      </c>
    </row>
    <row r="281" spans="1:8" x14ac:dyDescent="0.15">
      <c r="A281" s="51">
        <v>102</v>
      </c>
      <c r="B281" s="55">
        <v>25</v>
      </c>
      <c r="C281" s="55">
        <v>7</v>
      </c>
      <c r="D281" s="99">
        <v>11</v>
      </c>
      <c r="E281" s="100">
        <v>5</v>
      </c>
      <c r="F281" s="100" t="str">
        <f>IFERROR(VLOOKUP(#REF!,#REF!,2,FALSE),"")</f>
        <v/>
      </c>
      <c r="G281" s="105" t="s">
        <v>60</v>
      </c>
      <c r="H281" s="103">
        <v>217</v>
      </c>
    </row>
    <row r="282" spans="1:8" ht="13.5" customHeight="1" x14ac:dyDescent="0.15">
      <c r="A282" s="51">
        <v>103</v>
      </c>
      <c r="B282" s="55">
        <v>25</v>
      </c>
      <c r="C282" s="55">
        <v>7</v>
      </c>
      <c r="D282" s="99">
        <v>12</v>
      </c>
      <c r="E282" s="100">
        <v>6</v>
      </c>
      <c r="F282" s="100" t="str">
        <f>IFERROR(VLOOKUP(#REF!,#REF!,2,FALSE),"")</f>
        <v/>
      </c>
      <c r="G282" s="105" t="s">
        <v>60</v>
      </c>
      <c r="H282" s="103">
        <v>216</v>
      </c>
    </row>
    <row r="283" spans="1:8" x14ac:dyDescent="0.15">
      <c r="A283" s="51">
        <v>157</v>
      </c>
      <c r="B283" s="55">
        <v>25</v>
      </c>
      <c r="C283" s="55">
        <v>9</v>
      </c>
      <c r="D283" s="99">
        <v>4</v>
      </c>
      <c r="E283" s="100">
        <v>4</v>
      </c>
      <c r="F283" s="100" t="str">
        <f>IFERROR(VLOOKUP(#REF!,#REF!,2,FALSE),"")</f>
        <v/>
      </c>
      <c r="G283" s="54" t="s">
        <v>62</v>
      </c>
      <c r="H283" s="101">
        <v>201</v>
      </c>
    </row>
    <row r="284" spans="1:8" x14ac:dyDescent="0.15">
      <c r="A284" s="51">
        <v>311</v>
      </c>
      <c r="B284" s="55">
        <v>26</v>
      </c>
      <c r="C284" s="55">
        <v>2</v>
      </c>
      <c r="D284" s="99">
        <v>5</v>
      </c>
      <c r="E284" s="100">
        <v>4</v>
      </c>
      <c r="F284" s="100" t="str">
        <f>IFERROR(VLOOKUP(#REF!,#REF!,2,FALSE),"")</f>
        <v/>
      </c>
      <c r="G284" s="54" t="s">
        <v>60</v>
      </c>
      <c r="H284" s="101">
        <v>200</v>
      </c>
    </row>
    <row r="285" spans="1:8" x14ac:dyDescent="0.15">
      <c r="A285" s="51">
        <v>271</v>
      </c>
      <c r="B285" s="55">
        <v>25</v>
      </c>
      <c r="C285" s="55">
        <v>12</v>
      </c>
      <c r="D285" s="99">
        <v>27</v>
      </c>
      <c r="E285" s="100">
        <v>6</v>
      </c>
      <c r="F285" s="100" t="str">
        <f>IFERROR(VLOOKUP(#REF!,#REF!,2,FALSE),"")</f>
        <v/>
      </c>
      <c r="G285" s="54" t="s">
        <v>61</v>
      </c>
      <c r="H285" s="101">
        <v>180</v>
      </c>
    </row>
    <row r="286" spans="1:8" ht="13.5" customHeight="1" x14ac:dyDescent="0.15">
      <c r="A286" s="51">
        <v>305</v>
      </c>
      <c r="B286" s="55">
        <v>26</v>
      </c>
      <c r="C286" s="55">
        <v>1</v>
      </c>
      <c r="D286" s="99">
        <v>30</v>
      </c>
      <c r="E286" s="100">
        <v>5</v>
      </c>
      <c r="F286" s="100" t="str">
        <f>IFERROR(VLOOKUP(#REF!,#REF!,2,FALSE),"")</f>
        <v/>
      </c>
      <c r="G286" s="54" t="s">
        <v>61</v>
      </c>
      <c r="H286" s="101">
        <v>180</v>
      </c>
    </row>
    <row r="287" spans="1:8" x14ac:dyDescent="0.15">
      <c r="A287" s="51">
        <v>168</v>
      </c>
      <c r="B287" s="55">
        <v>25</v>
      </c>
      <c r="C287" s="55">
        <v>9</v>
      </c>
      <c r="D287" s="99">
        <v>15</v>
      </c>
      <c r="E287" s="100">
        <v>1</v>
      </c>
      <c r="F287" s="100" t="str">
        <f>IFERROR(VLOOKUP(#REF!,#REF!,2,FALSE),"")</f>
        <v/>
      </c>
      <c r="G287" s="54" t="s">
        <v>66</v>
      </c>
      <c r="H287" s="101">
        <v>178</v>
      </c>
    </row>
    <row r="288" spans="1:8" x14ac:dyDescent="0.15">
      <c r="A288" s="51">
        <v>2</v>
      </c>
      <c r="B288" s="55">
        <v>25</v>
      </c>
      <c r="C288" s="55">
        <v>4</v>
      </c>
      <c r="D288" s="108">
        <v>2</v>
      </c>
      <c r="E288" s="100">
        <v>3</v>
      </c>
      <c r="F288" s="100" t="str">
        <f>IFERROR(VLOOKUP(#REF!,#REF!,2,FALSE),"")</f>
        <v/>
      </c>
      <c r="G288" s="105" t="s">
        <v>68</v>
      </c>
      <c r="H288" s="109">
        <v>170</v>
      </c>
    </row>
    <row r="289" spans="1:8" ht="13.5" customHeight="1" x14ac:dyDescent="0.15">
      <c r="A289" s="51">
        <v>318</v>
      </c>
      <c r="B289" s="55">
        <v>26</v>
      </c>
      <c r="C289" s="55">
        <v>2</v>
      </c>
      <c r="D289" s="99">
        <v>12</v>
      </c>
      <c r="E289" s="100">
        <v>4</v>
      </c>
      <c r="F289" s="100" t="str">
        <f>IFERROR(VLOOKUP(#REF!,#REF!,2,FALSE),"")</f>
        <v/>
      </c>
      <c r="G289" s="54" t="s">
        <v>60</v>
      </c>
      <c r="H289" s="101">
        <v>169</v>
      </c>
    </row>
    <row r="290" spans="1:8" ht="13.5" customHeight="1" x14ac:dyDescent="0.15">
      <c r="A290" s="51">
        <v>354</v>
      </c>
      <c r="B290" s="55">
        <v>26</v>
      </c>
      <c r="C290" s="55">
        <v>3</v>
      </c>
      <c r="D290" s="99">
        <v>20</v>
      </c>
      <c r="E290" s="100">
        <v>5</v>
      </c>
      <c r="F290" s="100" t="str">
        <f>IFERROR(VLOOKUP(#REF!,#REF!,2,FALSE),"")</f>
        <v/>
      </c>
      <c r="G290" s="54" t="s">
        <v>68</v>
      </c>
      <c r="H290" s="101">
        <v>162</v>
      </c>
    </row>
    <row r="291" spans="1:8" x14ac:dyDescent="0.15">
      <c r="A291" s="51">
        <v>317</v>
      </c>
      <c r="B291" s="55">
        <v>26</v>
      </c>
      <c r="C291" s="55">
        <v>2</v>
      </c>
      <c r="D291" s="99">
        <v>11</v>
      </c>
      <c r="E291" s="100">
        <v>3</v>
      </c>
      <c r="F291" s="100" t="str">
        <f>IFERROR(VLOOKUP(#REF!,#REF!,2,FALSE),"")</f>
        <v/>
      </c>
      <c r="G291" s="54" t="s">
        <v>90</v>
      </c>
      <c r="H291" s="101">
        <v>156</v>
      </c>
    </row>
    <row r="292" spans="1:8" x14ac:dyDescent="0.15">
      <c r="A292" s="51">
        <v>188</v>
      </c>
      <c r="B292" s="55">
        <v>25</v>
      </c>
      <c r="C292" s="55">
        <v>10</v>
      </c>
      <c r="D292" s="99">
        <v>5</v>
      </c>
      <c r="E292" s="100">
        <v>7</v>
      </c>
      <c r="F292" s="100" t="str">
        <f>IFERROR(VLOOKUP(#REF!,#REF!,2,FALSE),"")</f>
        <v/>
      </c>
      <c r="G292" s="54" t="s">
        <v>68</v>
      </c>
      <c r="H292" s="101">
        <v>144</v>
      </c>
    </row>
    <row r="293" spans="1:8" ht="13.5" customHeight="1" x14ac:dyDescent="0.15">
      <c r="A293" s="51">
        <v>336</v>
      </c>
      <c r="B293" s="55">
        <v>26</v>
      </c>
      <c r="C293" s="55">
        <v>3</v>
      </c>
      <c r="D293" s="99">
        <v>2</v>
      </c>
      <c r="E293" s="100">
        <v>1</v>
      </c>
      <c r="F293" s="100" t="str">
        <f>IFERROR(VLOOKUP(#REF!,#REF!,2,FALSE),"")</f>
        <v/>
      </c>
      <c r="G293" s="54" t="s">
        <v>68</v>
      </c>
      <c r="H293" s="101">
        <v>142</v>
      </c>
    </row>
    <row r="294" spans="1:8" x14ac:dyDescent="0.15">
      <c r="A294" s="51">
        <v>262</v>
      </c>
      <c r="B294" s="55">
        <v>25</v>
      </c>
      <c r="C294" s="55">
        <v>12</v>
      </c>
      <c r="D294" s="99">
        <v>18</v>
      </c>
      <c r="E294" s="100">
        <v>4</v>
      </c>
      <c r="F294" s="100" t="str">
        <f>IFERROR(VLOOKUP(#REF!,#REF!,2,FALSE),"")</f>
        <v/>
      </c>
      <c r="G294" s="54" t="s">
        <v>62</v>
      </c>
      <c r="H294" s="101">
        <v>141</v>
      </c>
    </row>
    <row r="295" spans="1:8" ht="13.5" customHeight="1" x14ac:dyDescent="0.15">
      <c r="A295" s="51">
        <v>199</v>
      </c>
      <c r="B295" s="55">
        <v>25</v>
      </c>
      <c r="C295" s="55">
        <v>10</v>
      </c>
      <c r="D295" s="99">
        <v>16</v>
      </c>
      <c r="E295" s="100">
        <v>4</v>
      </c>
      <c r="F295" s="100" t="str">
        <f>IFERROR(VLOOKUP(#REF!,#REF!,2,FALSE),"")</f>
        <v/>
      </c>
      <c r="G295" s="54" t="s">
        <v>67</v>
      </c>
      <c r="H295" s="101">
        <v>140</v>
      </c>
    </row>
    <row r="296" spans="1:8" ht="13.5" customHeight="1" x14ac:dyDescent="0.15">
      <c r="A296" s="51">
        <v>339</v>
      </c>
      <c r="B296" s="55">
        <v>26</v>
      </c>
      <c r="C296" s="55">
        <v>3</v>
      </c>
      <c r="D296" s="99">
        <v>5</v>
      </c>
      <c r="E296" s="100">
        <v>4</v>
      </c>
      <c r="F296" s="100" t="str">
        <f>IFERROR(VLOOKUP(#REF!,#REF!,2,FALSE),"")</f>
        <v/>
      </c>
      <c r="G296" s="54" t="s">
        <v>68</v>
      </c>
      <c r="H296" s="101">
        <v>136</v>
      </c>
    </row>
    <row r="297" spans="1:8" x14ac:dyDescent="0.15">
      <c r="A297" s="51">
        <v>284</v>
      </c>
      <c r="B297" s="55">
        <v>26</v>
      </c>
      <c r="C297" s="55">
        <v>1</v>
      </c>
      <c r="D297" s="99">
        <v>9</v>
      </c>
      <c r="E297" s="100">
        <v>5</v>
      </c>
      <c r="F297" s="100" t="str">
        <f>IFERROR(VLOOKUP(#REF!,#REF!,2,FALSE),"")</f>
        <v/>
      </c>
      <c r="G297" s="54" t="s">
        <v>65</v>
      </c>
      <c r="H297" s="101">
        <v>121</v>
      </c>
    </row>
    <row r="298" spans="1:8" x14ac:dyDescent="0.15">
      <c r="A298" s="51">
        <v>185</v>
      </c>
      <c r="B298" s="55">
        <v>25</v>
      </c>
      <c r="C298" s="55">
        <v>10</v>
      </c>
      <c r="D298" s="99">
        <v>2</v>
      </c>
      <c r="E298" s="100">
        <v>4</v>
      </c>
      <c r="F298" s="100" t="str">
        <f>IFERROR(VLOOKUP(#REF!,#REF!,2,FALSE),"")</f>
        <v/>
      </c>
      <c r="G298" s="54" t="s">
        <v>68</v>
      </c>
      <c r="H298" s="101">
        <v>115</v>
      </c>
    </row>
    <row r="299" spans="1:8" x14ac:dyDescent="0.15">
      <c r="A299" s="51">
        <v>21</v>
      </c>
      <c r="B299" s="55">
        <v>25</v>
      </c>
      <c r="C299" s="55">
        <v>4</v>
      </c>
      <c r="D299" s="108">
        <v>21</v>
      </c>
      <c r="E299" s="100">
        <v>1</v>
      </c>
      <c r="F299" s="100" t="str">
        <f>IFERROR(VLOOKUP(#REF!,#REF!,2,FALSE),"")</f>
        <v/>
      </c>
      <c r="G299" s="105" t="s">
        <v>68</v>
      </c>
      <c r="H299" s="109">
        <v>112</v>
      </c>
    </row>
    <row r="300" spans="1:8" ht="13.5" customHeight="1" x14ac:dyDescent="0.15">
      <c r="A300" s="51">
        <v>87</v>
      </c>
      <c r="B300" s="55">
        <v>25</v>
      </c>
      <c r="C300" s="55">
        <v>6</v>
      </c>
      <c r="D300" s="99">
        <v>26</v>
      </c>
      <c r="E300" s="100">
        <v>4</v>
      </c>
      <c r="F300" s="100" t="str">
        <f>IFERROR(VLOOKUP(#REF!,#REF!,2,FALSE),"")</f>
        <v/>
      </c>
      <c r="G300" s="107" t="s">
        <v>63</v>
      </c>
      <c r="H300" s="101">
        <v>111</v>
      </c>
    </row>
    <row r="301" spans="1:8" x14ac:dyDescent="0.15">
      <c r="A301" s="51">
        <v>310</v>
      </c>
      <c r="B301" s="55">
        <v>26</v>
      </c>
      <c r="C301" s="55">
        <v>2</v>
      </c>
      <c r="D301" s="99">
        <v>4</v>
      </c>
      <c r="E301" s="100">
        <v>3</v>
      </c>
      <c r="F301" s="100" t="str">
        <f>IFERROR(VLOOKUP(#REF!,#REF!,2,FALSE),"")</f>
        <v/>
      </c>
      <c r="G301" s="54" t="s">
        <v>71</v>
      </c>
      <c r="H301" s="101">
        <v>95</v>
      </c>
    </row>
    <row r="302" spans="1:8" ht="13.5" customHeight="1" x14ac:dyDescent="0.15">
      <c r="A302" s="51">
        <v>203</v>
      </c>
      <c r="B302" s="55">
        <v>25</v>
      </c>
      <c r="C302" s="55">
        <v>10</v>
      </c>
      <c r="D302" s="99">
        <v>20</v>
      </c>
      <c r="E302" s="100">
        <v>1</v>
      </c>
      <c r="F302" s="100" t="str">
        <f>IFERROR(VLOOKUP(#REF!,#REF!,2,FALSE),"")</f>
        <v/>
      </c>
      <c r="G302" s="54" t="s">
        <v>68</v>
      </c>
      <c r="H302" s="101">
        <v>93</v>
      </c>
    </row>
    <row r="303" spans="1:8" ht="13.5" customHeight="1" x14ac:dyDescent="0.15">
      <c r="A303" s="51">
        <v>74</v>
      </c>
      <c r="B303" s="55">
        <v>25</v>
      </c>
      <c r="C303" s="55">
        <v>6</v>
      </c>
      <c r="D303" s="99">
        <v>13</v>
      </c>
      <c r="E303" s="100">
        <v>5</v>
      </c>
      <c r="F303" s="100" t="str">
        <f>IFERROR(VLOOKUP(#REF!,#REF!,2,FALSE),"")</f>
        <v/>
      </c>
      <c r="G303" s="107" t="s">
        <v>68</v>
      </c>
      <c r="H303" s="101">
        <v>90</v>
      </c>
    </row>
    <row r="304" spans="1:8" x14ac:dyDescent="0.15">
      <c r="A304" s="51">
        <v>321</v>
      </c>
      <c r="B304" s="55">
        <v>26</v>
      </c>
      <c r="C304" s="55">
        <v>2</v>
      </c>
      <c r="D304" s="99">
        <v>15</v>
      </c>
      <c r="E304" s="100">
        <v>7</v>
      </c>
      <c r="F304" s="100" t="str">
        <f>IFERROR(VLOOKUP(#REF!,#REF!,2,FALSE),"")</f>
        <v/>
      </c>
      <c r="G304" s="54" t="s">
        <v>66</v>
      </c>
      <c r="H304" s="101">
        <v>80</v>
      </c>
    </row>
    <row r="305" spans="1:8" x14ac:dyDescent="0.15">
      <c r="A305" s="51">
        <v>290</v>
      </c>
      <c r="B305" s="55">
        <v>26</v>
      </c>
      <c r="C305" s="55">
        <v>1</v>
      </c>
      <c r="D305" s="99">
        <v>15</v>
      </c>
      <c r="E305" s="100">
        <v>4</v>
      </c>
      <c r="F305" s="100" t="str">
        <f>IFERROR(VLOOKUP(#REF!,#REF!,2,FALSE),"")</f>
        <v/>
      </c>
      <c r="G305" s="54" t="s">
        <v>65</v>
      </c>
      <c r="H305" s="101">
        <v>77</v>
      </c>
    </row>
    <row r="306" spans="1:8" x14ac:dyDescent="0.15">
      <c r="A306" s="51">
        <v>264</v>
      </c>
      <c r="B306" s="55">
        <v>25</v>
      </c>
      <c r="C306" s="55">
        <v>12</v>
      </c>
      <c r="D306" s="99">
        <v>20</v>
      </c>
      <c r="E306" s="100">
        <v>6</v>
      </c>
      <c r="F306" s="100" t="str">
        <f>IFERROR(VLOOKUP(#REF!,#REF!,2,FALSE),"")</f>
        <v/>
      </c>
      <c r="G306" s="54" t="s">
        <v>91</v>
      </c>
      <c r="H306" s="101">
        <v>67</v>
      </c>
    </row>
    <row r="307" spans="1:8" ht="13.5" customHeight="1" x14ac:dyDescent="0.15">
      <c r="A307" s="51">
        <v>347</v>
      </c>
      <c r="B307" s="55">
        <v>26</v>
      </c>
      <c r="C307" s="55">
        <v>3</v>
      </c>
      <c r="D307" s="99">
        <v>13</v>
      </c>
      <c r="E307" s="100">
        <v>5</v>
      </c>
      <c r="F307" s="100" t="str">
        <f>IFERROR(VLOOKUP(#REF!,#REF!,2,FALSE),"")</f>
        <v/>
      </c>
      <c r="G307" s="54" t="s">
        <v>68</v>
      </c>
      <c r="H307" s="101">
        <v>65</v>
      </c>
    </row>
    <row r="308" spans="1:8" x14ac:dyDescent="0.15">
      <c r="A308" s="51">
        <v>263</v>
      </c>
      <c r="B308" s="55">
        <v>25</v>
      </c>
      <c r="C308" s="55">
        <v>12</v>
      </c>
      <c r="D308" s="99">
        <v>19</v>
      </c>
      <c r="E308" s="100">
        <v>5</v>
      </c>
      <c r="F308" s="100" t="str">
        <f>IFERROR(VLOOKUP(#REF!,#REF!,2,FALSE),"")</f>
        <v/>
      </c>
      <c r="G308" s="54" t="s">
        <v>68</v>
      </c>
      <c r="H308" s="101">
        <v>63</v>
      </c>
    </row>
    <row r="309" spans="1:8" ht="13.5" customHeight="1" x14ac:dyDescent="0.15">
      <c r="A309" s="51">
        <v>209</v>
      </c>
      <c r="B309" s="55">
        <v>25</v>
      </c>
      <c r="C309" s="55">
        <v>10</v>
      </c>
      <c r="D309" s="99">
        <v>26</v>
      </c>
      <c r="E309" s="100">
        <v>7</v>
      </c>
      <c r="F309" s="100" t="str">
        <f>IFERROR(VLOOKUP(#REF!,#REF!,2,FALSE),"")</f>
        <v/>
      </c>
      <c r="G309" s="54" t="s">
        <v>68</v>
      </c>
      <c r="H309" s="101">
        <v>62</v>
      </c>
    </row>
    <row r="310" spans="1:8" ht="13.5" customHeight="1" x14ac:dyDescent="0.15">
      <c r="A310" s="51">
        <v>254</v>
      </c>
      <c r="B310" s="55">
        <v>25</v>
      </c>
      <c r="C310" s="55">
        <v>12</v>
      </c>
      <c r="D310" s="99">
        <v>10</v>
      </c>
      <c r="E310" s="100">
        <v>3</v>
      </c>
      <c r="F310" s="100" t="str">
        <f>IFERROR(VLOOKUP(#REF!,#REF!,2,FALSE),"")</f>
        <v/>
      </c>
      <c r="G310" s="54" t="s">
        <v>67</v>
      </c>
      <c r="H310" s="101">
        <v>51</v>
      </c>
    </row>
    <row r="311" spans="1:8" ht="15.75" customHeight="1" x14ac:dyDescent="0.15">
      <c r="A311" s="51">
        <v>158</v>
      </c>
      <c r="B311" s="55">
        <v>25</v>
      </c>
      <c r="C311" s="55">
        <v>9</v>
      </c>
      <c r="D311" s="99">
        <v>5</v>
      </c>
      <c r="E311" s="100">
        <v>5</v>
      </c>
      <c r="F311" s="100" t="str">
        <f>IFERROR(VLOOKUP(#REF!,#REF!,2,FALSE),"")</f>
        <v/>
      </c>
      <c r="G311" s="54" t="s">
        <v>68</v>
      </c>
      <c r="H311" s="101">
        <v>42</v>
      </c>
    </row>
    <row r="312" spans="1:8" x14ac:dyDescent="0.15">
      <c r="A312" s="51">
        <v>169</v>
      </c>
      <c r="B312" s="55">
        <v>25</v>
      </c>
      <c r="C312" s="55">
        <v>9</v>
      </c>
      <c r="D312" s="99">
        <v>16</v>
      </c>
      <c r="E312" s="100">
        <v>2</v>
      </c>
      <c r="F312" s="100" t="str">
        <f>IFERROR(VLOOKUP(#REF!,#REF!,2,FALSE),"")</f>
        <v/>
      </c>
      <c r="G312" s="54" t="s">
        <v>66</v>
      </c>
      <c r="H312" s="101">
        <v>42</v>
      </c>
    </row>
    <row r="313" spans="1:8" x14ac:dyDescent="0.15">
      <c r="A313" s="51">
        <v>314</v>
      </c>
      <c r="B313" s="55">
        <v>26</v>
      </c>
      <c r="C313" s="55">
        <v>2</v>
      </c>
      <c r="D313" s="99">
        <v>8</v>
      </c>
      <c r="E313" s="100">
        <v>7</v>
      </c>
      <c r="F313" s="100" t="str">
        <f>IFERROR(VLOOKUP(#REF!,#REF!,2,FALSE),"")</f>
        <v/>
      </c>
      <c r="G313" s="54" t="s">
        <v>90</v>
      </c>
      <c r="H313" s="101">
        <v>36</v>
      </c>
    </row>
    <row r="314" spans="1:8" ht="13.5" customHeight="1" x14ac:dyDescent="0.15">
      <c r="A314" s="51">
        <v>320</v>
      </c>
      <c r="B314" s="55">
        <v>26</v>
      </c>
      <c r="C314" s="55">
        <v>2</v>
      </c>
      <c r="D314" s="99">
        <v>14</v>
      </c>
      <c r="E314" s="100">
        <v>6</v>
      </c>
      <c r="F314" s="100" t="str">
        <f>IFERROR(VLOOKUP(#REF!,#REF!,2,FALSE),"")</f>
        <v/>
      </c>
      <c r="G314" s="54" t="s">
        <v>90</v>
      </c>
      <c r="H314" s="101">
        <v>26</v>
      </c>
    </row>
    <row r="315" spans="1:8" x14ac:dyDescent="0.15">
      <c r="A315" s="51">
        <v>3</v>
      </c>
      <c r="B315" s="55">
        <v>25</v>
      </c>
      <c r="C315" s="55">
        <v>4</v>
      </c>
      <c r="D315" s="108">
        <v>3</v>
      </c>
      <c r="E315" s="100">
        <v>4</v>
      </c>
      <c r="F315" s="100" t="str">
        <f>IFERROR(VLOOKUP(#REF!,#REF!,2,FALSE),"")</f>
        <v/>
      </c>
      <c r="G315" s="105" t="s">
        <v>68</v>
      </c>
      <c r="H315" s="109">
        <v>20</v>
      </c>
    </row>
    <row r="316" spans="1:8" ht="13.5" customHeight="1" x14ac:dyDescent="0.15">
      <c r="A316" s="51">
        <v>315</v>
      </c>
      <c r="B316" s="55">
        <v>26</v>
      </c>
      <c r="C316" s="55">
        <v>2</v>
      </c>
      <c r="D316" s="99">
        <v>9</v>
      </c>
      <c r="E316" s="100">
        <v>1</v>
      </c>
      <c r="F316" s="100" t="s">
        <v>92</v>
      </c>
      <c r="G316" s="54" t="s">
        <v>90</v>
      </c>
      <c r="H316" s="101">
        <v>0</v>
      </c>
    </row>
    <row r="317" spans="1:8" ht="13.5" customHeight="1" x14ac:dyDescent="0.15">
      <c r="A317" s="51">
        <v>1</v>
      </c>
      <c r="B317" s="55">
        <v>25</v>
      </c>
      <c r="C317" s="55">
        <v>4</v>
      </c>
      <c r="D317" s="108">
        <v>1</v>
      </c>
      <c r="E317" s="100">
        <v>2</v>
      </c>
      <c r="F317" s="100" t="s">
        <v>93</v>
      </c>
      <c r="G317" s="54"/>
      <c r="H317" s="101"/>
    </row>
    <row r="318" spans="1:8" x14ac:dyDescent="0.15">
      <c r="A318" s="51">
        <v>8</v>
      </c>
      <c r="B318" s="55">
        <v>25</v>
      </c>
      <c r="C318" s="55">
        <v>4</v>
      </c>
      <c r="D318" s="108">
        <v>8</v>
      </c>
      <c r="E318" s="100">
        <v>2</v>
      </c>
      <c r="F318" s="100" t="s">
        <v>93</v>
      </c>
      <c r="G318" s="105"/>
      <c r="H318" s="109"/>
    </row>
    <row r="319" spans="1:8" ht="13.5" customHeight="1" x14ac:dyDescent="0.15">
      <c r="A319" s="51">
        <v>15</v>
      </c>
      <c r="B319" s="55">
        <v>25</v>
      </c>
      <c r="C319" s="55">
        <v>4</v>
      </c>
      <c r="D319" s="108">
        <v>15</v>
      </c>
      <c r="E319" s="100">
        <v>2</v>
      </c>
      <c r="F319" s="100" t="s">
        <v>93</v>
      </c>
      <c r="G319" s="105"/>
      <c r="H319" s="109"/>
    </row>
    <row r="320" spans="1:8" x14ac:dyDescent="0.15">
      <c r="A320" s="51">
        <v>22</v>
      </c>
      <c r="B320" s="55">
        <v>25</v>
      </c>
      <c r="C320" s="55">
        <v>4</v>
      </c>
      <c r="D320" s="108">
        <v>22</v>
      </c>
      <c r="E320" s="100">
        <v>2</v>
      </c>
      <c r="F320" s="100" t="s">
        <v>93</v>
      </c>
      <c r="G320" s="105"/>
      <c r="H320" s="109"/>
    </row>
    <row r="321" spans="1:8" ht="13.5" customHeight="1" x14ac:dyDescent="0.15">
      <c r="A321" s="51">
        <v>37</v>
      </c>
      <c r="B321" s="55">
        <v>25</v>
      </c>
      <c r="C321" s="55">
        <v>5</v>
      </c>
      <c r="D321" s="99">
        <v>7</v>
      </c>
      <c r="E321" s="100">
        <v>3</v>
      </c>
      <c r="F321" s="100" t="s">
        <v>93</v>
      </c>
      <c r="G321" s="112"/>
      <c r="H321" s="112"/>
    </row>
    <row r="322" spans="1:8" x14ac:dyDescent="0.15">
      <c r="A322" s="51">
        <v>43</v>
      </c>
      <c r="B322" s="55">
        <v>25</v>
      </c>
      <c r="C322" s="55">
        <v>5</v>
      </c>
      <c r="D322" s="99">
        <v>13</v>
      </c>
      <c r="E322" s="100">
        <v>2</v>
      </c>
      <c r="F322" s="100" t="s">
        <v>93</v>
      </c>
      <c r="G322" s="54"/>
      <c r="H322" s="101"/>
    </row>
    <row r="323" spans="1:8" ht="13.5" customHeight="1" x14ac:dyDescent="0.15">
      <c r="A323" s="51">
        <v>50</v>
      </c>
      <c r="B323" s="55">
        <v>25</v>
      </c>
      <c r="C323" s="55">
        <v>5</v>
      </c>
      <c r="D323" s="99">
        <v>20</v>
      </c>
      <c r="E323" s="100">
        <v>2</v>
      </c>
      <c r="F323" s="100" t="s">
        <v>93</v>
      </c>
      <c r="G323" s="54"/>
      <c r="H323" s="101"/>
    </row>
    <row r="324" spans="1:8" ht="13.5" customHeight="1" x14ac:dyDescent="0.15">
      <c r="A324" s="51">
        <v>57</v>
      </c>
      <c r="B324" s="55">
        <v>25</v>
      </c>
      <c r="C324" s="55">
        <v>5</v>
      </c>
      <c r="D324" s="99">
        <v>27</v>
      </c>
      <c r="E324" s="100">
        <v>2</v>
      </c>
      <c r="F324" s="100" t="s">
        <v>93</v>
      </c>
      <c r="G324" s="54"/>
      <c r="H324" s="101"/>
    </row>
    <row r="325" spans="1:8" x14ac:dyDescent="0.15">
      <c r="A325" s="51">
        <v>64</v>
      </c>
      <c r="B325" s="55">
        <v>25</v>
      </c>
      <c r="C325" s="55">
        <v>6</v>
      </c>
      <c r="D325" s="99">
        <v>3</v>
      </c>
      <c r="E325" s="113">
        <v>2</v>
      </c>
      <c r="F325" s="100" t="s">
        <v>93</v>
      </c>
      <c r="G325" s="107"/>
      <c r="H325" s="101"/>
    </row>
    <row r="326" spans="1:8" x14ac:dyDescent="0.15">
      <c r="A326" s="51">
        <v>71</v>
      </c>
      <c r="B326" s="55">
        <v>25</v>
      </c>
      <c r="C326" s="55">
        <v>6</v>
      </c>
      <c r="D326" s="99">
        <v>10</v>
      </c>
      <c r="E326" s="113">
        <v>2</v>
      </c>
      <c r="F326" s="100" t="s">
        <v>93</v>
      </c>
      <c r="G326" s="107"/>
      <c r="H326" s="101"/>
    </row>
    <row r="327" spans="1:8" x14ac:dyDescent="0.15">
      <c r="A327" s="51">
        <v>78</v>
      </c>
      <c r="B327" s="55">
        <v>25</v>
      </c>
      <c r="C327" s="55">
        <v>6</v>
      </c>
      <c r="D327" s="99">
        <v>17</v>
      </c>
      <c r="E327" s="113">
        <v>2</v>
      </c>
      <c r="F327" s="100" t="s">
        <v>93</v>
      </c>
      <c r="G327" s="107"/>
      <c r="H327" s="101"/>
    </row>
    <row r="328" spans="1:8" ht="13.5" customHeight="1" x14ac:dyDescent="0.15">
      <c r="A328" s="51">
        <v>85</v>
      </c>
      <c r="B328" s="55">
        <v>25</v>
      </c>
      <c r="C328" s="55">
        <v>6</v>
      </c>
      <c r="D328" s="99">
        <v>24</v>
      </c>
      <c r="E328" s="113">
        <v>2</v>
      </c>
      <c r="F328" s="100" t="s">
        <v>93</v>
      </c>
      <c r="G328" s="107"/>
      <c r="H328" s="101"/>
    </row>
    <row r="329" spans="1:8" x14ac:dyDescent="0.15">
      <c r="A329" s="51">
        <v>92</v>
      </c>
      <c r="B329" s="55">
        <v>25</v>
      </c>
      <c r="C329" s="55">
        <v>7</v>
      </c>
      <c r="D329" s="99">
        <v>1</v>
      </c>
      <c r="E329" s="100">
        <v>2</v>
      </c>
      <c r="F329" s="100" t="s">
        <v>93</v>
      </c>
      <c r="G329" s="54"/>
      <c r="H329" s="101"/>
    </row>
    <row r="330" spans="1:8" ht="13.5" customHeight="1" x14ac:dyDescent="0.15">
      <c r="A330" s="51">
        <v>99</v>
      </c>
      <c r="B330" s="55">
        <v>25</v>
      </c>
      <c r="C330" s="55">
        <v>7</v>
      </c>
      <c r="D330" s="99">
        <v>8</v>
      </c>
      <c r="E330" s="100">
        <v>2</v>
      </c>
      <c r="F330" s="100" t="s">
        <v>93</v>
      </c>
      <c r="G330" s="105"/>
      <c r="H330" s="103"/>
    </row>
    <row r="331" spans="1:8" ht="13.5" customHeight="1" x14ac:dyDescent="0.15">
      <c r="A331" s="51">
        <v>107</v>
      </c>
      <c r="B331" s="55">
        <v>25</v>
      </c>
      <c r="C331" s="55">
        <v>7</v>
      </c>
      <c r="D331" s="99">
        <v>16</v>
      </c>
      <c r="E331" s="100">
        <v>3</v>
      </c>
      <c r="F331" s="100" t="s">
        <v>93</v>
      </c>
      <c r="G331" s="105"/>
      <c r="H331" s="103"/>
    </row>
    <row r="332" spans="1:8" x14ac:dyDescent="0.15">
      <c r="A332" s="51">
        <v>113</v>
      </c>
      <c r="B332" s="55">
        <v>25</v>
      </c>
      <c r="C332" s="55">
        <v>7</v>
      </c>
      <c r="D332" s="99">
        <v>22</v>
      </c>
      <c r="E332" s="100">
        <v>2</v>
      </c>
      <c r="F332" s="100" t="s">
        <v>93</v>
      </c>
      <c r="G332" s="105"/>
      <c r="H332" s="103"/>
    </row>
    <row r="333" spans="1:8" x14ac:dyDescent="0.15">
      <c r="A333" s="51">
        <v>120</v>
      </c>
      <c r="B333" s="55">
        <v>25</v>
      </c>
      <c r="C333" s="55">
        <v>7</v>
      </c>
      <c r="D333" s="99">
        <v>29</v>
      </c>
      <c r="E333" s="100">
        <v>2</v>
      </c>
      <c r="F333" s="100" t="s">
        <v>93</v>
      </c>
      <c r="G333" s="105"/>
      <c r="H333" s="103"/>
    </row>
    <row r="334" spans="1:8" x14ac:dyDescent="0.15">
      <c r="A334" s="51">
        <v>127</v>
      </c>
      <c r="B334" s="55">
        <v>25</v>
      </c>
      <c r="C334" s="55">
        <v>8</v>
      </c>
      <c r="D334" s="99">
        <v>5</v>
      </c>
      <c r="E334" s="100">
        <v>2</v>
      </c>
      <c r="F334" s="100" t="s">
        <v>93</v>
      </c>
      <c r="G334" s="54"/>
      <c r="H334" s="101"/>
    </row>
    <row r="335" spans="1:8" ht="13.5" customHeight="1" x14ac:dyDescent="0.15">
      <c r="A335" s="51">
        <v>141</v>
      </c>
      <c r="B335" s="55">
        <v>25</v>
      </c>
      <c r="C335" s="55">
        <v>8</v>
      </c>
      <c r="D335" s="99">
        <v>19</v>
      </c>
      <c r="E335" s="100">
        <v>2</v>
      </c>
      <c r="F335" s="100" t="s">
        <v>93</v>
      </c>
      <c r="G335" s="54"/>
      <c r="H335" s="101"/>
    </row>
    <row r="336" spans="1:8" ht="13.5" customHeight="1" x14ac:dyDescent="0.15">
      <c r="A336" s="51">
        <v>148</v>
      </c>
      <c r="B336" s="55">
        <v>25</v>
      </c>
      <c r="C336" s="55">
        <v>8</v>
      </c>
      <c r="D336" s="99">
        <v>26</v>
      </c>
      <c r="E336" s="100">
        <v>2</v>
      </c>
      <c r="F336" s="100" t="s">
        <v>93</v>
      </c>
      <c r="G336" s="54"/>
      <c r="H336" s="101"/>
    </row>
    <row r="337" spans="1:8" ht="13.5" customHeight="1" x14ac:dyDescent="0.15">
      <c r="A337" s="51">
        <v>155</v>
      </c>
      <c r="B337" s="55">
        <v>25</v>
      </c>
      <c r="C337" s="55">
        <v>9</v>
      </c>
      <c r="D337" s="99">
        <v>2</v>
      </c>
      <c r="E337" s="100">
        <v>2</v>
      </c>
      <c r="F337" s="100" t="s">
        <v>93</v>
      </c>
      <c r="G337" s="54"/>
      <c r="H337" s="101"/>
    </row>
    <row r="338" spans="1:8" ht="13.5" customHeight="1" x14ac:dyDescent="0.15">
      <c r="A338" s="51">
        <v>162</v>
      </c>
      <c r="B338" s="55">
        <v>25</v>
      </c>
      <c r="C338" s="55">
        <v>9</v>
      </c>
      <c r="D338" s="99">
        <v>9</v>
      </c>
      <c r="E338" s="100">
        <v>2</v>
      </c>
      <c r="F338" s="100" t="s">
        <v>93</v>
      </c>
      <c r="G338" s="54"/>
      <c r="H338" s="101"/>
    </row>
    <row r="339" spans="1:8" ht="15.75" customHeight="1" x14ac:dyDescent="0.15">
      <c r="A339" s="51">
        <v>170</v>
      </c>
      <c r="B339" s="55">
        <v>25</v>
      </c>
      <c r="C339" s="55">
        <v>9</v>
      </c>
      <c r="D339" s="99">
        <v>17</v>
      </c>
      <c r="E339" s="100">
        <v>3</v>
      </c>
      <c r="F339" s="100" t="s">
        <v>93</v>
      </c>
      <c r="G339" s="54"/>
      <c r="H339" s="101"/>
    </row>
    <row r="340" spans="1:8" ht="15.75" customHeight="1" x14ac:dyDescent="0.15">
      <c r="A340" s="51">
        <v>177</v>
      </c>
      <c r="B340" s="55">
        <v>25</v>
      </c>
      <c r="C340" s="55">
        <v>9</v>
      </c>
      <c r="D340" s="99">
        <v>24</v>
      </c>
      <c r="E340" s="100">
        <v>3</v>
      </c>
      <c r="F340" s="100" t="s">
        <v>93</v>
      </c>
      <c r="G340" s="54"/>
      <c r="H340" s="101"/>
    </row>
    <row r="341" spans="1:8" x14ac:dyDescent="0.15">
      <c r="A341" s="51">
        <v>183</v>
      </c>
      <c r="B341" s="55">
        <v>25</v>
      </c>
      <c r="C341" s="55">
        <v>9</v>
      </c>
      <c r="D341" s="99">
        <v>30</v>
      </c>
      <c r="E341" s="100">
        <v>2</v>
      </c>
      <c r="F341" s="100" t="s">
        <v>93</v>
      </c>
      <c r="G341" s="54"/>
      <c r="H341" s="101"/>
    </row>
    <row r="342" spans="1:8" ht="13.5" customHeight="1" x14ac:dyDescent="0.15">
      <c r="A342" s="51">
        <v>190</v>
      </c>
      <c r="B342" s="55">
        <v>25</v>
      </c>
      <c r="C342" s="55">
        <v>10</v>
      </c>
      <c r="D342" s="99">
        <v>7</v>
      </c>
      <c r="E342" s="100">
        <v>2</v>
      </c>
      <c r="F342" s="100" t="s">
        <v>93</v>
      </c>
      <c r="G342" s="54"/>
      <c r="H342" s="101"/>
    </row>
    <row r="343" spans="1:8" ht="13.5" customHeight="1" x14ac:dyDescent="0.15">
      <c r="A343" s="51">
        <v>198</v>
      </c>
      <c r="B343" s="55">
        <v>25</v>
      </c>
      <c r="C343" s="55">
        <v>10</v>
      </c>
      <c r="D343" s="99">
        <v>15</v>
      </c>
      <c r="E343" s="100">
        <v>3</v>
      </c>
      <c r="F343" s="100" t="s">
        <v>93</v>
      </c>
      <c r="G343" s="54"/>
      <c r="H343" s="101"/>
    </row>
    <row r="344" spans="1:8" x14ac:dyDescent="0.15">
      <c r="A344" s="51">
        <v>204</v>
      </c>
      <c r="B344" s="55">
        <v>25</v>
      </c>
      <c r="C344" s="55">
        <v>10</v>
      </c>
      <c r="D344" s="99">
        <v>21</v>
      </c>
      <c r="E344" s="100">
        <v>2</v>
      </c>
      <c r="F344" s="100" t="s">
        <v>93</v>
      </c>
      <c r="G344" s="54"/>
      <c r="H344" s="101"/>
    </row>
    <row r="345" spans="1:8" ht="13.5" customHeight="1" x14ac:dyDescent="0.15">
      <c r="A345" s="51">
        <v>211</v>
      </c>
      <c r="B345" s="55">
        <v>25</v>
      </c>
      <c r="C345" s="55">
        <v>10</v>
      </c>
      <c r="D345" s="99">
        <v>28</v>
      </c>
      <c r="E345" s="100">
        <v>2</v>
      </c>
      <c r="F345" s="100" t="s">
        <v>93</v>
      </c>
      <c r="G345" s="54"/>
      <c r="H345" s="101"/>
    </row>
    <row r="346" spans="1:8" x14ac:dyDescent="0.15">
      <c r="A346" s="51">
        <v>219</v>
      </c>
      <c r="B346" s="55">
        <v>25</v>
      </c>
      <c r="C346" s="55">
        <v>11</v>
      </c>
      <c r="D346" s="99">
        <v>5</v>
      </c>
      <c r="E346" s="100">
        <v>3</v>
      </c>
      <c r="F346" s="100" t="s">
        <v>93</v>
      </c>
      <c r="G346" s="104"/>
      <c r="H346" s="101"/>
    </row>
    <row r="347" spans="1:8" x14ac:dyDescent="0.15">
      <c r="A347" s="51">
        <v>225</v>
      </c>
      <c r="B347" s="55">
        <v>25</v>
      </c>
      <c r="C347" s="55">
        <v>11</v>
      </c>
      <c r="D347" s="99">
        <v>11</v>
      </c>
      <c r="E347" s="100">
        <v>2</v>
      </c>
      <c r="F347" s="100" t="s">
        <v>93</v>
      </c>
      <c r="G347" s="104"/>
      <c r="H347" s="101"/>
    </row>
    <row r="348" spans="1:8" x14ac:dyDescent="0.15">
      <c r="A348" s="51">
        <v>232</v>
      </c>
      <c r="B348" s="55">
        <v>25</v>
      </c>
      <c r="C348" s="55">
        <v>11</v>
      </c>
      <c r="D348" s="99">
        <v>18</v>
      </c>
      <c r="E348" s="100">
        <v>2</v>
      </c>
      <c r="F348" s="100" t="s">
        <v>93</v>
      </c>
      <c r="G348" s="104"/>
      <c r="H348" s="101"/>
    </row>
    <row r="349" spans="1:8" ht="13.5" customHeight="1" x14ac:dyDescent="0.15">
      <c r="A349" s="51">
        <v>239</v>
      </c>
      <c r="B349" s="55">
        <v>25</v>
      </c>
      <c r="C349" s="55">
        <v>11</v>
      </c>
      <c r="D349" s="99">
        <v>25</v>
      </c>
      <c r="E349" s="100">
        <v>2</v>
      </c>
      <c r="F349" s="100" t="s">
        <v>93</v>
      </c>
      <c r="G349" s="104"/>
      <c r="H349" s="101"/>
    </row>
    <row r="350" spans="1:8" ht="13.5" customHeight="1" x14ac:dyDescent="0.15">
      <c r="A350" s="51">
        <v>246</v>
      </c>
      <c r="B350" s="55">
        <v>25</v>
      </c>
      <c r="C350" s="55">
        <v>12</v>
      </c>
      <c r="D350" s="99">
        <v>2</v>
      </c>
      <c r="E350" s="100">
        <v>2</v>
      </c>
      <c r="F350" s="100" t="s">
        <v>93</v>
      </c>
      <c r="G350" s="54"/>
      <c r="H350" s="101"/>
    </row>
    <row r="351" spans="1:8" x14ac:dyDescent="0.15">
      <c r="A351" s="51">
        <v>253</v>
      </c>
      <c r="B351" s="55">
        <v>25</v>
      </c>
      <c r="C351" s="55">
        <v>12</v>
      </c>
      <c r="D351" s="99">
        <v>9</v>
      </c>
      <c r="E351" s="100">
        <v>2</v>
      </c>
      <c r="F351" s="100" t="s">
        <v>93</v>
      </c>
      <c r="G351" s="54"/>
      <c r="H351" s="101"/>
    </row>
    <row r="352" spans="1:8" ht="13.5" customHeight="1" x14ac:dyDescent="0.15">
      <c r="A352" s="51">
        <v>260</v>
      </c>
      <c r="B352" s="55">
        <v>25</v>
      </c>
      <c r="C352" s="55">
        <v>12</v>
      </c>
      <c r="D352" s="99">
        <v>16</v>
      </c>
      <c r="E352" s="100">
        <v>2</v>
      </c>
      <c r="F352" s="100" t="s">
        <v>93</v>
      </c>
      <c r="G352" s="54"/>
      <c r="H352" s="101"/>
    </row>
    <row r="353" spans="1:8" x14ac:dyDescent="0.15">
      <c r="A353" s="51">
        <v>268</v>
      </c>
      <c r="B353" s="55">
        <v>25</v>
      </c>
      <c r="C353" s="55">
        <v>12</v>
      </c>
      <c r="D353" s="99">
        <v>24</v>
      </c>
      <c r="E353" s="100">
        <v>3</v>
      </c>
      <c r="F353" s="100" t="s">
        <v>93</v>
      </c>
      <c r="G353" s="54"/>
      <c r="H353" s="101"/>
    </row>
    <row r="354" spans="1:8" x14ac:dyDescent="0.15">
      <c r="A354" s="51">
        <v>273</v>
      </c>
      <c r="B354" s="55">
        <v>25</v>
      </c>
      <c r="C354" s="55">
        <v>12</v>
      </c>
      <c r="D354" s="99">
        <v>29</v>
      </c>
      <c r="E354" s="100">
        <v>1</v>
      </c>
      <c r="F354" s="100" t="s">
        <v>93</v>
      </c>
      <c r="G354" s="54"/>
      <c r="H354" s="101"/>
    </row>
    <row r="355" spans="1:8" x14ac:dyDescent="0.15">
      <c r="A355" s="51">
        <v>274</v>
      </c>
      <c r="B355" s="55">
        <v>25</v>
      </c>
      <c r="C355" s="55">
        <v>12</v>
      </c>
      <c r="D355" s="99">
        <v>30</v>
      </c>
      <c r="E355" s="100">
        <v>2</v>
      </c>
      <c r="F355" s="100" t="s">
        <v>93</v>
      </c>
      <c r="G355" s="54"/>
      <c r="H355" s="101"/>
    </row>
    <row r="356" spans="1:8" ht="13.5" customHeight="1" x14ac:dyDescent="0.15">
      <c r="A356" s="51">
        <v>275</v>
      </c>
      <c r="B356" s="55">
        <v>25</v>
      </c>
      <c r="C356" s="55">
        <v>12</v>
      </c>
      <c r="D356" s="99">
        <v>31</v>
      </c>
      <c r="E356" s="100">
        <v>3</v>
      </c>
      <c r="F356" s="100" t="s">
        <v>93</v>
      </c>
      <c r="G356" s="54"/>
      <c r="H356" s="101"/>
    </row>
    <row r="357" spans="1:8" x14ac:dyDescent="0.15">
      <c r="A357" s="51">
        <v>276</v>
      </c>
      <c r="B357" s="55">
        <v>26</v>
      </c>
      <c r="C357" s="55">
        <v>1</v>
      </c>
      <c r="D357" s="99">
        <v>1</v>
      </c>
      <c r="E357" s="100">
        <v>4</v>
      </c>
      <c r="F357" s="100" t="s">
        <v>93</v>
      </c>
      <c r="G357" s="54"/>
      <c r="H357" s="101"/>
    </row>
    <row r="358" spans="1:8" x14ac:dyDescent="0.15">
      <c r="A358" s="51">
        <v>281</v>
      </c>
      <c r="B358" s="55">
        <v>26</v>
      </c>
      <c r="C358" s="55">
        <v>1</v>
      </c>
      <c r="D358" s="99">
        <v>6</v>
      </c>
      <c r="E358" s="100">
        <v>2</v>
      </c>
      <c r="F358" s="100" t="s">
        <v>93</v>
      </c>
      <c r="G358" s="54"/>
      <c r="H358" s="101"/>
    </row>
    <row r="359" spans="1:8" ht="13.5" customHeight="1" x14ac:dyDescent="0.15">
      <c r="A359" s="51">
        <v>289</v>
      </c>
      <c r="B359" s="55">
        <v>26</v>
      </c>
      <c r="C359" s="55">
        <v>1</v>
      </c>
      <c r="D359" s="99">
        <v>14</v>
      </c>
      <c r="E359" s="100">
        <v>3</v>
      </c>
      <c r="F359" s="100" t="s">
        <v>93</v>
      </c>
      <c r="G359" s="54"/>
      <c r="H359" s="101"/>
    </row>
    <row r="360" spans="1:8" x14ac:dyDescent="0.15">
      <c r="A360" s="51">
        <v>295</v>
      </c>
      <c r="B360" s="55">
        <v>26</v>
      </c>
      <c r="C360" s="55">
        <v>1</v>
      </c>
      <c r="D360" s="99">
        <v>20</v>
      </c>
      <c r="E360" s="100">
        <v>2</v>
      </c>
      <c r="F360" s="100" t="s">
        <v>93</v>
      </c>
      <c r="G360" s="54"/>
      <c r="H360" s="101"/>
    </row>
    <row r="361" spans="1:8" x14ac:dyDescent="0.15">
      <c r="A361" s="51">
        <v>302</v>
      </c>
      <c r="B361" s="55">
        <v>26</v>
      </c>
      <c r="C361" s="55">
        <v>1</v>
      </c>
      <c r="D361" s="99">
        <v>27</v>
      </c>
      <c r="E361" s="100">
        <v>2</v>
      </c>
      <c r="F361" s="100" t="s">
        <v>93</v>
      </c>
      <c r="G361" s="54"/>
      <c r="H361" s="101"/>
    </row>
    <row r="362" spans="1:8" x14ac:dyDescent="0.15">
      <c r="A362" s="51">
        <v>309</v>
      </c>
      <c r="B362" s="55">
        <v>26</v>
      </c>
      <c r="C362" s="55">
        <v>2</v>
      </c>
      <c r="D362" s="99">
        <v>3</v>
      </c>
      <c r="E362" s="100">
        <v>2</v>
      </c>
      <c r="F362" s="100" t="s">
        <v>93</v>
      </c>
      <c r="G362" s="54"/>
      <c r="H362" s="101"/>
    </row>
    <row r="363" spans="1:8" ht="13.5" customHeight="1" x14ac:dyDescent="0.15">
      <c r="A363" s="51">
        <v>316</v>
      </c>
      <c r="B363" s="55">
        <v>26</v>
      </c>
      <c r="C363" s="55">
        <v>2</v>
      </c>
      <c r="D363" s="99">
        <v>10</v>
      </c>
      <c r="E363" s="100">
        <v>2</v>
      </c>
      <c r="F363" s="100" t="s">
        <v>93</v>
      </c>
      <c r="G363" s="54"/>
      <c r="H363" s="101"/>
    </row>
    <row r="364" spans="1:8" ht="13.5" customHeight="1" x14ac:dyDescent="0.15">
      <c r="A364" s="51">
        <v>323</v>
      </c>
      <c r="B364" s="55">
        <v>26</v>
      </c>
      <c r="C364" s="55">
        <v>2</v>
      </c>
      <c r="D364" s="99">
        <v>17</v>
      </c>
      <c r="E364" s="100">
        <v>2</v>
      </c>
      <c r="F364" s="100" t="s">
        <v>93</v>
      </c>
      <c r="G364" s="54"/>
      <c r="H364" s="101"/>
    </row>
    <row r="365" spans="1:8" x14ac:dyDescent="0.15">
      <c r="A365" s="51">
        <v>330</v>
      </c>
      <c r="B365" s="55">
        <v>26</v>
      </c>
      <c r="C365" s="55">
        <v>2</v>
      </c>
      <c r="D365" s="99">
        <v>24</v>
      </c>
      <c r="E365" s="100">
        <v>2</v>
      </c>
      <c r="F365" s="100" t="s">
        <v>93</v>
      </c>
      <c r="G365" s="54"/>
      <c r="H365" s="101"/>
    </row>
    <row r="366" spans="1:8" ht="13.5" customHeight="1" x14ac:dyDescent="0.15">
      <c r="A366" s="51">
        <v>337</v>
      </c>
      <c r="B366" s="55">
        <v>26</v>
      </c>
      <c r="C366" s="55">
        <v>3</v>
      </c>
      <c r="D366" s="99">
        <v>3</v>
      </c>
      <c r="E366" s="100">
        <v>2</v>
      </c>
      <c r="F366" s="100" t="s">
        <v>93</v>
      </c>
      <c r="G366" s="54"/>
      <c r="H366" s="101"/>
    </row>
    <row r="367" spans="1:8" x14ac:dyDescent="0.15">
      <c r="A367" s="51">
        <v>344</v>
      </c>
      <c r="B367" s="55">
        <v>26</v>
      </c>
      <c r="C367" s="55">
        <v>3</v>
      </c>
      <c r="D367" s="99">
        <v>10</v>
      </c>
      <c r="E367" s="100">
        <v>2</v>
      </c>
      <c r="F367" s="100" t="s">
        <v>93</v>
      </c>
      <c r="G367" s="54"/>
      <c r="H367" s="101"/>
    </row>
    <row r="368" spans="1:8" x14ac:dyDescent="0.15">
      <c r="A368" s="51">
        <v>351</v>
      </c>
      <c r="B368" s="55">
        <v>26</v>
      </c>
      <c r="C368" s="55">
        <v>3</v>
      </c>
      <c r="D368" s="99">
        <v>17</v>
      </c>
      <c r="E368" s="100">
        <v>2</v>
      </c>
      <c r="F368" s="100" t="s">
        <v>93</v>
      </c>
      <c r="G368" s="54"/>
      <c r="H368" s="101"/>
    </row>
    <row r="369" spans="1:8" x14ac:dyDescent="0.15">
      <c r="A369" s="51">
        <v>358</v>
      </c>
      <c r="B369" s="55">
        <v>26</v>
      </c>
      <c r="C369" s="55">
        <v>3</v>
      </c>
      <c r="D369" s="99">
        <v>24</v>
      </c>
      <c r="E369" s="100">
        <v>2</v>
      </c>
      <c r="F369" s="100" t="s">
        <v>93</v>
      </c>
      <c r="G369" s="54"/>
      <c r="H369" s="101"/>
    </row>
    <row r="370" spans="1:8" x14ac:dyDescent="0.15">
      <c r="D370" s="114"/>
      <c r="E370" s="115"/>
      <c r="F370" s="115"/>
    </row>
    <row r="371" spans="1:8" x14ac:dyDescent="0.15">
      <c r="D371" s="114"/>
      <c r="E371" s="115"/>
      <c r="F371" s="115"/>
    </row>
  </sheetData>
  <phoneticPr fontId="21"/>
  <conditionalFormatting sqref="D34:E65">
    <cfRule type="expression" dxfId="12" priority="5">
      <formula>G34="祭日"</formula>
    </cfRule>
    <cfRule type="expression" dxfId="11" priority="6">
      <formula>WEEKDAY(#REF!)=1</formula>
    </cfRule>
    <cfRule type="expression" dxfId="10" priority="7">
      <formula>WEEKDAY(#REF!)=7</formula>
    </cfRule>
  </conditionalFormatting>
  <conditionalFormatting sqref="D66:E95">
    <cfRule type="expression" dxfId="9" priority="8">
      <formula>WEEKDAY(#REF!)=1</formula>
    </cfRule>
  </conditionalFormatting>
  <conditionalFormatting sqref="D66:E157">
    <cfRule type="expression" dxfId="8" priority="9">
      <formula>WEEKDAY(#REF!)=7</formula>
    </cfRule>
  </conditionalFormatting>
  <conditionalFormatting sqref="D96:E157">
    <cfRule type="expression" dxfId="7" priority="11">
      <formula>WEEKDAY(#REF!)=1</formula>
    </cfRule>
  </conditionalFormatting>
  <conditionalFormatting sqref="D96:E369">
    <cfRule type="expression" dxfId="6" priority="12">
      <formula>G96="祭日"</formula>
    </cfRule>
  </conditionalFormatting>
  <conditionalFormatting sqref="D158:E369">
    <cfRule type="expression" dxfId="5" priority="13">
      <formula>WEEKDAY(#REF!)=1</formula>
    </cfRule>
    <cfRule type="expression" dxfId="4" priority="15">
      <formula>WEEKDAY(#REF!)=7</formula>
    </cfRule>
  </conditionalFormatting>
  <conditionalFormatting sqref="E4:E33 D34:E156 D158:E369">
    <cfRule type="expression" dxfId="3" priority="1">
      <formula>OR(COUNTIF(#REF!,#REF!)&gt;0,WEEKDAY(#REF!)=1)</formula>
    </cfRule>
  </conditionalFormatting>
  <conditionalFormatting sqref="E4:E33">
    <cfRule type="expression" dxfId="2" priority="2">
      <formula>H4="祭日"</formula>
    </cfRule>
    <cfRule type="expression" dxfId="1" priority="3">
      <formula>WEEKDAY(#REF!,1)=1</formula>
    </cfRule>
    <cfRule type="expression" dxfId="0" priority="4">
      <formula>WEEKDAY(#REF!,1)=7</formula>
    </cfRule>
  </conditionalFormatting>
  <pageMargins left="1.1811023622047245" right="0.59055118110236227" top="0.59055118110236227" bottom="0.59055118110236227" header="0.51181102362204722" footer="0.51181102362204722"/>
  <pageSetup paperSize="9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FFFF00"/>
  </sheetPr>
  <dimension ref="A1:T162"/>
  <sheetViews>
    <sheetView showGridLines="0" view="pageBreakPreview" zoomScaleNormal="100" zoomScaleSheetLayoutView="100" workbookViewId="0">
      <selection activeCell="O1" sqref="N1:O1048576"/>
    </sheetView>
  </sheetViews>
  <sheetFormatPr defaultColWidth="8.875" defaultRowHeight="16.5" x14ac:dyDescent="0.35"/>
  <cols>
    <col min="1" max="7" width="6.625" style="164" customWidth="1"/>
    <col min="8" max="9" width="7" style="164" customWidth="1"/>
    <col min="10" max="10" width="8.125" style="164" customWidth="1"/>
    <col min="11" max="12" width="8.875" style="164"/>
    <col min="13" max="13" width="5.25" style="164" customWidth="1"/>
    <col min="14" max="15" width="8.875" style="164" hidden="1" customWidth="1"/>
    <col min="16" max="19" width="8.875" style="164" customWidth="1"/>
    <col min="20" max="16384" width="8.875" style="164"/>
  </cols>
  <sheetData>
    <row r="1" spans="1:15" ht="30" x14ac:dyDescent="0.6">
      <c r="A1" s="372">
        <v>2025</v>
      </c>
      <c r="B1" s="372"/>
      <c r="C1" s="264" t="s">
        <v>167</v>
      </c>
    </row>
    <row r="2" spans="1:15" x14ac:dyDescent="0.35">
      <c r="A2" s="189"/>
      <c r="F2" s="190"/>
    </row>
    <row r="3" spans="1:15" ht="24" x14ac:dyDescent="0.5">
      <c r="A3" s="302">
        <v>1</v>
      </c>
      <c r="N3" s="164" t="s">
        <v>115</v>
      </c>
      <c r="O3" s="164" t="s">
        <v>116</v>
      </c>
    </row>
    <row r="4" spans="1:15" x14ac:dyDescent="0.35">
      <c r="A4" s="265" t="s">
        <v>33</v>
      </c>
      <c r="B4" s="265" t="s">
        <v>32</v>
      </c>
      <c r="C4" s="265" t="s">
        <v>31</v>
      </c>
      <c r="D4" s="265" t="s">
        <v>30</v>
      </c>
      <c r="E4" s="265" t="s">
        <v>29</v>
      </c>
      <c r="F4" s="266" t="s">
        <v>28</v>
      </c>
      <c r="G4" s="267" t="s">
        <v>22</v>
      </c>
      <c r="I4" s="164" t="s">
        <v>34</v>
      </c>
      <c r="J4" s="164">
        <v>31</v>
      </c>
      <c r="L4" s="164" t="s">
        <v>110</v>
      </c>
      <c r="M4" s="164" t="s">
        <v>111</v>
      </c>
      <c r="N4" s="194">
        <f>DATE(A1,A3,1)</f>
        <v>45658</v>
      </c>
      <c r="O4" s="164">
        <v>4</v>
      </c>
    </row>
    <row r="5" spans="1:15" x14ac:dyDescent="0.35">
      <c r="A5" s="195">
        <f>N4-(O4-2)</f>
        <v>45656</v>
      </c>
      <c r="B5" s="195">
        <f>A5+1</f>
        <v>45657</v>
      </c>
      <c r="C5" s="196">
        <f t="shared" ref="C5:G5" si="0">B5+1</f>
        <v>45658</v>
      </c>
      <c r="D5" s="196">
        <f t="shared" si="0"/>
        <v>45659</v>
      </c>
      <c r="E5" s="196">
        <f t="shared" si="0"/>
        <v>45660</v>
      </c>
      <c r="F5" s="197">
        <f t="shared" si="0"/>
        <v>45661</v>
      </c>
      <c r="G5" s="196">
        <f t="shared" si="0"/>
        <v>45662</v>
      </c>
      <c r="I5" s="198" t="s">
        <v>26</v>
      </c>
      <c r="J5" s="175">
        <v>4</v>
      </c>
      <c r="L5" s="174" t="s">
        <v>112</v>
      </c>
      <c r="M5" s="175">
        <f>COUNTIF(A$5:G$14,"15人")</f>
        <v>0</v>
      </c>
    </row>
    <row r="6" spans="1:15" x14ac:dyDescent="0.35">
      <c r="A6" s="199"/>
      <c r="B6" s="200"/>
      <c r="C6" s="201"/>
      <c r="D6" s="204" t="s">
        <v>113</v>
      </c>
      <c r="E6" s="204" t="s">
        <v>108</v>
      </c>
      <c r="F6" s="203" t="s">
        <v>113</v>
      </c>
      <c r="G6" s="204" t="s">
        <v>113</v>
      </c>
      <c r="I6" s="205" t="s">
        <v>25</v>
      </c>
      <c r="J6" s="175">
        <v>4</v>
      </c>
      <c r="L6" s="174" t="s">
        <v>137</v>
      </c>
      <c r="M6" s="175">
        <f>COUNTIF(A$5:G$14,"13人")</f>
        <v>0</v>
      </c>
    </row>
    <row r="7" spans="1:15" x14ac:dyDescent="0.35">
      <c r="A7" s="206">
        <f>G5+1</f>
        <v>45663</v>
      </c>
      <c r="B7" s="206">
        <f>A7+1</f>
        <v>45664</v>
      </c>
      <c r="C7" s="206">
        <f t="shared" ref="C7:G7" si="1">B7+1</f>
        <v>45665</v>
      </c>
      <c r="D7" s="206">
        <f t="shared" si="1"/>
        <v>45666</v>
      </c>
      <c r="E7" s="206">
        <f t="shared" si="1"/>
        <v>45667</v>
      </c>
      <c r="F7" s="207">
        <f t="shared" si="1"/>
        <v>45668</v>
      </c>
      <c r="G7" s="208">
        <f t="shared" si="1"/>
        <v>45669</v>
      </c>
      <c r="I7" s="209" t="s">
        <v>24</v>
      </c>
      <c r="J7" s="175">
        <v>3</v>
      </c>
      <c r="L7" s="174" t="s">
        <v>114</v>
      </c>
      <c r="M7" s="175">
        <f>COUNTIF(A$5:G$14,"11人")</f>
        <v>0</v>
      </c>
    </row>
    <row r="8" spans="1:15" x14ac:dyDescent="0.35">
      <c r="A8" s="210" t="s">
        <v>109</v>
      </c>
      <c r="B8" s="210" t="s">
        <v>109</v>
      </c>
      <c r="C8" s="212"/>
      <c r="D8" s="333" t="s">
        <v>109</v>
      </c>
      <c r="E8" s="210" t="s">
        <v>109</v>
      </c>
      <c r="F8" s="203" t="s">
        <v>108</v>
      </c>
      <c r="G8" s="204" t="s">
        <v>113</v>
      </c>
      <c r="I8" s="268" t="s">
        <v>27</v>
      </c>
      <c r="J8" s="175">
        <v>5</v>
      </c>
      <c r="L8" s="174" t="s">
        <v>113</v>
      </c>
      <c r="M8" s="175">
        <f>COUNTIF(A$5:G$14,"9人")</f>
        <v>5</v>
      </c>
    </row>
    <row r="9" spans="1:15" x14ac:dyDescent="0.35">
      <c r="A9" s="196">
        <f>G7+1</f>
        <v>45670</v>
      </c>
      <c r="B9" s="214">
        <f>A9+1</f>
        <v>45671</v>
      </c>
      <c r="C9" s="214">
        <f t="shared" ref="C9:G9" si="2">B9+1</f>
        <v>45672</v>
      </c>
      <c r="D9" s="214">
        <f t="shared" si="2"/>
        <v>45673</v>
      </c>
      <c r="E9" s="214">
        <f t="shared" si="2"/>
        <v>45674</v>
      </c>
      <c r="F9" s="197">
        <f t="shared" si="2"/>
        <v>45675</v>
      </c>
      <c r="G9" s="196">
        <f t="shared" si="2"/>
        <v>45676</v>
      </c>
      <c r="I9" s="334" t="s">
        <v>23</v>
      </c>
      <c r="J9" s="175">
        <f>J4-J5-J6-J7-J8</f>
        <v>15</v>
      </c>
      <c r="L9" s="174" t="s">
        <v>187</v>
      </c>
      <c r="M9" s="175">
        <f>COUNTIF(A$5:G$14,"7.5人")</f>
        <v>0</v>
      </c>
    </row>
    <row r="10" spans="1:15" ht="17.25" customHeight="1" x14ac:dyDescent="0.35">
      <c r="A10" s="204" t="s">
        <v>113</v>
      </c>
      <c r="B10" s="210" t="s">
        <v>109</v>
      </c>
      <c r="C10" s="212"/>
      <c r="D10" s="210" t="s">
        <v>109</v>
      </c>
      <c r="E10" s="210" t="s">
        <v>109</v>
      </c>
      <c r="F10" s="203" t="s">
        <v>109</v>
      </c>
      <c r="G10" s="204" t="s">
        <v>108</v>
      </c>
      <c r="I10" s="377" t="s">
        <v>201</v>
      </c>
      <c r="J10" s="377"/>
      <c r="K10" s="377"/>
      <c r="L10" s="174" t="s">
        <v>108</v>
      </c>
      <c r="M10" s="175">
        <f>COUNTIF(A$5:G$14,"7人")</f>
        <v>4</v>
      </c>
    </row>
    <row r="11" spans="1:15" ht="17.25" customHeight="1" thickBot="1" x14ac:dyDescent="0.4">
      <c r="A11" s="214">
        <f>G9+1</f>
        <v>45677</v>
      </c>
      <c r="B11" s="214">
        <f>A11+1</f>
        <v>45678</v>
      </c>
      <c r="C11" s="214">
        <f t="shared" ref="C11:G11" si="3">B11+1</f>
        <v>45679</v>
      </c>
      <c r="D11" s="214">
        <f t="shared" si="3"/>
        <v>45680</v>
      </c>
      <c r="E11" s="214">
        <f t="shared" si="3"/>
        <v>45681</v>
      </c>
      <c r="F11" s="197">
        <f t="shared" si="3"/>
        <v>45682</v>
      </c>
      <c r="G11" s="196">
        <f t="shared" si="3"/>
        <v>45683</v>
      </c>
      <c r="I11" s="377"/>
      <c r="J11" s="377"/>
      <c r="K11" s="377"/>
      <c r="L11" s="176" t="s">
        <v>109</v>
      </c>
      <c r="M11" s="177">
        <f>COUNTIF(A$5:G$14,"5人")</f>
        <v>17</v>
      </c>
    </row>
    <row r="12" spans="1:15" ht="17.25" thickTop="1" x14ac:dyDescent="0.35">
      <c r="A12" s="210" t="s">
        <v>109</v>
      </c>
      <c r="B12" s="210" t="s">
        <v>109</v>
      </c>
      <c r="C12" s="215"/>
      <c r="D12" s="210" t="s">
        <v>109</v>
      </c>
      <c r="E12" s="210" t="s">
        <v>109</v>
      </c>
      <c r="F12" s="203" t="s">
        <v>109</v>
      </c>
      <c r="G12" s="204" t="s">
        <v>108</v>
      </c>
      <c r="I12" s="377"/>
      <c r="J12" s="377"/>
      <c r="K12" s="377"/>
      <c r="L12" s="178" t="s">
        <v>35</v>
      </c>
      <c r="M12" s="178">
        <f>SUM(M5:M11)</f>
        <v>26</v>
      </c>
    </row>
    <row r="13" spans="1:15" ht="16.5" customHeight="1" x14ac:dyDescent="0.35">
      <c r="A13" s="214">
        <f>G11+1</f>
        <v>45684</v>
      </c>
      <c r="B13" s="214">
        <f>A13+1</f>
        <v>45685</v>
      </c>
      <c r="C13" s="247">
        <f t="shared" ref="C13:G13" si="4">B13+1</f>
        <v>45686</v>
      </c>
      <c r="D13" s="247">
        <f t="shared" ref="D13" si="5">C13+1</f>
        <v>45687</v>
      </c>
      <c r="E13" s="247">
        <f t="shared" ref="E13" si="6">D13+1</f>
        <v>45688</v>
      </c>
      <c r="F13" s="234">
        <f t="shared" si="4"/>
        <v>45689</v>
      </c>
      <c r="G13" s="218">
        <f t="shared" si="4"/>
        <v>45690</v>
      </c>
      <c r="I13" s="377"/>
      <c r="J13" s="377"/>
      <c r="K13" s="377"/>
    </row>
    <row r="14" spans="1:15" x14ac:dyDescent="0.35">
      <c r="A14" s="210" t="s">
        <v>109</v>
      </c>
      <c r="B14" s="210" t="s">
        <v>109</v>
      </c>
      <c r="C14" s="215"/>
      <c r="D14" s="210" t="s">
        <v>109</v>
      </c>
      <c r="E14" s="210" t="s">
        <v>109</v>
      </c>
      <c r="F14" s="237"/>
      <c r="G14" s="222"/>
      <c r="I14" s="377"/>
      <c r="J14" s="377"/>
      <c r="K14" s="377"/>
    </row>
    <row r="15" spans="1:15" x14ac:dyDescent="0.35">
      <c r="I15" s="377"/>
      <c r="J15" s="377"/>
      <c r="K15" s="377"/>
    </row>
    <row r="16" spans="1:15" ht="24" x14ac:dyDescent="0.5">
      <c r="A16" s="302">
        <v>2</v>
      </c>
      <c r="N16" s="164" t="s">
        <v>115</v>
      </c>
      <c r="O16" s="164" t="s">
        <v>116</v>
      </c>
    </row>
    <row r="17" spans="1:20" x14ac:dyDescent="0.35">
      <c r="A17" s="265" t="s">
        <v>33</v>
      </c>
      <c r="B17" s="265" t="s">
        <v>32</v>
      </c>
      <c r="C17" s="265" t="s">
        <v>31</v>
      </c>
      <c r="D17" s="265" t="s">
        <v>30</v>
      </c>
      <c r="E17" s="265" t="s">
        <v>29</v>
      </c>
      <c r="F17" s="266" t="s">
        <v>28</v>
      </c>
      <c r="G17" s="267" t="s">
        <v>22</v>
      </c>
      <c r="I17" s="164" t="s">
        <v>34</v>
      </c>
      <c r="J17" s="164">
        <v>28</v>
      </c>
      <c r="L17" s="164" t="s">
        <v>110</v>
      </c>
      <c r="M17" s="164" t="s">
        <v>111</v>
      </c>
      <c r="N17" s="194">
        <f>DATE(A1,A16,1)</f>
        <v>45689</v>
      </c>
      <c r="O17" s="164">
        <f>WEEKDAY(N17,1)</f>
        <v>7</v>
      </c>
    </row>
    <row r="18" spans="1:20" x14ac:dyDescent="0.35">
      <c r="A18" s="270">
        <f>N17-(O17-2)</f>
        <v>45684</v>
      </c>
      <c r="B18" s="195">
        <f>A18+1</f>
        <v>45685</v>
      </c>
      <c r="C18" s="195">
        <f t="shared" ref="C18:G18" si="7">B18+1</f>
        <v>45686</v>
      </c>
      <c r="D18" s="195">
        <f t="shared" si="7"/>
        <v>45687</v>
      </c>
      <c r="E18" s="195">
        <f t="shared" si="7"/>
        <v>45688</v>
      </c>
      <c r="F18" s="271">
        <f t="shared" si="7"/>
        <v>45689</v>
      </c>
      <c r="G18" s="257">
        <f t="shared" si="7"/>
        <v>45690</v>
      </c>
      <c r="I18" s="198" t="s">
        <v>26</v>
      </c>
      <c r="J18" s="175">
        <v>4</v>
      </c>
      <c r="L18" s="174" t="s">
        <v>112</v>
      </c>
      <c r="M18" s="175">
        <f>COUNTIF(A$18:G$27,"15人")</f>
        <v>0</v>
      </c>
    </row>
    <row r="19" spans="1:20" x14ac:dyDescent="0.35">
      <c r="A19" s="212"/>
      <c r="B19" s="212"/>
      <c r="C19" s="212"/>
      <c r="D19" s="212"/>
      <c r="E19" s="212"/>
      <c r="F19" s="203" t="s">
        <v>109</v>
      </c>
      <c r="G19" s="204" t="s">
        <v>108</v>
      </c>
      <c r="I19" s="205" t="s">
        <v>25</v>
      </c>
      <c r="J19" s="175">
        <v>4</v>
      </c>
      <c r="L19" s="174" t="s">
        <v>137</v>
      </c>
      <c r="M19" s="175">
        <f>COUNTIF(A$18:G$27,"13人")</f>
        <v>0</v>
      </c>
    </row>
    <row r="20" spans="1:20" x14ac:dyDescent="0.35">
      <c r="A20" s="272">
        <f>G18+1</f>
        <v>45691</v>
      </c>
      <c r="B20" s="247">
        <f t="shared" ref="B20:G20" si="8">A20+1</f>
        <v>45692</v>
      </c>
      <c r="C20" s="206">
        <f t="shared" si="8"/>
        <v>45693</v>
      </c>
      <c r="D20" s="206">
        <f t="shared" si="8"/>
        <v>45694</v>
      </c>
      <c r="E20" s="206">
        <f t="shared" si="8"/>
        <v>45695</v>
      </c>
      <c r="F20" s="207">
        <f t="shared" si="8"/>
        <v>45696</v>
      </c>
      <c r="G20" s="208">
        <f t="shared" si="8"/>
        <v>45697</v>
      </c>
      <c r="I20" s="209" t="s">
        <v>24</v>
      </c>
      <c r="J20" s="175">
        <v>2</v>
      </c>
      <c r="L20" s="174" t="s">
        <v>114</v>
      </c>
      <c r="M20" s="175">
        <f>COUNTIF(A$18:G$27,"11人")</f>
        <v>0</v>
      </c>
    </row>
    <row r="21" spans="1:20" x14ac:dyDescent="0.35">
      <c r="A21" s="210" t="s">
        <v>109</v>
      </c>
      <c r="B21" s="210" t="s">
        <v>109</v>
      </c>
      <c r="C21" s="212"/>
      <c r="D21" s="210" t="s">
        <v>109</v>
      </c>
      <c r="E21" s="210" t="s">
        <v>109</v>
      </c>
      <c r="F21" s="203" t="s">
        <v>109</v>
      </c>
      <c r="G21" s="204" t="s">
        <v>108</v>
      </c>
      <c r="I21" s="268" t="s">
        <v>27</v>
      </c>
      <c r="J21" s="175">
        <v>4</v>
      </c>
      <c r="L21" s="174" t="s">
        <v>113</v>
      </c>
      <c r="M21" s="175">
        <f>COUNTIF(A$18:G$27,"9人")</f>
        <v>1</v>
      </c>
    </row>
    <row r="22" spans="1:20" x14ac:dyDescent="0.35">
      <c r="A22" s="214">
        <f>G20+1</f>
        <v>45698</v>
      </c>
      <c r="B22" s="196">
        <f t="shared" ref="B22:G22" si="9">A22+1</f>
        <v>45699</v>
      </c>
      <c r="C22" s="214">
        <f t="shared" si="9"/>
        <v>45700</v>
      </c>
      <c r="D22" s="214">
        <f t="shared" si="9"/>
        <v>45701</v>
      </c>
      <c r="E22" s="214">
        <f t="shared" si="9"/>
        <v>45702</v>
      </c>
      <c r="F22" s="197">
        <f t="shared" si="9"/>
        <v>45703</v>
      </c>
      <c r="G22" s="196">
        <f t="shared" si="9"/>
        <v>45704</v>
      </c>
      <c r="I22" s="175" t="s">
        <v>23</v>
      </c>
      <c r="J22" s="175">
        <f>J17-J18-J19-J20-J21</f>
        <v>14</v>
      </c>
      <c r="L22" s="174" t="s">
        <v>187</v>
      </c>
      <c r="M22" s="175">
        <f>COUNTIF(A$18:G$27,"7.5人")</f>
        <v>0</v>
      </c>
    </row>
    <row r="23" spans="1:20" ht="17.25" customHeight="1" x14ac:dyDescent="0.35">
      <c r="A23" s="210" t="s">
        <v>109</v>
      </c>
      <c r="B23" s="224" t="s">
        <v>108</v>
      </c>
      <c r="C23" s="212"/>
      <c r="D23" s="210" t="s">
        <v>109</v>
      </c>
      <c r="E23" s="210" t="s">
        <v>109</v>
      </c>
      <c r="F23" s="203" t="s">
        <v>109</v>
      </c>
      <c r="G23" s="204" t="s">
        <v>108</v>
      </c>
      <c r="I23" s="377" t="s">
        <v>200</v>
      </c>
      <c r="J23" s="377"/>
      <c r="K23" s="377"/>
      <c r="L23" s="174" t="s">
        <v>108</v>
      </c>
      <c r="M23" s="175">
        <f>COUNTIF(A$18:G$27,"7人")</f>
        <v>6</v>
      </c>
    </row>
    <row r="24" spans="1:20" ht="17.25" customHeight="1" thickBot="1" x14ac:dyDescent="0.4">
      <c r="A24" s="273">
        <f>G22+1</f>
        <v>45705</v>
      </c>
      <c r="B24" s="273">
        <f t="shared" ref="B24:G24" si="10">A24+1</f>
        <v>45706</v>
      </c>
      <c r="C24" s="273">
        <f t="shared" si="10"/>
        <v>45707</v>
      </c>
      <c r="D24" s="273">
        <f t="shared" si="10"/>
        <v>45708</v>
      </c>
      <c r="E24" s="273">
        <f t="shared" si="10"/>
        <v>45709</v>
      </c>
      <c r="F24" s="197">
        <f t="shared" si="10"/>
        <v>45710</v>
      </c>
      <c r="G24" s="196">
        <f t="shared" si="10"/>
        <v>45711</v>
      </c>
      <c r="I24" s="377"/>
      <c r="J24" s="377"/>
      <c r="K24" s="377"/>
      <c r="L24" s="176" t="s">
        <v>109</v>
      </c>
      <c r="M24" s="177">
        <f>COUNTIF(A$18:G$27,"5人")</f>
        <v>17</v>
      </c>
    </row>
    <row r="25" spans="1:20" ht="17.25" thickTop="1" x14ac:dyDescent="0.35">
      <c r="A25" s="210" t="s">
        <v>109</v>
      </c>
      <c r="B25" s="210" t="s">
        <v>109</v>
      </c>
      <c r="C25" s="212"/>
      <c r="D25" s="210" t="s">
        <v>109</v>
      </c>
      <c r="E25" s="210" t="s">
        <v>109</v>
      </c>
      <c r="F25" s="203" t="s">
        <v>108</v>
      </c>
      <c r="G25" s="204" t="s">
        <v>113</v>
      </c>
      <c r="I25" s="377"/>
      <c r="J25" s="377"/>
      <c r="K25" s="377"/>
      <c r="L25" s="178" t="s">
        <v>35</v>
      </c>
      <c r="M25" s="178">
        <f>SUM(M18:M24)</f>
        <v>24</v>
      </c>
    </row>
    <row r="26" spans="1:20" x14ac:dyDescent="0.35">
      <c r="A26" s="274">
        <f>G24+1</f>
        <v>45712</v>
      </c>
      <c r="B26" s="239">
        <f t="shared" ref="B26:G26" si="11">A26+1</f>
        <v>45713</v>
      </c>
      <c r="C26" s="239">
        <f t="shared" si="11"/>
        <v>45714</v>
      </c>
      <c r="D26" s="239">
        <f t="shared" si="11"/>
        <v>45715</v>
      </c>
      <c r="E26" s="239">
        <f t="shared" si="11"/>
        <v>45716</v>
      </c>
      <c r="F26" s="275">
        <f t="shared" si="11"/>
        <v>45717</v>
      </c>
      <c r="G26" s="276">
        <f t="shared" si="11"/>
        <v>45718</v>
      </c>
      <c r="H26" s="230"/>
      <c r="I26" s="377"/>
      <c r="J26" s="377"/>
      <c r="K26" s="377"/>
    </row>
    <row r="27" spans="1:20" x14ac:dyDescent="0.35">
      <c r="A27" s="224" t="s">
        <v>108</v>
      </c>
      <c r="B27" s="210" t="s">
        <v>109</v>
      </c>
      <c r="C27" s="212"/>
      <c r="D27" s="210" t="s">
        <v>109</v>
      </c>
      <c r="E27" s="210" t="s">
        <v>109</v>
      </c>
      <c r="F27" s="248"/>
      <c r="G27" s="222"/>
      <c r="I27" s="377"/>
      <c r="J27" s="377"/>
      <c r="K27" s="377"/>
    </row>
    <row r="28" spans="1:20" x14ac:dyDescent="0.35">
      <c r="A28" s="232"/>
      <c r="B28" s="232"/>
      <c r="C28" s="232"/>
      <c r="D28" s="232"/>
      <c r="E28" s="232"/>
      <c r="F28" s="232"/>
      <c r="G28" s="233"/>
      <c r="I28" s="377"/>
      <c r="J28" s="377"/>
      <c r="K28" s="377"/>
    </row>
    <row r="29" spans="1:20" ht="24" x14ac:dyDescent="0.5">
      <c r="A29" s="302">
        <v>3</v>
      </c>
      <c r="N29" s="164" t="s">
        <v>115</v>
      </c>
      <c r="O29" s="164" t="s">
        <v>116</v>
      </c>
      <c r="R29" s="377"/>
      <c r="S29" s="377"/>
      <c r="T29" s="377"/>
    </row>
    <row r="30" spans="1:20" x14ac:dyDescent="0.35">
      <c r="A30" s="265" t="s">
        <v>33</v>
      </c>
      <c r="B30" s="265" t="s">
        <v>32</v>
      </c>
      <c r="C30" s="265" t="s">
        <v>31</v>
      </c>
      <c r="D30" s="265" t="s">
        <v>30</v>
      </c>
      <c r="E30" s="265" t="s">
        <v>29</v>
      </c>
      <c r="F30" s="266" t="s">
        <v>28</v>
      </c>
      <c r="G30" s="267" t="s">
        <v>22</v>
      </c>
      <c r="I30" s="164" t="s">
        <v>34</v>
      </c>
      <c r="J30" s="164">
        <v>31</v>
      </c>
      <c r="L30" s="164" t="s">
        <v>110</v>
      </c>
      <c r="M30" s="164" t="s">
        <v>111</v>
      </c>
      <c r="N30" s="194">
        <f>DATE(A1,A29,1)</f>
        <v>45717</v>
      </c>
      <c r="O30" s="164">
        <f>WEEKDAY(N30,1)</f>
        <v>7</v>
      </c>
      <c r="R30" s="377"/>
      <c r="S30" s="377"/>
      <c r="T30" s="377"/>
    </row>
    <row r="31" spans="1:20" x14ac:dyDescent="0.35">
      <c r="A31" s="195">
        <f>N30-(O30-2)</f>
        <v>45712</v>
      </c>
      <c r="B31" s="195">
        <f>A31+1</f>
        <v>45713</v>
      </c>
      <c r="C31" s="195">
        <f t="shared" ref="C31:G31" si="12">B31+1</f>
        <v>45714</v>
      </c>
      <c r="D31" s="195">
        <f t="shared" si="12"/>
        <v>45715</v>
      </c>
      <c r="E31" s="195">
        <f t="shared" si="12"/>
        <v>45716</v>
      </c>
      <c r="F31" s="207">
        <f t="shared" si="12"/>
        <v>45717</v>
      </c>
      <c r="G31" s="196">
        <f t="shared" si="12"/>
        <v>45718</v>
      </c>
      <c r="I31" s="198" t="s">
        <v>26</v>
      </c>
      <c r="J31" s="175">
        <v>5</v>
      </c>
      <c r="K31" s="235"/>
      <c r="L31" s="174" t="s">
        <v>112</v>
      </c>
      <c r="M31" s="175">
        <f>COUNTIF(A$31:G$42,"15人")</f>
        <v>0</v>
      </c>
      <c r="R31" s="377"/>
      <c r="S31" s="377"/>
      <c r="T31" s="377"/>
    </row>
    <row r="32" spans="1:20" x14ac:dyDescent="0.35">
      <c r="A32" s="236"/>
      <c r="B32" s="236"/>
      <c r="C32" s="200"/>
      <c r="D32" s="236"/>
      <c r="E32" s="263"/>
      <c r="F32" s="203" t="s">
        <v>114</v>
      </c>
      <c r="G32" s="204" t="s">
        <v>114</v>
      </c>
      <c r="I32" s="205" t="s">
        <v>25</v>
      </c>
      <c r="J32" s="175">
        <v>5</v>
      </c>
      <c r="K32" s="235"/>
      <c r="L32" s="174" t="s">
        <v>137</v>
      </c>
      <c r="M32" s="175">
        <f>COUNTIF(A$31:G$42,"13人")</f>
        <v>0</v>
      </c>
      <c r="R32" s="377"/>
      <c r="S32" s="377"/>
      <c r="T32" s="377"/>
    </row>
    <row r="33" spans="1:20" x14ac:dyDescent="0.35">
      <c r="A33" s="214">
        <f>G31+1</f>
        <v>45719</v>
      </c>
      <c r="B33" s="214">
        <f>A33+1</f>
        <v>45720</v>
      </c>
      <c r="C33" s="214">
        <f t="shared" ref="C33:G33" si="13">B33+1</f>
        <v>45721</v>
      </c>
      <c r="D33" s="214">
        <f t="shared" si="13"/>
        <v>45722</v>
      </c>
      <c r="E33" s="214">
        <f t="shared" si="13"/>
        <v>45723</v>
      </c>
      <c r="F33" s="197">
        <f t="shared" si="13"/>
        <v>45724</v>
      </c>
      <c r="G33" s="196">
        <f t="shared" si="13"/>
        <v>45725</v>
      </c>
      <c r="I33" s="209" t="s">
        <v>24</v>
      </c>
      <c r="J33" s="175">
        <v>1</v>
      </c>
      <c r="K33" s="238"/>
      <c r="L33" s="174" t="s">
        <v>114</v>
      </c>
      <c r="M33" s="175">
        <f>COUNTIF(A$31:G$42,"11人")</f>
        <v>11</v>
      </c>
      <c r="R33" s="377"/>
      <c r="S33" s="377"/>
      <c r="T33" s="377"/>
    </row>
    <row r="34" spans="1:20" x14ac:dyDescent="0.35">
      <c r="A34" s="210" t="s">
        <v>108</v>
      </c>
      <c r="B34" s="210" t="s">
        <v>108</v>
      </c>
      <c r="C34" s="200"/>
      <c r="D34" s="210" t="s">
        <v>187</v>
      </c>
      <c r="E34" s="210" t="s">
        <v>187</v>
      </c>
      <c r="F34" s="203" t="s">
        <v>114</v>
      </c>
      <c r="G34" s="204" t="s">
        <v>114</v>
      </c>
      <c r="I34" s="268" t="s">
        <v>27</v>
      </c>
      <c r="J34" s="175">
        <v>3</v>
      </c>
      <c r="K34" s="238"/>
      <c r="L34" s="174" t="s">
        <v>113</v>
      </c>
      <c r="M34" s="175">
        <f>COUNTIF(A$31:G$42,"9人")</f>
        <v>0</v>
      </c>
      <c r="R34" s="377"/>
      <c r="S34" s="377"/>
      <c r="T34" s="377"/>
    </row>
    <row r="35" spans="1:20" x14ac:dyDescent="0.35">
      <c r="A35" s="214">
        <f>G33+1</f>
        <v>45726</v>
      </c>
      <c r="B35" s="214">
        <f>A35+1</f>
        <v>45727</v>
      </c>
      <c r="C35" s="214">
        <f t="shared" ref="C35:G35" si="14">B35+1</f>
        <v>45728</v>
      </c>
      <c r="D35" s="214">
        <f t="shared" si="14"/>
        <v>45729</v>
      </c>
      <c r="E35" s="214">
        <f t="shared" si="14"/>
        <v>45730</v>
      </c>
      <c r="F35" s="197">
        <f t="shared" si="14"/>
        <v>45731</v>
      </c>
      <c r="G35" s="196">
        <f t="shared" si="14"/>
        <v>45732</v>
      </c>
      <c r="I35" s="175" t="s">
        <v>23</v>
      </c>
      <c r="J35" s="175">
        <f>J30-J31-J32-J33-J34</f>
        <v>17</v>
      </c>
      <c r="K35" s="238"/>
      <c r="L35" s="174" t="s">
        <v>187</v>
      </c>
      <c r="M35" s="175">
        <f>COUNTIF(A$31:G$42,"7.5人")</f>
        <v>7</v>
      </c>
    </row>
    <row r="36" spans="1:20" x14ac:dyDescent="0.35">
      <c r="A36" s="210" t="s">
        <v>108</v>
      </c>
      <c r="B36" s="210" t="s">
        <v>108</v>
      </c>
      <c r="C36" s="200"/>
      <c r="D36" s="210" t="s">
        <v>187</v>
      </c>
      <c r="E36" s="210" t="s">
        <v>187</v>
      </c>
      <c r="F36" s="203" t="s">
        <v>114</v>
      </c>
      <c r="G36" s="204" t="s">
        <v>114</v>
      </c>
      <c r="I36" s="377" t="s">
        <v>185</v>
      </c>
      <c r="J36" s="377"/>
      <c r="K36" s="377"/>
      <c r="L36" s="174" t="s">
        <v>108</v>
      </c>
      <c r="M36" s="175">
        <f>COUNTIF(A$31:G$42,"7人")</f>
        <v>10</v>
      </c>
    </row>
    <row r="37" spans="1:20" ht="17.25" thickBot="1" x14ac:dyDescent="0.4">
      <c r="A37" s="214">
        <f>G35+1</f>
        <v>45733</v>
      </c>
      <c r="B37" s="214">
        <f>A37+1</f>
        <v>45734</v>
      </c>
      <c r="C37" s="214">
        <f t="shared" ref="C37:G37" si="15">B37+1</f>
        <v>45735</v>
      </c>
      <c r="D37" s="196">
        <f t="shared" si="15"/>
        <v>45736</v>
      </c>
      <c r="E37" s="214">
        <f t="shared" si="15"/>
        <v>45737</v>
      </c>
      <c r="F37" s="197">
        <f t="shared" si="15"/>
        <v>45738</v>
      </c>
      <c r="G37" s="196">
        <f t="shared" si="15"/>
        <v>45739</v>
      </c>
      <c r="I37" s="377"/>
      <c r="J37" s="377"/>
      <c r="K37" s="377"/>
      <c r="L37" s="176" t="s">
        <v>109</v>
      </c>
      <c r="M37" s="177">
        <f>COUNTIF(A$31:G$42,"5人")</f>
        <v>0</v>
      </c>
    </row>
    <row r="38" spans="1:20" ht="17.25" thickTop="1" x14ac:dyDescent="0.35">
      <c r="A38" s="210" t="s">
        <v>108</v>
      </c>
      <c r="B38" s="210" t="s">
        <v>108</v>
      </c>
      <c r="C38" s="200"/>
      <c r="D38" s="204" t="s">
        <v>114</v>
      </c>
      <c r="E38" s="210" t="s">
        <v>187</v>
      </c>
      <c r="F38" s="203" t="s">
        <v>114</v>
      </c>
      <c r="G38" s="204" t="s">
        <v>114</v>
      </c>
      <c r="I38" s="377"/>
      <c r="J38" s="377"/>
      <c r="K38" s="377"/>
      <c r="L38" s="179" t="s">
        <v>35</v>
      </c>
      <c r="M38" s="179">
        <f>SUM(M31:M37)</f>
        <v>28</v>
      </c>
    </row>
    <row r="39" spans="1:20" x14ac:dyDescent="0.35">
      <c r="A39" s="214">
        <f>G37+1</f>
        <v>45740</v>
      </c>
      <c r="B39" s="214">
        <f>A39+1</f>
        <v>45741</v>
      </c>
      <c r="C39" s="214">
        <f t="shared" ref="C39:G39" si="16">B39+1</f>
        <v>45742</v>
      </c>
      <c r="D39" s="214">
        <f t="shared" si="16"/>
        <v>45743</v>
      </c>
      <c r="E39" s="214">
        <f t="shared" si="16"/>
        <v>45744</v>
      </c>
      <c r="F39" s="197">
        <f t="shared" si="16"/>
        <v>45745</v>
      </c>
      <c r="G39" s="196">
        <f t="shared" si="16"/>
        <v>45746</v>
      </c>
      <c r="I39" s="377"/>
      <c r="J39" s="377"/>
      <c r="K39" s="377"/>
    </row>
    <row r="40" spans="1:20" x14ac:dyDescent="0.35">
      <c r="A40" s="210" t="s">
        <v>108</v>
      </c>
      <c r="B40" s="210" t="s">
        <v>108</v>
      </c>
      <c r="C40" s="210" t="s">
        <v>108</v>
      </c>
      <c r="D40" s="210" t="s">
        <v>187</v>
      </c>
      <c r="E40" s="210" t="s">
        <v>187</v>
      </c>
      <c r="F40" s="203" t="s">
        <v>114</v>
      </c>
      <c r="G40" s="204" t="s">
        <v>114</v>
      </c>
      <c r="I40" s="377"/>
      <c r="J40" s="377"/>
      <c r="K40" s="377"/>
    </row>
    <row r="41" spans="1:20" x14ac:dyDescent="0.35">
      <c r="A41" s="239">
        <f>G39+1</f>
        <v>45747</v>
      </c>
      <c r="B41" s="240">
        <f t="shared" ref="B41:G41" si="17">A41+1</f>
        <v>45748</v>
      </c>
      <c r="C41" s="240">
        <f t="shared" si="17"/>
        <v>45749</v>
      </c>
      <c r="D41" s="240">
        <f t="shared" si="17"/>
        <v>45750</v>
      </c>
      <c r="E41" s="240">
        <f t="shared" si="17"/>
        <v>45751</v>
      </c>
      <c r="F41" s="240">
        <f t="shared" si="17"/>
        <v>45752</v>
      </c>
      <c r="G41" s="240">
        <f t="shared" si="17"/>
        <v>45753</v>
      </c>
      <c r="H41" s="230"/>
      <c r="I41" s="377"/>
      <c r="J41" s="377"/>
      <c r="K41" s="377"/>
    </row>
    <row r="42" spans="1:20" x14ac:dyDescent="0.35">
      <c r="A42" s="210" t="s">
        <v>108</v>
      </c>
      <c r="B42" s="200"/>
      <c r="C42" s="212"/>
      <c r="D42" s="200"/>
      <c r="E42" s="200"/>
      <c r="F42" s="241"/>
      <c r="G42" s="200"/>
    </row>
    <row r="43" spans="1:20" x14ac:dyDescent="0.35">
      <c r="A43" s="232"/>
      <c r="B43" s="242"/>
      <c r="C43" s="242"/>
      <c r="D43" s="242"/>
      <c r="E43" s="242"/>
      <c r="F43" s="243"/>
      <c r="G43" s="244"/>
    </row>
    <row r="44" spans="1:20" ht="24" x14ac:dyDescent="0.5">
      <c r="A44" s="302">
        <v>4</v>
      </c>
      <c r="N44" s="164" t="s">
        <v>115</v>
      </c>
      <c r="O44" s="164" t="s">
        <v>116</v>
      </c>
    </row>
    <row r="45" spans="1:20" x14ac:dyDescent="0.35">
      <c r="A45" s="265" t="s">
        <v>33</v>
      </c>
      <c r="B45" s="265" t="s">
        <v>32</v>
      </c>
      <c r="C45" s="265" t="s">
        <v>31</v>
      </c>
      <c r="D45" s="265" t="s">
        <v>30</v>
      </c>
      <c r="E45" s="277" t="s">
        <v>29</v>
      </c>
      <c r="F45" s="278" t="s">
        <v>28</v>
      </c>
      <c r="G45" s="267" t="s">
        <v>22</v>
      </c>
      <c r="I45" s="164" t="s">
        <v>34</v>
      </c>
      <c r="J45" s="164">
        <v>30</v>
      </c>
      <c r="L45" s="164" t="s">
        <v>110</v>
      </c>
      <c r="M45" s="164" t="s">
        <v>111</v>
      </c>
      <c r="N45" s="194">
        <f>DATE(A1,A44,1)</f>
        <v>45748</v>
      </c>
      <c r="O45" s="164">
        <f>WEEKDAY(N45,1)</f>
        <v>3</v>
      </c>
    </row>
    <row r="46" spans="1:20" x14ac:dyDescent="0.35">
      <c r="A46" s="195">
        <f>N45-(O45-2)</f>
        <v>45747</v>
      </c>
      <c r="B46" s="214">
        <f>A46+1</f>
        <v>45748</v>
      </c>
      <c r="C46" s="214">
        <f t="shared" ref="C46:G46" si="18">B46+1</f>
        <v>45749</v>
      </c>
      <c r="D46" s="214">
        <f t="shared" si="18"/>
        <v>45750</v>
      </c>
      <c r="E46" s="214">
        <f t="shared" si="18"/>
        <v>45751</v>
      </c>
      <c r="F46" s="197">
        <f t="shared" si="18"/>
        <v>45752</v>
      </c>
      <c r="G46" s="196">
        <f t="shared" si="18"/>
        <v>45753</v>
      </c>
      <c r="I46" s="198" t="s">
        <v>26</v>
      </c>
      <c r="J46" s="175">
        <v>4</v>
      </c>
      <c r="K46" s="235"/>
      <c r="L46" s="174" t="s">
        <v>112</v>
      </c>
      <c r="M46" s="175">
        <f>COUNTIF(A$46:G$55,"15人")</f>
        <v>0</v>
      </c>
    </row>
    <row r="47" spans="1:20" x14ac:dyDescent="0.35">
      <c r="A47" s="200"/>
      <c r="B47" s="210" t="s">
        <v>108</v>
      </c>
      <c r="C47" s="200"/>
      <c r="D47" s="210" t="s">
        <v>108</v>
      </c>
      <c r="E47" s="210" t="s">
        <v>108</v>
      </c>
      <c r="F47" s="203" t="s">
        <v>113</v>
      </c>
      <c r="G47" s="204" t="s">
        <v>113</v>
      </c>
      <c r="I47" s="205" t="s">
        <v>25</v>
      </c>
      <c r="J47" s="175">
        <v>4</v>
      </c>
      <c r="K47" s="235"/>
      <c r="L47" s="174" t="s">
        <v>137</v>
      </c>
      <c r="M47" s="175">
        <f>COUNTIF(A$46:G$55,"13人")</f>
        <v>0</v>
      </c>
    </row>
    <row r="48" spans="1:20" x14ac:dyDescent="0.35">
      <c r="A48" s="214">
        <f>G46+1</f>
        <v>45754</v>
      </c>
      <c r="B48" s="214">
        <f>A48+1</f>
        <v>45755</v>
      </c>
      <c r="C48" s="214">
        <f t="shared" ref="C48:G48" si="19">B48+1</f>
        <v>45756</v>
      </c>
      <c r="D48" s="214">
        <f t="shared" si="19"/>
        <v>45757</v>
      </c>
      <c r="E48" s="214">
        <f t="shared" si="19"/>
        <v>45758</v>
      </c>
      <c r="F48" s="197">
        <f t="shared" si="19"/>
        <v>45759</v>
      </c>
      <c r="G48" s="196">
        <f t="shared" si="19"/>
        <v>45760</v>
      </c>
      <c r="I48" s="209" t="s">
        <v>24</v>
      </c>
      <c r="J48" s="175">
        <v>1</v>
      </c>
      <c r="K48" s="238"/>
      <c r="L48" s="174" t="s">
        <v>114</v>
      </c>
      <c r="M48" s="175">
        <f>COUNTIF(A$46:G$55,"11人")</f>
        <v>4</v>
      </c>
    </row>
    <row r="49" spans="1:15" x14ac:dyDescent="0.35">
      <c r="A49" s="210" t="s">
        <v>108</v>
      </c>
      <c r="B49" s="210" t="s">
        <v>108</v>
      </c>
      <c r="C49" s="200"/>
      <c r="D49" s="210" t="s">
        <v>108</v>
      </c>
      <c r="E49" s="210" t="s">
        <v>108</v>
      </c>
      <c r="F49" s="203" t="s">
        <v>113</v>
      </c>
      <c r="G49" s="204" t="s">
        <v>113</v>
      </c>
      <c r="I49" s="268" t="s">
        <v>27</v>
      </c>
      <c r="J49" s="175">
        <v>5</v>
      </c>
      <c r="K49" s="238"/>
      <c r="L49" s="174" t="s">
        <v>113</v>
      </c>
      <c r="M49" s="175">
        <f>COUNTIF(A$46:G$55,"9人")</f>
        <v>6</v>
      </c>
    </row>
    <row r="50" spans="1:15" x14ac:dyDescent="0.35">
      <c r="A50" s="214">
        <f>G48+1</f>
        <v>45761</v>
      </c>
      <c r="B50" s="214">
        <f>A50+1</f>
        <v>45762</v>
      </c>
      <c r="C50" s="214">
        <f t="shared" ref="C50:G50" si="20">B50+1</f>
        <v>45763</v>
      </c>
      <c r="D50" s="214">
        <f t="shared" si="20"/>
        <v>45764</v>
      </c>
      <c r="E50" s="214">
        <f t="shared" si="20"/>
        <v>45765</v>
      </c>
      <c r="F50" s="197">
        <f t="shared" si="20"/>
        <v>45766</v>
      </c>
      <c r="G50" s="196">
        <f t="shared" si="20"/>
        <v>45767</v>
      </c>
      <c r="I50" s="175" t="s">
        <v>23</v>
      </c>
      <c r="J50" s="175">
        <f>J45-J46-J47-J48-J49</f>
        <v>16</v>
      </c>
      <c r="K50" s="238"/>
      <c r="L50" s="174" t="s">
        <v>187</v>
      </c>
      <c r="M50" s="175">
        <f>COUNTIF(A$46:G$55,"7.5人")</f>
        <v>0</v>
      </c>
    </row>
    <row r="51" spans="1:15" x14ac:dyDescent="0.35">
      <c r="A51" s="210" t="s">
        <v>108</v>
      </c>
      <c r="B51" s="210" t="s">
        <v>108</v>
      </c>
      <c r="C51" s="200"/>
      <c r="D51" s="210" t="s">
        <v>108</v>
      </c>
      <c r="E51" s="210" t="s">
        <v>108</v>
      </c>
      <c r="F51" s="203" t="s">
        <v>113</v>
      </c>
      <c r="G51" s="204" t="s">
        <v>113</v>
      </c>
      <c r="I51" s="377" t="s">
        <v>199</v>
      </c>
      <c r="J51" s="377"/>
      <c r="K51" s="377"/>
      <c r="L51" s="174" t="s">
        <v>108</v>
      </c>
      <c r="M51" s="175">
        <f>COUNTIF(A$46:G$55,"7人")</f>
        <v>15</v>
      </c>
    </row>
    <row r="52" spans="1:15" ht="17.25" thickBot="1" x14ac:dyDescent="0.4">
      <c r="A52" s="273">
        <f>G50+1</f>
        <v>45768</v>
      </c>
      <c r="B52" s="214">
        <f>A52+1</f>
        <v>45769</v>
      </c>
      <c r="C52" s="214">
        <f t="shared" ref="C52:G52" si="21">B52+1</f>
        <v>45770</v>
      </c>
      <c r="D52" s="214">
        <f t="shared" si="21"/>
        <v>45771</v>
      </c>
      <c r="E52" s="214">
        <f t="shared" si="21"/>
        <v>45772</v>
      </c>
      <c r="F52" s="197">
        <f t="shared" si="21"/>
        <v>45773</v>
      </c>
      <c r="G52" s="196">
        <f t="shared" si="21"/>
        <v>45774</v>
      </c>
      <c r="I52" s="377"/>
      <c r="J52" s="377"/>
      <c r="K52" s="377"/>
      <c r="L52" s="176" t="s">
        <v>109</v>
      </c>
      <c r="M52" s="177">
        <f>COUNTIF(A$46:G$55,"5人")</f>
        <v>0</v>
      </c>
    </row>
    <row r="53" spans="1:15" ht="17.25" thickTop="1" x14ac:dyDescent="0.35">
      <c r="A53" s="210" t="s">
        <v>108</v>
      </c>
      <c r="B53" s="210" t="s">
        <v>108</v>
      </c>
      <c r="C53" s="200"/>
      <c r="D53" s="210" t="s">
        <v>108</v>
      </c>
      <c r="E53" s="210" t="s">
        <v>108</v>
      </c>
      <c r="F53" s="203" t="s">
        <v>114</v>
      </c>
      <c r="G53" s="204" t="s">
        <v>114</v>
      </c>
      <c r="I53" s="377"/>
      <c r="J53" s="377"/>
      <c r="K53" s="377"/>
      <c r="L53" s="179" t="s">
        <v>35</v>
      </c>
      <c r="M53" s="179">
        <f>SUM(M46:M52)</f>
        <v>25</v>
      </c>
    </row>
    <row r="54" spans="1:15" x14ac:dyDescent="0.35">
      <c r="A54" s="214">
        <f>G52+1</f>
        <v>45775</v>
      </c>
      <c r="B54" s="196">
        <f>A54+1</f>
        <v>45776</v>
      </c>
      <c r="C54" s="214">
        <f t="shared" ref="C54:G54" si="22">B54+1</f>
        <v>45777</v>
      </c>
      <c r="D54" s="195">
        <f t="shared" si="22"/>
        <v>45778</v>
      </c>
      <c r="E54" s="195">
        <f t="shared" si="22"/>
        <v>45779</v>
      </c>
      <c r="F54" s="234">
        <f t="shared" si="22"/>
        <v>45780</v>
      </c>
      <c r="G54" s="218">
        <f t="shared" si="22"/>
        <v>45781</v>
      </c>
      <c r="I54" s="377"/>
      <c r="J54" s="377"/>
      <c r="K54" s="377"/>
    </row>
    <row r="55" spans="1:15" x14ac:dyDescent="0.35">
      <c r="A55" s="210" t="s">
        <v>114</v>
      </c>
      <c r="B55" s="204" t="s">
        <v>114</v>
      </c>
      <c r="C55" s="241"/>
      <c r="D55" s="210"/>
      <c r="E55" s="200"/>
      <c r="F55" s="248"/>
      <c r="G55" s="249"/>
      <c r="H55" s="230"/>
      <c r="I55" s="377"/>
      <c r="J55" s="377"/>
      <c r="K55" s="377"/>
    </row>
    <row r="56" spans="1:15" x14ac:dyDescent="0.35">
      <c r="A56" s="242"/>
      <c r="B56" s="242"/>
      <c r="C56" s="232"/>
      <c r="D56" s="232"/>
      <c r="E56" s="232"/>
      <c r="F56" s="250"/>
      <c r="G56" s="233"/>
      <c r="I56" s="377"/>
      <c r="J56" s="377"/>
      <c r="K56" s="377"/>
    </row>
    <row r="57" spans="1:15" ht="24" x14ac:dyDescent="0.5">
      <c r="A57" s="302">
        <v>5</v>
      </c>
      <c r="N57" s="164" t="s">
        <v>115</v>
      </c>
      <c r="O57" s="164" t="s">
        <v>116</v>
      </c>
    </row>
    <row r="58" spans="1:15" x14ac:dyDescent="0.35">
      <c r="A58" s="265" t="s">
        <v>33</v>
      </c>
      <c r="B58" s="265" t="s">
        <v>32</v>
      </c>
      <c r="C58" s="265" t="s">
        <v>31</v>
      </c>
      <c r="D58" s="265" t="s">
        <v>30</v>
      </c>
      <c r="E58" s="265" t="s">
        <v>29</v>
      </c>
      <c r="F58" s="266" t="s">
        <v>28</v>
      </c>
      <c r="G58" s="267" t="s">
        <v>22</v>
      </c>
      <c r="I58" s="164" t="s">
        <v>34</v>
      </c>
      <c r="J58" s="164">
        <v>31</v>
      </c>
      <c r="L58" s="164" t="s">
        <v>110</v>
      </c>
      <c r="M58" s="164" t="s">
        <v>111</v>
      </c>
      <c r="N58" s="194">
        <f>DATE(A1,A57,1)</f>
        <v>45778</v>
      </c>
      <c r="O58" s="164">
        <f>WEEKDAY(N58,1)</f>
        <v>5</v>
      </c>
    </row>
    <row r="59" spans="1:15" x14ac:dyDescent="0.35">
      <c r="A59" s="195">
        <f>N58-(O58-2)</f>
        <v>45775</v>
      </c>
      <c r="B59" s="195">
        <f>A59+1</f>
        <v>45776</v>
      </c>
      <c r="C59" s="195">
        <f t="shared" ref="C59:G59" si="23">B59+1</f>
        <v>45777</v>
      </c>
      <c r="D59" s="247">
        <f t="shared" si="23"/>
        <v>45778</v>
      </c>
      <c r="E59" s="214">
        <f t="shared" si="23"/>
        <v>45779</v>
      </c>
      <c r="F59" s="196">
        <f t="shared" si="23"/>
        <v>45780</v>
      </c>
      <c r="G59" s="196">
        <f t="shared" si="23"/>
        <v>45781</v>
      </c>
      <c r="I59" s="198" t="s">
        <v>26</v>
      </c>
      <c r="J59" s="175">
        <v>5</v>
      </c>
      <c r="K59" s="238"/>
      <c r="L59" s="174" t="s">
        <v>112</v>
      </c>
      <c r="M59" s="175">
        <f>COUNTIF(A$59:G$68,"15人")</f>
        <v>2</v>
      </c>
    </row>
    <row r="60" spans="1:15" x14ac:dyDescent="0.35">
      <c r="A60" s="200"/>
      <c r="B60" s="200"/>
      <c r="C60" s="215"/>
      <c r="D60" s="279" t="s">
        <v>113</v>
      </c>
      <c r="E60" s="210" t="s">
        <v>113</v>
      </c>
      <c r="F60" s="224" t="s">
        <v>137</v>
      </c>
      <c r="G60" s="224" t="s">
        <v>112</v>
      </c>
      <c r="I60" s="205" t="s">
        <v>25</v>
      </c>
      <c r="J60" s="175">
        <v>4</v>
      </c>
      <c r="K60" s="238"/>
      <c r="L60" s="174" t="s">
        <v>137</v>
      </c>
      <c r="M60" s="175">
        <f>COUNTIF(A$59:G$68,"13人")</f>
        <v>2</v>
      </c>
    </row>
    <row r="61" spans="1:15" x14ac:dyDescent="0.35">
      <c r="A61" s="196">
        <f>G59+1</f>
        <v>45782</v>
      </c>
      <c r="B61" s="196">
        <f>A61+1</f>
        <v>45783</v>
      </c>
      <c r="C61" s="214">
        <f t="shared" ref="C61:G61" si="24">B61+1</f>
        <v>45784</v>
      </c>
      <c r="D61" s="214">
        <f t="shared" si="24"/>
        <v>45785</v>
      </c>
      <c r="E61" s="214">
        <f t="shared" si="24"/>
        <v>45786</v>
      </c>
      <c r="F61" s="197">
        <f t="shared" si="24"/>
        <v>45787</v>
      </c>
      <c r="G61" s="196">
        <f t="shared" si="24"/>
        <v>45788</v>
      </c>
      <c r="I61" s="209" t="s">
        <v>24</v>
      </c>
      <c r="J61" s="175">
        <v>2</v>
      </c>
      <c r="K61" s="238"/>
      <c r="L61" s="174" t="s">
        <v>114</v>
      </c>
      <c r="M61" s="175">
        <f>COUNTIF(A$59:G$68,"11人")</f>
        <v>0</v>
      </c>
    </row>
    <row r="62" spans="1:15" x14ac:dyDescent="0.35">
      <c r="A62" s="204" t="s">
        <v>112</v>
      </c>
      <c r="B62" s="204" t="s">
        <v>137</v>
      </c>
      <c r="C62" s="200"/>
      <c r="D62" s="210" t="s">
        <v>108</v>
      </c>
      <c r="E62" s="210" t="s">
        <v>108</v>
      </c>
      <c r="F62" s="225" t="s">
        <v>113</v>
      </c>
      <c r="G62" s="224" t="s">
        <v>113</v>
      </c>
      <c r="I62" s="268" t="s">
        <v>27</v>
      </c>
      <c r="J62" s="175">
        <v>4</v>
      </c>
      <c r="K62" s="238"/>
      <c r="L62" s="174" t="s">
        <v>113</v>
      </c>
      <c r="M62" s="175">
        <f>COUNTIF(A$59:G$68,"9人")</f>
        <v>9</v>
      </c>
    </row>
    <row r="63" spans="1:15" x14ac:dyDescent="0.35">
      <c r="A63" s="273">
        <f>G61+1</f>
        <v>45789</v>
      </c>
      <c r="B63" s="214">
        <f>A63+1</f>
        <v>45790</v>
      </c>
      <c r="C63" s="214">
        <f t="shared" ref="C63:F63" si="25">B63+1</f>
        <v>45791</v>
      </c>
      <c r="D63" s="214">
        <f t="shared" si="25"/>
        <v>45792</v>
      </c>
      <c r="E63" s="214">
        <f t="shared" si="25"/>
        <v>45793</v>
      </c>
      <c r="F63" s="197">
        <f t="shared" si="25"/>
        <v>45794</v>
      </c>
      <c r="G63" s="196">
        <v>8</v>
      </c>
      <c r="I63" s="175" t="s">
        <v>23</v>
      </c>
      <c r="J63" s="175">
        <f>J58-J59-J60-J61-J62</f>
        <v>16</v>
      </c>
      <c r="K63" s="238"/>
      <c r="L63" s="174" t="s">
        <v>187</v>
      </c>
      <c r="M63" s="175">
        <f>COUNTIF(A$59:G$68,"7.5人")</f>
        <v>0</v>
      </c>
    </row>
    <row r="64" spans="1:15" x14ac:dyDescent="0.35">
      <c r="A64" s="210" t="s">
        <v>108</v>
      </c>
      <c r="B64" s="210" t="s">
        <v>108</v>
      </c>
      <c r="C64" s="200"/>
      <c r="D64" s="210" t="s">
        <v>108</v>
      </c>
      <c r="E64" s="210" t="s">
        <v>108</v>
      </c>
      <c r="F64" s="225" t="s">
        <v>113</v>
      </c>
      <c r="G64" s="224" t="s">
        <v>113</v>
      </c>
      <c r="I64" s="377"/>
      <c r="J64" s="377"/>
      <c r="K64" s="377"/>
      <c r="L64" s="174" t="s">
        <v>108</v>
      </c>
      <c r="M64" s="175">
        <f>COUNTIF(A$59:G$68,"7人")</f>
        <v>14</v>
      </c>
    </row>
    <row r="65" spans="1:15" ht="17.25" thickBot="1" x14ac:dyDescent="0.4">
      <c r="A65" s="273">
        <f>G63+1</f>
        <v>9</v>
      </c>
      <c r="B65" s="214">
        <f>A65+1</f>
        <v>10</v>
      </c>
      <c r="C65" s="214">
        <f t="shared" ref="C65:G65" si="26">B65+1</f>
        <v>11</v>
      </c>
      <c r="D65" s="214">
        <f t="shared" si="26"/>
        <v>12</v>
      </c>
      <c r="E65" s="214">
        <f t="shared" si="26"/>
        <v>13</v>
      </c>
      <c r="F65" s="197">
        <f t="shared" si="26"/>
        <v>14</v>
      </c>
      <c r="G65" s="196">
        <f t="shared" si="26"/>
        <v>15</v>
      </c>
      <c r="I65" s="377"/>
      <c r="J65" s="377"/>
      <c r="K65" s="377"/>
      <c r="L65" s="176" t="s">
        <v>109</v>
      </c>
      <c r="M65" s="177">
        <f>COUNTIF(A$59:G$68,"5人")</f>
        <v>0</v>
      </c>
    </row>
    <row r="66" spans="1:15" ht="17.25" thickTop="1" x14ac:dyDescent="0.35">
      <c r="A66" s="210" t="s">
        <v>108</v>
      </c>
      <c r="B66" s="210" t="s">
        <v>108</v>
      </c>
      <c r="C66" s="200"/>
      <c r="D66" s="210" t="s">
        <v>108</v>
      </c>
      <c r="E66" s="210" t="s">
        <v>108</v>
      </c>
      <c r="F66" s="225" t="s">
        <v>113</v>
      </c>
      <c r="G66" s="224" t="s">
        <v>113</v>
      </c>
      <c r="I66" s="377"/>
      <c r="J66" s="377"/>
      <c r="K66" s="377"/>
      <c r="L66" s="179" t="s">
        <v>35</v>
      </c>
      <c r="M66" s="179">
        <f>SUM(M59:M65)</f>
        <v>27</v>
      </c>
    </row>
    <row r="67" spans="1:15" x14ac:dyDescent="0.35">
      <c r="A67" s="214">
        <f>G65+1</f>
        <v>16</v>
      </c>
      <c r="B67" s="214">
        <f>A67+1</f>
        <v>17</v>
      </c>
      <c r="C67" s="214">
        <f t="shared" ref="C67:F67" si="27">B67+1</f>
        <v>18</v>
      </c>
      <c r="D67" s="214">
        <f t="shared" si="27"/>
        <v>19</v>
      </c>
      <c r="E67" s="214">
        <f t="shared" si="27"/>
        <v>20</v>
      </c>
      <c r="F67" s="197">
        <f t="shared" si="27"/>
        <v>21</v>
      </c>
      <c r="G67" s="218">
        <f>F67+1</f>
        <v>22</v>
      </c>
      <c r="I67" s="377"/>
      <c r="J67" s="377"/>
      <c r="K67" s="377"/>
    </row>
    <row r="68" spans="1:15" x14ac:dyDescent="0.35">
      <c r="A68" s="210" t="s">
        <v>108</v>
      </c>
      <c r="B68" s="210" t="s">
        <v>108</v>
      </c>
      <c r="C68" s="200"/>
      <c r="D68" s="210" t="s">
        <v>108</v>
      </c>
      <c r="E68" s="210" t="s">
        <v>108</v>
      </c>
      <c r="F68" s="225" t="s">
        <v>113</v>
      </c>
      <c r="G68" s="201"/>
      <c r="I68" s="377"/>
      <c r="J68" s="377"/>
      <c r="K68" s="377"/>
    </row>
    <row r="69" spans="1:15" x14ac:dyDescent="0.35">
      <c r="I69" s="377"/>
      <c r="J69" s="377"/>
      <c r="K69" s="377"/>
    </row>
    <row r="70" spans="1:15" ht="24" x14ac:dyDescent="0.5">
      <c r="A70" s="302">
        <v>6</v>
      </c>
      <c r="N70" s="164" t="s">
        <v>115</v>
      </c>
      <c r="O70" s="164" t="s">
        <v>116</v>
      </c>
    </row>
    <row r="71" spans="1:15" x14ac:dyDescent="0.35">
      <c r="A71" s="265" t="s">
        <v>33</v>
      </c>
      <c r="B71" s="265" t="s">
        <v>32</v>
      </c>
      <c r="C71" s="265" t="s">
        <v>31</v>
      </c>
      <c r="D71" s="265" t="s">
        <v>30</v>
      </c>
      <c r="E71" s="265" t="s">
        <v>29</v>
      </c>
      <c r="F71" s="266" t="s">
        <v>28</v>
      </c>
      <c r="G71" s="267" t="s">
        <v>22</v>
      </c>
      <c r="I71" s="164" t="s">
        <v>34</v>
      </c>
      <c r="J71" s="164">
        <v>30</v>
      </c>
      <c r="L71" s="164" t="s">
        <v>110</v>
      </c>
      <c r="M71" s="164" t="s">
        <v>111</v>
      </c>
      <c r="N71" s="194">
        <f>DATE(A1,A70,1)</f>
        <v>45809</v>
      </c>
      <c r="O71" s="164">
        <f>WEEKDAY(N71,1)</f>
        <v>1</v>
      </c>
    </row>
    <row r="72" spans="1:15" x14ac:dyDescent="0.35">
      <c r="A72" s="195">
        <f>N71-(O71+5)</f>
        <v>45803</v>
      </c>
      <c r="B72" s="195">
        <f>A72+1</f>
        <v>45804</v>
      </c>
      <c r="C72" s="195">
        <f t="shared" ref="C72:G72" si="28">B72+1</f>
        <v>45805</v>
      </c>
      <c r="D72" s="195">
        <f t="shared" si="28"/>
        <v>45806</v>
      </c>
      <c r="E72" s="195">
        <f t="shared" si="28"/>
        <v>45807</v>
      </c>
      <c r="F72" s="234">
        <f t="shared" si="28"/>
        <v>45808</v>
      </c>
      <c r="G72" s="196">
        <f t="shared" si="28"/>
        <v>45809</v>
      </c>
      <c r="I72" s="198" t="s">
        <v>26</v>
      </c>
      <c r="J72" s="175">
        <v>4</v>
      </c>
      <c r="L72" s="174" t="s">
        <v>112</v>
      </c>
      <c r="M72" s="175">
        <f>COUNTIF(A$72:G$83,"15人")</f>
        <v>0</v>
      </c>
    </row>
    <row r="73" spans="1:15" x14ac:dyDescent="0.35">
      <c r="A73" s="200"/>
      <c r="B73" s="200"/>
      <c r="C73" s="200"/>
      <c r="D73" s="200"/>
      <c r="E73" s="200"/>
      <c r="F73" s="248"/>
      <c r="G73" s="224" t="s">
        <v>113</v>
      </c>
      <c r="I73" s="205" t="s">
        <v>25</v>
      </c>
      <c r="J73" s="175">
        <v>5</v>
      </c>
      <c r="L73" s="174" t="s">
        <v>137</v>
      </c>
      <c r="M73" s="175">
        <f>COUNTIF(A$72:G$83,"13人")</f>
        <v>0</v>
      </c>
    </row>
    <row r="74" spans="1:15" x14ac:dyDescent="0.35">
      <c r="A74" s="214">
        <f>G72+1</f>
        <v>45810</v>
      </c>
      <c r="B74" s="214">
        <f>A74+1</f>
        <v>45811</v>
      </c>
      <c r="C74" s="214">
        <f t="shared" ref="C74:G74" si="29">B74+1</f>
        <v>45812</v>
      </c>
      <c r="D74" s="214">
        <f t="shared" si="29"/>
        <v>45813</v>
      </c>
      <c r="E74" s="214">
        <f t="shared" si="29"/>
        <v>45814</v>
      </c>
      <c r="F74" s="197">
        <f t="shared" si="29"/>
        <v>45815</v>
      </c>
      <c r="G74" s="196">
        <f t="shared" si="29"/>
        <v>45816</v>
      </c>
      <c r="I74" s="209" t="s">
        <v>24</v>
      </c>
      <c r="J74" s="175">
        <v>0</v>
      </c>
      <c r="L74" s="174" t="s">
        <v>114</v>
      </c>
      <c r="M74" s="175">
        <f>COUNTIF(A$72:G$81,"11人")</f>
        <v>0</v>
      </c>
    </row>
    <row r="75" spans="1:15" x14ac:dyDescent="0.35">
      <c r="A75" s="210" t="s">
        <v>108</v>
      </c>
      <c r="B75" s="210" t="s">
        <v>108</v>
      </c>
      <c r="C75" s="200"/>
      <c r="D75" s="210" t="s">
        <v>108</v>
      </c>
      <c r="E75" s="210" t="s">
        <v>108</v>
      </c>
      <c r="F75" s="203" t="s">
        <v>108</v>
      </c>
      <c r="G75" s="224" t="s">
        <v>113</v>
      </c>
      <c r="I75" s="268" t="s">
        <v>27</v>
      </c>
      <c r="J75" s="175">
        <v>4</v>
      </c>
      <c r="L75" s="174" t="s">
        <v>113</v>
      </c>
      <c r="M75" s="175">
        <f>COUNTIF(A$72:G$83,"9人")</f>
        <v>3</v>
      </c>
    </row>
    <row r="76" spans="1:15" x14ac:dyDescent="0.35">
      <c r="A76" s="214">
        <f>G74+1</f>
        <v>45817</v>
      </c>
      <c r="B76" s="214">
        <f>A76+1</f>
        <v>45818</v>
      </c>
      <c r="C76" s="214">
        <f t="shared" ref="C76:G76" si="30">B76+1</f>
        <v>45819</v>
      </c>
      <c r="D76" s="214">
        <f t="shared" si="30"/>
        <v>45820</v>
      </c>
      <c r="E76" s="214">
        <f t="shared" si="30"/>
        <v>45821</v>
      </c>
      <c r="F76" s="197">
        <f t="shared" si="30"/>
        <v>45822</v>
      </c>
      <c r="G76" s="196">
        <f t="shared" si="30"/>
        <v>45823</v>
      </c>
      <c r="I76" s="175" t="s">
        <v>23</v>
      </c>
      <c r="J76" s="175">
        <f>J71-J72-J73-J74-J75</f>
        <v>17</v>
      </c>
      <c r="L76" s="174" t="s">
        <v>187</v>
      </c>
      <c r="M76" s="175">
        <f>COUNTIF(A$72:G$83,"7.5人")</f>
        <v>0</v>
      </c>
    </row>
    <row r="77" spans="1:15" x14ac:dyDescent="0.35">
      <c r="A77" s="226" t="s">
        <v>109</v>
      </c>
      <c r="B77" s="226" t="s">
        <v>109</v>
      </c>
      <c r="C77" s="200"/>
      <c r="D77" s="226" t="s">
        <v>109</v>
      </c>
      <c r="E77" s="226" t="s">
        <v>109</v>
      </c>
      <c r="F77" s="203" t="s">
        <v>109</v>
      </c>
      <c r="G77" s="224" t="s">
        <v>108</v>
      </c>
      <c r="I77" s="377" t="s">
        <v>193</v>
      </c>
      <c r="J77" s="377"/>
      <c r="K77" s="377"/>
      <c r="L77" s="174" t="s">
        <v>108</v>
      </c>
      <c r="M77" s="175">
        <f>COUNTIF(A$72:G$83,"7人")</f>
        <v>8</v>
      </c>
    </row>
    <row r="78" spans="1:15" ht="17.25" thickBot="1" x14ac:dyDescent="0.4">
      <c r="A78" s="214">
        <f>G76+1</f>
        <v>45824</v>
      </c>
      <c r="B78" s="214">
        <f>A78+1</f>
        <v>45825</v>
      </c>
      <c r="C78" s="214">
        <f t="shared" ref="C78:G78" si="31">B78+1</f>
        <v>45826</v>
      </c>
      <c r="D78" s="214">
        <f t="shared" si="31"/>
        <v>45827</v>
      </c>
      <c r="E78" s="214">
        <f t="shared" si="31"/>
        <v>45828</v>
      </c>
      <c r="F78" s="197">
        <f t="shared" si="31"/>
        <v>45829</v>
      </c>
      <c r="G78" s="196">
        <f t="shared" si="31"/>
        <v>45830</v>
      </c>
      <c r="I78" s="377"/>
      <c r="J78" s="377"/>
      <c r="K78" s="377"/>
      <c r="L78" s="176" t="s">
        <v>109</v>
      </c>
      <c r="M78" s="177">
        <f>COUNTIF(A$72:G$83,"5人")</f>
        <v>15</v>
      </c>
    </row>
    <row r="79" spans="1:15" ht="17.25" thickTop="1" x14ac:dyDescent="0.35">
      <c r="A79" s="226" t="s">
        <v>109</v>
      </c>
      <c r="B79" s="226" t="s">
        <v>109</v>
      </c>
      <c r="C79" s="200"/>
      <c r="D79" s="226" t="s">
        <v>109</v>
      </c>
      <c r="E79" s="226" t="s">
        <v>109</v>
      </c>
      <c r="F79" s="203" t="s">
        <v>108</v>
      </c>
      <c r="G79" s="224" t="s">
        <v>113</v>
      </c>
      <c r="H79" s="280"/>
      <c r="I79" s="377"/>
      <c r="J79" s="377"/>
      <c r="K79" s="377"/>
      <c r="L79" s="179" t="s">
        <v>35</v>
      </c>
      <c r="M79" s="179">
        <f>SUM(M72:M78)</f>
        <v>26</v>
      </c>
    </row>
    <row r="80" spans="1:15" x14ac:dyDescent="0.35">
      <c r="A80" s="214">
        <f>G78+1</f>
        <v>45831</v>
      </c>
      <c r="B80" s="247">
        <f>A80+1</f>
        <v>45832</v>
      </c>
      <c r="C80" s="206">
        <f t="shared" ref="C80:G80" si="32">B80+1</f>
        <v>45833</v>
      </c>
      <c r="D80" s="206">
        <f t="shared" si="32"/>
        <v>45834</v>
      </c>
      <c r="E80" s="206">
        <f t="shared" si="32"/>
        <v>45835</v>
      </c>
      <c r="F80" s="207">
        <f t="shared" si="32"/>
        <v>45836</v>
      </c>
      <c r="G80" s="208">
        <f t="shared" si="32"/>
        <v>45837</v>
      </c>
      <c r="H80" s="281"/>
      <c r="I80" s="377"/>
      <c r="J80" s="377"/>
      <c r="K80" s="377"/>
    </row>
    <row r="81" spans="1:15" x14ac:dyDescent="0.35">
      <c r="A81" s="226" t="s">
        <v>109</v>
      </c>
      <c r="B81" s="226" t="s">
        <v>109</v>
      </c>
      <c r="C81" s="262"/>
      <c r="D81" s="226" t="s">
        <v>109</v>
      </c>
      <c r="E81" s="226" t="s">
        <v>109</v>
      </c>
      <c r="F81" s="203" t="s">
        <v>109</v>
      </c>
      <c r="G81" s="224" t="s">
        <v>108</v>
      </c>
      <c r="H81" s="279"/>
      <c r="I81" s="377"/>
      <c r="J81" s="377"/>
      <c r="K81" s="377"/>
    </row>
    <row r="82" spans="1:15" x14ac:dyDescent="0.35">
      <c r="A82" s="214">
        <f>G80+1</f>
        <v>45838</v>
      </c>
      <c r="B82" s="195">
        <f>A82+1</f>
        <v>45839</v>
      </c>
      <c r="C82" s="195">
        <f t="shared" ref="C82" si="33">B82+1</f>
        <v>45840</v>
      </c>
      <c r="D82" s="195">
        <f t="shared" ref="D82" si="34">C82+1</f>
        <v>45841</v>
      </c>
      <c r="E82" s="195">
        <f t="shared" ref="E82" si="35">D82+1</f>
        <v>45842</v>
      </c>
      <c r="F82" s="234">
        <f t="shared" ref="F82" si="36">E82+1</f>
        <v>45843</v>
      </c>
      <c r="G82" s="218">
        <f t="shared" ref="G82" si="37">F82+1</f>
        <v>45844</v>
      </c>
      <c r="H82" s="281"/>
      <c r="I82" s="377"/>
      <c r="J82" s="377"/>
      <c r="K82" s="377"/>
    </row>
    <row r="83" spans="1:15" x14ac:dyDescent="0.35">
      <c r="A83" s="226" t="s">
        <v>109</v>
      </c>
      <c r="B83" s="262"/>
      <c r="C83" s="252"/>
      <c r="D83" s="252"/>
      <c r="E83" s="252"/>
      <c r="F83" s="253"/>
      <c r="G83" s="249"/>
      <c r="H83" s="279"/>
    </row>
    <row r="84" spans="1:15" x14ac:dyDescent="0.35">
      <c r="B84" s="251"/>
    </row>
    <row r="85" spans="1:15" ht="24" x14ac:dyDescent="0.5">
      <c r="A85" s="302">
        <v>7</v>
      </c>
      <c r="N85" s="164" t="s">
        <v>115</v>
      </c>
      <c r="O85" s="164" t="s">
        <v>116</v>
      </c>
    </row>
    <row r="86" spans="1:15" x14ac:dyDescent="0.35">
      <c r="A86" s="265" t="s">
        <v>33</v>
      </c>
      <c r="B86" s="265" t="s">
        <v>32</v>
      </c>
      <c r="C86" s="277" t="s">
        <v>31</v>
      </c>
      <c r="D86" s="265" t="s">
        <v>30</v>
      </c>
      <c r="E86" s="265" t="s">
        <v>29</v>
      </c>
      <c r="F86" s="266" t="s">
        <v>28</v>
      </c>
      <c r="G86" s="267" t="s">
        <v>22</v>
      </c>
      <c r="I86" s="164" t="s">
        <v>34</v>
      </c>
      <c r="J86" s="164">
        <v>31</v>
      </c>
      <c r="L86" s="164" t="s">
        <v>110</v>
      </c>
      <c r="M86" s="164" t="s">
        <v>111</v>
      </c>
      <c r="N86" s="194">
        <f>DATE(A1,A85,1)</f>
        <v>45839</v>
      </c>
      <c r="O86" s="164">
        <f>WEEKDAY(N86,1)</f>
        <v>3</v>
      </c>
    </row>
    <row r="87" spans="1:15" x14ac:dyDescent="0.35">
      <c r="A87" s="195">
        <f>N86-(O86-2)</f>
        <v>45838</v>
      </c>
      <c r="B87" s="216">
        <f>A87+1</f>
        <v>45839</v>
      </c>
      <c r="C87" s="337">
        <f t="shared" ref="C87" si="38">B87+1</f>
        <v>45840</v>
      </c>
      <c r="D87" s="295">
        <f t="shared" ref="D87" si="39">C87+1</f>
        <v>45841</v>
      </c>
      <c r="E87" s="214">
        <f t="shared" ref="E87" si="40">D87+1</f>
        <v>45842</v>
      </c>
      <c r="F87" s="197">
        <f t="shared" ref="F87" si="41">E87+1</f>
        <v>45843</v>
      </c>
      <c r="G87" s="196">
        <f t="shared" ref="G87" si="42">F87+1</f>
        <v>45844</v>
      </c>
      <c r="I87" s="198" t="s">
        <v>26</v>
      </c>
      <c r="J87" s="175">
        <v>4</v>
      </c>
      <c r="L87" s="174" t="s">
        <v>112</v>
      </c>
      <c r="M87" s="175">
        <f>COUNTIF(A$87:G$96,"15人")</f>
        <v>1</v>
      </c>
      <c r="N87" s="194"/>
    </row>
    <row r="88" spans="1:15" x14ac:dyDescent="0.35">
      <c r="A88" s="282"/>
      <c r="B88" s="340" t="s">
        <v>109</v>
      </c>
      <c r="C88" s="339" t="s">
        <v>112</v>
      </c>
      <c r="D88" s="340" t="s">
        <v>109</v>
      </c>
      <c r="E88" s="340" t="s">
        <v>109</v>
      </c>
      <c r="F88" s="203" t="s">
        <v>109</v>
      </c>
      <c r="G88" s="224" t="s">
        <v>108</v>
      </c>
      <c r="I88" s="205" t="s">
        <v>25</v>
      </c>
      <c r="J88" s="175">
        <v>4</v>
      </c>
      <c r="L88" s="174" t="s">
        <v>137</v>
      </c>
      <c r="M88" s="175">
        <f>COUNTIF(A$87:G$96,"13人")</f>
        <v>0</v>
      </c>
      <c r="N88" s="194"/>
    </row>
    <row r="89" spans="1:15" x14ac:dyDescent="0.35">
      <c r="A89" s="214">
        <f>G87+1</f>
        <v>45845</v>
      </c>
      <c r="B89" s="283">
        <f>A89+1</f>
        <v>45846</v>
      </c>
      <c r="C89" s="283">
        <f t="shared" ref="C89:G89" si="43">B89+1</f>
        <v>45847</v>
      </c>
      <c r="D89" s="214">
        <f t="shared" si="43"/>
        <v>45848</v>
      </c>
      <c r="E89" s="214">
        <f t="shared" si="43"/>
        <v>45849</v>
      </c>
      <c r="F89" s="197">
        <f t="shared" si="43"/>
        <v>45850</v>
      </c>
      <c r="G89" s="196">
        <f t="shared" si="43"/>
        <v>45851</v>
      </c>
      <c r="I89" s="209" t="s">
        <v>24</v>
      </c>
      <c r="J89" s="175">
        <v>1</v>
      </c>
      <c r="L89" s="174" t="s">
        <v>114</v>
      </c>
      <c r="M89" s="175">
        <f>COUNTIF(A$87:G$96,"11人")</f>
        <v>0</v>
      </c>
    </row>
    <row r="90" spans="1:15" x14ac:dyDescent="0.35">
      <c r="A90" s="340" t="s">
        <v>109</v>
      </c>
      <c r="B90" s="340" t="s">
        <v>109</v>
      </c>
      <c r="C90" s="200"/>
      <c r="D90" s="340" t="s">
        <v>109</v>
      </c>
      <c r="E90" s="340" t="s">
        <v>109</v>
      </c>
      <c r="F90" s="203" t="s">
        <v>109</v>
      </c>
      <c r="G90" s="224" t="s">
        <v>108</v>
      </c>
      <c r="I90" s="268" t="s">
        <v>27</v>
      </c>
      <c r="J90" s="175">
        <v>5</v>
      </c>
      <c r="L90" s="174" t="s">
        <v>113</v>
      </c>
      <c r="M90" s="175">
        <f>COUNTIF(A$87:G$96,"9人")</f>
        <v>0</v>
      </c>
    </row>
    <row r="91" spans="1:15" x14ac:dyDescent="0.35">
      <c r="A91" s="214">
        <f>G89+1</f>
        <v>45852</v>
      </c>
      <c r="B91" s="214">
        <f>A91+1</f>
        <v>45853</v>
      </c>
      <c r="C91" s="214">
        <f t="shared" ref="C91:G91" si="44">B91+1</f>
        <v>45854</v>
      </c>
      <c r="D91" s="214">
        <f t="shared" si="44"/>
        <v>45855</v>
      </c>
      <c r="E91" s="214">
        <f t="shared" si="44"/>
        <v>45856</v>
      </c>
      <c r="F91" s="197">
        <f t="shared" si="44"/>
        <v>45857</v>
      </c>
      <c r="G91" s="196">
        <f t="shared" si="44"/>
        <v>45858</v>
      </c>
      <c r="I91" s="175" t="s">
        <v>23</v>
      </c>
      <c r="J91" s="175">
        <f>J86-J87-J88-J89-J90</f>
        <v>17</v>
      </c>
      <c r="L91" s="174" t="s">
        <v>187</v>
      </c>
      <c r="M91" s="175">
        <f>COUNTIF(A$87:G$96,"7.5人")</f>
        <v>0</v>
      </c>
    </row>
    <row r="92" spans="1:15" x14ac:dyDescent="0.35">
      <c r="A92" s="340" t="s">
        <v>109</v>
      </c>
      <c r="B92" s="340" t="s">
        <v>109</v>
      </c>
      <c r="C92" s="200"/>
      <c r="D92" s="340" t="s">
        <v>109</v>
      </c>
      <c r="E92" s="340" t="s">
        <v>109</v>
      </c>
      <c r="F92" s="203" t="s">
        <v>109</v>
      </c>
      <c r="G92" s="224" t="s">
        <v>108</v>
      </c>
      <c r="I92" s="377" t="s">
        <v>194</v>
      </c>
      <c r="J92" s="377"/>
      <c r="K92" s="377"/>
      <c r="L92" s="174" t="s">
        <v>108</v>
      </c>
      <c r="M92" s="175">
        <f>COUNTIF(A$87:G$96,"7人")</f>
        <v>5</v>
      </c>
    </row>
    <row r="93" spans="1:15" ht="17.25" thickBot="1" x14ac:dyDescent="0.4">
      <c r="A93" s="196">
        <f>G91+1</f>
        <v>45859</v>
      </c>
      <c r="B93" s="214">
        <f>A93+1</f>
        <v>45860</v>
      </c>
      <c r="C93" s="214">
        <f t="shared" ref="C93:G93" si="45">B93+1</f>
        <v>45861</v>
      </c>
      <c r="D93" s="214">
        <f t="shared" si="45"/>
        <v>45862</v>
      </c>
      <c r="E93" s="214">
        <f t="shared" si="45"/>
        <v>45863</v>
      </c>
      <c r="F93" s="197">
        <f t="shared" si="45"/>
        <v>45864</v>
      </c>
      <c r="G93" s="196">
        <f t="shared" si="45"/>
        <v>45865</v>
      </c>
      <c r="I93" s="377"/>
      <c r="J93" s="377"/>
      <c r="K93" s="377"/>
      <c r="L93" s="176" t="s">
        <v>109</v>
      </c>
      <c r="M93" s="177">
        <f>COUNTIF(A$87:G$96,"5人")</f>
        <v>21</v>
      </c>
    </row>
    <row r="94" spans="1:15" ht="17.25" thickTop="1" x14ac:dyDescent="0.35">
      <c r="A94" s="224" t="s">
        <v>108</v>
      </c>
      <c r="B94" s="340" t="s">
        <v>109</v>
      </c>
      <c r="C94" s="200"/>
      <c r="D94" s="340" t="s">
        <v>109</v>
      </c>
      <c r="E94" s="340" t="s">
        <v>109</v>
      </c>
      <c r="F94" s="203" t="s">
        <v>109</v>
      </c>
      <c r="G94" s="224" t="s">
        <v>108</v>
      </c>
      <c r="I94" s="377"/>
      <c r="J94" s="377"/>
      <c r="K94" s="377"/>
      <c r="L94" s="179" t="s">
        <v>35</v>
      </c>
      <c r="M94" s="179">
        <f>SUM(M87:M93)</f>
        <v>27</v>
      </c>
    </row>
    <row r="95" spans="1:15" x14ac:dyDescent="0.35">
      <c r="A95" s="214">
        <f>G93+1</f>
        <v>45866</v>
      </c>
      <c r="B95" s="214">
        <f>A95+1</f>
        <v>45867</v>
      </c>
      <c r="C95" s="214">
        <f t="shared" ref="C95:G95" si="46">B95+1</f>
        <v>45868</v>
      </c>
      <c r="D95" s="214">
        <f t="shared" si="46"/>
        <v>45869</v>
      </c>
      <c r="E95" s="195">
        <f t="shared" si="46"/>
        <v>45870</v>
      </c>
      <c r="F95" s="234">
        <f t="shared" si="46"/>
        <v>45871</v>
      </c>
      <c r="G95" s="218">
        <f t="shared" si="46"/>
        <v>45872</v>
      </c>
      <c r="I95" s="377"/>
      <c r="J95" s="377"/>
      <c r="K95" s="377"/>
    </row>
    <row r="96" spans="1:15" x14ac:dyDescent="0.35">
      <c r="A96" s="340" t="s">
        <v>109</v>
      </c>
      <c r="B96" s="340" t="s">
        <v>109</v>
      </c>
      <c r="C96" s="200"/>
      <c r="D96" s="340" t="s">
        <v>109</v>
      </c>
      <c r="E96" s="200"/>
      <c r="F96" s="253"/>
      <c r="G96" s="201"/>
      <c r="I96" s="377"/>
      <c r="J96" s="377"/>
      <c r="K96" s="377"/>
    </row>
    <row r="97" spans="1:15" x14ac:dyDescent="0.35">
      <c r="I97" s="377"/>
      <c r="J97" s="377"/>
      <c r="K97" s="377"/>
    </row>
    <row r="98" spans="1:15" ht="24" x14ac:dyDescent="0.5">
      <c r="A98" s="302">
        <v>8</v>
      </c>
      <c r="N98" s="164" t="s">
        <v>115</v>
      </c>
      <c r="O98" s="164" t="s">
        <v>116</v>
      </c>
    </row>
    <row r="99" spans="1:15" x14ac:dyDescent="0.35">
      <c r="A99" s="265" t="s">
        <v>33</v>
      </c>
      <c r="B99" s="265" t="s">
        <v>32</v>
      </c>
      <c r="C99" s="265" t="s">
        <v>31</v>
      </c>
      <c r="D99" s="265" t="s">
        <v>30</v>
      </c>
      <c r="E99" s="265" t="s">
        <v>29</v>
      </c>
      <c r="F99" s="266" t="s">
        <v>28</v>
      </c>
      <c r="G99" s="267" t="s">
        <v>22</v>
      </c>
      <c r="H99" s="232"/>
      <c r="I99" s="164" t="s">
        <v>34</v>
      </c>
      <c r="J99" s="164">
        <v>31</v>
      </c>
      <c r="L99" s="164" t="s">
        <v>110</v>
      </c>
      <c r="M99" s="164" t="s">
        <v>111</v>
      </c>
      <c r="N99" s="194">
        <f>DATE(A1,A98,1)</f>
        <v>45870</v>
      </c>
      <c r="O99" s="164">
        <f>WEEKDAY(N99,1)</f>
        <v>6</v>
      </c>
    </row>
    <row r="100" spans="1:15" x14ac:dyDescent="0.35">
      <c r="A100" s="195">
        <f>N99-(O99-2)</f>
        <v>45866</v>
      </c>
      <c r="B100" s="195">
        <f>A100+1</f>
        <v>45867</v>
      </c>
      <c r="C100" s="195">
        <f t="shared" ref="C100:G100" si="47">B100+1</f>
        <v>45868</v>
      </c>
      <c r="D100" s="195">
        <f t="shared" si="47"/>
        <v>45869</v>
      </c>
      <c r="E100" s="206">
        <f t="shared" si="47"/>
        <v>45870</v>
      </c>
      <c r="F100" s="197">
        <f t="shared" si="47"/>
        <v>45871</v>
      </c>
      <c r="G100" s="196">
        <f t="shared" si="47"/>
        <v>45872</v>
      </c>
      <c r="H100" s="232"/>
      <c r="I100" s="198" t="s">
        <v>26</v>
      </c>
      <c r="J100" s="175">
        <v>5</v>
      </c>
      <c r="K100" s="238"/>
      <c r="L100" s="174" t="s">
        <v>112</v>
      </c>
      <c r="M100" s="175">
        <f>COUNTIF(A$100:G$109,"15人")</f>
        <v>4</v>
      </c>
    </row>
    <row r="101" spans="1:15" x14ac:dyDescent="0.35">
      <c r="A101" s="200"/>
      <c r="B101" s="200"/>
      <c r="C101" s="215"/>
      <c r="D101" s="220"/>
      <c r="E101" s="340" t="s">
        <v>109</v>
      </c>
      <c r="F101" s="203" t="s">
        <v>109</v>
      </c>
      <c r="G101" s="224" t="s">
        <v>108</v>
      </c>
      <c r="H101" s="232"/>
      <c r="I101" s="205" t="s">
        <v>25</v>
      </c>
      <c r="J101" s="175">
        <v>5</v>
      </c>
      <c r="K101" s="238"/>
      <c r="L101" s="174" t="s">
        <v>137</v>
      </c>
      <c r="M101" s="175">
        <f>COUNTIF(A$100:G$109,"13人")</f>
        <v>0</v>
      </c>
    </row>
    <row r="102" spans="1:15" x14ac:dyDescent="0.35">
      <c r="A102" s="214">
        <f>G100+1</f>
        <v>45873</v>
      </c>
      <c r="B102" s="214">
        <f>A102+1</f>
        <v>45874</v>
      </c>
      <c r="C102" s="214">
        <f t="shared" ref="C102:G102" si="48">B102+1</f>
        <v>45875</v>
      </c>
      <c r="D102" s="239">
        <f t="shared" si="48"/>
        <v>45876</v>
      </c>
      <c r="E102" s="239">
        <f t="shared" si="48"/>
        <v>45877</v>
      </c>
      <c r="F102" s="197">
        <f t="shared" si="48"/>
        <v>45878</v>
      </c>
      <c r="G102" s="196">
        <f t="shared" si="48"/>
        <v>45879</v>
      </c>
      <c r="H102" s="232"/>
      <c r="I102" s="209" t="s">
        <v>24</v>
      </c>
      <c r="J102" s="175">
        <v>1</v>
      </c>
      <c r="K102" s="238"/>
      <c r="L102" s="174" t="s">
        <v>114</v>
      </c>
      <c r="M102" s="175">
        <f>COUNTIF(A$100:G$109,"11人")</f>
        <v>0</v>
      </c>
    </row>
    <row r="103" spans="1:15" x14ac:dyDescent="0.35">
      <c r="A103" s="340" t="s">
        <v>109</v>
      </c>
      <c r="B103" s="340" t="s">
        <v>109</v>
      </c>
      <c r="C103" s="200"/>
      <c r="D103" s="340" t="s">
        <v>109</v>
      </c>
      <c r="E103" s="340" t="s">
        <v>109</v>
      </c>
      <c r="F103" s="225" t="s">
        <v>112</v>
      </c>
      <c r="G103" s="224" t="s">
        <v>112</v>
      </c>
      <c r="H103" s="232"/>
      <c r="I103" s="268" t="s">
        <v>27</v>
      </c>
      <c r="J103" s="175">
        <v>4</v>
      </c>
      <c r="K103" s="238"/>
      <c r="L103" s="174" t="s">
        <v>113</v>
      </c>
      <c r="M103" s="175">
        <f>COUNTIF(A$100:G$109,"9人")</f>
        <v>0</v>
      </c>
    </row>
    <row r="104" spans="1:15" x14ac:dyDescent="0.35">
      <c r="A104" s="196">
        <f>G102+1</f>
        <v>45880</v>
      </c>
      <c r="B104" s="214">
        <f>A104+1</f>
        <v>45881</v>
      </c>
      <c r="C104" s="214">
        <f t="shared" ref="C104:G104" si="49">B104+1</f>
        <v>45882</v>
      </c>
      <c r="D104" s="214">
        <f t="shared" si="49"/>
        <v>45883</v>
      </c>
      <c r="E104" s="214">
        <f t="shared" si="49"/>
        <v>45884</v>
      </c>
      <c r="F104" s="197">
        <f t="shared" si="49"/>
        <v>45885</v>
      </c>
      <c r="G104" s="196">
        <f t="shared" si="49"/>
        <v>45886</v>
      </c>
      <c r="H104" s="232"/>
      <c r="I104" s="175" t="s">
        <v>23</v>
      </c>
      <c r="J104" s="256">
        <f>J99-J100-J101-J102-J103</f>
        <v>16</v>
      </c>
      <c r="K104" s="238"/>
      <c r="L104" s="174" t="s">
        <v>187</v>
      </c>
      <c r="M104" s="175">
        <f>COUNTIF(A$100:G$109,"7.5人")</f>
        <v>0</v>
      </c>
    </row>
    <row r="105" spans="1:15" x14ac:dyDescent="0.35">
      <c r="A105" s="224" t="s">
        <v>108</v>
      </c>
      <c r="B105" s="340" t="s">
        <v>109</v>
      </c>
      <c r="C105" s="200"/>
      <c r="D105" s="340" t="s">
        <v>109</v>
      </c>
      <c r="E105" s="340" t="s">
        <v>109</v>
      </c>
      <c r="F105" s="225" t="s">
        <v>112</v>
      </c>
      <c r="G105" s="224" t="s">
        <v>112</v>
      </c>
      <c r="H105" s="232"/>
      <c r="I105" s="377" t="s">
        <v>195</v>
      </c>
      <c r="J105" s="377"/>
      <c r="K105" s="377"/>
      <c r="L105" s="174" t="s">
        <v>108</v>
      </c>
      <c r="M105" s="175">
        <f>COUNTIF(A$100:G$109,"7人")</f>
        <v>4</v>
      </c>
    </row>
    <row r="106" spans="1:15" ht="17.25" thickBot="1" x14ac:dyDescent="0.4">
      <c r="A106" s="214">
        <f>G104+1</f>
        <v>45887</v>
      </c>
      <c r="B106" s="214">
        <f>A106+1</f>
        <v>45888</v>
      </c>
      <c r="C106" s="214">
        <f t="shared" ref="C106:G106" si="50">B106+1</f>
        <v>45889</v>
      </c>
      <c r="D106" s="214">
        <f t="shared" si="50"/>
        <v>45890</v>
      </c>
      <c r="E106" s="214">
        <f t="shared" si="50"/>
        <v>45891</v>
      </c>
      <c r="F106" s="197">
        <f t="shared" si="50"/>
        <v>45892</v>
      </c>
      <c r="G106" s="196">
        <f t="shared" si="50"/>
        <v>45893</v>
      </c>
      <c r="H106" s="232"/>
      <c r="I106" s="377"/>
      <c r="J106" s="377"/>
      <c r="K106" s="377"/>
      <c r="L106" s="176" t="s">
        <v>109</v>
      </c>
      <c r="M106" s="177">
        <f>COUNTIF(A$100:G$109,"5人")</f>
        <v>19</v>
      </c>
    </row>
    <row r="107" spans="1:15" ht="17.25" thickTop="1" x14ac:dyDescent="0.35">
      <c r="A107" s="340" t="s">
        <v>109</v>
      </c>
      <c r="B107" s="340" t="s">
        <v>109</v>
      </c>
      <c r="C107" s="200"/>
      <c r="D107" s="340" t="s">
        <v>109</v>
      </c>
      <c r="E107" s="340" t="s">
        <v>109</v>
      </c>
      <c r="F107" s="203" t="s">
        <v>109</v>
      </c>
      <c r="G107" s="224" t="s">
        <v>108</v>
      </c>
      <c r="H107" s="232"/>
      <c r="I107" s="377"/>
      <c r="J107" s="377"/>
      <c r="K107" s="377"/>
      <c r="L107" s="179" t="s">
        <v>35</v>
      </c>
      <c r="M107" s="179">
        <f>SUM(M100:M106)</f>
        <v>27</v>
      </c>
    </row>
    <row r="108" spans="1:15" x14ac:dyDescent="0.35">
      <c r="A108" s="214">
        <f>G106+1</f>
        <v>45894</v>
      </c>
      <c r="B108" s="214">
        <f>A108+1</f>
        <v>45895</v>
      </c>
      <c r="C108" s="214">
        <f t="shared" ref="C108:G108" si="51">B108+1</f>
        <v>45896</v>
      </c>
      <c r="D108" s="214">
        <f t="shared" si="51"/>
        <v>45897</v>
      </c>
      <c r="E108" s="214">
        <f t="shared" si="51"/>
        <v>45898</v>
      </c>
      <c r="F108" s="197">
        <f t="shared" si="51"/>
        <v>45899</v>
      </c>
      <c r="G108" s="257">
        <f t="shared" si="51"/>
        <v>45900</v>
      </c>
      <c r="H108" s="232"/>
      <c r="I108" s="377"/>
      <c r="J108" s="377"/>
      <c r="K108" s="377"/>
    </row>
    <row r="109" spans="1:15" x14ac:dyDescent="0.35">
      <c r="A109" s="340" t="s">
        <v>109</v>
      </c>
      <c r="B109" s="340" t="s">
        <v>109</v>
      </c>
      <c r="C109" s="200"/>
      <c r="D109" s="340" t="s">
        <v>109</v>
      </c>
      <c r="E109" s="340" t="s">
        <v>109</v>
      </c>
      <c r="F109" s="203" t="s">
        <v>109</v>
      </c>
      <c r="G109" s="224" t="s">
        <v>108</v>
      </c>
      <c r="H109" s="232"/>
      <c r="I109" s="377"/>
      <c r="J109" s="377"/>
      <c r="K109" s="377"/>
    </row>
    <row r="110" spans="1:15" x14ac:dyDescent="0.35">
      <c r="I110" s="377"/>
      <c r="J110" s="377"/>
      <c r="K110" s="377"/>
    </row>
    <row r="111" spans="1:15" ht="24" x14ac:dyDescent="0.5">
      <c r="A111" s="302">
        <v>9</v>
      </c>
      <c r="N111" s="164" t="s">
        <v>115</v>
      </c>
      <c r="O111" s="164" t="s">
        <v>116</v>
      </c>
    </row>
    <row r="112" spans="1:15" x14ac:dyDescent="0.35">
      <c r="A112" s="265" t="s">
        <v>33</v>
      </c>
      <c r="B112" s="265" t="s">
        <v>32</v>
      </c>
      <c r="C112" s="265" t="s">
        <v>31</v>
      </c>
      <c r="D112" s="277" t="s">
        <v>30</v>
      </c>
      <c r="E112" s="277" t="s">
        <v>29</v>
      </c>
      <c r="F112" s="278" t="s">
        <v>28</v>
      </c>
      <c r="G112" s="284" t="s">
        <v>22</v>
      </c>
      <c r="I112" s="164" t="s">
        <v>34</v>
      </c>
      <c r="J112" s="164">
        <v>30</v>
      </c>
      <c r="L112" s="164" t="s">
        <v>110</v>
      </c>
      <c r="M112" s="164" t="s">
        <v>111</v>
      </c>
      <c r="N112" s="194">
        <f>DATE(A1,A111,1)</f>
        <v>45901</v>
      </c>
      <c r="O112" s="164">
        <f>WEEKDAY(N112,1)</f>
        <v>2</v>
      </c>
    </row>
    <row r="113" spans="1:15" x14ac:dyDescent="0.35">
      <c r="A113" s="206">
        <f>N112-(O112-2)</f>
        <v>45901</v>
      </c>
      <c r="B113" s="206">
        <f>A113+1</f>
        <v>45902</v>
      </c>
      <c r="C113" s="206">
        <f t="shared" ref="C113" si="52">B113+1</f>
        <v>45903</v>
      </c>
      <c r="D113" s="206">
        <f t="shared" ref="D113" si="53">C113+1</f>
        <v>45904</v>
      </c>
      <c r="E113" s="206">
        <f t="shared" ref="E113" si="54">D113+1</f>
        <v>45905</v>
      </c>
      <c r="F113" s="207">
        <f t="shared" ref="F113" si="55">E113+1</f>
        <v>45906</v>
      </c>
      <c r="G113" s="196">
        <f t="shared" ref="G113" si="56">F113+1</f>
        <v>45907</v>
      </c>
      <c r="I113" s="198" t="s">
        <v>26</v>
      </c>
      <c r="J113" s="175">
        <v>4</v>
      </c>
      <c r="K113" s="373"/>
      <c r="L113" s="174" t="s">
        <v>112</v>
      </c>
      <c r="M113" s="175">
        <f>COUNTIF(A$113:G$122,"15人")</f>
        <v>0</v>
      </c>
    </row>
    <row r="114" spans="1:15" x14ac:dyDescent="0.35">
      <c r="A114" s="210" t="s">
        <v>108</v>
      </c>
      <c r="B114" s="210" t="s">
        <v>108</v>
      </c>
      <c r="C114" s="259"/>
      <c r="D114" s="210" t="s">
        <v>108</v>
      </c>
      <c r="E114" s="210" t="s">
        <v>108</v>
      </c>
      <c r="F114" s="225" t="s">
        <v>108</v>
      </c>
      <c r="G114" s="224" t="s">
        <v>108</v>
      </c>
      <c r="I114" s="205" t="s">
        <v>25</v>
      </c>
      <c r="J114" s="175">
        <v>4</v>
      </c>
      <c r="K114" s="373"/>
      <c r="L114" s="174" t="s">
        <v>137</v>
      </c>
      <c r="M114" s="175">
        <f>COUNTIF(A$113:G$122,"13人")</f>
        <v>0</v>
      </c>
    </row>
    <row r="115" spans="1:15" x14ac:dyDescent="0.35">
      <c r="A115" s="214">
        <f>G113+1</f>
        <v>45908</v>
      </c>
      <c r="B115" s="214">
        <f>A115+1</f>
        <v>45909</v>
      </c>
      <c r="C115" s="214">
        <f t="shared" ref="C115:G115" si="57">B115+1</f>
        <v>45910</v>
      </c>
      <c r="D115" s="214">
        <f t="shared" si="57"/>
        <v>45911</v>
      </c>
      <c r="E115" s="214">
        <f t="shared" si="57"/>
        <v>45912</v>
      </c>
      <c r="F115" s="197">
        <f t="shared" si="57"/>
        <v>45913</v>
      </c>
      <c r="G115" s="196">
        <f t="shared" si="57"/>
        <v>45914</v>
      </c>
      <c r="I115" s="209" t="s">
        <v>24</v>
      </c>
      <c r="J115" s="175">
        <v>2</v>
      </c>
      <c r="K115" s="374"/>
      <c r="L115" s="174" t="s">
        <v>114</v>
      </c>
      <c r="M115" s="175">
        <f>COUNTIF(A$113:G$122,"11人")</f>
        <v>0</v>
      </c>
    </row>
    <row r="116" spans="1:15" x14ac:dyDescent="0.35">
      <c r="A116" s="210" t="s">
        <v>108</v>
      </c>
      <c r="B116" s="210" t="s">
        <v>108</v>
      </c>
      <c r="C116" s="200"/>
      <c r="D116" s="210" t="s">
        <v>108</v>
      </c>
      <c r="E116" s="210" t="s">
        <v>108</v>
      </c>
      <c r="F116" s="225" t="s">
        <v>108</v>
      </c>
      <c r="G116" s="224" t="s">
        <v>113</v>
      </c>
      <c r="I116" s="268" t="s">
        <v>27</v>
      </c>
      <c r="J116" s="175">
        <v>4</v>
      </c>
      <c r="K116" s="374"/>
      <c r="L116" s="174" t="s">
        <v>113</v>
      </c>
      <c r="M116" s="175">
        <f>COUNTIF(A$113:G$122,"9人")</f>
        <v>4</v>
      </c>
    </row>
    <row r="117" spans="1:15" x14ac:dyDescent="0.35">
      <c r="A117" s="196">
        <f>G115+1</f>
        <v>45915</v>
      </c>
      <c r="B117" s="214">
        <f>A117+1</f>
        <v>45916</v>
      </c>
      <c r="C117" s="214">
        <f t="shared" ref="C117:G117" si="58">B117+1</f>
        <v>45917</v>
      </c>
      <c r="D117" s="214">
        <f t="shared" si="58"/>
        <v>45918</v>
      </c>
      <c r="E117" s="214">
        <f t="shared" si="58"/>
        <v>45919</v>
      </c>
      <c r="F117" s="197">
        <f t="shared" si="58"/>
        <v>45920</v>
      </c>
      <c r="G117" s="196">
        <f t="shared" si="58"/>
        <v>45921</v>
      </c>
      <c r="I117" s="175" t="s">
        <v>23</v>
      </c>
      <c r="J117" s="175">
        <v>16</v>
      </c>
      <c r="K117" s="374"/>
      <c r="L117" s="174" t="s">
        <v>187</v>
      </c>
      <c r="M117" s="175">
        <f>COUNTIF(A$113:G$122,"7.5人")</f>
        <v>0</v>
      </c>
    </row>
    <row r="118" spans="1:15" x14ac:dyDescent="0.35">
      <c r="A118" s="204" t="s">
        <v>113</v>
      </c>
      <c r="B118" s="210" t="s">
        <v>108</v>
      </c>
      <c r="C118" s="200"/>
      <c r="D118" s="210" t="s">
        <v>108</v>
      </c>
      <c r="E118" s="210" t="s">
        <v>108</v>
      </c>
      <c r="F118" s="225" t="s">
        <v>108</v>
      </c>
      <c r="G118" s="224" t="s">
        <v>108</v>
      </c>
      <c r="I118" s="165"/>
      <c r="K118" s="375"/>
      <c r="L118" s="174" t="s">
        <v>108</v>
      </c>
      <c r="M118" s="175">
        <f>COUNTIF(A$113:G$122,"7人")</f>
        <v>22</v>
      </c>
    </row>
    <row r="119" spans="1:15" ht="17.25" thickBot="1" x14ac:dyDescent="0.4">
      <c r="A119" s="214">
        <f>G117+1</f>
        <v>45922</v>
      </c>
      <c r="B119" s="196">
        <f>A119+1</f>
        <v>45923</v>
      </c>
      <c r="C119" s="214">
        <f t="shared" ref="C119:G119" si="59">B119+1</f>
        <v>45924</v>
      </c>
      <c r="D119" s="214">
        <f t="shared" si="59"/>
        <v>45925</v>
      </c>
      <c r="E119" s="214">
        <f t="shared" si="59"/>
        <v>45926</v>
      </c>
      <c r="F119" s="197">
        <f t="shared" si="59"/>
        <v>45927</v>
      </c>
      <c r="G119" s="196">
        <f t="shared" si="59"/>
        <v>45928</v>
      </c>
      <c r="I119" s="165"/>
      <c r="K119" s="375"/>
      <c r="L119" s="176" t="s">
        <v>109</v>
      </c>
      <c r="M119" s="177">
        <f>COUNTIF(A$113:G$122,"5人")</f>
        <v>0</v>
      </c>
    </row>
    <row r="120" spans="1:15" ht="17.25" thickTop="1" x14ac:dyDescent="0.35">
      <c r="A120" s="210" t="s">
        <v>108</v>
      </c>
      <c r="B120" s="204" t="s">
        <v>113</v>
      </c>
      <c r="C120" s="200"/>
      <c r="D120" s="210" t="s">
        <v>108</v>
      </c>
      <c r="E120" s="210" t="s">
        <v>108</v>
      </c>
      <c r="F120" s="225" t="s">
        <v>108</v>
      </c>
      <c r="G120" s="224" t="s">
        <v>113</v>
      </c>
      <c r="I120" s="165"/>
      <c r="K120" s="170"/>
      <c r="L120" s="179" t="s">
        <v>35</v>
      </c>
      <c r="M120" s="179">
        <f>SUM(M113:M119)</f>
        <v>26</v>
      </c>
    </row>
    <row r="121" spans="1:15" x14ac:dyDescent="0.35">
      <c r="A121" s="214">
        <f>G119+1</f>
        <v>45929</v>
      </c>
      <c r="B121" s="214">
        <f>A121+1</f>
        <v>45930</v>
      </c>
      <c r="C121" s="195">
        <f t="shared" ref="C121:G121" si="60">B121+1</f>
        <v>45931</v>
      </c>
      <c r="D121" s="195">
        <f t="shared" si="60"/>
        <v>45932</v>
      </c>
      <c r="E121" s="195">
        <f t="shared" si="60"/>
        <v>45933</v>
      </c>
      <c r="F121" s="234">
        <f t="shared" si="60"/>
        <v>45934</v>
      </c>
      <c r="G121" s="218">
        <f t="shared" si="60"/>
        <v>45935</v>
      </c>
    </row>
    <row r="122" spans="1:15" x14ac:dyDescent="0.35">
      <c r="A122" s="210" t="s">
        <v>108</v>
      </c>
      <c r="B122" s="210" t="s">
        <v>108</v>
      </c>
      <c r="C122" s="254"/>
      <c r="D122" s="200"/>
      <c r="E122" s="200"/>
      <c r="F122" s="253"/>
      <c r="G122" s="201"/>
    </row>
    <row r="123" spans="1:15" x14ac:dyDescent="0.35">
      <c r="A123" s="376"/>
      <c r="B123" s="376"/>
    </row>
    <row r="124" spans="1:15" ht="24" x14ac:dyDescent="0.5">
      <c r="A124" s="302">
        <v>10</v>
      </c>
      <c r="N124" s="164" t="s">
        <v>115</v>
      </c>
      <c r="O124" s="164" t="s">
        <v>116</v>
      </c>
    </row>
    <row r="125" spans="1:15" x14ac:dyDescent="0.35">
      <c r="A125" s="265" t="s">
        <v>33</v>
      </c>
      <c r="B125" s="265" t="s">
        <v>32</v>
      </c>
      <c r="C125" s="265" t="s">
        <v>31</v>
      </c>
      <c r="D125" s="265" t="s">
        <v>30</v>
      </c>
      <c r="E125" s="265" t="s">
        <v>29</v>
      </c>
      <c r="F125" s="266" t="s">
        <v>28</v>
      </c>
      <c r="G125" s="267" t="s">
        <v>22</v>
      </c>
      <c r="I125" s="164" t="s">
        <v>34</v>
      </c>
      <c r="J125" s="164">
        <v>31</v>
      </c>
      <c r="L125" s="164" t="s">
        <v>110</v>
      </c>
      <c r="M125" s="164" t="s">
        <v>111</v>
      </c>
      <c r="N125" s="194">
        <f>DATE(A1,A124,1)</f>
        <v>45931</v>
      </c>
      <c r="O125" s="164">
        <f>WEEKDAY(N125,1)</f>
        <v>4</v>
      </c>
    </row>
    <row r="126" spans="1:15" x14ac:dyDescent="0.35">
      <c r="A126" s="195">
        <f>N125-(O125-2)</f>
        <v>45929</v>
      </c>
      <c r="B126" s="195">
        <f>A126+1</f>
        <v>45930</v>
      </c>
      <c r="C126" s="206">
        <f t="shared" ref="C126:G126" si="61">B126+1</f>
        <v>45931</v>
      </c>
      <c r="D126" s="206">
        <f t="shared" si="61"/>
        <v>45932</v>
      </c>
      <c r="E126" s="206">
        <f t="shared" si="61"/>
        <v>45933</v>
      </c>
      <c r="F126" s="207">
        <f t="shared" si="61"/>
        <v>45934</v>
      </c>
      <c r="G126" s="208">
        <f t="shared" si="61"/>
        <v>45935</v>
      </c>
      <c r="I126" s="198" t="s">
        <v>26</v>
      </c>
      <c r="J126" s="175">
        <v>4</v>
      </c>
      <c r="K126" s="373"/>
      <c r="L126" s="174" t="s">
        <v>112</v>
      </c>
      <c r="M126" s="175">
        <f>COUNTIF(A$126:G$135,"15人")</f>
        <v>0</v>
      </c>
    </row>
    <row r="127" spans="1:15" x14ac:dyDescent="0.35">
      <c r="A127" s="200"/>
      <c r="B127" s="285"/>
      <c r="C127" s="200"/>
      <c r="D127" s="269" t="s">
        <v>108</v>
      </c>
      <c r="E127" s="210" t="s">
        <v>113</v>
      </c>
      <c r="F127" s="203" t="s">
        <v>113</v>
      </c>
      <c r="G127" s="224" t="s">
        <v>113</v>
      </c>
      <c r="I127" s="205" t="s">
        <v>25</v>
      </c>
      <c r="J127" s="175">
        <v>4</v>
      </c>
      <c r="K127" s="373"/>
      <c r="L127" s="174" t="s">
        <v>137</v>
      </c>
      <c r="M127" s="175">
        <f>COUNTIF(A$126:G$135,"13人")</f>
        <v>0</v>
      </c>
    </row>
    <row r="128" spans="1:15" x14ac:dyDescent="0.35">
      <c r="A128" s="206">
        <f>G126+1</f>
        <v>45936</v>
      </c>
      <c r="B128" s="206">
        <f>A128+1</f>
        <v>45937</v>
      </c>
      <c r="C128" s="214">
        <f t="shared" ref="C128:G128" si="62">B128+1</f>
        <v>45938</v>
      </c>
      <c r="D128" s="283">
        <f t="shared" si="62"/>
        <v>45939</v>
      </c>
      <c r="E128" s="214">
        <f t="shared" si="62"/>
        <v>45940</v>
      </c>
      <c r="F128" s="197">
        <f t="shared" si="62"/>
        <v>45941</v>
      </c>
      <c r="G128" s="196">
        <f t="shared" si="62"/>
        <v>45942</v>
      </c>
      <c r="I128" s="209" t="s">
        <v>24</v>
      </c>
      <c r="J128" s="175">
        <v>1</v>
      </c>
      <c r="K128" s="374"/>
      <c r="L128" s="174" t="s">
        <v>114</v>
      </c>
      <c r="M128" s="175">
        <f>COUNTIF(A$126:G$135,"11人")</f>
        <v>1</v>
      </c>
    </row>
    <row r="129" spans="1:15" x14ac:dyDescent="0.35">
      <c r="A129" s="269" t="s">
        <v>108</v>
      </c>
      <c r="B129" s="269" t="s">
        <v>108</v>
      </c>
      <c r="C129" s="200"/>
      <c r="D129" s="269" t="s">
        <v>108</v>
      </c>
      <c r="E129" s="210" t="s">
        <v>113</v>
      </c>
      <c r="F129" s="203" t="s">
        <v>113</v>
      </c>
      <c r="G129" s="224" t="s">
        <v>113</v>
      </c>
      <c r="I129" s="268" t="s">
        <v>27</v>
      </c>
      <c r="J129" s="175">
        <v>5</v>
      </c>
      <c r="K129" s="374"/>
      <c r="L129" s="174" t="s">
        <v>113</v>
      </c>
      <c r="M129" s="175">
        <f>COUNTIF(A$126:G$135,"9人")</f>
        <v>13</v>
      </c>
    </row>
    <row r="130" spans="1:15" x14ac:dyDescent="0.35">
      <c r="A130" s="208">
        <f>G128+1</f>
        <v>45943</v>
      </c>
      <c r="B130" s="214">
        <f>A130+1</f>
        <v>45944</v>
      </c>
      <c r="C130" s="214">
        <f t="shared" ref="C130:G130" si="63">B130+1</f>
        <v>45945</v>
      </c>
      <c r="D130" s="214">
        <f t="shared" si="63"/>
        <v>45946</v>
      </c>
      <c r="E130" s="214">
        <f t="shared" si="63"/>
        <v>45947</v>
      </c>
      <c r="F130" s="197">
        <f t="shared" si="63"/>
        <v>45948</v>
      </c>
      <c r="G130" s="196">
        <f t="shared" si="63"/>
        <v>45949</v>
      </c>
      <c r="I130" s="175" t="s">
        <v>23</v>
      </c>
      <c r="J130" s="175">
        <f>J125-J126-J127-J128-J129</f>
        <v>17</v>
      </c>
      <c r="K130" s="374"/>
      <c r="L130" s="174" t="s">
        <v>187</v>
      </c>
      <c r="M130" s="175">
        <f>COUNTIF(A$126:G$135,"7.5人")</f>
        <v>0</v>
      </c>
    </row>
    <row r="131" spans="1:15" x14ac:dyDescent="0.35">
      <c r="A131" s="224" t="s">
        <v>114</v>
      </c>
      <c r="B131" s="269" t="s">
        <v>108</v>
      </c>
      <c r="C131" s="200"/>
      <c r="D131" s="269" t="s">
        <v>108</v>
      </c>
      <c r="E131" s="210" t="s">
        <v>113</v>
      </c>
      <c r="F131" s="203" t="s">
        <v>113</v>
      </c>
      <c r="G131" s="224" t="s">
        <v>113</v>
      </c>
      <c r="I131" s="165"/>
      <c r="K131" s="375"/>
      <c r="L131" s="174" t="s">
        <v>108</v>
      </c>
      <c r="M131" s="175">
        <f>COUNTIF(A$126:G$135,"7人")</f>
        <v>12</v>
      </c>
    </row>
    <row r="132" spans="1:15" ht="17.25" thickBot="1" x14ac:dyDescent="0.4">
      <c r="A132" s="214">
        <f>G130+1</f>
        <v>45950</v>
      </c>
      <c r="B132" s="214">
        <f>A132+1</f>
        <v>45951</v>
      </c>
      <c r="C132" s="214">
        <f t="shared" ref="C132:G132" si="64">B132+1</f>
        <v>45952</v>
      </c>
      <c r="D132" s="214">
        <f t="shared" si="64"/>
        <v>45953</v>
      </c>
      <c r="E132" s="214">
        <f t="shared" si="64"/>
        <v>45954</v>
      </c>
      <c r="F132" s="197">
        <f t="shared" si="64"/>
        <v>45955</v>
      </c>
      <c r="G132" s="196">
        <f t="shared" si="64"/>
        <v>45956</v>
      </c>
      <c r="I132" s="165"/>
      <c r="K132" s="375"/>
      <c r="L132" s="176" t="s">
        <v>109</v>
      </c>
      <c r="M132" s="177">
        <f>COUNTIF(A$126:G$135,"5人")</f>
        <v>0</v>
      </c>
    </row>
    <row r="133" spans="1:15" ht="17.25" thickTop="1" x14ac:dyDescent="0.35">
      <c r="A133" s="269" t="s">
        <v>108</v>
      </c>
      <c r="B133" s="269" t="s">
        <v>108</v>
      </c>
      <c r="C133" s="200"/>
      <c r="D133" s="269" t="s">
        <v>108</v>
      </c>
      <c r="E133" s="210" t="s">
        <v>113</v>
      </c>
      <c r="F133" s="203" t="s">
        <v>113</v>
      </c>
      <c r="G133" s="224" t="s">
        <v>113</v>
      </c>
      <c r="I133" s="165"/>
      <c r="K133" s="170"/>
      <c r="L133" s="179" t="s">
        <v>35</v>
      </c>
      <c r="M133" s="179">
        <f>SUM(M126:M132)</f>
        <v>26</v>
      </c>
    </row>
    <row r="134" spans="1:15" x14ac:dyDescent="0.35">
      <c r="A134" s="214">
        <f>G132+1</f>
        <v>45957</v>
      </c>
      <c r="B134" s="214">
        <f>A134+1</f>
        <v>45958</v>
      </c>
      <c r="C134" s="214">
        <f t="shared" ref="C134:G134" si="65">B134+1</f>
        <v>45959</v>
      </c>
      <c r="D134" s="214">
        <f t="shared" si="65"/>
        <v>45960</v>
      </c>
      <c r="E134" s="214">
        <f t="shared" si="65"/>
        <v>45961</v>
      </c>
      <c r="F134" s="234">
        <f t="shared" si="65"/>
        <v>45962</v>
      </c>
      <c r="G134" s="218">
        <f t="shared" si="65"/>
        <v>45963</v>
      </c>
    </row>
    <row r="135" spans="1:15" x14ac:dyDescent="0.35">
      <c r="A135" s="269" t="s">
        <v>108</v>
      </c>
      <c r="B135" s="269" t="s">
        <v>108</v>
      </c>
      <c r="C135" s="200"/>
      <c r="D135" s="269" t="s">
        <v>108</v>
      </c>
      <c r="E135" s="210" t="s">
        <v>113</v>
      </c>
      <c r="F135" s="253"/>
      <c r="G135" s="201"/>
    </row>
    <row r="137" spans="1:15" ht="24" x14ac:dyDescent="0.5">
      <c r="A137" s="302">
        <v>11</v>
      </c>
      <c r="N137" s="164" t="s">
        <v>115</v>
      </c>
      <c r="O137" s="164" t="s">
        <v>116</v>
      </c>
    </row>
    <row r="138" spans="1:15" x14ac:dyDescent="0.35">
      <c r="A138" s="277" t="s">
        <v>33</v>
      </c>
      <c r="B138" s="277" t="s">
        <v>32</v>
      </c>
      <c r="C138" s="277" t="s">
        <v>31</v>
      </c>
      <c r="D138" s="277" t="s">
        <v>30</v>
      </c>
      <c r="E138" s="277" t="s">
        <v>29</v>
      </c>
      <c r="F138" s="278" t="s">
        <v>28</v>
      </c>
      <c r="G138" s="284" t="s">
        <v>22</v>
      </c>
      <c r="I138" s="164" t="s">
        <v>34</v>
      </c>
      <c r="J138" s="164">
        <v>30</v>
      </c>
      <c r="L138" s="164" t="s">
        <v>110</v>
      </c>
      <c r="M138" s="164" t="s">
        <v>111</v>
      </c>
      <c r="N138" s="194">
        <f>DATE(A1,A137,1)</f>
        <v>45962</v>
      </c>
      <c r="O138" s="164">
        <f>WEEKDAY(N138,1)</f>
        <v>7</v>
      </c>
    </row>
    <row r="139" spans="1:15" x14ac:dyDescent="0.35">
      <c r="A139" s="195">
        <f>N138-(O138-2)</f>
        <v>45957</v>
      </c>
      <c r="B139" s="195">
        <f>A139+1</f>
        <v>45958</v>
      </c>
      <c r="C139" s="195">
        <f t="shared" ref="C139:G139" si="66">B139+1</f>
        <v>45959</v>
      </c>
      <c r="D139" s="195">
        <f t="shared" si="66"/>
        <v>45960</v>
      </c>
      <c r="E139" s="195">
        <f t="shared" si="66"/>
        <v>45961</v>
      </c>
      <c r="F139" s="271">
        <f t="shared" si="66"/>
        <v>45962</v>
      </c>
      <c r="G139" s="196">
        <f t="shared" si="66"/>
        <v>45963</v>
      </c>
      <c r="I139" s="198" t="s">
        <v>26</v>
      </c>
      <c r="J139" s="175">
        <v>5</v>
      </c>
      <c r="K139" s="235"/>
      <c r="L139" s="174" t="s">
        <v>112</v>
      </c>
      <c r="M139" s="175">
        <f>COUNTIF(A$139:G$148,"15人")</f>
        <v>1</v>
      </c>
    </row>
    <row r="140" spans="1:15" x14ac:dyDescent="0.35">
      <c r="A140" s="200"/>
      <c r="B140" s="200"/>
      <c r="C140" s="200"/>
      <c r="D140" s="200"/>
      <c r="E140" s="241"/>
      <c r="F140" s="225" t="s">
        <v>137</v>
      </c>
      <c r="G140" s="286" t="s">
        <v>137</v>
      </c>
      <c r="I140" s="205" t="s">
        <v>25</v>
      </c>
      <c r="J140" s="175">
        <v>5</v>
      </c>
      <c r="K140" s="235"/>
      <c r="L140" s="174" t="s">
        <v>137</v>
      </c>
      <c r="M140" s="175">
        <f>COUNTIF(A$139:G$148,"13人")</f>
        <v>3</v>
      </c>
    </row>
    <row r="141" spans="1:15" x14ac:dyDescent="0.35">
      <c r="A141" s="196">
        <f>G139+1</f>
        <v>45964</v>
      </c>
      <c r="B141" s="214">
        <f>A141+1</f>
        <v>45965</v>
      </c>
      <c r="C141" s="214">
        <f t="shared" ref="C141:G141" si="67">B141+1</f>
        <v>45966</v>
      </c>
      <c r="D141" s="214">
        <f t="shared" si="67"/>
        <v>45967</v>
      </c>
      <c r="E141" s="214">
        <f t="shared" si="67"/>
        <v>45968</v>
      </c>
      <c r="F141" s="287">
        <f t="shared" si="67"/>
        <v>45969</v>
      </c>
      <c r="G141" s="196">
        <f t="shared" si="67"/>
        <v>45970</v>
      </c>
      <c r="I141" s="209" t="s">
        <v>24</v>
      </c>
      <c r="J141" s="175">
        <v>2</v>
      </c>
      <c r="K141" s="238"/>
      <c r="L141" s="174" t="s">
        <v>114</v>
      </c>
      <c r="M141" s="175">
        <f>COUNTIF(A$139:G$148,"11人")</f>
        <v>1</v>
      </c>
    </row>
    <row r="142" spans="1:15" x14ac:dyDescent="0.35">
      <c r="A142" s="204" t="s">
        <v>137</v>
      </c>
      <c r="B142" s="210" t="s">
        <v>108</v>
      </c>
      <c r="C142" s="341"/>
      <c r="D142" s="210" t="s">
        <v>108</v>
      </c>
      <c r="E142" s="210" t="s">
        <v>113</v>
      </c>
      <c r="F142" s="203" t="s">
        <v>113</v>
      </c>
      <c r="G142" s="224" t="s">
        <v>113</v>
      </c>
      <c r="I142" s="268" t="s">
        <v>27</v>
      </c>
      <c r="J142" s="175">
        <v>4</v>
      </c>
      <c r="K142" s="238"/>
      <c r="L142" s="174" t="s">
        <v>113</v>
      </c>
      <c r="M142" s="175">
        <f>COUNTIF(A$139:G$148,"9人")</f>
        <v>12</v>
      </c>
    </row>
    <row r="143" spans="1:15" x14ac:dyDescent="0.35">
      <c r="A143" s="214">
        <f>G141+1</f>
        <v>45971</v>
      </c>
      <c r="B143" s="239">
        <f>A143+1</f>
        <v>45972</v>
      </c>
      <c r="C143" s="337">
        <f t="shared" ref="C143:G143" si="68">B143+1</f>
        <v>45973</v>
      </c>
      <c r="D143" s="295">
        <f t="shared" si="68"/>
        <v>45974</v>
      </c>
      <c r="E143" s="214">
        <f t="shared" si="68"/>
        <v>45975</v>
      </c>
      <c r="F143" s="197">
        <f t="shared" si="68"/>
        <v>45976</v>
      </c>
      <c r="G143" s="196">
        <f t="shared" si="68"/>
        <v>45977</v>
      </c>
      <c r="I143" s="175" t="s">
        <v>23</v>
      </c>
      <c r="J143" s="175">
        <f>J138-J139-J140-J141-J142</f>
        <v>14</v>
      </c>
      <c r="K143" s="238"/>
      <c r="L143" s="174" t="s">
        <v>187</v>
      </c>
      <c r="M143" s="175">
        <f>COUNTIF(A$139:G$148,"7.5人")</f>
        <v>0</v>
      </c>
    </row>
    <row r="144" spans="1:15" x14ac:dyDescent="0.35">
      <c r="A144" s="210" t="s">
        <v>108</v>
      </c>
      <c r="B144" s="210" t="s">
        <v>108</v>
      </c>
      <c r="C144" s="342" t="s">
        <v>112</v>
      </c>
      <c r="D144" s="210" t="s">
        <v>108</v>
      </c>
      <c r="E144" s="210" t="s">
        <v>113</v>
      </c>
      <c r="F144" s="203" t="s">
        <v>113</v>
      </c>
      <c r="G144" s="224" t="s">
        <v>113</v>
      </c>
      <c r="I144" s="377" t="s">
        <v>191</v>
      </c>
      <c r="J144" s="377"/>
      <c r="K144" s="377"/>
      <c r="L144" s="174" t="s">
        <v>108</v>
      </c>
      <c r="M144" s="175">
        <f>COUNTIF(A$139:G$148,"7人")</f>
        <v>10</v>
      </c>
    </row>
    <row r="145" spans="1:15" ht="17.25" thickBot="1" x14ac:dyDescent="0.4">
      <c r="A145" s="214">
        <f>G143+1</f>
        <v>45978</v>
      </c>
      <c r="B145" s="214">
        <f>A145+1</f>
        <v>45979</v>
      </c>
      <c r="C145" s="283">
        <f t="shared" ref="C145:G145" si="69">B145+1</f>
        <v>45980</v>
      </c>
      <c r="D145" s="214">
        <f t="shared" si="69"/>
        <v>45981</v>
      </c>
      <c r="E145" s="214">
        <f t="shared" si="69"/>
        <v>45982</v>
      </c>
      <c r="F145" s="197">
        <f t="shared" si="69"/>
        <v>45983</v>
      </c>
      <c r="G145" s="196">
        <f t="shared" si="69"/>
        <v>45984</v>
      </c>
      <c r="I145" s="377"/>
      <c r="J145" s="377"/>
      <c r="K145" s="377"/>
      <c r="L145" s="176" t="s">
        <v>109</v>
      </c>
      <c r="M145" s="177">
        <f>COUNTIF(A$139:G$148,"5人")</f>
        <v>0</v>
      </c>
    </row>
    <row r="146" spans="1:15" ht="17.25" thickTop="1" x14ac:dyDescent="0.35">
      <c r="A146" s="210" t="s">
        <v>108</v>
      </c>
      <c r="B146" s="210" t="s">
        <v>108</v>
      </c>
      <c r="C146" s="215"/>
      <c r="D146" s="210" t="s">
        <v>108</v>
      </c>
      <c r="E146" s="210" t="s">
        <v>113</v>
      </c>
      <c r="F146" s="203" t="s">
        <v>113</v>
      </c>
      <c r="G146" s="224" t="s">
        <v>113</v>
      </c>
      <c r="I146" s="377"/>
      <c r="J146" s="377"/>
      <c r="K146" s="377"/>
      <c r="L146" s="179" t="s">
        <v>35</v>
      </c>
      <c r="M146" s="179">
        <f>SUM(M139:M145)</f>
        <v>27</v>
      </c>
    </row>
    <row r="147" spans="1:15" x14ac:dyDescent="0.35">
      <c r="A147" s="196">
        <f>G145+1</f>
        <v>45985</v>
      </c>
      <c r="B147" s="214">
        <f>A147+1</f>
        <v>45986</v>
      </c>
      <c r="C147" s="214">
        <f t="shared" ref="C147:G147" si="70">B147+1</f>
        <v>45987</v>
      </c>
      <c r="D147" s="214">
        <f t="shared" si="70"/>
        <v>45988</v>
      </c>
      <c r="E147" s="214">
        <f t="shared" si="70"/>
        <v>45989</v>
      </c>
      <c r="F147" s="229">
        <f t="shared" si="70"/>
        <v>45990</v>
      </c>
      <c r="G147" s="288">
        <f t="shared" si="70"/>
        <v>45991</v>
      </c>
      <c r="I147" s="377"/>
      <c r="J147" s="377"/>
      <c r="K147" s="377"/>
    </row>
    <row r="148" spans="1:15" x14ac:dyDescent="0.35">
      <c r="A148" s="289" t="s">
        <v>114</v>
      </c>
      <c r="B148" s="210" t="s">
        <v>108</v>
      </c>
      <c r="C148" s="261"/>
      <c r="D148" s="210" t="s">
        <v>108</v>
      </c>
      <c r="E148" s="210" t="s">
        <v>113</v>
      </c>
      <c r="F148" s="203" t="s">
        <v>113</v>
      </c>
      <c r="G148" s="224" t="s">
        <v>113</v>
      </c>
      <c r="H148" s="230"/>
      <c r="I148" s="377"/>
      <c r="J148" s="377"/>
      <c r="K148" s="377"/>
    </row>
    <row r="149" spans="1:15" x14ac:dyDescent="0.35">
      <c r="I149" s="377"/>
      <c r="J149" s="377"/>
      <c r="K149" s="377"/>
    </row>
    <row r="150" spans="1:15" ht="24" x14ac:dyDescent="0.5">
      <c r="A150" s="302">
        <v>12</v>
      </c>
      <c r="N150" s="164" t="s">
        <v>115</v>
      </c>
      <c r="O150" s="164" t="s">
        <v>116</v>
      </c>
    </row>
    <row r="151" spans="1:15" x14ac:dyDescent="0.35">
      <c r="A151" s="265" t="s">
        <v>33</v>
      </c>
      <c r="B151" s="265" t="s">
        <v>32</v>
      </c>
      <c r="C151" s="265" t="s">
        <v>31</v>
      </c>
      <c r="D151" s="265" t="s">
        <v>30</v>
      </c>
      <c r="E151" s="265" t="s">
        <v>29</v>
      </c>
      <c r="F151" s="266" t="s">
        <v>28</v>
      </c>
      <c r="G151" s="267" t="s">
        <v>22</v>
      </c>
      <c r="I151" s="164" t="s">
        <v>34</v>
      </c>
      <c r="J151" s="164">
        <v>31</v>
      </c>
      <c r="L151" s="164" t="s">
        <v>110</v>
      </c>
      <c r="M151" s="164" t="s">
        <v>111</v>
      </c>
      <c r="N151" s="194">
        <f>DATE(A1,A150,1)</f>
        <v>45992</v>
      </c>
      <c r="O151" s="164">
        <f>WEEKDAY(N151,1)</f>
        <v>2</v>
      </c>
    </row>
    <row r="152" spans="1:15" x14ac:dyDescent="0.35">
      <c r="A152" s="247">
        <f>N151-(O151-2)</f>
        <v>45992</v>
      </c>
      <c r="B152" s="247">
        <f>A152+1</f>
        <v>45993</v>
      </c>
      <c r="C152" s="247">
        <f t="shared" ref="C152:E152" si="71">B152+1</f>
        <v>45994</v>
      </c>
      <c r="D152" s="247">
        <f t="shared" si="71"/>
        <v>45995</v>
      </c>
      <c r="E152" s="247">
        <f t="shared" si="71"/>
        <v>45996</v>
      </c>
      <c r="F152" s="271">
        <f t="shared" ref="F152:G152" si="72">E152+1</f>
        <v>45997</v>
      </c>
      <c r="G152" s="257">
        <f t="shared" si="72"/>
        <v>45998</v>
      </c>
      <c r="I152" s="198" t="s">
        <v>26</v>
      </c>
      <c r="J152" s="175">
        <v>4</v>
      </c>
      <c r="K152" s="238"/>
      <c r="L152" s="174" t="s">
        <v>112</v>
      </c>
      <c r="M152" s="175">
        <f>COUNTIF(A$152:G$161,"15人")</f>
        <v>0</v>
      </c>
    </row>
    <row r="153" spans="1:15" x14ac:dyDescent="0.35">
      <c r="A153" s="226" t="s">
        <v>109</v>
      </c>
      <c r="B153" s="226" t="s">
        <v>109</v>
      </c>
      <c r="C153" s="236"/>
      <c r="D153" s="226" t="s">
        <v>109</v>
      </c>
      <c r="E153" s="226" t="s">
        <v>109</v>
      </c>
      <c r="F153" s="290" t="s">
        <v>109</v>
      </c>
      <c r="G153" s="224" t="s">
        <v>108</v>
      </c>
      <c r="I153" s="205" t="s">
        <v>25</v>
      </c>
      <c r="J153" s="175">
        <v>4</v>
      </c>
      <c r="K153" s="238"/>
      <c r="L153" s="174" t="s">
        <v>137</v>
      </c>
      <c r="M153" s="175">
        <f>COUNTIF(A$152:G$161,"13人")</f>
        <v>0</v>
      </c>
    </row>
    <row r="154" spans="1:15" x14ac:dyDescent="0.35">
      <c r="A154" s="283">
        <f>G152+1</f>
        <v>45999</v>
      </c>
      <c r="B154" s="214">
        <f>A154+1</f>
        <v>46000</v>
      </c>
      <c r="C154" s="214">
        <f t="shared" ref="C154:G154" si="73">B154+1</f>
        <v>46001</v>
      </c>
      <c r="D154" s="214">
        <f t="shared" si="73"/>
        <v>46002</v>
      </c>
      <c r="E154" s="214">
        <f t="shared" si="73"/>
        <v>46003</v>
      </c>
      <c r="F154" s="287">
        <f t="shared" si="73"/>
        <v>46004</v>
      </c>
      <c r="G154" s="196">
        <f t="shared" si="73"/>
        <v>46005</v>
      </c>
      <c r="I154" s="209" t="s">
        <v>24</v>
      </c>
      <c r="J154" s="175">
        <v>0</v>
      </c>
      <c r="K154" s="238"/>
      <c r="L154" s="174" t="s">
        <v>114</v>
      </c>
      <c r="M154" s="175">
        <f>COUNTIF(A$152:G$161,"11人")</f>
        <v>0</v>
      </c>
    </row>
    <row r="155" spans="1:15" x14ac:dyDescent="0.35">
      <c r="A155" s="226" t="s">
        <v>109</v>
      </c>
      <c r="B155" s="226" t="s">
        <v>109</v>
      </c>
      <c r="C155" s="200"/>
      <c r="D155" s="226" t="s">
        <v>109</v>
      </c>
      <c r="E155" s="226" t="s">
        <v>109</v>
      </c>
      <c r="F155" s="290" t="s">
        <v>109</v>
      </c>
      <c r="G155" s="224" t="s">
        <v>108</v>
      </c>
      <c r="I155" s="268" t="s">
        <v>27</v>
      </c>
      <c r="J155" s="175">
        <v>7</v>
      </c>
      <c r="K155" s="238"/>
      <c r="L155" s="174" t="s">
        <v>113</v>
      </c>
      <c r="M155" s="175">
        <f>COUNTIF(A$152:G$161,"9人")</f>
        <v>0</v>
      </c>
    </row>
    <row r="156" spans="1:15" x14ac:dyDescent="0.35">
      <c r="A156" s="214">
        <f>G154+1</f>
        <v>46006</v>
      </c>
      <c r="B156" s="214">
        <f>A156+1</f>
        <v>46007</v>
      </c>
      <c r="C156" s="214">
        <f t="shared" ref="C156:G156" si="74">B156+1</f>
        <v>46008</v>
      </c>
      <c r="D156" s="214">
        <f t="shared" si="74"/>
        <v>46009</v>
      </c>
      <c r="E156" s="214">
        <f t="shared" si="74"/>
        <v>46010</v>
      </c>
      <c r="F156" s="197">
        <f t="shared" si="74"/>
        <v>46011</v>
      </c>
      <c r="G156" s="196">
        <f t="shared" si="74"/>
        <v>46012</v>
      </c>
      <c r="I156" s="175" t="s">
        <v>23</v>
      </c>
      <c r="J156" s="175">
        <f>J151-J152-J153-J154-J155</f>
        <v>16</v>
      </c>
      <c r="K156" s="238"/>
      <c r="L156" s="174" t="s">
        <v>187</v>
      </c>
      <c r="M156" s="175">
        <f>COUNTIF(A$152:G$161,"7.5人")</f>
        <v>0</v>
      </c>
    </row>
    <row r="157" spans="1:15" ht="17.25" customHeight="1" x14ac:dyDescent="0.35">
      <c r="A157" s="226" t="s">
        <v>109</v>
      </c>
      <c r="B157" s="226" t="s">
        <v>109</v>
      </c>
      <c r="C157" s="200"/>
      <c r="D157" s="226" t="s">
        <v>109</v>
      </c>
      <c r="E157" s="226" t="s">
        <v>109</v>
      </c>
      <c r="F157" s="290" t="s">
        <v>109</v>
      </c>
      <c r="G157" s="224" t="s">
        <v>108</v>
      </c>
      <c r="I157" s="377" t="s">
        <v>192</v>
      </c>
      <c r="J157" s="377"/>
      <c r="K157" s="377"/>
      <c r="L157" s="174" t="s">
        <v>108</v>
      </c>
      <c r="M157" s="175">
        <f>COUNTIF(A$152:G$161,"7人")</f>
        <v>4</v>
      </c>
    </row>
    <row r="158" spans="1:15" ht="17.25" thickBot="1" x14ac:dyDescent="0.4">
      <c r="A158" s="214">
        <f>G156+1</f>
        <v>46013</v>
      </c>
      <c r="B158" s="214">
        <f>A158+1</f>
        <v>46014</v>
      </c>
      <c r="C158" s="214">
        <f t="shared" ref="C158:G158" si="75">B158+1</f>
        <v>46015</v>
      </c>
      <c r="D158" s="214">
        <f t="shared" si="75"/>
        <v>46016</v>
      </c>
      <c r="E158" s="214">
        <f t="shared" si="75"/>
        <v>46017</v>
      </c>
      <c r="F158" s="197">
        <f t="shared" si="75"/>
        <v>46018</v>
      </c>
      <c r="G158" s="196">
        <f t="shared" si="75"/>
        <v>46019</v>
      </c>
      <c r="I158" s="377"/>
      <c r="J158" s="377"/>
      <c r="K158" s="377"/>
      <c r="L158" s="176" t="s">
        <v>109</v>
      </c>
      <c r="M158" s="177">
        <f>COUNTIF(A$152:G$161,"5人")</f>
        <v>20</v>
      </c>
    </row>
    <row r="159" spans="1:15" ht="17.25" thickTop="1" x14ac:dyDescent="0.35">
      <c r="A159" s="226" t="s">
        <v>109</v>
      </c>
      <c r="B159" s="226" t="s">
        <v>109</v>
      </c>
      <c r="C159" s="262"/>
      <c r="D159" s="226" t="s">
        <v>109</v>
      </c>
      <c r="E159" s="226" t="s">
        <v>109</v>
      </c>
      <c r="F159" s="290" t="s">
        <v>109</v>
      </c>
      <c r="G159" s="224" t="s">
        <v>108</v>
      </c>
      <c r="I159" s="377"/>
      <c r="J159" s="377"/>
      <c r="K159" s="377"/>
      <c r="L159" s="179" t="s">
        <v>35</v>
      </c>
      <c r="M159" s="179">
        <f>SUM(M152:M158)</f>
        <v>24</v>
      </c>
    </row>
    <row r="160" spans="1:15" x14ac:dyDescent="0.35">
      <c r="A160" s="214">
        <f>G158+1</f>
        <v>46020</v>
      </c>
      <c r="B160" s="214">
        <f>A160+1</f>
        <v>46021</v>
      </c>
      <c r="C160" s="214">
        <f t="shared" ref="C160:G160" si="76">B160+1</f>
        <v>46022</v>
      </c>
      <c r="D160" s="195">
        <f t="shared" si="76"/>
        <v>46023</v>
      </c>
      <c r="E160" s="195">
        <f t="shared" si="76"/>
        <v>46024</v>
      </c>
      <c r="F160" s="234">
        <f t="shared" si="76"/>
        <v>46025</v>
      </c>
      <c r="G160" s="218">
        <f t="shared" si="76"/>
        <v>46026</v>
      </c>
      <c r="I160" s="377"/>
      <c r="J160" s="377"/>
      <c r="K160" s="377"/>
    </row>
    <row r="161" spans="1:11" x14ac:dyDescent="0.35">
      <c r="A161" s="236"/>
      <c r="B161" s="236"/>
      <c r="C161" s="236"/>
      <c r="D161" s="236"/>
      <c r="E161" s="236"/>
      <c r="F161" s="248"/>
      <c r="G161" s="201"/>
      <c r="I161" s="377"/>
      <c r="J161" s="377"/>
      <c r="K161" s="377"/>
    </row>
    <row r="162" spans="1:11" x14ac:dyDescent="0.35">
      <c r="A162" s="219"/>
      <c r="B162" s="219"/>
      <c r="C162" s="219"/>
      <c r="D162" s="291"/>
      <c r="E162" s="291"/>
      <c r="F162" s="291"/>
      <c r="G162" s="291"/>
      <c r="I162" s="335"/>
      <c r="J162" s="335"/>
      <c r="K162" s="335"/>
    </row>
  </sheetData>
  <mergeCells count="15">
    <mergeCell ref="R29:T34"/>
    <mergeCell ref="I36:K41"/>
    <mergeCell ref="I77:K82"/>
    <mergeCell ref="I157:K161"/>
    <mergeCell ref="I92:K97"/>
    <mergeCell ref="I105:K110"/>
    <mergeCell ref="I51:K56"/>
    <mergeCell ref="I64:K69"/>
    <mergeCell ref="I144:K149"/>
    <mergeCell ref="K126:K132"/>
    <mergeCell ref="A1:B1"/>
    <mergeCell ref="K113:K119"/>
    <mergeCell ref="A123:B123"/>
    <mergeCell ref="I23:K28"/>
    <mergeCell ref="I10:K15"/>
  </mergeCells>
  <phoneticPr fontId="14"/>
  <pageMargins left="1.1023622047244095" right="0.35433070866141736" top="0.98425196850393704" bottom="0.98425196850393704" header="0.51181102362204722" footer="0.51181102362204722"/>
  <pageSetup paperSize="9" scale="78" orientation="portrait" r:id="rId1"/>
  <headerFooter alignWithMargins="0"/>
  <rowBreaks count="2" manualBreakCount="2">
    <brk id="55" max="12" man="1"/>
    <brk id="109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FF00"/>
  </sheetPr>
  <dimension ref="A1:Q21"/>
  <sheetViews>
    <sheetView view="pageBreakPreview" zoomScaleNormal="70" zoomScaleSheetLayoutView="100" workbookViewId="0">
      <selection activeCell="A13" sqref="A13:XFD14"/>
    </sheetView>
  </sheetViews>
  <sheetFormatPr defaultColWidth="9" defaultRowHeight="18" x14ac:dyDescent="0.15"/>
  <cols>
    <col min="1" max="1" width="23" style="180" customWidth="1"/>
    <col min="2" max="2" width="15.625" style="180" customWidth="1"/>
    <col min="3" max="14" width="5" style="180" customWidth="1"/>
    <col min="15" max="15" width="6.25" style="180" customWidth="1"/>
    <col min="16" max="16" width="6" style="180" customWidth="1"/>
    <col min="17" max="17" width="4.125" style="180" customWidth="1"/>
    <col min="18" max="16384" width="9" style="180"/>
  </cols>
  <sheetData>
    <row r="1" spans="1:17" ht="24.75" customHeight="1" x14ac:dyDescent="0.15">
      <c r="A1" s="378" t="s">
        <v>118</v>
      </c>
      <c r="B1" s="378"/>
    </row>
    <row r="2" spans="1:17" ht="24.75" customHeight="1" x14ac:dyDescent="0.15">
      <c r="A2" s="181"/>
      <c r="B2" s="163"/>
      <c r="C2" s="182" t="s">
        <v>101</v>
      </c>
      <c r="D2" s="182" t="s">
        <v>168</v>
      </c>
      <c r="E2" s="182" t="s">
        <v>169</v>
      </c>
      <c r="F2" s="182" t="s">
        <v>170</v>
      </c>
      <c r="G2" s="182" t="s">
        <v>171</v>
      </c>
      <c r="H2" s="182" t="s">
        <v>172</v>
      </c>
      <c r="I2" s="182" t="s">
        <v>173</v>
      </c>
      <c r="J2" s="182" t="s">
        <v>174</v>
      </c>
      <c r="K2" s="182" t="s">
        <v>175</v>
      </c>
      <c r="L2" s="182" t="s">
        <v>176</v>
      </c>
      <c r="M2" s="182" t="s">
        <v>177</v>
      </c>
      <c r="N2" s="182" t="s">
        <v>178</v>
      </c>
      <c r="O2" s="182" t="s">
        <v>1</v>
      </c>
      <c r="P2" s="182" t="s">
        <v>3</v>
      </c>
      <c r="Q2" s="162"/>
    </row>
    <row r="3" spans="1:17" ht="24.75" customHeight="1" x14ac:dyDescent="0.15">
      <c r="A3" s="181" t="s">
        <v>5</v>
      </c>
      <c r="B3" s="163"/>
      <c r="C3" s="163">
        <f>SUM(C4:C12)</f>
        <v>26</v>
      </c>
      <c r="D3" s="163">
        <f t="shared" ref="D3:K3" si="0">SUM(D4:D12)</f>
        <v>24</v>
      </c>
      <c r="E3" s="163">
        <f t="shared" si="0"/>
        <v>28</v>
      </c>
      <c r="F3" s="163">
        <f t="shared" si="0"/>
        <v>25</v>
      </c>
      <c r="G3" s="163">
        <f t="shared" si="0"/>
        <v>27</v>
      </c>
      <c r="H3" s="163">
        <f t="shared" si="0"/>
        <v>26</v>
      </c>
      <c r="I3" s="163">
        <f>SUM(I4:I12)-1</f>
        <v>26</v>
      </c>
      <c r="J3" s="163">
        <f>SUM(J4:J12)</f>
        <v>27</v>
      </c>
      <c r="K3" s="163">
        <f t="shared" si="0"/>
        <v>26</v>
      </c>
      <c r="L3" s="163">
        <f>SUM(L4:L12)</f>
        <v>26</v>
      </c>
      <c r="M3" s="163">
        <f>SUM(M4:M12)-1</f>
        <v>26</v>
      </c>
      <c r="N3" s="163">
        <f>SUM(N4:N12)</f>
        <v>24</v>
      </c>
      <c r="O3" s="163">
        <f>SUM(C3:N3)</f>
        <v>311</v>
      </c>
      <c r="P3" s="182" t="s">
        <v>4</v>
      </c>
      <c r="Q3" s="162"/>
    </row>
    <row r="4" spans="1:17" ht="24.75" customHeight="1" x14ac:dyDescent="0.15">
      <c r="A4" s="183" t="s">
        <v>138</v>
      </c>
      <c r="B4" s="184" t="s">
        <v>124</v>
      </c>
      <c r="C4" s="163">
        <f>'開園日他算定(売改札) '!M5</f>
        <v>0</v>
      </c>
      <c r="D4" s="163">
        <f>'開園日他算定(売改札) '!M18</f>
        <v>0</v>
      </c>
      <c r="E4" s="163">
        <f>'開園日他算定(売改札) '!M31</f>
        <v>0</v>
      </c>
      <c r="F4" s="163">
        <f>'開園日他算定(売改札) '!M46</f>
        <v>0</v>
      </c>
      <c r="G4" s="163">
        <f>'開園日他算定(売改札) '!M59</f>
        <v>2</v>
      </c>
      <c r="H4" s="163">
        <f>'開園日他算定(売改札) '!M72</f>
        <v>0</v>
      </c>
      <c r="I4" s="163">
        <f>'開園日他算定(売改札) '!M87</f>
        <v>1</v>
      </c>
      <c r="J4" s="163">
        <f>'開園日他算定(売改札) '!M100</f>
        <v>4</v>
      </c>
      <c r="K4" s="163">
        <f>'開園日他算定(売改札) '!M113</f>
        <v>0</v>
      </c>
      <c r="L4" s="163">
        <f>'開園日他算定(売改札) '!M126</f>
        <v>0</v>
      </c>
      <c r="M4" s="163">
        <f>'開園日他算定(売改札) '!M139</f>
        <v>1</v>
      </c>
      <c r="N4" s="163">
        <f>'開園日他算定(売改札) '!M152</f>
        <v>0</v>
      </c>
      <c r="O4" s="163">
        <f t="shared" ref="O4:O6" si="1">SUM(C4:N4)</f>
        <v>8</v>
      </c>
      <c r="P4" s="182" t="s">
        <v>4</v>
      </c>
      <c r="Q4" s="162"/>
    </row>
    <row r="5" spans="1:17" ht="24.75" customHeight="1" x14ac:dyDescent="0.15">
      <c r="A5" s="185" t="s">
        <v>139</v>
      </c>
      <c r="B5" s="186" t="s">
        <v>126</v>
      </c>
      <c r="C5" s="163">
        <f>'開園日他算定(売改札) '!M6</f>
        <v>0</v>
      </c>
      <c r="D5" s="163">
        <f>'開園日他算定(売改札) '!M19</f>
        <v>0</v>
      </c>
      <c r="E5" s="163">
        <f>'開園日他算定(売改札) '!M32</f>
        <v>0</v>
      </c>
      <c r="F5" s="163">
        <f>'開園日他算定(売改札) '!M47</f>
        <v>0</v>
      </c>
      <c r="G5" s="163">
        <f>'開園日他算定(売改札) '!M60</f>
        <v>2</v>
      </c>
      <c r="H5" s="163">
        <f>'開園日他算定(売改札) '!M73</f>
        <v>0</v>
      </c>
      <c r="I5" s="163">
        <f>'開園日他算定(売改札) '!M88</f>
        <v>0</v>
      </c>
      <c r="J5" s="163">
        <f>'開園日他算定(売改札) '!M101</f>
        <v>0</v>
      </c>
      <c r="K5" s="163">
        <f>'開園日他算定(売改札) '!M114</f>
        <v>0</v>
      </c>
      <c r="L5" s="163">
        <f>'開園日他算定(売改札) '!M127</f>
        <v>0</v>
      </c>
      <c r="M5" s="163">
        <f>'開園日他算定(売改札) '!M140</f>
        <v>3</v>
      </c>
      <c r="N5" s="163">
        <f>'開園日他算定(売改札) '!M153</f>
        <v>0</v>
      </c>
      <c r="O5" s="163">
        <f t="shared" si="1"/>
        <v>5</v>
      </c>
      <c r="P5" s="182" t="s">
        <v>4</v>
      </c>
      <c r="Q5" s="162"/>
    </row>
    <row r="6" spans="1:17" ht="24.75" customHeight="1" x14ac:dyDescent="0.15">
      <c r="A6" s="183" t="s">
        <v>140</v>
      </c>
      <c r="B6" s="184" t="s">
        <v>125</v>
      </c>
      <c r="C6" s="163">
        <f>'開園日他算定(売改札) '!M7</f>
        <v>0</v>
      </c>
      <c r="D6" s="163">
        <f>'開園日他算定(売改札) '!M20</f>
        <v>0</v>
      </c>
      <c r="E6" s="163">
        <f>'開園日他算定(売改札) '!M33</f>
        <v>11</v>
      </c>
      <c r="F6" s="163">
        <f>'開園日他算定(売改札) '!M48</f>
        <v>4</v>
      </c>
      <c r="G6" s="163">
        <f>'開園日他算定(売改札) '!M61</f>
        <v>0</v>
      </c>
      <c r="H6" s="163">
        <f>'開園日他算定(売改札) '!M74</f>
        <v>0</v>
      </c>
      <c r="I6" s="163">
        <f>'開園日他算定(売改札) '!M89</f>
        <v>0</v>
      </c>
      <c r="J6" s="163">
        <f>'開園日他算定(売改札) '!M102</f>
        <v>0</v>
      </c>
      <c r="K6" s="163">
        <f>'開園日他算定(売改札) '!M115</f>
        <v>0</v>
      </c>
      <c r="L6" s="163">
        <f>'開園日他算定(売改札) '!M128</f>
        <v>1</v>
      </c>
      <c r="M6" s="163">
        <f>'開園日他算定(売改札) '!M141</f>
        <v>1</v>
      </c>
      <c r="N6" s="163">
        <f>'開園日他算定(売改札) '!M154</f>
        <v>0</v>
      </c>
      <c r="O6" s="163">
        <f t="shared" si="1"/>
        <v>17</v>
      </c>
      <c r="P6" s="182" t="s">
        <v>4</v>
      </c>
      <c r="Q6" s="162"/>
    </row>
    <row r="7" spans="1:17" ht="24.75" customHeight="1" x14ac:dyDescent="0.15">
      <c r="A7" s="183" t="s">
        <v>141</v>
      </c>
      <c r="B7" s="184" t="s">
        <v>127</v>
      </c>
      <c r="C7" s="163">
        <f>'開園日他算定(売改札) '!M8</f>
        <v>5</v>
      </c>
      <c r="D7" s="163">
        <f>'開園日他算定(売改札) '!M21</f>
        <v>1</v>
      </c>
      <c r="E7" s="163">
        <f>'開園日他算定(売改札) '!M34</f>
        <v>0</v>
      </c>
      <c r="F7" s="163">
        <f>'開園日他算定(売改札) '!M49</f>
        <v>6</v>
      </c>
      <c r="G7" s="163">
        <f>'開園日他算定(売改札) '!M62</f>
        <v>9</v>
      </c>
      <c r="H7" s="163">
        <f>'開園日他算定(売改札) '!M75</f>
        <v>3</v>
      </c>
      <c r="I7" s="163">
        <f>'開園日他算定(売改札) '!M90</f>
        <v>0</v>
      </c>
      <c r="J7" s="163">
        <f>'開園日他算定(売改札) '!M103</f>
        <v>0</v>
      </c>
      <c r="K7" s="163">
        <f>'開園日他算定(売改札) '!M116</f>
        <v>4</v>
      </c>
      <c r="L7" s="163">
        <f>'開園日他算定(売改札) '!M129</f>
        <v>13</v>
      </c>
      <c r="M7" s="163">
        <f>'開園日他算定(売改札) '!M142</f>
        <v>12</v>
      </c>
      <c r="N7" s="163">
        <f>'開園日他算定(売改札) '!M155</f>
        <v>0</v>
      </c>
      <c r="O7" s="163">
        <f t="shared" ref="O7" si="2">SUM(C7:N7)</f>
        <v>53</v>
      </c>
      <c r="P7" s="182" t="s">
        <v>4</v>
      </c>
      <c r="Q7" s="162"/>
    </row>
    <row r="8" spans="1:17" ht="24.75" customHeight="1" x14ac:dyDescent="0.15">
      <c r="A8" s="183" t="s">
        <v>189</v>
      </c>
      <c r="B8" s="184" t="s">
        <v>188</v>
      </c>
      <c r="C8" s="163">
        <f>'開園日他算定(売改札) '!M9</f>
        <v>0</v>
      </c>
      <c r="D8" s="163">
        <f>'開園日他算定(売改札) '!M22</f>
        <v>0</v>
      </c>
      <c r="E8" s="163">
        <f>'開園日他算定(売改札) '!M35</f>
        <v>7</v>
      </c>
      <c r="F8" s="163">
        <f>'開園日他算定(売改札) '!M50</f>
        <v>0</v>
      </c>
      <c r="G8" s="163">
        <f>'開園日他算定(売改札) '!M63</f>
        <v>0</v>
      </c>
      <c r="H8" s="163">
        <f>'開園日他算定(売改札) '!M76</f>
        <v>0</v>
      </c>
      <c r="I8" s="163">
        <f>'開園日他算定(売改札) '!M91</f>
        <v>0</v>
      </c>
      <c r="J8" s="163">
        <f>'開園日他算定(売改札) '!M104</f>
        <v>0</v>
      </c>
      <c r="K8" s="163">
        <f>'開園日他算定(売改札) '!M117</f>
        <v>0</v>
      </c>
      <c r="L8" s="163">
        <f>'開園日他算定(売改札) '!M130</f>
        <v>0</v>
      </c>
      <c r="M8" s="163">
        <f>'開園日他算定(売改札) '!M143</f>
        <v>0</v>
      </c>
      <c r="N8" s="163">
        <f>'開園日他算定(売改札) '!M156</f>
        <v>0</v>
      </c>
      <c r="O8" s="163">
        <f t="shared" ref="O8:O10" si="3">SUM(C8:N8)</f>
        <v>7</v>
      </c>
      <c r="P8" s="182" t="s">
        <v>4</v>
      </c>
      <c r="Q8" s="162"/>
    </row>
    <row r="9" spans="1:17" ht="24.75" customHeight="1" x14ac:dyDescent="0.15">
      <c r="A9" s="185" t="s">
        <v>142</v>
      </c>
      <c r="B9" s="184" t="s">
        <v>128</v>
      </c>
      <c r="C9" s="163">
        <f>'開園日他算定(売改札) '!M10</f>
        <v>4</v>
      </c>
      <c r="D9" s="163">
        <f>'開園日他算定(売改札) '!M23</f>
        <v>6</v>
      </c>
      <c r="E9" s="163">
        <f>'開園日他算定(売改札) '!M36</f>
        <v>10</v>
      </c>
      <c r="F9" s="163">
        <f>'開園日他算定(売改札) '!M51</f>
        <v>15</v>
      </c>
      <c r="G9" s="163">
        <f>'開園日他算定(売改札) '!M64</f>
        <v>14</v>
      </c>
      <c r="H9" s="163">
        <f>'開園日他算定(売改札) '!M77</f>
        <v>8</v>
      </c>
      <c r="I9" s="163">
        <f>'開園日他算定(売改札) '!M92</f>
        <v>5</v>
      </c>
      <c r="J9" s="163">
        <f>'開園日他算定(売改札) '!M105</f>
        <v>4</v>
      </c>
      <c r="K9" s="163">
        <f>'開園日他算定(売改札) '!M118</f>
        <v>22</v>
      </c>
      <c r="L9" s="163">
        <f>'開園日他算定(売改札) '!M131</f>
        <v>12</v>
      </c>
      <c r="M9" s="163">
        <f>'開園日他算定(売改札) '!M144</f>
        <v>10</v>
      </c>
      <c r="N9" s="163">
        <f>'開園日他算定(売改札) '!M157</f>
        <v>4</v>
      </c>
      <c r="O9" s="163">
        <f t="shared" si="3"/>
        <v>114</v>
      </c>
      <c r="P9" s="182" t="s">
        <v>4</v>
      </c>
      <c r="Q9" s="162"/>
    </row>
    <row r="10" spans="1:17" ht="24.75" customHeight="1" x14ac:dyDescent="0.15">
      <c r="A10" s="183" t="s">
        <v>143</v>
      </c>
      <c r="B10" s="184" t="s">
        <v>129</v>
      </c>
      <c r="C10" s="163">
        <f>'開園日他算定(売改札) '!M11</f>
        <v>17</v>
      </c>
      <c r="D10" s="163">
        <f>'開園日他算定(売改札) '!M24</f>
        <v>17</v>
      </c>
      <c r="E10" s="163">
        <f>'開園日他算定(売改札) '!M37</f>
        <v>0</v>
      </c>
      <c r="F10" s="163">
        <f>'開園日他算定(売改札) '!M52</f>
        <v>0</v>
      </c>
      <c r="G10" s="163">
        <f>'開園日他算定(売改札) '!M65</f>
        <v>0</v>
      </c>
      <c r="H10" s="163">
        <f>'開園日他算定(売改札) '!M78</f>
        <v>15</v>
      </c>
      <c r="I10" s="163">
        <f>'開園日他算定(売改札) '!M93</f>
        <v>21</v>
      </c>
      <c r="J10" s="163">
        <f>'開園日他算定(売改札) '!M106</f>
        <v>19</v>
      </c>
      <c r="K10" s="163">
        <f>'開園日他算定(売改札) '!M119</f>
        <v>0</v>
      </c>
      <c r="L10" s="163">
        <f>'開園日他算定(売改札) '!M132</f>
        <v>0</v>
      </c>
      <c r="M10" s="163">
        <f>'開園日他算定(売改札) '!M145</f>
        <v>0</v>
      </c>
      <c r="N10" s="163">
        <f>'開園日他算定(売改札) '!M158</f>
        <v>20</v>
      </c>
      <c r="O10" s="163">
        <f t="shared" si="3"/>
        <v>109</v>
      </c>
      <c r="P10" s="182" t="s">
        <v>4</v>
      </c>
      <c r="Q10" s="162"/>
    </row>
    <row r="11" spans="1:17" ht="24.75" customHeight="1" x14ac:dyDescent="0.15">
      <c r="A11" s="163"/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2"/>
    </row>
    <row r="12" spans="1:17" ht="24.75" customHeight="1" x14ac:dyDescent="0.15">
      <c r="A12" s="163"/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2"/>
    </row>
    <row r="13" spans="1:17" x14ac:dyDescent="0.15">
      <c r="A13" s="162"/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</row>
    <row r="14" spans="1:17" x14ac:dyDescent="0.15">
      <c r="A14" s="162"/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</row>
    <row r="15" spans="1:17" x14ac:dyDescent="0.15">
      <c r="A15" s="162"/>
      <c r="B15" s="162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</row>
    <row r="16" spans="1:17" x14ac:dyDescent="0.15">
      <c r="A16" s="187"/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</row>
    <row r="17" spans="1:17" x14ac:dyDescent="0.15">
      <c r="A17" s="187"/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</row>
    <row r="18" spans="1:17" x14ac:dyDescent="0.15">
      <c r="A18" s="187"/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</row>
    <row r="19" spans="1:17" x14ac:dyDescent="0.15">
      <c r="A19" s="187"/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</row>
    <row r="20" spans="1:17" x14ac:dyDescent="0.15">
      <c r="A20" s="187"/>
      <c r="B20" s="162"/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</row>
    <row r="21" spans="1:17" x14ac:dyDescent="0.15">
      <c r="A21" s="187"/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</row>
  </sheetData>
  <mergeCells count="1">
    <mergeCell ref="A1:B1"/>
  </mergeCells>
  <phoneticPr fontId="2"/>
  <pageMargins left="0.7" right="0.7" top="0.75" bottom="0.75" header="0.3" footer="0.3"/>
  <pageSetup paperSize="9" orientation="landscape" r:id="rId1"/>
  <ignoredErrors>
    <ignoredError sqref="F3:H3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B225E-3635-44FC-B3B3-E221EBA23460}">
  <sheetPr transitionEvaluation="1">
    <tabColor rgb="FF00B0F0"/>
  </sheetPr>
  <dimension ref="A1:AA8"/>
  <sheetViews>
    <sheetView showGridLines="0" defaultGridColor="0" view="pageBreakPreview" colorId="22" zoomScale="85" zoomScaleNormal="85" zoomScaleSheetLayoutView="85" workbookViewId="0">
      <selection activeCell="B1" sqref="B1:AA3"/>
    </sheetView>
  </sheetViews>
  <sheetFormatPr defaultColWidth="10.625" defaultRowHeight="16.5" x14ac:dyDescent="0.35"/>
  <cols>
    <col min="1" max="1" width="5.625" style="164" customWidth="1"/>
    <col min="2" max="2" width="3.875" style="164" customWidth="1"/>
    <col min="3" max="3" width="9.375" style="164" customWidth="1"/>
    <col min="4" max="27" width="5.625" style="164" customWidth="1"/>
    <col min="28" max="252" width="10.625" style="164"/>
    <col min="253" max="254" width="5.625" style="164" customWidth="1"/>
    <col min="255" max="255" width="14.125" style="164" customWidth="1"/>
    <col min="256" max="259" width="4.625" style="164" customWidth="1"/>
    <col min="260" max="260" width="20.625" style="164" customWidth="1"/>
    <col min="261" max="264" width="4.625" style="164" customWidth="1"/>
    <col min="265" max="265" width="20.625" style="164" customWidth="1"/>
    <col min="266" max="269" width="4.625" style="164" customWidth="1"/>
    <col min="270" max="270" width="20.625" style="164" customWidth="1"/>
    <col min="271" max="274" width="4.5" style="164" customWidth="1"/>
    <col min="275" max="275" width="20.625" style="164" customWidth="1"/>
    <col min="276" max="508" width="10.625" style="164"/>
    <col min="509" max="510" width="5.625" style="164" customWidth="1"/>
    <col min="511" max="511" width="14.125" style="164" customWidth="1"/>
    <col min="512" max="515" width="4.625" style="164" customWidth="1"/>
    <col min="516" max="516" width="20.625" style="164" customWidth="1"/>
    <col min="517" max="520" width="4.625" style="164" customWidth="1"/>
    <col min="521" max="521" width="20.625" style="164" customWidth="1"/>
    <col min="522" max="525" width="4.625" style="164" customWidth="1"/>
    <col min="526" max="526" width="20.625" style="164" customWidth="1"/>
    <col min="527" max="530" width="4.5" style="164" customWidth="1"/>
    <col min="531" max="531" width="20.625" style="164" customWidth="1"/>
    <col min="532" max="764" width="10.625" style="164"/>
    <col min="765" max="766" width="5.625" style="164" customWidth="1"/>
    <col min="767" max="767" width="14.125" style="164" customWidth="1"/>
    <col min="768" max="771" width="4.625" style="164" customWidth="1"/>
    <col min="772" max="772" width="20.625" style="164" customWidth="1"/>
    <col min="773" max="776" width="4.625" style="164" customWidth="1"/>
    <col min="777" max="777" width="20.625" style="164" customWidth="1"/>
    <col min="778" max="781" width="4.625" style="164" customWidth="1"/>
    <col min="782" max="782" width="20.625" style="164" customWidth="1"/>
    <col min="783" max="786" width="4.5" style="164" customWidth="1"/>
    <col min="787" max="787" width="20.625" style="164" customWidth="1"/>
    <col min="788" max="1020" width="10.625" style="164"/>
    <col min="1021" max="1022" width="5.625" style="164" customWidth="1"/>
    <col min="1023" max="1023" width="14.125" style="164" customWidth="1"/>
    <col min="1024" max="1027" width="4.625" style="164" customWidth="1"/>
    <col min="1028" max="1028" width="20.625" style="164" customWidth="1"/>
    <col min="1029" max="1032" width="4.625" style="164" customWidth="1"/>
    <col min="1033" max="1033" width="20.625" style="164" customWidth="1"/>
    <col min="1034" max="1037" width="4.625" style="164" customWidth="1"/>
    <col min="1038" max="1038" width="20.625" style="164" customWidth="1"/>
    <col min="1039" max="1042" width="4.5" style="164" customWidth="1"/>
    <col min="1043" max="1043" width="20.625" style="164" customWidth="1"/>
    <col min="1044" max="1276" width="10.625" style="164"/>
    <col min="1277" max="1278" width="5.625" style="164" customWidth="1"/>
    <col min="1279" max="1279" width="14.125" style="164" customWidth="1"/>
    <col min="1280" max="1283" width="4.625" style="164" customWidth="1"/>
    <col min="1284" max="1284" width="20.625" style="164" customWidth="1"/>
    <col min="1285" max="1288" width="4.625" style="164" customWidth="1"/>
    <col min="1289" max="1289" width="20.625" style="164" customWidth="1"/>
    <col min="1290" max="1293" width="4.625" style="164" customWidth="1"/>
    <col min="1294" max="1294" width="20.625" style="164" customWidth="1"/>
    <col min="1295" max="1298" width="4.5" style="164" customWidth="1"/>
    <col min="1299" max="1299" width="20.625" style="164" customWidth="1"/>
    <col min="1300" max="1532" width="10.625" style="164"/>
    <col min="1533" max="1534" width="5.625" style="164" customWidth="1"/>
    <col min="1535" max="1535" width="14.125" style="164" customWidth="1"/>
    <col min="1536" max="1539" width="4.625" style="164" customWidth="1"/>
    <col min="1540" max="1540" width="20.625" style="164" customWidth="1"/>
    <col min="1541" max="1544" width="4.625" style="164" customWidth="1"/>
    <col min="1545" max="1545" width="20.625" style="164" customWidth="1"/>
    <col min="1546" max="1549" width="4.625" style="164" customWidth="1"/>
    <col min="1550" max="1550" width="20.625" style="164" customWidth="1"/>
    <col min="1551" max="1554" width="4.5" style="164" customWidth="1"/>
    <col min="1555" max="1555" width="20.625" style="164" customWidth="1"/>
    <col min="1556" max="1788" width="10.625" style="164"/>
    <col min="1789" max="1790" width="5.625" style="164" customWidth="1"/>
    <col min="1791" max="1791" width="14.125" style="164" customWidth="1"/>
    <col min="1792" max="1795" width="4.625" style="164" customWidth="1"/>
    <col min="1796" max="1796" width="20.625" style="164" customWidth="1"/>
    <col min="1797" max="1800" width="4.625" style="164" customWidth="1"/>
    <col min="1801" max="1801" width="20.625" style="164" customWidth="1"/>
    <col min="1802" max="1805" width="4.625" style="164" customWidth="1"/>
    <col min="1806" max="1806" width="20.625" style="164" customWidth="1"/>
    <col min="1807" max="1810" width="4.5" style="164" customWidth="1"/>
    <col min="1811" max="1811" width="20.625" style="164" customWidth="1"/>
    <col min="1812" max="2044" width="10.625" style="164"/>
    <col min="2045" max="2046" width="5.625" style="164" customWidth="1"/>
    <col min="2047" max="2047" width="14.125" style="164" customWidth="1"/>
    <col min="2048" max="2051" width="4.625" style="164" customWidth="1"/>
    <col min="2052" max="2052" width="20.625" style="164" customWidth="1"/>
    <col min="2053" max="2056" width="4.625" style="164" customWidth="1"/>
    <col min="2057" max="2057" width="20.625" style="164" customWidth="1"/>
    <col min="2058" max="2061" width="4.625" style="164" customWidth="1"/>
    <col min="2062" max="2062" width="20.625" style="164" customWidth="1"/>
    <col min="2063" max="2066" width="4.5" style="164" customWidth="1"/>
    <col min="2067" max="2067" width="20.625" style="164" customWidth="1"/>
    <col min="2068" max="2300" width="10.625" style="164"/>
    <col min="2301" max="2302" width="5.625" style="164" customWidth="1"/>
    <col min="2303" max="2303" width="14.125" style="164" customWidth="1"/>
    <col min="2304" max="2307" width="4.625" style="164" customWidth="1"/>
    <col min="2308" max="2308" width="20.625" style="164" customWidth="1"/>
    <col min="2309" max="2312" width="4.625" style="164" customWidth="1"/>
    <col min="2313" max="2313" width="20.625" style="164" customWidth="1"/>
    <col min="2314" max="2317" width="4.625" style="164" customWidth="1"/>
    <col min="2318" max="2318" width="20.625" style="164" customWidth="1"/>
    <col min="2319" max="2322" width="4.5" style="164" customWidth="1"/>
    <col min="2323" max="2323" width="20.625" style="164" customWidth="1"/>
    <col min="2324" max="2556" width="10.625" style="164"/>
    <col min="2557" max="2558" width="5.625" style="164" customWidth="1"/>
    <col min="2559" max="2559" width="14.125" style="164" customWidth="1"/>
    <col min="2560" max="2563" width="4.625" style="164" customWidth="1"/>
    <col min="2564" max="2564" width="20.625" style="164" customWidth="1"/>
    <col min="2565" max="2568" width="4.625" style="164" customWidth="1"/>
    <col min="2569" max="2569" width="20.625" style="164" customWidth="1"/>
    <col min="2570" max="2573" width="4.625" style="164" customWidth="1"/>
    <col min="2574" max="2574" width="20.625" style="164" customWidth="1"/>
    <col min="2575" max="2578" width="4.5" style="164" customWidth="1"/>
    <col min="2579" max="2579" width="20.625" style="164" customWidth="1"/>
    <col min="2580" max="2812" width="10.625" style="164"/>
    <col min="2813" max="2814" width="5.625" style="164" customWidth="1"/>
    <col min="2815" max="2815" width="14.125" style="164" customWidth="1"/>
    <col min="2816" max="2819" width="4.625" style="164" customWidth="1"/>
    <col min="2820" max="2820" width="20.625" style="164" customWidth="1"/>
    <col min="2821" max="2824" width="4.625" style="164" customWidth="1"/>
    <col min="2825" max="2825" width="20.625" style="164" customWidth="1"/>
    <col min="2826" max="2829" width="4.625" style="164" customWidth="1"/>
    <col min="2830" max="2830" width="20.625" style="164" customWidth="1"/>
    <col min="2831" max="2834" width="4.5" style="164" customWidth="1"/>
    <col min="2835" max="2835" width="20.625" style="164" customWidth="1"/>
    <col min="2836" max="3068" width="10.625" style="164"/>
    <col min="3069" max="3070" width="5.625" style="164" customWidth="1"/>
    <col min="3071" max="3071" width="14.125" style="164" customWidth="1"/>
    <col min="3072" max="3075" width="4.625" style="164" customWidth="1"/>
    <col min="3076" max="3076" width="20.625" style="164" customWidth="1"/>
    <col min="3077" max="3080" width="4.625" style="164" customWidth="1"/>
    <col min="3081" max="3081" width="20.625" style="164" customWidth="1"/>
    <col min="3082" max="3085" width="4.625" style="164" customWidth="1"/>
    <col min="3086" max="3086" width="20.625" style="164" customWidth="1"/>
    <col min="3087" max="3090" width="4.5" style="164" customWidth="1"/>
    <col min="3091" max="3091" width="20.625" style="164" customWidth="1"/>
    <col min="3092" max="3324" width="10.625" style="164"/>
    <col min="3325" max="3326" width="5.625" style="164" customWidth="1"/>
    <col min="3327" max="3327" width="14.125" style="164" customWidth="1"/>
    <col min="3328" max="3331" width="4.625" style="164" customWidth="1"/>
    <col min="3332" max="3332" width="20.625" style="164" customWidth="1"/>
    <col min="3333" max="3336" width="4.625" style="164" customWidth="1"/>
    <col min="3337" max="3337" width="20.625" style="164" customWidth="1"/>
    <col min="3338" max="3341" width="4.625" style="164" customWidth="1"/>
    <col min="3342" max="3342" width="20.625" style="164" customWidth="1"/>
    <col min="3343" max="3346" width="4.5" style="164" customWidth="1"/>
    <col min="3347" max="3347" width="20.625" style="164" customWidth="1"/>
    <col min="3348" max="3580" width="10.625" style="164"/>
    <col min="3581" max="3582" width="5.625" style="164" customWidth="1"/>
    <col min="3583" max="3583" width="14.125" style="164" customWidth="1"/>
    <col min="3584" max="3587" width="4.625" style="164" customWidth="1"/>
    <col min="3588" max="3588" width="20.625" style="164" customWidth="1"/>
    <col min="3589" max="3592" width="4.625" style="164" customWidth="1"/>
    <col min="3593" max="3593" width="20.625" style="164" customWidth="1"/>
    <col min="3594" max="3597" width="4.625" style="164" customWidth="1"/>
    <col min="3598" max="3598" width="20.625" style="164" customWidth="1"/>
    <col min="3599" max="3602" width="4.5" style="164" customWidth="1"/>
    <col min="3603" max="3603" width="20.625" style="164" customWidth="1"/>
    <col min="3604" max="3836" width="10.625" style="164"/>
    <col min="3837" max="3838" width="5.625" style="164" customWidth="1"/>
    <col min="3839" max="3839" width="14.125" style="164" customWidth="1"/>
    <col min="3840" max="3843" width="4.625" style="164" customWidth="1"/>
    <col min="3844" max="3844" width="20.625" style="164" customWidth="1"/>
    <col min="3845" max="3848" width="4.625" style="164" customWidth="1"/>
    <col min="3849" max="3849" width="20.625" style="164" customWidth="1"/>
    <col min="3850" max="3853" width="4.625" style="164" customWidth="1"/>
    <col min="3854" max="3854" width="20.625" style="164" customWidth="1"/>
    <col min="3855" max="3858" width="4.5" style="164" customWidth="1"/>
    <col min="3859" max="3859" width="20.625" style="164" customWidth="1"/>
    <col min="3860" max="4092" width="10.625" style="164"/>
    <col min="4093" max="4094" width="5.625" style="164" customWidth="1"/>
    <col min="4095" max="4095" width="14.125" style="164" customWidth="1"/>
    <col min="4096" max="4099" width="4.625" style="164" customWidth="1"/>
    <col min="4100" max="4100" width="20.625" style="164" customWidth="1"/>
    <col min="4101" max="4104" width="4.625" style="164" customWidth="1"/>
    <col min="4105" max="4105" width="20.625" style="164" customWidth="1"/>
    <col min="4106" max="4109" width="4.625" style="164" customWidth="1"/>
    <col min="4110" max="4110" width="20.625" style="164" customWidth="1"/>
    <col min="4111" max="4114" width="4.5" style="164" customWidth="1"/>
    <col min="4115" max="4115" width="20.625" style="164" customWidth="1"/>
    <col min="4116" max="4348" width="10.625" style="164"/>
    <col min="4349" max="4350" width="5.625" style="164" customWidth="1"/>
    <col min="4351" max="4351" width="14.125" style="164" customWidth="1"/>
    <col min="4352" max="4355" width="4.625" style="164" customWidth="1"/>
    <col min="4356" max="4356" width="20.625" style="164" customWidth="1"/>
    <col min="4357" max="4360" width="4.625" style="164" customWidth="1"/>
    <col min="4361" max="4361" width="20.625" style="164" customWidth="1"/>
    <col min="4362" max="4365" width="4.625" style="164" customWidth="1"/>
    <col min="4366" max="4366" width="20.625" style="164" customWidth="1"/>
    <col min="4367" max="4370" width="4.5" style="164" customWidth="1"/>
    <col min="4371" max="4371" width="20.625" style="164" customWidth="1"/>
    <col min="4372" max="4604" width="10.625" style="164"/>
    <col min="4605" max="4606" width="5.625" style="164" customWidth="1"/>
    <col min="4607" max="4607" width="14.125" style="164" customWidth="1"/>
    <col min="4608" max="4611" width="4.625" style="164" customWidth="1"/>
    <col min="4612" max="4612" width="20.625" style="164" customWidth="1"/>
    <col min="4613" max="4616" width="4.625" style="164" customWidth="1"/>
    <col min="4617" max="4617" width="20.625" style="164" customWidth="1"/>
    <col min="4618" max="4621" width="4.625" style="164" customWidth="1"/>
    <col min="4622" max="4622" width="20.625" style="164" customWidth="1"/>
    <col min="4623" max="4626" width="4.5" style="164" customWidth="1"/>
    <col min="4627" max="4627" width="20.625" style="164" customWidth="1"/>
    <col min="4628" max="4860" width="10.625" style="164"/>
    <col min="4861" max="4862" width="5.625" style="164" customWidth="1"/>
    <col min="4863" max="4863" width="14.125" style="164" customWidth="1"/>
    <col min="4864" max="4867" width="4.625" style="164" customWidth="1"/>
    <col min="4868" max="4868" width="20.625" style="164" customWidth="1"/>
    <col min="4869" max="4872" width="4.625" style="164" customWidth="1"/>
    <col min="4873" max="4873" width="20.625" style="164" customWidth="1"/>
    <col min="4874" max="4877" width="4.625" style="164" customWidth="1"/>
    <col min="4878" max="4878" width="20.625" style="164" customWidth="1"/>
    <col min="4879" max="4882" width="4.5" style="164" customWidth="1"/>
    <col min="4883" max="4883" width="20.625" style="164" customWidth="1"/>
    <col min="4884" max="5116" width="10.625" style="164"/>
    <col min="5117" max="5118" width="5.625" style="164" customWidth="1"/>
    <col min="5119" max="5119" width="14.125" style="164" customWidth="1"/>
    <col min="5120" max="5123" width="4.625" style="164" customWidth="1"/>
    <col min="5124" max="5124" width="20.625" style="164" customWidth="1"/>
    <col min="5125" max="5128" width="4.625" style="164" customWidth="1"/>
    <col min="5129" max="5129" width="20.625" style="164" customWidth="1"/>
    <col min="5130" max="5133" width="4.625" style="164" customWidth="1"/>
    <col min="5134" max="5134" width="20.625" style="164" customWidth="1"/>
    <col min="5135" max="5138" width="4.5" style="164" customWidth="1"/>
    <col min="5139" max="5139" width="20.625" style="164" customWidth="1"/>
    <col min="5140" max="5372" width="10.625" style="164"/>
    <col min="5373" max="5374" width="5.625" style="164" customWidth="1"/>
    <col min="5375" max="5375" width="14.125" style="164" customWidth="1"/>
    <col min="5376" max="5379" width="4.625" style="164" customWidth="1"/>
    <col min="5380" max="5380" width="20.625" style="164" customWidth="1"/>
    <col min="5381" max="5384" width="4.625" style="164" customWidth="1"/>
    <col min="5385" max="5385" width="20.625" style="164" customWidth="1"/>
    <col min="5386" max="5389" width="4.625" style="164" customWidth="1"/>
    <col min="5390" max="5390" width="20.625" style="164" customWidth="1"/>
    <col min="5391" max="5394" width="4.5" style="164" customWidth="1"/>
    <col min="5395" max="5395" width="20.625" style="164" customWidth="1"/>
    <col min="5396" max="5628" width="10.625" style="164"/>
    <col min="5629" max="5630" width="5.625" style="164" customWidth="1"/>
    <col min="5631" max="5631" width="14.125" style="164" customWidth="1"/>
    <col min="5632" max="5635" width="4.625" style="164" customWidth="1"/>
    <col min="5636" max="5636" width="20.625" style="164" customWidth="1"/>
    <col min="5637" max="5640" width="4.625" style="164" customWidth="1"/>
    <col min="5641" max="5641" width="20.625" style="164" customWidth="1"/>
    <col min="5642" max="5645" width="4.625" style="164" customWidth="1"/>
    <col min="5646" max="5646" width="20.625" style="164" customWidth="1"/>
    <col min="5647" max="5650" width="4.5" style="164" customWidth="1"/>
    <col min="5651" max="5651" width="20.625" style="164" customWidth="1"/>
    <col min="5652" max="5884" width="10.625" style="164"/>
    <col min="5885" max="5886" width="5.625" style="164" customWidth="1"/>
    <col min="5887" max="5887" width="14.125" style="164" customWidth="1"/>
    <col min="5888" max="5891" width="4.625" style="164" customWidth="1"/>
    <col min="5892" max="5892" width="20.625" style="164" customWidth="1"/>
    <col min="5893" max="5896" width="4.625" style="164" customWidth="1"/>
    <col min="5897" max="5897" width="20.625" style="164" customWidth="1"/>
    <col min="5898" max="5901" width="4.625" style="164" customWidth="1"/>
    <col min="5902" max="5902" width="20.625" style="164" customWidth="1"/>
    <col min="5903" max="5906" width="4.5" style="164" customWidth="1"/>
    <col min="5907" max="5907" width="20.625" style="164" customWidth="1"/>
    <col min="5908" max="6140" width="10.625" style="164"/>
    <col min="6141" max="6142" width="5.625" style="164" customWidth="1"/>
    <col min="6143" max="6143" width="14.125" style="164" customWidth="1"/>
    <col min="6144" max="6147" width="4.625" style="164" customWidth="1"/>
    <col min="6148" max="6148" width="20.625" style="164" customWidth="1"/>
    <col min="6149" max="6152" width="4.625" style="164" customWidth="1"/>
    <col min="6153" max="6153" width="20.625" style="164" customWidth="1"/>
    <col min="6154" max="6157" width="4.625" style="164" customWidth="1"/>
    <col min="6158" max="6158" width="20.625" style="164" customWidth="1"/>
    <col min="6159" max="6162" width="4.5" style="164" customWidth="1"/>
    <col min="6163" max="6163" width="20.625" style="164" customWidth="1"/>
    <col min="6164" max="6396" width="10.625" style="164"/>
    <col min="6397" max="6398" width="5.625" style="164" customWidth="1"/>
    <col min="6399" max="6399" width="14.125" style="164" customWidth="1"/>
    <col min="6400" max="6403" width="4.625" style="164" customWidth="1"/>
    <col min="6404" max="6404" width="20.625" style="164" customWidth="1"/>
    <col min="6405" max="6408" width="4.625" style="164" customWidth="1"/>
    <col min="6409" max="6409" width="20.625" style="164" customWidth="1"/>
    <col min="6410" max="6413" width="4.625" style="164" customWidth="1"/>
    <col min="6414" max="6414" width="20.625" style="164" customWidth="1"/>
    <col min="6415" max="6418" width="4.5" style="164" customWidth="1"/>
    <col min="6419" max="6419" width="20.625" style="164" customWidth="1"/>
    <col min="6420" max="6652" width="10.625" style="164"/>
    <col min="6653" max="6654" width="5.625" style="164" customWidth="1"/>
    <col min="6655" max="6655" width="14.125" style="164" customWidth="1"/>
    <col min="6656" max="6659" width="4.625" style="164" customWidth="1"/>
    <col min="6660" max="6660" width="20.625" style="164" customWidth="1"/>
    <col min="6661" max="6664" width="4.625" style="164" customWidth="1"/>
    <col min="6665" max="6665" width="20.625" style="164" customWidth="1"/>
    <col min="6666" max="6669" width="4.625" style="164" customWidth="1"/>
    <col min="6670" max="6670" width="20.625" style="164" customWidth="1"/>
    <col min="6671" max="6674" width="4.5" style="164" customWidth="1"/>
    <col min="6675" max="6675" width="20.625" style="164" customWidth="1"/>
    <col min="6676" max="6908" width="10.625" style="164"/>
    <col min="6909" max="6910" width="5.625" style="164" customWidth="1"/>
    <col min="6911" max="6911" width="14.125" style="164" customWidth="1"/>
    <col min="6912" max="6915" width="4.625" style="164" customWidth="1"/>
    <col min="6916" max="6916" width="20.625" style="164" customWidth="1"/>
    <col min="6917" max="6920" width="4.625" style="164" customWidth="1"/>
    <col min="6921" max="6921" width="20.625" style="164" customWidth="1"/>
    <col min="6922" max="6925" width="4.625" style="164" customWidth="1"/>
    <col min="6926" max="6926" width="20.625" style="164" customWidth="1"/>
    <col min="6927" max="6930" width="4.5" style="164" customWidth="1"/>
    <col min="6931" max="6931" width="20.625" style="164" customWidth="1"/>
    <col min="6932" max="7164" width="10.625" style="164"/>
    <col min="7165" max="7166" width="5.625" style="164" customWidth="1"/>
    <col min="7167" max="7167" width="14.125" style="164" customWidth="1"/>
    <col min="7168" max="7171" width="4.625" style="164" customWidth="1"/>
    <col min="7172" max="7172" width="20.625" style="164" customWidth="1"/>
    <col min="7173" max="7176" width="4.625" style="164" customWidth="1"/>
    <col min="7177" max="7177" width="20.625" style="164" customWidth="1"/>
    <col min="7178" max="7181" width="4.625" style="164" customWidth="1"/>
    <col min="7182" max="7182" width="20.625" style="164" customWidth="1"/>
    <col min="7183" max="7186" width="4.5" style="164" customWidth="1"/>
    <col min="7187" max="7187" width="20.625" style="164" customWidth="1"/>
    <col min="7188" max="7420" width="10.625" style="164"/>
    <col min="7421" max="7422" width="5.625" style="164" customWidth="1"/>
    <col min="7423" max="7423" width="14.125" style="164" customWidth="1"/>
    <col min="7424" max="7427" width="4.625" style="164" customWidth="1"/>
    <col min="7428" max="7428" width="20.625" style="164" customWidth="1"/>
    <col min="7429" max="7432" width="4.625" style="164" customWidth="1"/>
    <col min="7433" max="7433" width="20.625" style="164" customWidth="1"/>
    <col min="7434" max="7437" width="4.625" style="164" customWidth="1"/>
    <col min="7438" max="7438" width="20.625" style="164" customWidth="1"/>
    <col min="7439" max="7442" width="4.5" style="164" customWidth="1"/>
    <col min="7443" max="7443" width="20.625" style="164" customWidth="1"/>
    <col min="7444" max="7676" width="10.625" style="164"/>
    <col min="7677" max="7678" width="5.625" style="164" customWidth="1"/>
    <col min="7679" max="7679" width="14.125" style="164" customWidth="1"/>
    <col min="7680" max="7683" width="4.625" style="164" customWidth="1"/>
    <col min="7684" max="7684" width="20.625" style="164" customWidth="1"/>
    <col min="7685" max="7688" width="4.625" style="164" customWidth="1"/>
    <col min="7689" max="7689" width="20.625" style="164" customWidth="1"/>
    <col min="7690" max="7693" width="4.625" style="164" customWidth="1"/>
    <col min="7694" max="7694" width="20.625" style="164" customWidth="1"/>
    <col min="7695" max="7698" width="4.5" style="164" customWidth="1"/>
    <col min="7699" max="7699" width="20.625" style="164" customWidth="1"/>
    <col min="7700" max="7932" width="10.625" style="164"/>
    <col min="7933" max="7934" width="5.625" style="164" customWidth="1"/>
    <col min="7935" max="7935" width="14.125" style="164" customWidth="1"/>
    <col min="7936" max="7939" width="4.625" style="164" customWidth="1"/>
    <col min="7940" max="7940" width="20.625" style="164" customWidth="1"/>
    <col min="7941" max="7944" width="4.625" style="164" customWidth="1"/>
    <col min="7945" max="7945" width="20.625" style="164" customWidth="1"/>
    <col min="7946" max="7949" width="4.625" style="164" customWidth="1"/>
    <col min="7950" max="7950" width="20.625" style="164" customWidth="1"/>
    <col min="7951" max="7954" width="4.5" style="164" customWidth="1"/>
    <col min="7955" max="7955" width="20.625" style="164" customWidth="1"/>
    <col min="7956" max="8188" width="10.625" style="164"/>
    <col min="8189" max="8190" width="5.625" style="164" customWidth="1"/>
    <col min="8191" max="8191" width="14.125" style="164" customWidth="1"/>
    <col min="8192" max="8195" width="4.625" style="164" customWidth="1"/>
    <col min="8196" max="8196" width="20.625" style="164" customWidth="1"/>
    <col min="8197" max="8200" width="4.625" style="164" customWidth="1"/>
    <col min="8201" max="8201" width="20.625" style="164" customWidth="1"/>
    <col min="8202" max="8205" width="4.625" style="164" customWidth="1"/>
    <col min="8206" max="8206" width="20.625" style="164" customWidth="1"/>
    <col min="8207" max="8210" width="4.5" style="164" customWidth="1"/>
    <col min="8211" max="8211" width="20.625" style="164" customWidth="1"/>
    <col min="8212" max="8444" width="10.625" style="164"/>
    <col min="8445" max="8446" width="5.625" style="164" customWidth="1"/>
    <col min="8447" max="8447" width="14.125" style="164" customWidth="1"/>
    <col min="8448" max="8451" width="4.625" style="164" customWidth="1"/>
    <col min="8452" max="8452" width="20.625" style="164" customWidth="1"/>
    <col min="8453" max="8456" width="4.625" style="164" customWidth="1"/>
    <col min="8457" max="8457" width="20.625" style="164" customWidth="1"/>
    <col min="8458" max="8461" width="4.625" style="164" customWidth="1"/>
    <col min="8462" max="8462" width="20.625" style="164" customWidth="1"/>
    <col min="8463" max="8466" width="4.5" style="164" customWidth="1"/>
    <col min="8467" max="8467" width="20.625" style="164" customWidth="1"/>
    <col min="8468" max="8700" width="10.625" style="164"/>
    <col min="8701" max="8702" width="5.625" style="164" customWidth="1"/>
    <col min="8703" max="8703" width="14.125" style="164" customWidth="1"/>
    <col min="8704" max="8707" width="4.625" style="164" customWidth="1"/>
    <col min="8708" max="8708" width="20.625" style="164" customWidth="1"/>
    <col min="8709" max="8712" width="4.625" style="164" customWidth="1"/>
    <col min="8713" max="8713" width="20.625" style="164" customWidth="1"/>
    <col min="8714" max="8717" width="4.625" style="164" customWidth="1"/>
    <col min="8718" max="8718" width="20.625" style="164" customWidth="1"/>
    <col min="8719" max="8722" width="4.5" style="164" customWidth="1"/>
    <col min="8723" max="8723" width="20.625" style="164" customWidth="1"/>
    <col min="8724" max="8956" width="10.625" style="164"/>
    <col min="8957" max="8958" width="5.625" style="164" customWidth="1"/>
    <col min="8959" max="8959" width="14.125" style="164" customWidth="1"/>
    <col min="8960" max="8963" width="4.625" style="164" customWidth="1"/>
    <col min="8964" max="8964" width="20.625" style="164" customWidth="1"/>
    <col min="8965" max="8968" width="4.625" style="164" customWidth="1"/>
    <col min="8969" max="8969" width="20.625" style="164" customWidth="1"/>
    <col min="8970" max="8973" width="4.625" style="164" customWidth="1"/>
    <col min="8974" max="8974" width="20.625" style="164" customWidth="1"/>
    <col min="8975" max="8978" width="4.5" style="164" customWidth="1"/>
    <col min="8979" max="8979" width="20.625" style="164" customWidth="1"/>
    <col min="8980" max="9212" width="10.625" style="164"/>
    <col min="9213" max="9214" width="5.625" style="164" customWidth="1"/>
    <col min="9215" max="9215" width="14.125" style="164" customWidth="1"/>
    <col min="9216" max="9219" width="4.625" style="164" customWidth="1"/>
    <col min="9220" max="9220" width="20.625" style="164" customWidth="1"/>
    <col min="9221" max="9224" width="4.625" style="164" customWidth="1"/>
    <col min="9225" max="9225" width="20.625" style="164" customWidth="1"/>
    <col min="9226" max="9229" width="4.625" style="164" customWidth="1"/>
    <col min="9230" max="9230" width="20.625" style="164" customWidth="1"/>
    <col min="9231" max="9234" width="4.5" style="164" customWidth="1"/>
    <col min="9235" max="9235" width="20.625" style="164" customWidth="1"/>
    <col min="9236" max="9468" width="10.625" style="164"/>
    <col min="9469" max="9470" width="5.625" style="164" customWidth="1"/>
    <col min="9471" max="9471" width="14.125" style="164" customWidth="1"/>
    <col min="9472" max="9475" width="4.625" style="164" customWidth="1"/>
    <col min="9476" max="9476" width="20.625" style="164" customWidth="1"/>
    <col min="9477" max="9480" width="4.625" style="164" customWidth="1"/>
    <col min="9481" max="9481" width="20.625" style="164" customWidth="1"/>
    <col min="9482" max="9485" width="4.625" style="164" customWidth="1"/>
    <col min="9486" max="9486" width="20.625" style="164" customWidth="1"/>
    <col min="9487" max="9490" width="4.5" style="164" customWidth="1"/>
    <col min="9491" max="9491" width="20.625" style="164" customWidth="1"/>
    <col min="9492" max="9724" width="10.625" style="164"/>
    <col min="9725" max="9726" width="5.625" style="164" customWidth="1"/>
    <col min="9727" max="9727" width="14.125" style="164" customWidth="1"/>
    <col min="9728" max="9731" width="4.625" style="164" customWidth="1"/>
    <col min="9732" max="9732" width="20.625" style="164" customWidth="1"/>
    <col min="9733" max="9736" width="4.625" style="164" customWidth="1"/>
    <col min="9737" max="9737" width="20.625" style="164" customWidth="1"/>
    <col min="9738" max="9741" width="4.625" style="164" customWidth="1"/>
    <col min="9742" max="9742" width="20.625" style="164" customWidth="1"/>
    <col min="9743" max="9746" width="4.5" style="164" customWidth="1"/>
    <col min="9747" max="9747" width="20.625" style="164" customWidth="1"/>
    <col min="9748" max="9980" width="10.625" style="164"/>
    <col min="9981" max="9982" width="5.625" style="164" customWidth="1"/>
    <col min="9983" max="9983" width="14.125" style="164" customWidth="1"/>
    <col min="9984" max="9987" width="4.625" style="164" customWidth="1"/>
    <col min="9988" max="9988" width="20.625" style="164" customWidth="1"/>
    <col min="9989" max="9992" width="4.625" style="164" customWidth="1"/>
    <col min="9993" max="9993" width="20.625" style="164" customWidth="1"/>
    <col min="9994" max="9997" width="4.625" style="164" customWidth="1"/>
    <col min="9998" max="9998" width="20.625" style="164" customWidth="1"/>
    <col min="9999" max="10002" width="4.5" style="164" customWidth="1"/>
    <col min="10003" max="10003" width="20.625" style="164" customWidth="1"/>
    <col min="10004" max="10236" width="10.625" style="164"/>
    <col min="10237" max="10238" width="5.625" style="164" customWidth="1"/>
    <col min="10239" max="10239" width="14.125" style="164" customWidth="1"/>
    <col min="10240" max="10243" width="4.625" style="164" customWidth="1"/>
    <col min="10244" max="10244" width="20.625" style="164" customWidth="1"/>
    <col min="10245" max="10248" width="4.625" style="164" customWidth="1"/>
    <col min="10249" max="10249" width="20.625" style="164" customWidth="1"/>
    <col min="10250" max="10253" width="4.625" style="164" customWidth="1"/>
    <col min="10254" max="10254" width="20.625" style="164" customWidth="1"/>
    <col min="10255" max="10258" width="4.5" style="164" customWidth="1"/>
    <col min="10259" max="10259" width="20.625" style="164" customWidth="1"/>
    <col min="10260" max="10492" width="10.625" style="164"/>
    <col min="10493" max="10494" width="5.625" style="164" customWidth="1"/>
    <col min="10495" max="10495" width="14.125" style="164" customWidth="1"/>
    <col min="10496" max="10499" width="4.625" style="164" customWidth="1"/>
    <col min="10500" max="10500" width="20.625" style="164" customWidth="1"/>
    <col min="10501" max="10504" width="4.625" style="164" customWidth="1"/>
    <col min="10505" max="10505" width="20.625" style="164" customWidth="1"/>
    <col min="10506" max="10509" width="4.625" style="164" customWidth="1"/>
    <col min="10510" max="10510" width="20.625" style="164" customWidth="1"/>
    <col min="10511" max="10514" width="4.5" style="164" customWidth="1"/>
    <col min="10515" max="10515" width="20.625" style="164" customWidth="1"/>
    <col min="10516" max="10748" width="10.625" style="164"/>
    <col min="10749" max="10750" width="5.625" style="164" customWidth="1"/>
    <col min="10751" max="10751" width="14.125" style="164" customWidth="1"/>
    <col min="10752" max="10755" width="4.625" style="164" customWidth="1"/>
    <col min="10756" max="10756" width="20.625" style="164" customWidth="1"/>
    <col min="10757" max="10760" width="4.625" style="164" customWidth="1"/>
    <col min="10761" max="10761" width="20.625" style="164" customWidth="1"/>
    <col min="10762" max="10765" width="4.625" style="164" customWidth="1"/>
    <col min="10766" max="10766" width="20.625" style="164" customWidth="1"/>
    <col min="10767" max="10770" width="4.5" style="164" customWidth="1"/>
    <col min="10771" max="10771" width="20.625" style="164" customWidth="1"/>
    <col min="10772" max="11004" width="10.625" style="164"/>
    <col min="11005" max="11006" width="5.625" style="164" customWidth="1"/>
    <col min="11007" max="11007" width="14.125" style="164" customWidth="1"/>
    <col min="11008" max="11011" width="4.625" style="164" customWidth="1"/>
    <col min="11012" max="11012" width="20.625" style="164" customWidth="1"/>
    <col min="11013" max="11016" width="4.625" style="164" customWidth="1"/>
    <col min="11017" max="11017" width="20.625" style="164" customWidth="1"/>
    <col min="11018" max="11021" width="4.625" style="164" customWidth="1"/>
    <col min="11022" max="11022" width="20.625" style="164" customWidth="1"/>
    <col min="11023" max="11026" width="4.5" style="164" customWidth="1"/>
    <col min="11027" max="11027" width="20.625" style="164" customWidth="1"/>
    <col min="11028" max="11260" width="10.625" style="164"/>
    <col min="11261" max="11262" width="5.625" style="164" customWidth="1"/>
    <col min="11263" max="11263" width="14.125" style="164" customWidth="1"/>
    <col min="11264" max="11267" width="4.625" style="164" customWidth="1"/>
    <col min="11268" max="11268" width="20.625" style="164" customWidth="1"/>
    <col min="11269" max="11272" width="4.625" style="164" customWidth="1"/>
    <col min="11273" max="11273" width="20.625" style="164" customWidth="1"/>
    <col min="11274" max="11277" width="4.625" style="164" customWidth="1"/>
    <col min="11278" max="11278" width="20.625" style="164" customWidth="1"/>
    <col min="11279" max="11282" width="4.5" style="164" customWidth="1"/>
    <col min="11283" max="11283" width="20.625" style="164" customWidth="1"/>
    <col min="11284" max="11516" width="10.625" style="164"/>
    <col min="11517" max="11518" width="5.625" style="164" customWidth="1"/>
    <col min="11519" max="11519" width="14.125" style="164" customWidth="1"/>
    <col min="11520" max="11523" width="4.625" style="164" customWidth="1"/>
    <col min="11524" max="11524" width="20.625" style="164" customWidth="1"/>
    <col min="11525" max="11528" width="4.625" style="164" customWidth="1"/>
    <col min="11529" max="11529" width="20.625" style="164" customWidth="1"/>
    <col min="11530" max="11533" width="4.625" style="164" customWidth="1"/>
    <col min="11534" max="11534" width="20.625" style="164" customWidth="1"/>
    <col min="11535" max="11538" width="4.5" style="164" customWidth="1"/>
    <col min="11539" max="11539" width="20.625" style="164" customWidth="1"/>
    <col min="11540" max="11772" width="10.625" style="164"/>
    <col min="11773" max="11774" width="5.625" style="164" customWidth="1"/>
    <col min="11775" max="11775" width="14.125" style="164" customWidth="1"/>
    <col min="11776" max="11779" width="4.625" style="164" customWidth="1"/>
    <col min="11780" max="11780" width="20.625" style="164" customWidth="1"/>
    <col min="11781" max="11784" width="4.625" style="164" customWidth="1"/>
    <col min="11785" max="11785" width="20.625" style="164" customWidth="1"/>
    <col min="11786" max="11789" width="4.625" style="164" customWidth="1"/>
    <col min="11790" max="11790" width="20.625" style="164" customWidth="1"/>
    <col min="11791" max="11794" width="4.5" style="164" customWidth="1"/>
    <col min="11795" max="11795" width="20.625" style="164" customWidth="1"/>
    <col min="11796" max="12028" width="10.625" style="164"/>
    <col min="12029" max="12030" width="5.625" style="164" customWidth="1"/>
    <col min="12031" max="12031" width="14.125" style="164" customWidth="1"/>
    <col min="12032" max="12035" width="4.625" style="164" customWidth="1"/>
    <col min="12036" max="12036" width="20.625" style="164" customWidth="1"/>
    <col min="12037" max="12040" width="4.625" style="164" customWidth="1"/>
    <col min="12041" max="12041" width="20.625" style="164" customWidth="1"/>
    <col min="12042" max="12045" width="4.625" style="164" customWidth="1"/>
    <col min="12046" max="12046" width="20.625" style="164" customWidth="1"/>
    <col min="12047" max="12050" width="4.5" style="164" customWidth="1"/>
    <col min="12051" max="12051" width="20.625" style="164" customWidth="1"/>
    <col min="12052" max="12284" width="10.625" style="164"/>
    <col min="12285" max="12286" width="5.625" style="164" customWidth="1"/>
    <col min="12287" max="12287" width="14.125" style="164" customWidth="1"/>
    <col min="12288" max="12291" width="4.625" style="164" customWidth="1"/>
    <col min="12292" max="12292" width="20.625" style="164" customWidth="1"/>
    <col min="12293" max="12296" width="4.625" style="164" customWidth="1"/>
    <col min="12297" max="12297" width="20.625" style="164" customWidth="1"/>
    <col min="12298" max="12301" width="4.625" style="164" customWidth="1"/>
    <col min="12302" max="12302" width="20.625" style="164" customWidth="1"/>
    <col min="12303" max="12306" width="4.5" style="164" customWidth="1"/>
    <col min="12307" max="12307" width="20.625" style="164" customWidth="1"/>
    <col min="12308" max="12540" width="10.625" style="164"/>
    <col min="12541" max="12542" width="5.625" style="164" customWidth="1"/>
    <col min="12543" max="12543" width="14.125" style="164" customWidth="1"/>
    <col min="12544" max="12547" width="4.625" style="164" customWidth="1"/>
    <col min="12548" max="12548" width="20.625" style="164" customWidth="1"/>
    <col min="12549" max="12552" width="4.625" style="164" customWidth="1"/>
    <col min="12553" max="12553" width="20.625" style="164" customWidth="1"/>
    <col min="12554" max="12557" width="4.625" style="164" customWidth="1"/>
    <col min="12558" max="12558" width="20.625" style="164" customWidth="1"/>
    <col min="12559" max="12562" width="4.5" style="164" customWidth="1"/>
    <col min="12563" max="12563" width="20.625" style="164" customWidth="1"/>
    <col min="12564" max="12796" width="10.625" style="164"/>
    <col min="12797" max="12798" width="5.625" style="164" customWidth="1"/>
    <col min="12799" max="12799" width="14.125" style="164" customWidth="1"/>
    <col min="12800" max="12803" width="4.625" style="164" customWidth="1"/>
    <col min="12804" max="12804" width="20.625" style="164" customWidth="1"/>
    <col min="12805" max="12808" width="4.625" style="164" customWidth="1"/>
    <col min="12809" max="12809" width="20.625" style="164" customWidth="1"/>
    <col min="12810" max="12813" width="4.625" style="164" customWidth="1"/>
    <col min="12814" max="12814" width="20.625" style="164" customWidth="1"/>
    <col min="12815" max="12818" width="4.5" style="164" customWidth="1"/>
    <col min="12819" max="12819" width="20.625" style="164" customWidth="1"/>
    <col min="12820" max="13052" width="10.625" style="164"/>
    <col min="13053" max="13054" width="5.625" style="164" customWidth="1"/>
    <col min="13055" max="13055" width="14.125" style="164" customWidth="1"/>
    <col min="13056" max="13059" width="4.625" style="164" customWidth="1"/>
    <col min="13060" max="13060" width="20.625" style="164" customWidth="1"/>
    <col min="13061" max="13064" width="4.625" style="164" customWidth="1"/>
    <col min="13065" max="13065" width="20.625" style="164" customWidth="1"/>
    <col min="13066" max="13069" width="4.625" style="164" customWidth="1"/>
    <col min="13070" max="13070" width="20.625" style="164" customWidth="1"/>
    <col min="13071" max="13074" width="4.5" style="164" customWidth="1"/>
    <col min="13075" max="13075" width="20.625" style="164" customWidth="1"/>
    <col min="13076" max="13308" width="10.625" style="164"/>
    <col min="13309" max="13310" width="5.625" style="164" customWidth="1"/>
    <col min="13311" max="13311" width="14.125" style="164" customWidth="1"/>
    <col min="13312" max="13315" width="4.625" style="164" customWidth="1"/>
    <col min="13316" max="13316" width="20.625" style="164" customWidth="1"/>
    <col min="13317" max="13320" width="4.625" style="164" customWidth="1"/>
    <col min="13321" max="13321" width="20.625" style="164" customWidth="1"/>
    <col min="13322" max="13325" width="4.625" style="164" customWidth="1"/>
    <col min="13326" max="13326" width="20.625" style="164" customWidth="1"/>
    <col min="13327" max="13330" width="4.5" style="164" customWidth="1"/>
    <col min="13331" max="13331" width="20.625" style="164" customWidth="1"/>
    <col min="13332" max="13564" width="10.625" style="164"/>
    <col min="13565" max="13566" width="5.625" style="164" customWidth="1"/>
    <col min="13567" max="13567" width="14.125" style="164" customWidth="1"/>
    <col min="13568" max="13571" width="4.625" style="164" customWidth="1"/>
    <col min="13572" max="13572" width="20.625" style="164" customWidth="1"/>
    <col min="13573" max="13576" width="4.625" style="164" customWidth="1"/>
    <col min="13577" max="13577" width="20.625" style="164" customWidth="1"/>
    <col min="13578" max="13581" width="4.625" style="164" customWidth="1"/>
    <col min="13582" max="13582" width="20.625" style="164" customWidth="1"/>
    <col min="13583" max="13586" width="4.5" style="164" customWidth="1"/>
    <col min="13587" max="13587" width="20.625" style="164" customWidth="1"/>
    <col min="13588" max="13820" width="10.625" style="164"/>
    <col min="13821" max="13822" width="5.625" style="164" customWidth="1"/>
    <col min="13823" max="13823" width="14.125" style="164" customWidth="1"/>
    <col min="13824" max="13827" width="4.625" style="164" customWidth="1"/>
    <col min="13828" max="13828" width="20.625" style="164" customWidth="1"/>
    <col min="13829" max="13832" width="4.625" style="164" customWidth="1"/>
    <col min="13833" max="13833" width="20.625" style="164" customWidth="1"/>
    <col min="13834" max="13837" width="4.625" style="164" customWidth="1"/>
    <col min="13838" max="13838" width="20.625" style="164" customWidth="1"/>
    <col min="13839" max="13842" width="4.5" style="164" customWidth="1"/>
    <col min="13843" max="13843" width="20.625" style="164" customWidth="1"/>
    <col min="13844" max="14076" width="10.625" style="164"/>
    <col min="14077" max="14078" width="5.625" style="164" customWidth="1"/>
    <col min="14079" max="14079" width="14.125" style="164" customWidth="1"/>
    <col min="14080" max="14083" width="4.625" style="164" customWidth="1"/>
    <col min="14084" max="14084" width="20.625" style="164" customWidth="1"/>
    <col min="14085" max="14088" width="4.625" style="164" customWidth="1"/>
    <col min="14089" max="14089" width="20.625" style="164" customWidth="1"/>
    <col min="14090" max="14093" width="4.625" style="164" customWidth="1"/>
    <col min="14094" max="14094" width="20.625" style="164" customWidth="1"/>
    <col min="14095" max="14098" width="4.5" style="164" customWidth="1"/>
    <col min="14099" max="14099" width="20.625" style="164" customWidth="1"/>
    <col min="14100" max="14332" width="10.625" style="164"/>
    <col min="14333" max="14334" width="5.625" style="164" customWidth="1"/>
    <col min="14335" max="14335" width="14.125" style="164" customWidth="1"/>
    <col min="14336" max="14339" width="4.625" style="164" customWidth="1"/>
    <col min="14340" max="14340" width="20.625" style="164" customWidth="1"/>
    <col min="14341" max="14344" width="4.625" style="164" customWidth="1"/>
    <col min="14345" max="14345" width="20.625" style="164" customWidth="1"/>
    <col min="14346" max="14349" width="4.625" style="164" customWidth="1"/>
    <col min="14350" max="14350" width="20.625" style="164" customWidth="1"/>
    <col min="14351" max="14354" width="4.5" style="164" customWidth="1"/>
    <col min="14355" max="14355" width="20.625" style="164" customWidth="1"/>
    <col min="14356" max="14588" width="10.625" style="164"/>
    <col min="14589" max="14590" width="5.625" style="164" customWidth="1"/>
    <col min="14591" max="14591" width="14.125" style="164" customWidth="1"/>
    <col min="14592" max="14595" width="4.625" style="164" customWidth="1"/>
    <col min="14596" max="14596" width="20.625" style="164" customWidth="1"/>
    <col min="14597" max="14600" width="4.625" style="164" customWidth="1"/>
    <col min="14601" max="14601" width="20.625" style="164" customWidth="1"/>
    <col min="14602" max="14605" width="4.625" style="164" customWidth="1"/>
    <col min="14606" max="14606" width="20.625" style="164" customWidth="1"/>
    <col min="14607" max="14610" width="4.5" style="164" customWidth="1"/>
    <col min="14611" max="14611" width="20.625" style="164" customWidth="1"/>
    <col min="14612" max="14844" width="10.625" style="164"/>
    <col min="14845" max="14846" width="5.625" style="164" customWidth="1"/>
    <col min="14847" max="14847" width="14.125" style="164" customWidth="1"/>
    <col min="14848" max="14851" width="4.625" style="164" customWidth="1"/>
    <col min="14852" max="14852" width="20.625" style="164" customWidth="1"/>
    <col min="14853" max="14856" width="4.625" style="164" customWidth="1"/>
    <col min="14857" max="14857" width="20.625" style="164" customWidth="1"/>
    <col min="14858" max="14861" width="4.625" style="164" customWidth="1"/>
    <col min="14862" max="14862" width="20.625" style="164" customWidth="1"/>
    <col min="14863" max="14866" width="4.5" style="164" customWidth="1"/>
    <col min="14867" max="14867" width="20.625" style="164" customWidth="1"/>
    <col min="14868" max="15100" width="10.625" style="164"/>
    <col min="15101" max="15102" width="5.625" style="164" customWidth="1"/>
    <col min="15103" max="15103" width="14.125" style="164" customWidth="1"/>
    <col min="15104" max="15107" width="4.625" style="164" customWidth="1"/>
    <col min="15108" max="15108" width="20.625" style="164" customWidth="1"/>
    <col min="15109" max="15112" width="4.625" style="164" customWidth="1"/>
    <col min="15113" max="15113" width="20.625" style="164" customWidth="1"/>
    <col min="15114" max="15117" width="4.625" style="164" customWidth="1"/>
    <col min="15118" max="15118" width="20.625" style="164" customWidth="1"/>
    <col min="15119" max="15122" width="4.5" style="164" customWidth="1"/>
    <col min="15123" max="15123" width="20.625" style="164" customWidth="1"/>
    <col min="15124" max="15356" width="10.625" style="164"/>
    <col min="15357" max="15358" width="5.625" style="164" customWidth="1"/>
    <col min="15359" max="15359" width="14.125" style="164" customWidth="1"/>
    <col min="15360" max="15363" width="4.625" style="164" customWidth="1"/>
    <col min="15364" max="15364" width="20.625" style="164" customWidth="1"/>
    <col min="15365" max="15368" width="4.625" style="164" customWidth="1"/>
    <col min="15369" max="15369" width="20.625" style="164" customWidth="1"/>
    <col min="15370" max="15373" width="4.625" style="164" customWidth="1"/>
    <col min="15374" max="15374" width="20.625" style="164" customWidth="1"/>
    <col min="15375" max="15378" width="4.5" style="164" customWidth="1"/>
    <col min="15379" max="15379" width="20.625" style="164" customWidth="1"/>
    <col min="15380" max="15612" width="10.625" style="164"/>
    <col min="15613" max="15614" width="5.625" style="164" customWidth="1"/>
    <col min="15615" max="15615" width="14.125" style="164" customWidth="1"/>
    <col min="15616" max="15619" width="4.625" style="164" customWidth="1"/>
    <col min="15620" max="15620" width="20.625" style="164" customWidth="1"/>
    <col min="15621" max="15624" width="4.625" style="164" customWidth="1"/>
    <col min="15625" max="15625" width="20.625" style="164" customWidth="1"/>
    <col min="15626" max="15629" width="4.625" style="164" customWidth="1"/>
    <col min="15630" max="15630" width="20.625" style="164" customWidth="1"/>
    <col min="15631" max="15634" width="4.5" style="164" customWidth="1"/>
    <col min="15635" max="15635" width="20.625" style="164" customWidth="1"/>
    <col min="15636" max="15868" width="10.625" style="164"/>
    <col min="15869" max="15870" width="5.625" style="164" customWidth="1"/>
    <col min="15871" max="15871" width="14.125" style="164" customWidth="1"/>
    <col min="15872" max="15875" width="4.625" style="164" customWidth="1"/>
    <col min="15876" max="15876" width="20.625" style="164" customWidth="1"/>
    <col min="15877" max="15880" width="4.625" style="164" customWidth="1"/>
    <col min="15881" max="15881" width="20.625" style="164" customWidth="1"/>
    <col min="15882" max="15885" width="4.625" style="164" customWidth="1"/>
    <col min="15886" max="15886" width="20.625" style="164" customWidth="1"/>
    <col min="15887" max="15890" width="4.5" style="164" customWidth="1"/>
    <col min="15891" max="15891" width="20.625" style="164" customWidth="1"/>
    <col min="15892" max="16124" width="10.625" style="164"/>
    <col min="16125" max="16126" width="5.625" style="164" customWidth="1"/>
    <col min="16127" max="16127" width="14.125" style="164" customWidth="1"/>
    <col min="16128" max="16131" width="4.625" style="164" customWidth="1"/>
    <col min="16132" max="16132" width="20.625" style="164" customWidth="1"/>
    <col min="16133" max="16136" width="4.625" style="164" customWidth="1"/>
    <col min="16137" max="16137" width="20.625" style="164" customWidth="1"/>
    <col min="16138" max="16141" width="4.625" style="164" customWidth="1"/>
    <col min="16142" max="16142" width="20.625" style="164" customWidth="1"/>
    <col min="16143" max="16146" width="4.5" style="164" customWidth="1"/>
    <col min="16147" max="16147" width="20.625" style="164" customWidth="1"/>
    <col min="16148" max="16384" width="10.625" style="164"/>
  </cols>
  <sheetData>
    <row r="1" spans="1:27" ht="15.75" customHeight="1" x14ac:dyDescent="0.35">
      <c r="B1" s="353" t="s">
        <v>165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353"/>
    </row>
    <row r="2" spans="1:27" ht="21.75" customHeight="1" x14ac:dyDescent="0.35">
      <c r="A2" s="166"/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  <c r="Z2" s="353"/>
      <c r="AA2" s="353"/>
    </row>
    <row r="3" spans="1:27" ht="10.7" customHeight="1" thickBot="1" x14ac:dyDescent="0.4">
      <c r="B3" s="379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  <c r="R3" s="379"/>
      <c r="S3" s="379"/>
      <c r="T3" s="379"/>
      <c r="U3" s="379"/>
      <c r="V3" s="379"/>
      <c r="W3" s="379"/>
      <c r="X3" s="379"/>
      <c r="Y3" s="379"/>
      <c r="Z3" s="379"/>
      <c r="AA3" s="379"/>
    </row>
    <row r="4" spans="1:27" ht="52.5" customHeight="1" x14ac:dyDescent="0.35">
      <c r="B4" s="387" t="s">
        <v>180</v>
      </c>
      <c r="C4" s="388"/>
      <c r="D4" s="384" t="s">
        <v>144</v>
      </c>
      <c r="E4" s="385"/>
      <c r="F4" s="385"/>
      <c r="G4" s="386"/>
      <c r="H4" s="384" t="s">
        <v>145</v>
      </c>
      <c r="I4" s="385"/>
      <c r="J4" s="385"/>
      <c r="K4" s="386"/>
      <c r="L4" s="384" t="s">
        <v>146</v>
      </c>
      <c r="M4" s="385"/>
      <c r="N4" s="385"/>
      <c r="O4" s="386"/>
      <c r="P4" s="384" t="s">
        <v>147</v>
      </c>
      <c r="Q4" s="385"/>
      <c r="R4" s="385"/>
      <c r="S4" s="386"/>
      <c r="T4" s="384" t="s">
        <v>148</v>
      </c>
      <c r="U4" s="385"/>
      <c r="V4" s="385"/>
      <c r="W4" s="386"/>
      <c r="X4" s="384" t="s">
        <v>149</v>
      </c>
      <c r="Y4" s="385"/>
      <c r="Z4" s="385"/>
      <c r="AA4" s="386"/>
    </row>
    <row r="5" spans="1:27" ht="52.5" customHeight="1" x14ac:dyDescent="0.35">
      <c r="B5" s="389"/>
      <c r="C5" s="390"/>
      <c r="D5" s="393" t="s">
        <v>179</v>
      </c>
      <c r="E5" s="383"/>
      <c r="F5" s="380" t="s">
        <v>163</v>
      </c>
      <c r="G5" s="381"/>
      <c r="H5" s="393" t="s">
        <v>179</v>
      </c>
      <c r="I5" s="383"/>
      <c r="J5" s="380" t="s">
        <v>163</v>
      </c>
      <c r="K5" s="381"/>
      <c r="L5" s="393" t="s">
        <v>179</v>
      </c>
      <c r="M5" s="383"/>
      <c r="N5" s="380" t="s">
        <v>163</v>
      </c>
      <c r="O5" s="381"/>
      <c r="P5" s="393" t="s">
        <v>179</v>
      </c>
      <c r="Q5" s="383"/>
      <c r="R5" s="380" t="s">
        <v>163</v>
      </c>
      <c r="S5" s="381"/>
      <c r="T5" s="382" t="s">
        <v>162</v>
      </c>
      <c r="U5" s="383"/>
      <c r="V5" s="380" t="s">
        <v>163</v>
      </c>
      <c r="W5" s="381"/>
      <c r="X5" s="382" t="s">
        <v>162</v>
      </c>
      <c r="Y5" s="383"/>
      <c r="Z5" s="380" t="s">
        <v>163</v>
      </c>
      <c r="AA5" s="381"/>
    </row>
    <row r="6" spans="1:27" ht="52.5" customHeight="1" thickBot="1" x14ac:dyDescent="0.4">
      <c r="B6" s="308">
        <v>1</v>
      </c>
      <c r="C6" s="309" t="s">
        <v>117</v>
      </c>
      <c r="D6" s="329">
        <v>1</v>
      </c>
      <c r="E6" s="330" t="s">
        <v>0</v>
      </c>
      <c r="F6" s="331">
        <v>6</v>
      </c>
      <c r="G6" s="332" t="s">
        <v>150</v>
      </c>
      <c r="H6" s="329">
        <v>1</v>
      </c>
      <c r="I6" s="330" t="s">
        <v>0</v>
      </c>
      <c r="J6" s="331">
        <v>5</v>
      </c>
      <c r="K6" s="332" t="s">
        <v>150</v>
      </c>
      <c r="L6" s="329">
        <v>1</v>
      </c>
      <c r="M6" s="330" t="s">
        <v>0</v>
      </c>
      <c r="N6" s="331">
        <v>4</v>
      </c>
      <c r="O6" s="332" t="s">
        <v>150</v>
      </c>
      <c r="P6" s="329">
        <v>1</v>
      </c>
      <c r="Q6" s="330" t="s">
        <v>0</v>
      </c>
      <c r="R6" s="331">
        <v>3</v>
      </c>
      <c r="S6" s="332" t="s">
        <v>150</v>
      </c>
      <c r="T6" s="329">
        <v>1</v>
      </c>
      <c r="U6" s="330" t="s">
        <v>0</v>
      </c>
      <c r="V6" s="331">
        <v>2.5</v>
      </c>
      <c r="W6" s="332" t="s">
        <v>184</v>
      </c>
      <c r="X6" s="329">
        <v>1</v>
      </c>
      <c r="Y6" s="330" t="s">
        <v>0</v>
      </c>
      <c r="Z6" s="331">
        <v>2</v>
      </c>
      <c r="AA6" s="332" t="s">
        <v>150</v>
      </c>
    </row>
    <row r="7" spans="1:27" ht="52.5" customHeight="1" thickTop="1" thickBot="1" x14ac:dyDescent="0.4">
      <c r="B7" s="391" t="s">
        <v>181</v>
      </c>
      <c r="C7" s="392"/>
      <c r="D7" s="361">
        <f>D6+F6</f>
        <v>7</v>
      </c>
      <c r="E7" s="362"/>
      <c r="F7" s="362"/>
      <c r="G7" s="363"/>
      <c r="H7" s="361">
        <f t="shared" ref="H7" si="0">H6+J6</f>
        <v>6</v>
      </c>
      <c r="I7" s="362"/>
      <c r="J7" s="362"/>
      <c r="K7" s="363"/>
      <c r="L7" s="361">
        <f t="shared" ref="L7" si="1">L6+N6</f>
        <v>5</v>
      </c>
      <c r="M7" s="362"/>
      <c r="N7" s="362"/>
      <c r="O7" s="363"/>
      <c r="P7" s="361">
        <f t="shared" ref="P7" si="2">P6+R6</f>
        <v>4</v>
      </c>
      <c r="Q7" s="362"/>
      <c r="R7" s="362"/>
      <c r="S7" s="363"/>
      <c r="T7" s="369">
        <f t="shared" ref="T7" si="3">T6+V6</f>
        <v>3.5</v>
      </c>
      <c r="U7" s="370"/>
      <c r="V7" s="370"/>
      <c r="W7" s="371"/>
      <c r="X7" s="361">
        <f t="shared" ref="X7" si="4">X6+Z6</f>
        <v>3</v>
      </c>
      <c r="Y7" s="362"/>
      <c r="Z7" s="362"/>
      <c r="AA7" s="363"/>
    </row>
    <row r="8" spans="1:27" x14ac:dyDescent="0.35">
      <c r="T8" s="164" t="s">
        <v>183</v>
      </c>
    </row>
  </sheetData>
  <mergeCells count="27">
    <mergeCell ref="X7:AA7"/>
    <mergeCell ref="B7:C7"/>
    <mergeCell ref="D7:G7"/>
    <mergeCell ref="R5:S5"/>
    <mergeCell ref="T5:U5"/>
    <mergeCell ref="D5:E5"/>
    <mergeCell ref="F5:G5"/>
    <mergeCell ref="H5:I5"/>
    <mergeCell ref="J5:K5"/>
    <mergeCell ref="L5:M5"/>
    <mergeCell ref="N5:O5"/>
    <mergeCell ref="P5:Q5"/>
    <mergeCell ref="H7:K7"/>
    <mergeCell ref="L7:O7"/>
    <mergeCell ref="P7:S7"/>
    <mergeCell ref="T7:W7"/>
    <mergeCell ref="B1:AA3"/>
    <mergeCell ref="V5:W5"/>
    <mergeCell ref="X5:Y5"/>
    <mergeCell ref="Z5:AA5"/>
    <mergeCell ref="T4:W4"/>
    <mergeCell ref="X4:AA4"/>
    <mergeCell ref="B4:C5"/>
    <mergeCell ref="D4:G4"/>
    <mergeCell ref="H4:K4"/>
    <mergeCell ref="L4:O4"/>
    <mergeCell ref="P4:S4"/>
  </mergeCells>
  <phoneticPr fontId="27"/>
  <printOptions horizontalCentered="1"/>
  <pageMargins left="0.39370078740157483" right="0.39370078740157483" top="0.51181102362204722" bottom="0.51181102362204722" header="0.51181102362204722" footer="0.51181102362204722"/>
  <pageSetup paperSize="9" scale="73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32921-BB88-4FBB-BD52-98F4A48F8057}">
  <sheetPr>
    <tabColor rgb="FF00B0F0"/>
  </sheetPr>
  <dimension ref="A1:O162"/>
  <sheetViews>
    <sheetView showGridLines="0" view="pageBreakPreview" topLeftCell="A57" zoomScaleNormal="100" zoomScaleSheetLayoutView="100" workbookViewId="0">
      <selection activeCell="O1" sqref="N1:O1048576"/>
    </sheetView>
  </sheetViews>
  <sheetFormatPr defaultColWidth="8.875" defaultRowHeight="16.5" x14ac:dyDescent="0.35"/>
  <cols>
    <col min="1" max="7" width="6.625" style="164" customWidth="1"/>
    <col min="8" max="9" width="7" style="164" customWidth="1"/>
    <col min="10" max="10" width="8.125" style="164" customWidth="1"/>
    <col min="11" max="12" width="8.875" style="164"/>
    <col min="13" max="13" width="5.25" style="164" customWidth="1"/>
    <col min="14" max="15" width="8.875" style="164" hidden="1" customWidth="1"/>
    <col min="16" max="17" width="8.875" style="164" customWidth="1"/>
    <col min="18" max="16384" width="8.875" style="164"/>
  </cols>
  <sheetData>
    <row r="1" spans="1:15" ht="30" x14ac:dyDescent="0.6">
      <c r="A1" s="372">
        <v>2025</v>
      </c>
      <c r="B1" s="372"/>
      <c r="C1" s="264" t="s">
        <v>166</v>
      </c>
    </row>
    <row r="2" spans="1:15" x14ac:dyDescent="0.35">
      <c r="A2" s="189"/>
      <c r="F2" s="190"/>
      <c r="H2" s="303"/>
    </row>
    <row r="3" spans="1:15" ht="24" x14ac:dyDescent="0.5">
      <c r="A3" s="302">
        <v>1</v>
      </c>
      <c r="N3" s="164" t="s">
        <v>115</v>
      </c>
      <c r="O3" s="164" t="s">
        <v>116</v>
      </c>
    </row>
    <row r="4" spans="1:15" x14ac:dyDescent="0.35">
      <c r="A4" s="191" t="s">
        <v>33</v>
      </c>
      <c r="B4" s="191" t="s">
        <v>32</v>
      </c>
      <c r="C4" s="191" t="s">
        <v>31</v>
      </c>
      <c r="D4" s="191" t="s">
        <v>30</v>
      </c>
      <c r="E4" s="191" t="s">
        <v>29</v>
      </c>
      <c r="F4" s="192" t="s">
        <v>28</v>
      </c>
      <c r="G4" s="193" t="s">
        <v>22</v>
      </c>
      <c r="I4" s="164" t="s">
        <v>34</v>
      </c>
      <c r="J4" s="164">
        <v>31</v>
      </c>
      <c r="L4" s="164" t="s">
        <v>110</v>
      </c>
      <c r="M4" s="164" t="s">
        <v>111</v>
      </c>
      <c r="N4" s="194">
        <f>DATE(A1,A3,1)</f>
        <v>45658</v>
      </c>
      <c r="O4" s="164">
        <f>WEEKDAY(N4,1)</f>
        <v>4</v>
      </c>
    </row>
    <row r="5" spans="1:15" x14ac:dyDescent="0.35">
      <c r="A5" s="195">
        <f>N4-(O4-2)</f>
        <v>45656</v>
      </c>
      <c r="B5" s="195">
        <f>A5+1</f>
        <v>45657</v>
      </c>
      <c r="C5" s="196">
        <f t="shared" ref="C5:G5" si="0">B5+1</f>
        <v>45658</v>
      </c>
      <c r="D5" s="196">
        <f t="shared" si="0"/>
        <v>45659</v>
      </c>
      <c r="E5" s="196">
        <f t="shared" si="0"/>
        <v>45660</v>
      </c>
      <c r="F5" s="197">
        <f t="shared" si="0"/>
        <v>45661</v>
      </c>
      <c r="G5" s="196">
        <f t="shared" si="0"/>
        <v>45662</v>
      </c>
      <c r="I5" s="198" t="s">
        <v>26</v>
      </c>
      <c r="J5" s="175">
        <v>4</v>
      </c>
      <c r="L5" s="174" t="s">
        <v>108</v>
      </c>
      <c r="M5" s="175">
        <f>COUNTIF(A$5:G$14,"7人")</f>
        <v>0</v>
      </c>
    </row>
    <row r="6" spans="1:15" x14ac:dyDescent="0.35">
      <c r="A6" s="199"/>
      <c r="B6" s="200"/>
      <c r="C6" s="201"/>
      <c r="D6" s="202" t="s">
        <v>153</v>
      </c>
      <c r="E6" s="202" t="s">
        <v>155</v>
      </c>
      <c r="F6" s="203" t="s">
        <v>155</v>
      </c>
      <c r="G6" s="204" t="s">
        <v>153</v>
      </c>
      <c r="I6" s="205" t="s">
        <v>25</v>
      </c>
      <c r="J6" s="175">
        <v>4</v>
      </c>
      <c r="L6" s="174" t="s">
        <v>121</v>
      </c>
      <c r="M6" s="175">
        <f>COUNTIF(A$5:G$14,"6人")</f>
        <v>0</v>
      </c>
    </row>
    <row r="7" spans="1:15" x14ac:dyDescent="0.35">
      <c r="A7" s="206">
        <f>G5+1</f>
        <v>45663</v>
      </c>
      <c r="B7" s="206">
        <f>A7+1</f>
        <v>45664</v>
      </c>
      <c r="C7" s="206">
        <f t="shared" ref="C7:G7" si="1">B7+1</f>
        <v>45665</v>
      </c>
      <c r="D7" s="206">
        <f t="shared" si="1"/>
        <v>45666</v>
      </c>
      <c r="E7" s="206">
        <f t="shared" si="1"/>
        <v>45667</v>
      </c>
      <c r="F7" s="207">
        <f t="shared" si="1"/>
        <v>45668</v>
      </c>
      <c r="G7" s="208">
        <f t="shared" si="1"/>
        <v>45669</v>
      </c>
      <c r="I7" s="209" t="s">
        <v>24</v>
      </c>
      <c r="J7" s="175">
        <v>3</v>
      </c>
      <c r="L7" s="174" t="s">
        <v>109</v>
      </c>
      <c r="M7" s="175">
        <f>COUNTIF(A$5:G$14,"5人")</f>
        <v>3</v>
      </c>
    </row>
    <row r="8" spans="1:15" x14ac:dyDescent="0.35">
      <c r="A8" s="210" t="s">
        <v>123</v>
      </c>
      <c r="B8" s="210" t="s">
        <v>123</v>
      </c>
      <c r="C8" s="212"/>
      <c r="D8" s="210" t="s">
        <v>123</v>
      </c>
      <c r="E8" s="210" t="s">
        <v>123</v>
      </c>
      <c r="F8" s="203" t="s">
        <v>155</v>
      </c>
      <c r="G8" s="204" t="s">
        <v>153</v>
      </c>
      <c r="I8" s="213" t="s">
        <v>27</v>
      </c>
      <c r="J8" s="175">
        <v>5</v>
      </c>
      <c r="L8" s="174" t="s">
        <v>120</v>
      </c>
      <c r="M8" s="175">
        <f>COUNTIF(A$5:G$14,"4人")</f>
        <v>6</v>
      </c>
    </row>
    <row r="9" spans="1:15" x14ac:dyDescent="0.35">
      <c r="A9" s="196">
        <f>G7+1</f>
        <v>45670</v>
      </c>
      <c r="B9" s="214">
        <f>A9+1</f>
        <v>45671</v>
      </c>
      <c r="C9" s="214">
        <f t="shared" ref="C9:G9" si="2">B9+1</f>
        <v>45672</v>
      </c>
      <c r="D9" s="214">
        <f t="shared" si="2"/>
        <v>45673</v>
      </c>
      <c r="E9" s="214">
        <f t="shared" si="2"/>
        <v>45674</v>
      </c>
      <c r="F9" s="197">
        <f t="shared" si="2"/>
        <v>45675</v>
      </c>
      <c r="G9" s="196">
        <f t="shared" si="2"/>
        <v>45676</v>
      </c>
      <c r="I9" s="175" t="s">
        <v>23</v>
      </c>
      <c r="J9" s="175">
        <f>J4-J5-J6-J7-J8</f>
        <v>15</v>
      </c>
      <c r="L9" s="174" t="s">
        <v>122</v>
      </c>
      <c r="M9" s="175">
        <f>COUNTIF(A$5:G$14,"3.5人")</f>
        <v>17</v>
      </c>
    </row>
    <row r="10" spans="1:15" ht="17.25" customHeight="1" thickBot="1" x14ac:dyDescent="0.4">
      <c r="A10" s="204" t="s">
        <v>155</v>
      </c>
      <c r="B10" s="210" t="s">
        <v>123</v>
      </c>
      <c r="C10" s="212"/>
      <c r="D10" s="210" t="s">
        <v>123</v>
      </c>
      <c r="E10" s="210" t="s">
        <v>123</v>
      </c>
      <c r="F10" s="203" t="s">
        <v>123</v>
      </c>
      <c r="G10" s="204" t="s">
        <v>155</v>
      </c>
      <c r="I10" s="377" t="s">
        <v>201</v>
      </c>
      <c r="J10" s="377"/>
      <c r="K10" s="377"/>
      <c r="L10" s="176" t="s">
        <v>151</v>
      </c>
      <c r="M10" s="188">
        <f>COUNTIF(A$5:G$14,"3人")</f>
        <v>0</v>
      </c>
    </row>
    <row r="11" spans="1:15" ht="17.25" thickTop="1" x14ac:dyDescent="0.35">
      <c r="A11" s="214">
        <f>G9+1</f>
        <v>45677</v>
      </c>
      <c r="B11" s="214">
        <f>A11+1</f>
        <v>45678</v>
      </c>
      <c r="C11" s="214">
        <f t="shared" ref="C11:G11" si="3">B11+1</f>
        <v>45679</v>
      </c>
      <c r="D11" s="214">
        <f t="shared" si="3"/>
        <v>45680</v>
      </c>
      <c r="E11" s="214">
        <f t="shared" si="3"/>
        <v>45681</v>
      </c>
      <c r="F11" s="197">
        <f t="shared" si="3"/>
        <v>45682</v>
      </c>
      <c r="G11" s="196">
        <f t="shared" si="3"/>
        <v>45683</v>
      </c>
      <c r="I11" s="377"/>
      <c r="J11" s="377"/>
      <c r="K11" s="377"/>
      <c r="L11" s="178" t="s">
        <v>152</v>
      </c>
      <c r="M11" s="178">
        <f>SUM(M5:M10)</f>
        <v>26</v>
      </c>
    </row>
    <row r="12" spans="1:15" x14ac:dyDescent="0.35">
      <c r="A12" s="210" t="s">
        <v>123</v>
      </c>
      <c r="B12" s="210" t="s">
        <v>123</v>
      </c>
      <c r="C12" s="215"/>
      <c r="D12" s="210" t="s">
        <v>123</v>
      </c>
      <c r="E12" s="210" t="s">
        <v>123</v>
      </c>
      <c r="F12" s="203" t="s">
        <v>123</v>
      </c>
      <c r="G12" s="204" t="s">
        <v>155</v>
      </c>
      <c r="I12" s="377"/>
      <c r="J12" s="377"/>
      <c r="K12" s="377"/>
    </row>
    <row r="13" spans="1:15" x14ac:dyDescent="0.35">
      <c r="A13" s="214">
        <f>G11+1</f>
        <v>45684</v>
      </c>
      <c r="B13" s="214">
        <f>A13+1</f>
        <v>45685</v>
      </c>
      <c r="C13" s="216">
        <f t="shared" ref="C13:G13" si="4">B13+1</f>
        <v>45686</v>
      </c>
      <c r="D13" s="206">
        <f t="shared" si="4"/>
        <v>45687</v>
      </c>
      <c r="E13" s="206">
        <f t="shared" si="4"/>
        <v>45688</v>
      </c>
      <c r="F13" s="217">
        <f t="shared" si="4"/>
        <v>45689</v>
      </c>
      <c r="G13" s="218">
        <f t="shared" si="4"/>
        <v>45690</v>
      </c>
      <c r="I13" s="377"/>
      <c r="J13" s="377"/>
      <c r="K13" s="377"/>
    </row>
    <row r="14" spans="1:15" x14ac:dyDescent="0.35">
      <c r="A14" s="210" t="s">
        <v>123</v>
      </c>
      <c r="B14" s="210" t="s">
        <v>123</v>
      </c>
      <c r="C14" s="220"/>
      <c r="D14" s="210" t="s">
        <v>123</v>
      </c>
      <c r="E14" s="210" t="s">
        <v>123</v>
      </c>
      <c r="F14" s="221"/>
      <c r="G14" s="222"/>
      <c r="I14" s="377"/>
      <c r="J14" s="377"/>
      <c r="K14" s="377"/>
    </row>
    <row r="15" spans="1:15" x14ac:dyDescent="0.35">
      <c r="I15" s="377"/>
      <c r="J15" s="377"/>
      <c r="K15" s="377"/>
    </row>
    <row r="16" spans="1:15" ht="24" x14ac:dyDescent="0.5">
      <c r="A16" s="302">
        <v>2</v>
      </c>
      <c r="N16" s="164" t="s">
        <v>115</v>
      </c>
      <c r="O16" s="164" t="s">
        <v>116</v>
      </c>
    </row>
    <row r="17" spans="1:15" x14ac:dyDescent="0.35">
      <c r="A17" s="191" t="s">
        <v>33</v>
      </c>
      <c r="B17" s="191" t="s">
        <v>32</v>
      </c>
      <c r="C17" s="191" t="s">
        <v>31</v>
      </c>
      <c r="D17" s="191" t="s">
        <v>30</v>
      </c>
      <c r="E17" s="191" t="s">
        <v>29</v>
      </c>
      <c r="F17" s="192" t="s">
        <v>28</v>
      </c>
      <c r="G17" s="193" t="s">
        <v>22</v>
      </c>
      <c r="I17" s="164" t="s">
        <v>34</v>
      </c>
      <c r="J17" s="164">
        <v>28</v>
      </c>
      <c r="L17" s="164" t="s">
        <v>110</v>
      </c>
      <c r="M17" s="164" t="s">
        <v>111</v>
      </c>
      <c r="N17" s="194">
        <f>DATE(A1,A16,1)</f>
        <v>45689</v>
      </c>
      <c r="O17" s="164">
        <f>WEEKDAY(N17,1)</f>
        <v>7</v>
      </c>
    </row>
    <row r="18" spans="1:15" x14ac:dyDescent="0.35">
      <c r="A18" s="195">
        <f>N17-(O17-2)</f>
        <v>45684</v>
      </c>
      <c r="B18" s="195">
        <f>A18+1</f>
        <v>45685</v>
      </c>
      <c r="C18" s="195">
        <f t="shared" ref="C18:G18" si="5">B18+1</f>
        <v>45686</v>
      </c>
      <c r="D18" s="195">
        <f t="shared" si="5"/>
        <v>45687</v>
      </c>
      <c r="E18" s="195">
        <f t="shared" si="5"/>
        <v>45688</v>
      </c>
      <c r="F18" s="207">
        <f t="shared" si="5"/>
        <v>45689</v>
      </c>
      <c r="G18" s="208">
        <f t="shared" si="5"/>
        <v>45690</v>
      </c>
      <c r="I18" s="198" t="s">
        <v>26</v>
      </c>
      <c r="J18" s="175">
        <v>4</v>
      </c>
      <c r="L18" s="174" t="s">
        <v>108</v>
      </c>
      <c r="M18" s="175">
        <f>COUNTIF(A$18:G$27,"7人")</f>
        <v>0</v>
      </c>
    </row>
    <row r="19" spans="1:15" x14ac:dyDescent="0.35">
      <c r="A19" s="212"/>
      <c r="B19" s="212"/>
      <c r="C19" s="212"/>
      <c r="D19" s="236"/>
      <c r="E19" s="236"/>
      <c r="F19" s="203" t="s">
        <v>123</v>
      </c>
      <c r="G19" s="204" t="s">
        <v>155</v>
      </c>
      <c r="I19" s="205" t="s">
        <v>25</v>
      </c>
      <c r="J19" s="175">
        <v>4</v>
      </c>
      <c r="L19" s="174" t="s">
        <v>121</v>
      </c>
      <c r="M19" s="175">
        <f>COUNTIF(A$18:G$27,"6人")</f>
        <v>0</v>
      </c>
    </row>
    <row r="20" spans="1:15" x14ac:dyDescent="0.35">
      <c r="A20" s="292">
        <f>G18+1</f>
        <v>45691</v>
      </c>
      <c r="B20" s="206">
        <f t="shared" ref="B20:G20" si="6">A20+1</f>
        <v>45692</v>
      </c>
      <c r="C20" s="206">
        <f t="shared" si="6"/>
        <v>45693</v>
      </c>
      <c r="D20" s="206">
        <f t="shared" si="6"/>
        <v>45694</v>
      </c>
      <c r="E20" s="206">
        <f t="shared" si="6"/>
        <v>45695</v>
      </c>
      <c r="F20" s="207">
        <f t="shared" si="6"/>
        <v>45696</v>
      </c>
      <c r="G20" s="208">
        <f t="shared" si="6"/>
        <v>45697</v>
      </c>
      <c r="I20" s="209" t="s">
        <v>24</v>
      </c>
      <c r="J20" s="175">
        <v>2</v>
      </c>
      <c r="L20" s="174" t="s">
        <v>109</v>
      </c>
      <c r="M20" s="175">
        <f>COUNTIF(A$18:G$27,"5人")</f>
        <v>0</v>
      </c>
    </row>
    <row r="21" spans="1:15" x14ac:dyDescent="0.35">
      <c r="A21" s="210" t="s">
        <v>123</v>
      </c>
      <c r="B21" s="210" t="s">
        <v>123</v>
      </c>
      <c r="C21" s="212"/>
      <c r="D21" s="210" t="s">
        <v>123</v>
      </c>
      <c r="E21" s="210" t="s">
        <v>123</v>
      </c>
      <c r="F21" s="203" t="s">
        <v>123</v>
      </c>
      <c r="G21" s="204" t="s">
        <v>155</v>
      </c>
      <c r="I21" s="213" t="s">
        <v>27</v>
      </c>
      <c r="J21" s="175">
        <v>4</v>
      </c>
      <c r="L21" s="174" t="s">
        <v>120</v>
      </c>
      <c r="M21" s="175">
        <f>COUNTIF(A$18:G$27,"4人")</f>
        <v>7</v>
      </c>
    </row>
    <row r="22" spans="1:15" x14ac:dyDescent="0.35">
      <c r="A22" s="206">
        <f>G20+1</f>
        <v>45698</v>
      </c>
      <c r="B22" s="208">
        <f t="shared" ref="B22:G22" si="7">A22+1</f>
        <v>45699</v>
      </c>
      <c r="C22" s="206">
        <f t="shared" si="7"/>
        <v>45700</v>
      </c>
      <c r="D22" s="206">
        <f t="shared" si="7"/>
        <v>45701</v>
      </c>
      <c r="E22" s="206">
        <f t="shared" si="7"/>
        <v>45702</v>
      </c>
      <c r="F22" s="207">
        <f t="shared" si="7"/>
        <v>45703</v>
      </c>
      <c r="G22" s="208">
        <f t="shared" si="7"/>
        <v>45704</v>
      </c>
      <c r="I22" s="175" t="s">
        <v>23</v>
      </c>
      <c r="J22" s="175">
        <f>J17-J18-J19-J20-J21</f>
        <v>14</v>
      </c>
      <c r="L22" s="174" t="s">
        <v>122</v>
      </c>
      <c r="M22" s="175">
        <f>COUNTIF(A$18:G$27,"3.5人")</f>
        <v>17</v>
      </c>
    </row>
    <row r="23" spans="1:15" ht="17.25" customHeight="1" thickBot="1" x14ac:dyDescent="0.4">
      <c r="A23" s="210" t="s">
        <v>123</v>
      </c>
      <c r="B23" s="286" t="s">
        <v>155</v>
      </c>
      <c r="C23" s="212"/>
      <c r="D23" s="210" t="s">
        <v>123</v>
      </c>
      <c r="E23" s="210" t="s">
        <v>123</v>
      </c>
      <c r="F23" s="203" t="s">
        <v>123</v>
      </c>
      <c r="G23" s="204" t="s">
        <v>155</v>
      </c>
      <c r="I23" s="377" t="s">
        <v>200</v>
      </c>
      <c r="J23" s="377"/>
      <c r="K23" s="377"/>
      <c r="L23" s="176" t="s">
        <v>151</v>
      </c>
      <c r="M23" s="188">
        <f>COUNTIF(A$18:G$27,"3人")</f>
        <v>0</v>
      </c>
    </row>
    <row r="24" spans="1:15" ht="17.25" thickTop="1" x14ac:dyDescent="0.35">
      <c r="A24" s="227">
        <f>G22+1</f>
        <v>45705</v>
      </c>
      <c r="B24" s="227">
        <f t="shared" ref="B24:G24" si="8">A24+1</f>
        <v>45706</v>
      </c>
      <c r="C24" s="227">
        <f t="shared" si="8"/>
        <v>45707</v>
      </c>
      <c r="D24" s="227">
        <f t="shared" si="8"/>
        <v>45708</v>
      </c>
      <c r="E24" s="227">
        <f t="shared" si="8"/>
        <v>45709</v>
      </c>
      <c r="F24" s="207">
        <f t="shared" si="8"/>
        <v>45710</v>
      </c>
      <c r="G24" s="208">
        <f t="shared" si="8"/>
        <v>45711</v>
      </c>
      <c r="I24" s="377"/>
      <c r="J24" s="377"/>
      <c r="K24" s="377"/>
      <c r="L24" s="178" t="s">
        <v>152</v>
      </c>
      <c r="M24" s="178">
        <f>SUM(M18:M23)</f>
        <v>24</v>
      </c>
    </row>
    <row r="25" spans="1:15" x14ac:dyDescent="0.35">
      <c r="A25" s="210" t="s">
        <v>123</v>
      </c>
      <c r="B25" s="210" t="s">
        <v>123</v>
      </c>
      <c r="C25" s="212"/>
      <c r="D25" s="210" t="s">
        <v>123</v>
      </c>
      <c r="E25" s="210" t="s">
        <v>123</v>
      </c>
      <c r="F25" s="203" t="s">
        <v>155</v>
      </c>
      <c r="G25" s="204" t="s">
        <v>155</v>
      </c>
      <c r="I25" s="377"/>
      <c r="J25" s="377"/>
      <c r="K25" s="377"/>
    </row>
    <row r="26" spans="1:15" x14ac:dyDescent="0.35">
      <c r="A26" s="293">
        <f>G24+1</f>
        <v>45712</v>
      </c>
      <c r="B26" s="228">
        <f t="shared" ref="B26:G26" si="9">A26+1</f>
        <v>45713</v>
      </c>
      <c r="C26" s="228">
        <f t="shared" si="9"/>
        <v>45714</v>
      </c>
      <c r="D26" s="228">
        <f t="shared" si="9"/>
        <v>45715</v>
      </c>
      <c r="E26" s="228">
        <f t="shared" si="9"/>
        <v>45716</v>
      </c>
      <c r="F26" s="275">
        <f t="shared" si="9"/>
        <v>45717</v>
      </c>
      <c r="G26" s="218">
        <f t="shared" si="9"/>
        <v>45718</v>
      </c>
      <c r="H26" s="230"/>
      <c r="I26" s="377"/>
      <c r="J26" s="377"/>
      <c r="K26" s="377"/>
    </row>
    <row r="27" spans="1:15" x14ac:dyDescent="0.35">
      <c r="A27" s="204" t="s">
        <v>155</v>
      </c>
      <c r="B27" s="210" t="s">
        <v>123</v>
      </c>
      <c r="C27" s="212"/>
      <c r="D27" s="210" t="s">
        <v>123</v>
      </c>
      <c r="E27" s="210" t="s">
        <v>123</v>
      </c>
      <c r="F27" s="253"/>
      <c r="G27" s="231"/>
      <c r="I27" s="377"/>
      <c r="J27" s="377"/>
      <c r="K27" s="377"/>
    </row>
    <row r="28" spans="1:15" x14ac:dyDescent="0.35">
      <c r="A28" s="232"/>
      <c r="B28" s="232"/>
      <c r="C28" s="232"/>
      <c r="D28" s="232"/>
      <c r="E28" s="232"/>
      <c r="F28" s="232"/>
      <c r="G28" s="233"/>
      <c r="I28" s="377"/>
      <c r="J28" s="377"/>
      <c r="K28" s="377"/>
    </row>
    <row r="29" spans="1:15" ht="24" x14ac:dyDescent="0.5">
      <c r="A29" s="302">
        <v>3</v>
      </c>
      <c r="N29" s="164" t="s">
        <v>115</v>
      </c>
      <c r="O29" s="164" t="s">
        <v>116</v>
      </c>
    </row>
    <row r="30" spans="1:15" x14ac:dyDescent="0.35">
      <c r="A30" s="191" t="s">
        <v>33</v>
      </c>
      <c r="B30" s="191" t="s">
        <v>32</v>
      </c>
      <c r="C30" s="191" t="s">
        <v>31</v>
      </c>
      <c r="D30" s="191" t="s">
        <v>30</v>
      </c>
      <c r="E30" s="191" t="s">
        <v>29</v>
      </c>
      <c r="F30" s="192" t="s">
        <v>28</v>
      </c>
      <c r="G30" s="193" t="s">
        <v>22</v>
      </c>
      <c r="I30" s="164" t="s">
        <v>34</v>
      </c>
      <c r="J30" s="164">
        <v>31</v>
      </c>
      <c r="L30" s="164" t="s">
        <v>110</v>
      </c>
      <c r="M30" s="164" t="s">
        <v>111</v>
      </c>
      <c r="N30" s="194">
        <f>DATE(A1,A29,1)</f>
        <v>45717</v>
      </c>
      <c r="O30" s="164">
        <f>WEEKDAY(N30,1)</f>
        <v>7</v>
      </c>
    </row>
    <row r="31" spans="1:15" x14ac:dyDescent="0.35">
      <c r="A31" s="195">
        <f>N30-(O30-2)</f>
        <v>45712</v>
      </c>
      <c r="B31" s="195">
        <f>A31+1</f>
        <v>45713</v>
      </c>
      <c r="C31" s="195">
        <f t="shared" ref="C31:G31" si="10">B31+1</f>
        <v>45714</v>
      </c>
      <c r="D31" s="195">
        <f t="shared" si="10"/>
        <v>45715</v>
      </c>
      <c r="E31" s="240">
        <f t="shared" si="10"/>
        <v>45716</v>
      </c>
      <c r="F31" s="271">
        <f t="shared" si="10"/>
        <v>45717</v>
      </c>
      <c r="G31" s="294">
        <f t="shared" si="10"/>
        <v>45718</v>
      </c>
      <c r="I31" s="198" t="s">
        <v>26</v>
      </c>
      <c r="J31" s="175">
        <v>5</v>
      </c>
      <c r="K31" s="238"/>
      <c r="L31" s="174" t="s">
        <v>108</v>
      </c>
      <c r="M31" s="175">
        <f>COUNTIF(A$31:G$42,"7人")</f>
        <v>0</v>
      </c>
    </row>
    <row r="32" spans="1:15" x14ac:dyDescent="0.35">
      <c r="A32" s="236"/>
      <c r="B32" s="236"/>
      <c r="C32" s="200"/>
      <c r="D32" s="236"/>
      <c r="E32" s="263"/>
      <c r="F32" s="203" t="s">
        <v>153</v>
      </c>
      <c r="G32" s="202" t="s">
        <v>153</v>
      </c>
      <c r="I32" s="205" t="s">
        <v>25</v>
      </c>
      <c r="J32" s="175">
        <v>5</v>
      </c>
      <c r="K32" s="238"/>
      <c r="L32" s="174" t="s">
        <v>121</v>
      </c>
      <c r="M32" s="175">
        <f>COUNTIF(A$31:G$42,"6人")</f>
        <v>0</v>
      </c>
    </row>
    <row r="33" spans="1:15" x14ac:dyDescent="0.35">
      <c r="A33" s="214">
        <f>G31+1</f>
        <v>45719</v>
      </c>
      <c r="B33" s="214">
        <f>A33+1</f>
        <v>45720</v>
      </c>
      <c r="C33" s="214">
        <f t="shared" ref="C33:G33" si="11">B33+1</f>
        <v>45721</v>
      </c>
      <c r="D33" s="214">
        <f t="shared" si="11"/>
        <v>45722</v>
      </c>
      <c r="E33" s="214">
        <f t="shared" si="11"/>
        <v>45723</v>
      </c>
      <c r="F33" s="287">
        <f t="shared" si="11"/>
        <v>45724</v>
      </c>
      <c r="G33" s="196">
        <f t="shared" si="11"/>
        <v>45725</v>
      </c>
      <c r="I33" s="209" t="s">
        <v>24</v>
      </c>
      <c r="J33" s="175">
        <v>1</v>
      </c>
      <c r="K33" s="238"/>
      <c r="L33" s="174" t="s">
        <v>109</v>
      </c>
      <c r="M33" s="175">
        <f>COUNTIF(A$31:G$42,"5人")</f>
        <v>11</v>
      </c>
    </row>
    <row r="34" spans="1:15" x14ac:dyDescent="0.35">
      <c r="A34" s="210" t="s">
        <v>155</v>
      </c>
      <c r="B34" s="210" t="s">
        <v>155</v>
      </c>
      <c r="C34" s="200"/>
      <c r="D34" s="210" t="s">
        <v>155</v>
      </c>
      <c r="E34" s="210" t="s">
        <v>155</v>
      </c>
      <c r="F34" s="203" t="s">
        <v>153</v>
      </c>
      <c r="G34" s="202" t="s">
        <v>153</v>
      </c>
      <c r="I34" s="213" t="s">
        <v>27</v>
      </c>
      <c r="J34" s="175">
        <v>3</v>
      </c>
      <c r="K34" s="238"/>
      <c r="L34" s="174" t="s">
        <v>120</v>
      </c>
      <c r="M34" s="175">
        <f>COUNTIF(A$31:G$42,"4人")</f>
        <v>17</v>
      </c>
    </row>
    <row r="35" spans="1:15" x14ac:dyDescent="0.35">
      <c r="A35" s="214">
        <f>G33+1</f>
        <v>45726</v>
      </c>
      <c r="B35" s="214">
        <f>A35+1</f>
        <v>45727</v>
      </c>
      <c r="C35" s="214">
        <f t="shared" ref="C35:G35" si="12">B35+1</f>
        <v>45728</v>
      </c>
      <c r="D35" s="214">
        <f t="shared" si="12"/>
        <v>45729</v>
      </c>
      <c r="E35" s="214">
        <f t="shared" si="12"/>
        <v>45730</v>
      </c>
      <c r="F35" s="197">
        <f t="shared" si="12"/>
        <v>45731</v>
      </c>
      <c r="G35" s="196">
        <f t="shared" si="12"/>
        <v>45732</v>
      </c>
      <c r="I35" s="175" t="s">
        <v>23</v>
      </c>
      <c r="J35" s="175">
        <f>J30-J31-J32-J33-J34</f>
        <v>17</v>
      </c>
      <c r="K35" s="238"/>
      <c r="L35" s="174" t="s">
        <v>122</v>
      </c>
      <c r="M35" s="175">
        <f>COUNTIF(A$31:G$42,"3.5人")</f>
        <v>0</v>
      </c>
    </row>
    <row r="36" spans="1:15" ht="17.25" customHeight="1" thickBot="1" x14ac:dyDescent="0.4">
      <c r="A36" s="210" t="s">
        <v>155</v>
      </c>
      <c r="B36" s="210" t="s">
        <v>155</v>
      </c>
      <c r="C36" s="200"/>
      <c r="D36" s="210" t="s">
        <v>155</v>
      </c>
      <c r="E36" s="210" t="s">
        <v>155</v>
      </c>
      <c r="F36" s="203" t="s">
        <v>153</v>
      </c>
      <c r="G36" s="202" t="s">
        <v>153</v>
      </c>
      <c r="I36" s="377" t="s">
        <v>185</v>
      </c>
      <c r="J36" s="377"/>
      <c r="K36" s="377"/>
      <c r="L36" s="176" t="s">
        <v>151</v>
      </c>
      <c r="M36" s="188">
        <f>COUNTIF(A$31:G$42,"3人")</f>
        <v>0</v>
      </c>
    </row>
    <row r="37" spans="1:15" ht="17.25" thickTop="1" x14ac:dyDescent="0.35">
      <c r="A37" s="214">
        <f>G35+1</f>
        <v>45733</v>
      </c>
      <c r="B37" s="214">
        <f>A37+1</f>
        <v>45734</v>
      </c>
      <c r="C37" s="214">
        <f t="shared" ref="C37:G37" si="13">B37+1</f>
        <v>45735</v>
      </c>
      <c r="D37" s="196">
        <f t="shared" si="13"/>
        <v>45736</v>
      </c>
      <c r="E37" s="214">
        <f t="shared" si="13"/>
        <v>45737</v>
      </c>
      <c r="F37" s="197">
        <f t="shared" si="13"/>
        <v>45738</v>
      </c>
      <c r="G37" s="196">
        <f t="shared" si="13"/>
        <v>45739</v>
      </c>
      <c r="I37" s="377"/>
      <c r="J37" s="377"/>
      <c r="K37" s="377"/>
      <c r="L37" s="178" t="s">
        <v>152</v>
      </c>
      <c r="M37" s="178">
        <f>SUM(M31:M36)</f>
        <v>28</v>
      </c>
    </row>
    <row r="38" spans="1:15" x14ac:dyDescent="0.35">
      <c r="A38" s="210" t="s">
        <v>155</v>
      </c>
      <c r="B38" s="210" t="s">
        <v>155</v>
      </c>
      <c r="C38" s="200"/>
      <c r="D38" s="224" t="s">
        <v>153</v>
      </c>
      <c r="E38" s="210" t="s">
        <v>155</v>
      </c>
      <c r="F38" s="203" t="s">
        <v>153</v>
      </c>
      <c r="G38" s="202" t="s">
        <v>153</v>
      </c>
      <c r="I38" s="377"/>
      <c r="J38" s="377"/>
      <c r="K38" s="377"/>
      <c r="L38" s="165"/>
    </row>
    <row r="39" spans="1:15" x14ac:dyDescent="0.35">
      <c r="A39" s="214">
        <f>G37+1</f>
        <v>45740</v>
      </c>
      <c r="B39" s="214">
        <f>A39+1</f>
        <v>45741</v>
      </c>
      <c r="C39" s="214">
        <f t="shared" ref="C39:G39" si="14">B39+1</f>
        <v>45742</v>
      </c>
      <c r="D39" s="214">
        <f t="shared" si="14"/>
        <v>45743</v>
      </c>
      <c r="E39" s="214">
        <f t="shared" si="14"/>
        <v>45744</v>
      </c>
      <c r="F39" s="197">
        <f t="shared" si="14"/>
        <v>45745</v>
      </c>
      <c r="G39" s="196">
        <f t="shared" si="14"/>
        <v>45746</v>
      </c>
      <c r="I39" s="377"/>
      <c r="J39" s="377"/>
      <c r="K39" s="377"/>
    </row>
    <row r="40" spans="1:15" x14ac:dyDescent="0.35">
      <c r="A40" s="210" t="s">
        <v>155</v>
      </c>
      <c r="B40" s="210" t="s">
        <v>155</v>
      </c>
      <c r="C40" s="210" t="s">
        <v>155</v>
      </c>
      <c r="D40" s="210" t="s">
        <v>155</v>
      </c>
      <c r="E40" s="210" t="s">
        <v>155</v>
      </c>
      <c r="F40" s="203" t="s">
        <v>153</v>
      </c>
      <c r="G40" s="202" t="s">
        <v>153</v>
      </c>
      <c r="I40" s="377"/>
      <c r="J40" s="377"/>
      <c r="K40" s="377"/>
    </row>
    <row r="41" spans="1:15" x14ac:dyDescent="0.35">
      <c r="A41" s="239">
        <f>G39+1</f>
        <v>45747</v>
      </c>
      <c r="B41" s="240">
        <f t="shared" ref="B41:G41" si="15">A41+1</f>
        <v>45748</v>
      </c>
      <c r="C41" s="240">
        <f t="shared" si="15"/>
        <v>45749</v>
      </c>
      <c r="D41" s="240">
        <f t="shared" si="15"/>
        <v>45750</v>
      </c>
      <c r="E41" s="240">
        <f t="shared" si="15"/>
        <v>45751</v>
      </c>
      <c r="F41" s="240">
        <f t="shared" si="15"/>
        <v>45752</v>
      </c>
      <c r="G41" s="195">
        <f t="shared" si="15"/>
        <v>45753</v>
      </c>
      <c r="H41" s="230"/>
      <c r="I41" s="377"/>
      <c r="J41" s="377"/>
      <c r="K41" s="377"/>
    </row>
    <row r="42" spans="1:15" x14ac:dyDescent="0.35">
      <c r="A42" s="210" t="s">
        <v>155</v>
      </c>
      <c r="B42" s="200"/>
      <c r="C42" s="212"/>
      <c r="D42" s="200"/>
      <c r="E42" s="200"/>
      <c r="F42" s="241"/>
      <c r="G42" s="200"/>
    </row>
    <row r="43" spans="1:15" x14ac:dyDescent="0.35">
      <c r="A43" s="232"/>
      <c r="B43" s="242"/>
      <c r="C43" s="242"/>
      <c r="D43" s="242"/>
      <c r="E43" s="242"/>
      <c r="F43" s="243"/>
      <c r="G43" s="244"/>
    </row>
    <row r="44" spans="1:15" ht="24" x14ac:dyDescent="0.5">
      <c r="A44" s="302">
        <v>4</v>
      </c>
      <c r="N44" s="164" t="s">
        <v>115</v>
      </c>
      <c r="O44" s="164" t="s">
        <v>116</v>
      </c>
    </row>
    <row r="45" spans="1:15" x14ac:dyDescent="0.35">
      <c r="A45" s="191" t="s">
        <v>33</v>
      </c>
      <c r="B45" s="191" t="s">
        <v>32</v>
      </c>
      <c r="C45" s="191" t="s">
        <v>31</v>
      </c>
      <c r="D45" s="191" t="s">
        <v>30</v>
      </c>
      <c r="E45" s="245" t="s">
        <v>29</v>
      </c>
      <c r="F45" s="246" t="s">
        <v>28</v>
      </c>
      <c r="G45" s="193" t="s">
        <v>22</v>
      </c>
      <c r="I45" s="164" t="s">
        <v>34</v>
      </c>
      <c r="J45" s="164">
        <v>30</v>
      </c>
      <c r="L45" s="164" t="s">
        <v>110</v>
      </c>
      <c r="M45" s="164" t="s">
        <v>111</v>
      </c>
      <c r="N45" s="194">
        <f>DATE(A1,A44,1)</f>
        <v>45748</v>
      </c>
      <c r="O45" s="164">
        <f>WEEKDAY(N45,1)</f>
        <v>3</v>
      </c>
    </row>
    <row r="46" spans="1:15" x14ac:dyDescent="0.35">
      <c r="A46" s="195">
        <f>N45-(O45-2)</f>
        <v>45747</v>
      </c>
      <c r="B46" s="214">
        <f>A46+1</f>
        <v>45748</v>
      </c>
      <c r="C46" s="214">
        <f t="shared" ref="C46:G46" si="16">B46+1</f>
        <v>45749</v>
      </c>
      <c r="D46" s="214">
        <f t="shared" si="16"/>
        <v>45750</v>
      </c>
      <c r="E46" s="214">
        <f t="shared" si="16"/>
        <v>45751</v>
      </c>
      <c r="F46" s="197">
        <f t="shared" si="16"/>
        <v>45752</v>
      </c>
      <c r="G46" s="196">
        <f t="shared" si="16"/>
        <v>45753</v>
      </c>
      <c r="I46" s="198" t="s">
        <v>26</v>
      </c>
      <c r="J46" s="175">
        <v>4</v>
      </c>
      <c r="K46" s="235"/>
      <c r="L46" s="174" t="s">
        <v>108</v>
      </c>
      <c r="M46" s="175">
        <f>COUNTIF(A$46:G$55,"7人")</f>
        <v>0</v>
      </c>
    </row>
    <row r="47" spans="1:15" x14ac:dyDescent="0.35">
      <c r="A47" s="200"/>
      <c r="B47" s="226" t="s">
        <v>153</v>
      </c>
      <c r="C47" s="200"/>
      <c r="D47" s="226" t="s">
        <v>153</v>
      </c>
      <c r="E47" s="226" t="s">
        <v>153</v>
      </c>
      <c r="F47" s="203" t="s">
        <v>153</v>
      </c>
      <c r="G47" s="204" t="s">
        <v>153</v>
      </c>
      <c r="I47" s="205" t="s">
        <v>25</v>
      </c>
      <c r="J47" s="175">
        <v>4</v>
      </c>
      <c r="K47" s="235"/>
      <c r="L47" s="174" t="s">
        <v>121</v>
      </c>
      <c r="M47" s="175">
        <f>COUNTIF(A$46:G$55,"6人")</f>
        <v>0</v>
      </c>
    </row>
    <row r="48" spans="1:15" x14ac:dyDescent="0.35">
      <c r="A48" s="214">
        <f>G46+1</f>
        <v>45754</v>
      </c>
      <c r="B48" s="214">
        <f>A48+1</f>
        <v>45755</v>
      </c>
      <c r="C48" s="214">
        <f t="shared" ref="C48:G48" si="17">B48+1</f>
        <v>45756</v>
      </c>
      <c r="D48" s="214">
        <f t="shared" si="17"/>
        <v>45757</v>
      </c>
      <c r="E48" s="214">
        <f t="shared" si="17"/>
        <v>45758</v>
      </c>
      <c r="F48" s="197">
        <f t="shared" si="17"/>
        <v>45759</v>
      </c>
      <c r="G48" s="196">
        <f t="shared" si="17"/>
        <v>45760</v>
      </c>
      <c r="I48" s="209" t="s">
        <v>24</v>
      </c>
      <c r="J48" s="175">
        <v>1</v>
      </c>
      <c r="K48" s="238"/>
      <c r="L48" s="174" t="s">
        <v>109</v>
      </c>
      <c r="M48" s="175">
        <f>COUNTIF(A$46:G$55,"5人")</f>
        <v>13</v>
      </c>
    </row>
    <row r="49" spans="1:15" x14ac:dyDescent="0.35">
      <c r="A49" s="226" t="s">
        <v>155</v>
      </c>
      <c r="B49" s="226" t="s">
        <v>155</v>
      </c>
      <c r="C49" s="200"/>
      <c r="D49" s="226" t="s">
        <v>155</v>
      </c>
      <c r="E49" s="226" t="s">
        <v>155</v>
      </c>
      <c r="F49" s="203" t="s">
        <v>153</v>
      </c>
      <c r="G49" s="224" t="s">
        <v>153</v>
      </c>
      <c r="I49" s="213" t="s">
        <v>27</v>
      </c>
      <c r="J49" s="175">
        <v>5</v>
      </c>
      <c r="K49" s="238"/>
      <c r="L49" s="174" t="s">
        <v>120</v>
      </c>
      <c r="M49" s="175">
        <f>COUNTIF(A$46:G$55,"4人")</f>
        <v>8</v>
      </c>
    </row>
    <row r="50" spans="1:15" x14ac:dyDescent="0.35">
      <c r="A50" s="214">
        <f>G48+1</f>
        <v>45761</v>
      </c>
      <c r="B50" s="214">
        <f>A50+1</f>
        <v>45762</v>
      </c>
      <c r="C50" s="214">
        <f t="shared" ref="C50:G50" si="18">B50+1</f>
        <v>45763</v>
      </c>
      <c r="D50" s="214">
        <f t="shared" si="18"/>
        <v>45764</v>
      </c>
      <c r="E50" s="214">
        <f t="shared" si="18"/>
        <v>45765</v>
      </c>
      <c r="F50" s="197">
        <f t="shared" si="18"/>
        <v>45766</v>
      </c>
      <c r="G50" s="196">
        <f t="shared" si="18"/>
        <v>45767</v>
      </c>
      <c r="I50" s="175" t="s">
        <v>23</v>
      </c>
      <c r="J50" s="175">
        <f>J45-J46-J47-J48-J49</f>
        <v>16</v>
      </c>
      <c r="K50" s="238"/>
      <c r="L50" s="174" t="s">
        <v>122</v>
      </c>
      <c r="M50" s="175">
        <f>COUNTIF(A$46:G$55,"3.5人")</f>
        <v>0</v>
      </c>
    </row>
    <row r="51" spans="1:15" ht="17.25" thickBot="1" x14ac:dyDescent="0.4">
      <c r="A51" s="226" t="s">
        <v>151</v>
      </c>
      <c r="B51" s="226" t="s">
        <v>151</v>
      </c>
      <c r="C51" s="200"/>
      <c r="D51" s="226" t="s">
        <v>155</v>
      </c>
      <c r="E51" s="226" t="s">
        <v>155</v>
      </c>
      <c r="F51" s="203" t="s">
        <v>153</v>
      </c>
      <c r="G51" s="224" t="s">
        <v>153</v>
      </c>
      <c r="I51" s="377" t="s">
        <v>198</v>
      </c>
      <c r="J51" s="377"/>
      <c r="K51" s="377"/>
      <c r="L51" s="176" t="s">
        <v>151</v>
      </c>
      <c r="M51" s="188">
        <f>COUNTIF(A$46:G$55,"3人")</f>
        <v>4</v>
      </c>
    </row>
    <row r="52" spans="1:15" ht="17.25" thickTop="1" x14ac:dyDescent="0.35">
      <c r="A52" s="214">
        <f>G50+1</f>
        <v>45768</v>
      </c>
      <c r="B52" s="214">
        <f>A52+1</f>
        <v>45769</v>
      </c>
      <c r="C52" s="214">
        <f t="shared" ref="C52:G52" si="19">B52+1</f>
        <v>45770</v>
      </c>
      <c r="D52" s="214">
        <f t="shared" si="19"/>
        <v>45771</v>
      </c>
      <c r="E52" s="214">
        <f t="shared" si="19"/>
        <v>45772</v>
      </c>
      <c r="F52" s="197">
        <f t="shared" si="19"/>
        <v>45773</v>
      </c>
      <c r="G52" s="196">
        <f t="shared" si="19"/>
        <v>45774</v>
      </c>
      <c r="I52" s="377"/>
      <c r="J52" s="377"/>
      <c r="K52" s="377"/>
      <c r="L52" s="178" t="s">
        <v>152</v>
      </c>
      <c r="M52" s="178">
        <f>SUM(M46:M51)</f>
        <v>25</v>
      </c>
    </row>
    <row r="53" spans="1:15" x14ac:dyDescent="0.35">
      <c r="A53" s="226" t="s">
        <v>151</v>
      </c>
      <c r="B53" s="226" t="s">
        <v>151</v>
      </c>
      <c r="C53" s="200"/>
      <c r="D53" s="226" t="s">
        <v>155</v>
      </c>
      <c r="E53" s="226" t="s">
        <v>155</v>
      </c>
      <c r="F53" s="203" t="s">
        <v>153</v>
      </c>
      <c r="G53" s="224" t="s">
        <v>153</v>
      </c>
      <c r="I53" s="377"/>
      <c r="J53" s="377"/>
      <c r="K53" s="377"/>
      <c r="L53" s="165"/>
    </row>
    <row r="54" spans="1:15" x14ac:dyDescent="0.35">
      <c r="A54" s="214">
        <f>G52+1</f>
        <v>45775</v>
      </c>
      <c r="B54" s="196">
        <f>A54+1</f>
        <v>45776</v>
      </c>
      <c r="C54" s="214">
        <f t="shared" ref="C54:G54" si="20">B54+1</f>
        <v>45777</v>
      </c>
      <c r="D54" s="195">
        <f t="shared" si="20"/>
        <v>45778</v>
      </c>
      <c r="E54" s="195">
        <f t="shared" si="20"/>
        <v>45779</v>
      </c>
      <c r="F54" s="234">
        <f t="shared" si="20"/>
        <v>45780</v>
      </c>
      <c r="G54" s="218">
        <f t="shared" si="20"/>
        <v>45781</v>
      </c>
      <c r="I54" s="377"/>
      <c r="J54" s="377"/>
      <c r="K54" s="377"/>
    </row>
    <row r="55" spans="1:15" x14ac:dyDescent="0.35">
      <c r="A55" s="226" t="s">
        <v>153</v>
      </c>
      <c r="B55" s="224" t="s">
        <v>153</v>
      </c>
      <c r="C55" s="200"/>
      <c r="D55" s="236"/>
      <c r="E55" s="200"/>
      <c r="F55" s="248"/>
      <c r="G55" s="249"/>
      <c r="I55" s="377"/>
      <c r="J55" s="377"/>
      <c r="K55" s="377"/>
    </row>
    <row r="56" spans="1:15" x14ac:dyDescent="0.35">
      <c r="I56" s="377"/>
      <c r="J56" s="377"/>
      <c r="K56" s="377"/>
    </row>
    <row r="57" spans="1:15" ht="24" x14ac:dyDescent="0.5">
      <c r="A57" s="302">
        <v>5</v>
      </c>
      <c r="N57" s="164" t="s">
        <v>115</v>
      </c>
      <c r="O57" s="164" t="s">
        <v>116</v>
      </c>
    </row>
    <row r="58" spans="1:15" x14ac:dyDescent="0.35">
      <c r="A58" s="191" t="s">
        <v>33</v>
      </c>
      <c r="B58" s="191" t="s">
        <v>32</v>
      </c>
      <c r="C58" s="191" t="s">
        <v>31</v>
      </c>
      <c r="D58" s="191" t="s">
        <v>30</v>
      </c>
      <c r="E58" s="191" t="s">
        <v>29</v>
      </c>
      <c r="F58" s="192" t="s">
        <v>28</v>
      </c>
      <c r="G58" s="193" t="s">
        <v>22</v>
      </c>
      <c r="I58" s="164" t="s">
        <v>34</v>
      </c>
      <c r="J58" s="164">
        <v>31</v>
      </c>
      <c r="L58" s="164" t="s">
        <v>110</v>
      </c>
      <c r="M58" s="164" t="s">
        <v>111</v>
      </c>
      <c r="N58" s="194">
        <f>DATE(A1,A57,1)</f>
        <v>45778</v>
      </c>
      <c r="O58" s="164">
        <f>WEEKDAY(N58,1)</f>
        <v>5</v>
      </c>
    </row>
    <row r="59" spans="1:15" x14ac:dyDescent="0.35">
      <c r="A59" s="195">
        <f>N58-(O58-2)</f>
        <v>45775</v>
      </c>
      <c r="B59" s="195">
        <f>A59+1</f>
        <v>45776</v>
      </c>
      <c r="C59" s="240">
        <f t="shared" ref="C59:G59" si="21">B59+1</f>
        <v>45777</v>
      </c>
      <c r="D59" s="247">
        <f t="shared" si="21"/>
        <v>45778</v>
      </c>
      <c r="E59" s="295">
        <f t="shared" si="21"/>
        <v>45779</v>
      </c>
      <c r="F59" s="196">
        <f t="shared" si="21"/>
        <v>45780</v>
      </c>
      <c r="G59" s="196">
        <f t="shared" si="21"/>
        <v>45781</v>
      </c>
      <c r="I59" s="198" t="s">
        <v>26</v>
      </c>
      <c r="J59" s="175">
        <v>5</v>
      </c>
      <c r="K59" s="235"/>
      <c r="L59" s="174" t="s">
        <v>108</v>
      </c>
      <c r="M59" s="175">
        <f>COUNTIF(A$59:G$68,"7人")</f>
        <v>4</v>
      </c>
    </row>
    <row r="60" spans="1:15" x14ac:dyDescent="0.35">
      <c r="A60" s="200"/>
      <c r="B60" s="200"/>
      <c r="C60" s="220"/>
      <c r="D60" s="226" t="s">
        <v>153</v>
      </c>
      <c r="E60" s="226" t="s">
        <v>153</v>
      </c>
      <c r="F60" s="204" t="s">
        <v>154</v>
      </c>
      <c r="G60" s="204" t="s">
        <v>154</v>
      </c>
      <c r="I60" s="205" t="s">
        <v>25</v>
      </c>
      <c r="J60" s="175">
        <v>4</v>
      </c>
      <c r="K60" s="235"/>
      <c r="L60" s="174" t="s">
        <v>121</v>
      </c>
      <c r="M60" s="175">
        <f>COUNTIF(A$59:G$68,"6人")</f>
        <v>2</v>
      </c>
    </row>
    <row r="61" spans="1:15" x14ac:dyDescent="0.35">
      <c r="A61" s="196">
        <f>G59+1</f>
        <v>45782</v>
      </c>
      <c r="B61" s="196">
        <f>A61+1</f>
        <v>45783</v>
      </c>
      <c r="C61" s="214">
        <f t="shared" ref="C61:G61" si="22">B61+1</f>
        <v>45784</v>
      </c>
      <c r="D61" s="283">
        <f t="shared" si="22"/>
        <v>45785</v>
      </c>
      <c r="E61" s="214">
        <f t="shared" si="22"/>
        <v>45786</v>
      </c>
      <c r="F61" s="197">
        <f t="shared" si="22"/>
        <v>45787</v>
      </c>
      <c r="G61" s="196">
        <f t="shared" si="22"/>
        <v>45788</v>
      </c>
      <c r="I61" s="209" t="s">
        <v>24</v>
      </c>
      <c r="J61" s="175">
        <v>2</v>
      </c>
      <c r="K61" s="238"/>
      <c r="L61" s="174" t="s">
        <v>109</v>
      </c>
      <c r="M61" s="175">
        <f>COUNTIF(A$59:G$68,"5人")</f>
        <v>9</v>
      </c>
    </row>
    <row r="62" spans="1:15" x14ac:dyDescent="0.35">
      <c r="A62" s="204" t="s">
        <v>154</v>
      </c>
      <c r="B62" s="204" t="s">
        <v>154</v>
      </c>
      <c r="C62" s="200"/>
      <c r="D62" s="226" t="s">
        <v>153</v>
      </c>
      <c r="E62" s="226" t="s">
        <v>153</v>
      </c>
      <c r="F62" s="203" t="s">
        <v>196</v>
      </c>
      <c r="G62" s="204" t="s">
        <v>196</v>
      </c>
      <c r="I62" s="213" t="s">
        <v>27</v>
      </c>
      <c r="J62" s="175">
        <v>4</v>
      </c>
      <c r="K62" s="238"/>
      <c r="L62" s="174" t="s">
        <v>120</v>
      </c>
      <c r="M62" s="175">
        <f>COUNTIF(A$59:G$68,"4人")</f>
        <v>6</v>
      </c>
    </row>
    <row r="63" spans="1:15" x14ac:dyDescent="0.35">
      <c r="A63" s="214">
        <f>G61+1</f>
        <v>45789</v>
      </c>
      <c r="B63" s="214">
        <f>A63+1</f>
        <v>45790</v>
      </c>
      <c r="C63" s="214">
        <f t="shared" ref="C63:G63" si="23">B63+1</f>
        <v>45791</v>
      </c>
      <c r="D63" s="214">
        <f t="shared" si="23"/>
        <v>45792</v>
      </c>
      <c r="E63" s="214">
        <f t="shared" si="23"/>
        <v>45793</v>
      </c>
      <c r="F63" s="197">
        <f t="shared" si="23"/>
        <v>45794</v>
      </c>
      <c r="G63" s="196">
        <f t="shared" si="23"/>
        <v>45795</v>
      </c>
      <c r="I63" s="175" t="s">
        <v>23</v>
      </c>
      <c r="J63" s="175">
        <f>J58-J59-J60-J61-J62</f>
        <v>16</v>
      </c>
      <c r="K63" s="238"/>
      <c r="L63" s="174" t="s">
        <v>122</v>
      </c>
      <c r="M63" s="175">
        <f>COUNTIF(A$59:G$68,"3.5人")</f>
        <v>0</v>
      </c>
    </row>
    <row r="64" spans="1:15" ht="17.25" thickBot="1" x14ac:dyDescent="0.4">
      <c r="A64" s="226" t="s">
        <v>151</v>
      </c>
      <c r="B64" s="226" t="s">
        <v>151</v>
      </c>
      <c r="C64" s="200"/>
      <c r="D64" s="226" t="s">
        <v>155</v>
      </c>
      <c r="E64" s="226" t="s">
        <v>155</v>
      </c>
      <c r="F64" s="203" t="s">
        <v>153</v>
      </c>
      <c r="G64" s="204" t="s">
        <v>153</v>
      </c>
      <c r="I64" s="377" t="s">
        <v>202</v>
      </c>
      <c r="J64" s="377"/>
      <c r="K64" s="377"/>
      <c r="L64" s="176" t="s">
        <v>151</v>
      </c>
      <c r="M64" s="188">
        <f>COUNTIF(A$59:G$68,"3人")</f>
        <v>6</v>
      </c>
    </row>
    <row r="65" spans="1:15" ht="17.25" thickTop="1" x14ac:dyDescent="0.35">
      <c r="A65" s="214">
        <f>G63+1</f>
        <v>45796</v>
      </c>
      <c r="B65" s="214">
        <f>A65+1</f>
        <v>45797</v>
      </c>
      <c r="C65" s="214">
        <f t="shared" ref="C65:G65" si="24">B65+1</f>
        <v>45798</v>
      </c>
      <c r="D65" s="214">
        <f t="shared" si="24"/>
        <v>45799</v>
      </c>
      <c r="E65" s="214">
        <f t="shared" si="24"/>
        <v>45800</v>
      </c>
      <c r="F65" s="197">
        <f t="shared" si="24"/>
        <v>45801</v>
      </c>
      <c r="G65" s="196">
        <f t="shared" si="24"/>
        <v>45802</v>
      </c>
      <c r="I65" s="377"/>
      <c r="J65" s="377"/>
      <c r="K65" s="377"/>
      <c r="L65" s="178" t="s">
        <v>152</v>
      </c>
      <c r="M65" s="178">
        <f>SUM(M59:M64)</f>
        <v>27</v>
      </c>
    </row>
    <row r="66" spans="1:15" x14ac:dyDescent="0.35">
      <c r="A66" s="226" t="s">
        <v>151</v>
      </c>
      <c r="B66" s="226" t="s">
        <v>151</v>
      </c>
      <c r="C66" s="200"/>
      <c r="D66" s="226" t="s">
        <v>155</v>
      </c>
      <c r="E66" s="226" t="s">
        <v>155</v>
      </c>
      <c r="F66" s="203" t="s">
        <v>153</v>
      </c>
      <c r="G66" s="204" t="s">
        <v>153</v>
      </c>
      <c r="I66" s="377"/>
      <c r="J66" s="377"/>
      <c r="K66" s="377"/>
    </row>
    <row r="67" spans="1:15" x14ac:dyDescent="0.35">
      <c r="A67" s="214">
        <f>G65+1</f>
        <v>45803</v>
      </c>
      <c r="B67" s="214">
        <f>A67+1</f>
        <v>45804</v>
      </c>
      <c r="C67" s="214">
        <f t="shared" ref="C67:F67" si="25">B67+1</f>
        <v>45805</v>
      </c>
      <c r="D67" s="214">
        <f t="shared" si="25"/>
        <v>45806</v>
      </c>
      <c r="E67" s="214">
        <f t="shared" si="25"/>
        <v>45807</v>
      </c>
      <c r="F67" s="197">
        <f t="shared" si="25"/>
        <v>45808</v>
      </c>
      <c r="G67" s="218">
        <f>F67+1</f>
        <v>45809</v>
      </c>
      <c r="I67" s="377"/>
      <c r="J67" s="377"/>
      <c r="K67" s="377"/>
    </row>
    <row r="68" spans="1:15" x14ac:dyDescent="0.35">
      <c r="A68" s="226" t="s">
        <v>151</v>
      </c>
      <c r="B68" s="226" t="s">
        <v>151</v>
      </c>
      <c r="C68" s="200"/>
      <c r="D68" s="226" t="s">
        <v>155</v>
      </c>
      <c r="E68" s="226" t="s">
        <v>155</v>
      </c>
      <c r="F68" s="203" t="s">
        <v>153</v>
      </c>
      <c r="G68" s="201"/>
      <c r="I68" s="377"/>
      <c r="J68" s="377"/>
      <c r="K68" s="377"/>
    </row>
    <row r="69" spans="1:15" x14ac:dyDescent="0.35">
      <c r="I69" s="377"/>
      <c r="J69" s="377"/>
      <c r="K69" s="377"/>
    </row>
    <row r="70" spans="1:15" ht="24" x14ac:dyDescent="0.5">
      <c r="A70" s="302">
        <v>6</v>
      </c>
      <c r="N70" s="164" t="s">
        <v>115</v>
      </c>
      <c r="O70" s="164" t="s">
        <v>116</v>
      </c>
    </row>
    <row r="71" spans="1:15" x14ac:dyDescent="0.35">
      <c r="A71" s="191" t="s">
        <v>33</v>
      </c>
      <c r="B71" s="191" t="s">
        <v>32</v>
      </c>
      <c r="C71" s="191" t="s">
        <v>31</v>
      </c>
      <c r="D71" s="191" t="s">
        <v>30</v>
      </c>
      <c r="E71" s="191" t="s">
        <v>29</v>
      </c>
      <c r="F71" s="192" t="s">
        <v>28</v>
      </c>
      <c r="G71" s="193" t="s">
        <v>22</v>
      </c>
      <c r="I71" s="164" t="s">
        <v>34</v>
      </c>
      <c r="J71" s="164">
        <v>30</v>
      </c>
      <c r="L71" s="164" t="s">
        <v>110</v>
      </c>
      <c r="M71" s="164" t="s">
        <v>111</v>
      </c>
      <c r="N71" s="194">
        <f>DATE(A1,A70,1)</f>
        <v>45809</v>
      </c>
      <c r="O71" s="164">
        <f>WEEKDAY(N71,1)</f>
        <v>1</v>
      </c>
    </row>
    <row r="72" spans="1:15" x14ac:dyDescent="0.35">
      <c r="A72" s="195">
        <f>N71-(O71+5)</f>
        <v>45803</v>
      </c>
      <c r="B72" s="195">
        <f>A72+1</f>
        <v>45804</v>
      </c>
      <c r="C72" s="195">
        <f t="shared" ref="C72:G72" si="26">B72+1</f>
        <v>45805</v>
      </c>
      <c r="D72" s="195">
        <f t="shared" si="26"/>
        <v>45806</v>
      </c>
      <c r="E72" s="195">
        <f t="shared" si="26"/>
        <v>45807</v>
      </c>
      <c r="F72" s="234">
        <f t="shared" si="26"/>
        <v>45808</v>
      </c>
      <c r="G72" s="196">
        <f t="shared" si="26"/>
        <v>45809</v>
      </c>
      <c r="I72" s="198" t="s">
        <v>26</v>
      </c>
      <c r="J72" s="175">
        <v>4</v>
      </c>
      <c r="L72" s="174" t="s">
        <v>108</v>
      </c>
      <c r="M72" s="175">
        <f>COUNTIF(A$72:G$83,"7人")</f>
        <v>0</v>
      </c>
    </row>
    <row r="73" spans="1:15" x14ac:dyDescent="0.35">
      <c r="A73" s="236"/>
      <c r="B73" s="236"/>
      <c r="C73" s="236"/>
      <c r="D73" s="236"/>
      <c r="E73" s="236"/>
      <c r="F73" s="253"/>
      <c r="G73" s="224" t="s">
        <v>153</v>
      </c>
      <c r="I73" s="205" t="s">
        <v>25</v>
      </c>
      <c r="J73" s="175">
        <v>5</v>
      </c>
      <c r="L73" s="174" t="s">
        <v>121</v>
      </c>
      <c r="M73" s="175">
        <f>COUNTIF(A$72:G$83,"6人")</f>
        <v>0</v>
      </c>
    </row>
    <row r="74" spans="1:15" x14ac:dyDescent="0.35">
      <c r="A74" s="214">
        <f>G72+1</f>
        <v>45810</v>
      </c>
      <c r="B74" s="214">
        <f>A74+1</f>
        <v>45811</v>
      </c>
      <c r="C74" s="214">
        <f t="shared" ref="C74:G74" si="27">B74+1</f>
        <v>45812</v>
      </c>
      <c r="D74" s="214">
        <f t="shared" si="27"/>
        <v>45813</v>
      </c>
      <c r="E74" s="214">
        <f t="shared" si="27"/>
        <v>45814</v>
      </c>
      <c r="F74" s="197">
        <f t="shared" si="27"/>
        <v>45815</v>
      </c>
      <c r="G74" s="196">
        <f t="shared" si="27"/>
        <v>45816</v>
      </c>
      <c r="I74" s="209" t="s">
        <v>24</v>
      </c>
      <c r="J74" s="175">
        <v>0</v>
      </c>
      <c r="L74" s="174" t="s">
        <v>109</v>
      </c>
      <c r="M74" s="175">
        <f>COUNTIF(A$72:G$83,"5人")</f>
        <v>3</v>
      </c>
    </row>
    <row r="75" spans="1:15" x14ac:dyDescent="0.35">
      <c r="A75" s="226" t="s">
        <v>151</v>
      </c>
      <c r="B75" s="226" t="s">
        <v>151</v>
      </c>
      <c r="C75" s="200"/>
      <c r="D75" s="226" t="s">
        <v>155</v>
      </c>
      <c r="E75" s="226" t="s">
        <v>155</v>
      </c>
      <c r="F75" s="203" t="s">
        <v>153</v>
      </c>
      <c r="G75" s="224" t="s">
        <v>153</v>
      </c>
      <c r="I75" s="213" t="s">
        <v>27</v>
      </c>
      <c r="J75" s="175">
        <v>4</v>
      </c>
      <c r="L75" s="174" t="s">
        <v>120</v>
      </c>
      <c r="M75" s="175">
        <f>COUNTIF(A$72:G$83,"4人")</f>
        <v>5</v>
      </c>
    </row>
    <row r="76" spans="1:15" x14ac:dyDescent="0.35">
      <c r="A76" s="214">
        <f>G74+1</f>
        <v>45817</v>
      </c>
      <c r="B76" s="214">
        <f>A76+1</f>
        <v>45818</v>
      </c>
      <c r="C76" s="214">
        <f t="shared" ref="C76:G76" si="28">B76+1</f>
        <v>45819</v>
      </c>
      <c r="D76" s="214">
        <f t="shared" si="28"/>
        <v>45820</v>
      </c>
      <c r="E76" s="214">
        <f t="shared" si="28"/>
        <v>45821</v>
      </c>
      <c r="F76" s="197">
        <f t="shared" si="28"/>
        <v>45822</v>
      </c>
      <c r="G76" s="196">
        <f t="shared" si="28"/>
        <v>45823</v>
      </c>
      <c r="I76" s="175" t="s">
        <v>23</v>
      </c>
      <c r="J76" s="175">
        <f>J71-J72-J73-J74-J75</f>
        <v>17</v>
      </c>
      <c r="L76" s="174" t="s">
        <v>122</v>
      </c>
      <c r="M76" s="175">
        <f>COUNTIF(A$72:G$83,"3.5人")</f>
        <v>0</v>
      </c>
    </row>
    <row r="77" spans="1:15" ht="17.25" thickBot="1" x14ac:dyDescent="0.4">
      <c r="A77" s="226" t="s">
        <v>151</v>
      </c>
      <c r="B77" s="226" t="s">
        <v>151</v>
      </c>
      <c r="C77" s="200"/>
      <c r="D77" s="226" t="s">
        <v>151</v>
      </c>
      <c r="E77" s="226" t="s">
        <v>151</v>
      </c>
      <c r="F77" s="225" t="s">
        <v>151</v>
      </c>
      <c r="G77" s="224" t="s">
        <v>155</v>
      </c>
      <c r="I77" s="377" t="s">
        <v>193</v>
      </c>
      <c r="J77" s="377"/>
      <c r="K77" s="377"/>
      <c r="L77" s="176" t="s">
        <v>151</v>
      </c>
      <c r="M77" s="188">
        <f>COUNTIF(A$72:G$83,"3人")</f>
        <v>18</v>
      </c>
    </row>
    <row r="78" spans="1:15" ht="17.25" thickTop="1" x14ac:dyDescent="0.35">
      <c r="A78" s="214">
        <f>G76+1</f>
        <v>45824</v>
      </c>
      <c r="B78" s="214">
        <f>A78+1</f>
        <v>45825</v>
      </c>
      <c r="C78" s="214">
        <f t="shared" ref="C78:G78" si="29">B78+1</f>
        <v>45826</v>
      </c>
      <c r="D78" s="214">
        <f t="shared" si="29"/>
        <v>45827</v>
      </c>
      <c r="E78" s="214">
        <f t="shared" si="29"/>
        <v>45828</v>
      </c>
      <c r="F78" s="197">
        <f t="shared" si="29"/>
        <v>45829</v>
      </c>
      <c r="G78" s="196">
        <f t="shared" si="29"/>
        <v>45830</v>
      </c>
      <c r="I78" s="377"/>
      <c r="J78" s="377"/>
      <c r="K78" s="377"/>
      <c r="L78" s="178" t="s">
        <v>152</v>
      </c>
      <c r="M78" s="178">
        <f>SUM(M72:M77)</f>
        <v>26</v>
      </c>
    </row>
    <row r="79" spans="1:15" x14ac:dyDescent="0.35">
      <c r="A79" s="226" t="s">
        <v>151</v>
      </c>
      <c r="B79" s="226" t="s">
        <v>151</v>
      </c>
      <c r="C79" s="200"/>
      <c r="D79" s="226" t="s">
        <v>151</v>
      </c>
      <c r="E79" s="226" t="s">
        <v>151</v>
      </c>
      <c r="F79" s="225" t="s">
        <v>151</v>
      </c>
      <c r="G79" s="224" t="s">
        <v>155</v>
      </c>
      <c r="I79" s="377"/>
      <c r="J79" s="377"/>
      <c r="K79" s="377"/>
    </row>
    <row r="80" spans="1:15" x14ac:dyDescent="0.35">
      <c r="A80" s="214">
        <f>G78+1</f>
        <v>45831</v>
      </c>
      <c r="B80" s="247">
        <f>A80+1</f>
        <v>45832</v>
      </c>
      <c r="C80" s="247">
        <f t="shared" ref="C80:G80" si="30">B80+1</f>
        <v>45833</v>
      </c>
      <c r="D80" s="247">
        <f t="shared" si="30"/>
        <v>45834</v>
      </c>
      <c r="E80" s="216">
        <f t="shared" si="30"/>
        <v>45835</v>
      </c>
      <c r="F80" s="271">
        <f t="shared" si="30"/>
        <v>45836</v>
      </c>
      <c r="G80" s="257">
        <f t="shared" si="30"/>
        <v>45837</v>
      </c>
      <c r="I80" s="377"/>
      <c r="J80" s="377"/>
      <c r="K80" s="377"/>
    </row>
    <row r="81" spans="1:15" x14ac:dyDescent="0.35">
      <c r="A81" s="226" t="s">
        <v>151</v>
      </c>
      <c r="B81" s="226" t="s">
        <v>151</v>
      </c>
      <c r="C81" s="200"/>
      <c r="D81" s="226" t="s">
        <v>151</v>
      </c>
      <c r="E81" s="226" t="s">
        <v>151</v>
      </c>
      <c r="F81" s="225" t="s">
        <v>151</v>
      </c>
      <c r="G81" s="224" t="s">
        <v>155</v>
      </c>
      <c r="I81" s="377"/>
      <c r="J81" s="377"/>
      <c r="K81" s="377"/>
    </row>
    <row r="82" spans="1:15" x14ac:dyDescent="0.35">
      <c r="A82" s="214">
        <f>G80+1</f>
        <v>45838</v>
      </c>
      <c r="B82" s="195">
        <f>A82+1</f>
        <v>45839</v>
      </c>
      <c r="C82" s="195">
        <f t="shared" ref="C82" si="31">B82+1</f>
        <v>45840</v>
      </c>
      <c r="D82" s="195">
        <f t="shared" ref="D82" si="32">C82+1</f>
        <v>45841</v>
      </c>
      <c r="E82" s="195">
        <f t="shared" ref="E82" si="33">D82+1</f>
        <v>45842</v>
      </c>
      <c r="F82" s="296">
        <f t="shared" ref="F82" si="34">E82+1</f>
        <v>45843</v>
      </c>
      <c r="G82" s="297">
        <f t="shared" ref="G82" si="35">F82+1</f>
        <v>45844</v>
      </c>
      <c r="I82" s="377"/>
      <c r="J82" s="377"/>
      <c r="K82" s="377"/>
    </row>
    <row r="83" spans="1:15" x14ac:dyDescent="0.35">
      <c r="A83" s="210" t="s">
        <v>151</v>
      </c>
      <c r="B83" s="200"/>
      <c r="C83" s="252"/>
      <c r="D83" s="252"/>
      <c r="E83" s="252"/>
      <c r="F83" s="253"/>
      <c r="G83" s="249"/>
    </row>
    <row r="85" spans="1:15" ht="24" x14ac:dyDescent="0.5">
      <c r="A85" s="302">
        <v>7</v>
      </c>
      <c r="N85" s="164" t="s">
        <v>115</v>
      </c>
      <c r="O85" s="164" t="s">
        <v>116</v>
      </c>
    </row>
    <row r="86" spans="1:15" x14ac:dyDescent="0.35">
      <c r="A86" s="191" t="s">
        <v>33</v>
      </c>
      <c r="B86" s="191" t="s">
        <v>32</v>
      </c>
      <c r="C86" s="245" t="s">
        <v>31</v>
      </c>
      <c r="D86" s="191" t="s">
        <v>30</v>
      </c>
      <c r="E86" s="191" t="s">
        <v>29</v>
      </c>
      <c r="F86" s="192" t="s">
        <v>28</v>
      </c>
      <c r="G86" s="193" t="s">
        <v>22</v>
      </c>
      <c r="I86" s="164" t="s">
        <v>34</v>
      </c>
      <c r="J86" s="164">
        <v>31</v>
      </c>
      <c r="L86" s="164" t="s">
        <v>110</v>
      </c>
      <c r="M86" s="164" t="s">
        <v>111</v>
      </c>
      <c r="N86" s="194">
        <f>DATE(A1,A85,1)</f>
        <v>45839</v>
      </c>
      <c r="O86" s="164">
        <f>WEEKDAY(N86,1)</f>
        <v>3</v>
      </c>
    </row>
    <row r="87" spans="1:15" x14ac:dyDescent="0.35">
      <c r="A87" s="240">
        <f>N86-(O86-2)</f>
        <v>45838</v>
      </c>
      <c r="B87" s="216">
        <f>A87+1</f>
        <v>45839</v>
      </c>
      <c r="C87" s="337">
        <f t="shared" ref="C87:G87" si="36">B87+1</f>
        <v>45840</v>
      </c>
      <c r="D87" s="295">
        <f t="shared" si="36"/>
        <v>45841</v>
      </c>
      <c r="E87" s="214">
        <f t="shared" si="36"/>
        <v>45842</v>
      </c>
      <c r="F87" s="197">
        <f t="shared" si="36"/>
        <v>45843</v>
      </c>
      <c r="G87" s="196">
        <f t="shared" si="36"/>
        <v>45844</v>
      </c>
      <c r="I87" s="198" t="s">
        <v>26</v>
      </c>
      <c r="J87" s="175">
        <v>4</v>
      </c>
      <c r="L87" s="174" t="s">
        <v>108</v>
      </c>
      <c r="M87" s="175">
        <f>COUNTIF(A$87:G$96,"7人")</f>
        <v>1</v>
      </c>
      <c r="N87" s="194"/>
    </row>
    <row r="88" spans="1:15" x14ac:dyDescent="0.35">
      <c r="A88" s="282"/>
      <c r="B88" s="269" t="s">
        <v>151</v>
      </c>
      <c r="C88" s="338" t="s">
        <v>154</v>
      </c>
      <c r="D88" s="223" t="s">
        <v>151</v>
      </c>
      <c r="E88" s="226" t="s">
        <v>151</v>
      </c>
      <c r="F88" s="225" t="s">
        <v>151</v>
      </c>
      <c r="G88" s="224" t="s">
        <v>155</v>
      </c>
      <c r="I88" s="205" t="s">
        <v>25</v>
      </c>
      <c r="J88" s="175">
        <v>4</v>
      </c>
      <c r="L88" s="174" t="s">
        <v>121</v>
      </c>
      <c r="M88" s="175">
        <f>COUNTIF(A$87:G$96,"6人")</f>
        <v>0</v>
      </c>
      <c r="N88" s="194"/>
    </row>
    <row r="89" spans="1:15" x14ac:dyDescent="0.35">
      <c r="A89" s="214">
        <f>G87+1</f>
        <v>45845</v>
      </c>
      <c r="B89" s="283">
        <f>A89+1</f>
        <v>45846</v>
      </c>
      <c r="C89" s="283">
        <f t="shared" ref="C89:G89" si="37">B89+1</f>
        <v>45847</v>
      </c>
      <c r="D89" s="214">
        <f t="shared" si="37"/>
        <v>45848</v>
      </c>
      <c r="E89" s="214">
        <f t="shared" si="37"/>
        <v>45849</v>
      </c>
      <c r="F89" s="197">
        <f t="shared" si="37"/>
        <v>45850</v>
      </c>
      <c r="G89" s="196">
        <f t="shared" si="37"/>
        <v>45851</v>
      </c>
      <c r="I89" s="209" t="s">
        <v>24</v>
      </c>
      <c r="J89" s="175">
        <v>1</v>
      </c>
      <c r="L89" s="174" t="s">
        <v>109</v>
      </c>
      <c r="M89" s="175">
        <f>COUNTIF(A$87:G$96,"5人")</f>
        <v>3</v>
      </c>
    </row>
    <row r="90" spans="1:15" x14ac:dyDescent="0.35">
      <c r="A90" s="226" t="s">
        <v>151</v>
      </c>
      <c r="B90" s="226" t="s">
        <v>151</v>
      </c>
      <c r="C90" s="200"/>
      <c r="D90" s="226" t="s">
        <v>151</v>
      </c>
      <c r="E90" s="226" t="s">
        <v>151</v>
      </c>
      <c r="F90" s="225" t="s">
        <v>151</v>
      </c>
      <c r="G90" s="224" t="s">
        <v>155</v>
      </c>
      <c r="I90" s="213" t="s">
        <v>27</v>
      </c>
      <c r="J90" s="175">
        <v>5</v>
      </c>
      <c r="L90" s="174" t="s">
        <v>120</v>
      </c>
      <c r="M90" s="175">
        <f>COUNTIF(A$87:G$96,"4人")</f>
        <v>3</v>
      </c>
    </row>
    <row r="91" spans="1:15" x14ac:dyDescent="0.35">
      <c r="A91" s="214">
        <f>G89+1</f>
        <v>45852</v>
      </c>
      <c r="B91" s="214">
        <f>A91+1</f>
        <v>45853</v>
      </c>
      <c r="C91" s="214">
        <f t="shared" ref="C91:G91" si="38">B91+1</f>
        <v>45854</v>
      </c>
      <c r="D91" s="214">
        <f t="shared" si="38"/>
        <v>45855</v>
      </c>
      <c r="E91" s="214">
        <f t="shared" si="38"/>
        <v>45856</v>
      </c>
      <c r="F91" s="197">
        <f t="shared" si="38"/>
        <v>45857</v>
      </c>
      <c r="G91" s="196">
        <f t="shared" si="38"/>
        <v>45858</v>
      </c>
      <c r="I91" s="175" t="s">
        <v>23</v>
      </c>
      <c r="J91" s="175">
        <f>J86-J87-J88-J89-J90</f>
        <v>17</v>
      </c>
      <c r="L91" s="174" t="s">
        <v>122</v>
      </c>
      <c r="M91" s="175">
        <f>COUNTIF(A$87:G$96,"3.5人")</f>
        <v>0</v>
      </c>
    </row>
    <row r="92" spans="1:15" ht="17.25" thickBot="1" x14ac:dyDescent="0.4">
      <c r="A92" s="226" t="s">
        <v>151</v>
      </c>
      <c r="B92" s="226" t="s">
        <v>151</v>
      </c>
      <c r="C92" s="200"/>
      <c r="D92" s="226" t="s">
        <v>151</v>
      </c>
      <c r="E92" s="226" t="s">
        <v>151</v>
      </c>
      <c r="F92" s="203" t="s">
        <v>153</v>
      </c>
      <c r="G92" s="224" t="s">
        <v>153</v>
      </c>
      <c r="I92" s="377" t="s">
        <v>194</v>
      </c>
      <c r="J92" s="377"/>
      <c r="K92" s="377"/>
      <c r="L92" s="176" t="s">
        <v>151</v>
      </c>
      <c r="M92" s="188">
        <f>COUNTIF(A$87:G$96,"3人")</f>
        <v>20</v>
      </c>
    </row>
    <row r="93" spans="1:15" ht="17.25" thickTop="1" x14ac:dyDescent="0.35">
      <c r="A93" s="196">
        <f>G91+1</f>
        <v>45859</v>
      </c>
      <c r="B93" s="214">
        <f>A93+1</f>
        <v>45860</v>
      </c>
      <c r="C93" s="214">
        <f t="shared" ref="C93:G93" si="39">B93+1</f>
        <v>45861</v>
      </c>
      <c r="D93" s="214">
        <f t="shared" si="39"/>
        <v>45862</v>
      </c>
      <c r="E93" s="214">
        <f t="shared" si="39"/>
        <v>45863</v>
      </c>
      <c r="F93" s="197">
        <f t="shared" si="39"/>
        <v>45864</v>
      </c>
      <c r="G93" s="196">
        <f t="shared" si="39"/>
        <v>45865</v>
      </c>
      <c r="I93" s="377"/>
      <c r="J93" s="377"/>
      <c r="K93" s="377"/>
      <c r="L93" s="178" t="s">
        <v>152</v>
      </c>
      <c r="M93" s="178">
        <f>SUM(M87:M92)</f>
        <v>27</v>
      </c>
    </row>
    <row r="94" spans="1:15" x14ac:dyDescent="0.35">
      <c r="A94" s="224" t="s">
        <v>153</v>
      </c>
      <c r="B94" s="226" t="s">
        <v>151</v>
      </c>
      <c r="C94" s="200"/>
      <c r="D94" s="226" t="s">
        <v>151</v>
      </c>
      <c r="E94" s="226" t="s">
        <v>151</v>
      </c>
      <c r="F94" s="225" t="s">
        <v>151</v>
      </c>
      <c r="G94" s="224" t="s">
        <v>155</v>
      </c>
      <c r="I94" s="377"/>
      <c r="J94" s="377"/>
      <c r="K94" s="377"/>
    </row>
    <row r="95" spans="1:15" x14ac:dyDescent="0.35">
      <c r="A95" s="214">
        <f>G93+1</f>
        <v>45866</v>
      </c>
      <c r="B95" s="214">
        <f>A95+1</f>
        <v>45867</v>
      </c>
      <c r="C95" s="214">
        <f t="shared" ref="C95:G95" si="40">B95+1</f>
        <v>45868</v>
      </c>
      <c r="D95" s="214">
        <f t="shared" si="40"/>
        <v>45869</v>
      </c>
      <c r="E95" s="195">
        <f t="shared" si="40"/>
        <v>45870</v>
      </c>
      <c r="F95" s="234">
        <f t="shared" si="40"/>
        <v>45871</v>
      </c>
      <c r="G95" s="218">
        <f t="shared" si="40"/>
        <v>45872</v>
      </c>
      <c r="I95" s="377"/>
      <c r="J95" s="377"/>
      <c r="K95" s="377"/>
    </row>
    <row r="96" spans="1:15" x14ac:dyDescent="0.35">
      <c r="A96" s="226" t="s">
        <v>151</v>
      </c>
      <c r="B96" s="226" t="s">
        <v>151</v>
      </c>
      <c r="C96" s="200"/>
      <c r="D96" s="226" t="s">
        <v>151</v>
      </c>
      <c r="E96" s="200"/>
      <c r="F96" s="253"/>
      <c r="G96" s="201"/>
      <c r="I96" s="377"/>
      <c r="J96" s="377"/>
      <c r="K96" s="377"/>
    </row>
    <row r="97" spans="1:15" x14ac:dyDescent="0.35">
      <c r="I97" s="377"/>
      <c r="J97" s="377"/>
      <c r="K97" s="377"/>
    </row>
    <row r="98" spans="1:15" ht="24" x14ac:dyDescent="0.5">
      <c r="A98" s="302">
        <v>8</v>
      </c>
      <c r="N98" s="164" t="s">
        <v>115</v>
      </c>
      <c r="O98" s="164" t="s">
        <v>116</v>
      </c>
    </row>
    <row r="99" spans="1:15" x14ac:dyDescent="0.35">
      <c r="A99" s="191" t="s">
        <v>33</v>
      </c>
      <c r="B99" s="191" t="s">
        <v>32</v>
      </c>
      <c r="C99" s="191" t="s">
        <v>31</v>
      </c>
      <c r="D99" s="191" t="s">
        <v>30</v>
      </c>
      <c r="E99" s="191" t="s">
        <v>29</v>
      </c>
      <c r="F99" s="192" t="s">
        <v>28</v>
      </c>
      <c r="G99" s="193" t="s">
        <v>22</v>
      </c>
      <c r="H99" s="232"/>
      <c r="I99" s="164" t="s">
        <v>34</v>
      </c>
      <c r="J99" s="164">
        <v>31</v>
      </c>
      <c r="L99" s="164" t="s">
        <v>110</v>
      </c>
      <c r="M99" s="164" t="s">
        <v>111</v>
      </c>
      <c r="N99" s="194">
        <f>DATE(A1,A98,1)</f>
        <v>45870</v>
      </c>
      <c r="O99" s="164">
        <f>WEEKDAY(N99,1)</f>
        <v>6</v>
      </c>
    </row>
    <row r="100" spans="1:15" x14ac:dyDescent="0.35">
      <c r="A100" s="195">
        <f>N99-(O99-2)</f>
        <v>45866</v>
      </c>
      <c r="B100" s="195">
        <f>A100+1</f>
        <v>45867</v>
      </c>
      <c r="C100" s="195">
        <f t="shared" ref="C100:G100" si="41">B100+1</f>
        <v>45868</v>
      </c>
      <c r="D100" s="240">
        <f t="shared" si="41"/>
        <v>45869</v>
      </c>
      <c r="E100" s="206">
        <f t="shared" si="41"/>
        <v>45870</v>
      </c>
      <c r="F100" s="298">
        <f t="shared" si="41"/>
        <v>45871</v>
      </c>
      <c r="G100" s="196">
        <f t="shared" si="41"/>
        <v>45872</v>
      </c>
      <c r="H100" s="232"/>
      <c r="I100" s="198" t="s">
        <v>26</v>
      </c>
      <c r="J100" s="175">
        <v>5</v>
      </c>
      <c r="K100" s="235"/>
      <c r="L100" s="174" t="s">
        <v>108</v>
      </c>
      <c r="M100" s="175">
        <f>COUNTIF(A$100:G$109,"7人")</f>
        <v>4</v>
      </c>
    </row>
    <row r="101" spans="1:15" x14ac:dyDescent="0.35">
      <c r="A101" s="200"/>
      <c r="B101" s="200"/>
      <c r="C101" s="215"/>
      <c r="D101" s="220"/>
      <c r="E101" s="210" t="s">
        <v>197</v>
      </c>
      <c r="F101" s="225" t="s">
        <v>151</v>
      </c>
      <c r="G101" s="224" t="s">
        <v>155</v>
      </c>
      <c r="H101" s="232"/>
      <c r="I101" s="205" t="s">
        <v>25</v>
      </c>
      <c r="J101" s="175">
        <v>5</v>
      </c>
      <c r="K101" s="235"/>
      <c r="L101" s="174" t="s">
        <v>121</v>
      </c>
      <c r="M101" s="175">
        <f>COUNTIF(A$100:G$109,"6人")</f>
        <v>0</v>
      </c>
    </row>
    <row r="102" spans="1:15" x14ac:dyDescent="0.35">
      <c r="A102" s="214">
        <f>G100+1</f>
        <v>45873</v>
      </c>
      <c r="B102" s="214">
        <f>A102+1</f>
        <v>45874</v>
      </c>
      <c r="C102" s="214">
        <f t="shared" ref="C102:G102" si="42">B102+1</f>
        <v>45875</v>
      </c>
      <c r="D102" s="214">
        <f t="shared" si="42"/>
        <v>45876</v>
      </c>
      <c r="E102" s="283">
        <f t="shared" si="42"/>
        <v>45877</v>
      </c>
      <c r="F102" s="197">
        <f t="shared" si="42"/>
        <v>45878</v>
      </c>
      <c r="G102" s="196">
        <f t="shared" si="42"/>
        <v>45879</v>
      </c>
      <c r="H102" s="232"/>
      <c r="I102" s="209" t="s">
        <v>24</v>
      </c>
      <c r="J102" s="175">
        <v>1</v>
      </c>
      <c r="K102" s="238"/>
      <c r="L102" s="174" t="s">
        <v>109</v>
      </c>
      <c r="M102" s="175">
        <f>COUNTIF(A$100:G$109,"5人")</f>
        <v>0</v>
      </c>
    </row>
    <row r="103" spans="1:15" x14ac:dyDescent="0.35">
      <c r="A103" s="210" t="s">
        <v>197</v>
      </c>
      <c r="B103" s="210" t="s">
        <v>197</v>
      </c>
      <c r="C103" s="200"/>
      <c r="D103" s="210" t="s">
        <v>197</v>
      </c>
      <c r="E103" s="210" t="s">
        <v>197</v>
      </c>
      <c r="F103" s="255" t="s">
        <v>154</v>
      </c>
      <c r="G103" s="224" t="s">
        <v>154</v>
      </c>
      <c r="H103" s="232"/>
      <c r="I103" s="213" t="s">
        <v>27</v>
      </c>
      <c r="J103" s="175">
        <v>4</v>
      </c>
      <c r="K103" s="238"/>
      <c r="L103" s="174" t="s">
        <v>120</v>
      </c>
      <c r="M103" s="175">
        <f>COUNTIF(A$100:G$109,"4人")</f>
        <v>4</v>
      </c>
    </row>
    <row r="104" spans="1:15" x14ac:dyDescent="0.35">
      <c r="A104" s="196">
        <f>G102+1</f>
        <v>45880</v>
      </c>
      <c r="B104" s="214">
        <f>A104+1</f>
        <v>45881</v>
      </c>
      <c r="C104" s="214">
        <f t="shared" ref="C104:G104" si="43">B104+1</f>
        <v>45882</v>
      </c>
      <c r="D104" s="214">
        <f t="shared" si="43"/>
        <v>45883</v>
      </c>
      <c r="E104" s="214">
        <f t="shared" si="43"/>
        <v>45884</v>
      </c>
      <c r="F104" s="197">
        <f t="shared" si="43"/>
        <v>45885</v>
      </c>
      <c r="G104" s="196">
        <f t="shared" si="43"/>
        <v>45886</v>
      </c>
      <c r="H104" s="232"/>
      <c r="I104" s="175" t="s">
        <v>23</v>
      </c>
      <c r="J104" s="256">
        <f>J99-J100-J101-J102-J103</f>
        <v>16</v>
      </c>
      <c r="K104" s="238"/>
      <c r="L104" s="174" t="s">
        <v>122</v>
      </c>
      <c r="M104" s="175">
        <f>COUNTIF(A$100:G$109,"3.5人")</f>
        <v>0</v>
      </c>
    </row>
    <row r="105" spans="1:15" ht="17.25" thickBot="1" x14ac:dyDescent="0.4">
      <c r="A105" s="204" t="s">
        <v>155</v>
      </c>
      <c r="B105" s="210" t="s">
        <v>197</v>
      </c>
      <c r="C105" s="200"/>
      <c r="D105" s="210" t="s">
        <v>197</v>
      </c>
      <c r="E105" s="210" t="s">
        <v>197</v>
      </c>
      <c r="F105" s="255" t="s">
        <v>154</v>
      </c>
      <c r="G105" s="224" t="s">
        <v>154</v>
      </c>
      <c r="H105" s="232"/>
      <c r="I105" s="377" t="s">
        <v>195</v>
      </c>
      <c r="J105" s="377"/>
      <c r="K105" s="377"/>
      <c r="L105" s="176" t="s">
        <v>151</v>
      </c>
      <c r="M105" s="188">
        <f>COUNTIF(A$100:G$109,"3人")</f>
        <v>19</v>
      </c>
    </row>
    <row r="106" spans="1:15" ht="17.25" thickTop="1" x14ac:dyDescent="0.35">
      <c r="A106" s="214">
        <f>G104+1</f>
        <v>45887</v>
      </c>
      <c r="B106" s="214">
        <f>A106+1</f>
        <v>45888</v>
      </c>
      <c r="C106" s="214">
        <f t="shared" ref="C106:G106" si="44">B106+1</f>
        <v>45889</v>
      </c>
      <c r="D106" s="214">
        <f t="shared" si="44"/>
        <v>45890</v>
      </c>
      <c r="E106" s="214">
        <f t="shared" si="44"/>
        <v>45891</v>
      </c>
      <c r="F106" s="197">
        <f t="shared" si="44"/>
        <v>45892</v>
      </c>
      <c r="G106" s="196">
        <f t="shared" si="44"/>
        <v>45893</v>
      </c>
      <c r="H106" s="232"/>
      <c r="I106" s="377"/>
      <c r="J106" s="377"/>
      <c r="K106" s="377"/>
      <c r="L106" s="178" t="s">
        <v>152</v>
      </c>
      <c r="M106" s="178">
        <f>SUM(M100:M105)</f>
        <v>27</v>
      </c>
    </row>
    <row r="107" spans="1:15" x14ac:dyDescent="0.35">
      <c r="A107" s="210" t="s">
        <v>197</v>
      </c>
      <c r="B107" s="210" t="s">
        <v>197</v>
      </c>
      <c r="C107" s="200"/>
      <c r="D107" s="210" t="s">
        <v>197</v>
      </c>
      <c r="E107" s="210" t="s">
        <v>197</v>
      </c>
      <c r="F107" s="225" t="s">
        <v>151</v>
      </c>
      <c r="G107" s="224" t="s">
        <v>155</v>
      </c>
      <c r="H107" s="232"/>
      <c r="I107" s="377"/>
      <c r="J107" s="377"/>
      <c r="K107" s="377"/>
    </row>
    <row r="108" spans="1:15" x14ac:dyDescent="0.35">
      <c r="A108" s="214">
        <f>G106+1</f>
        <v>45894</v>
      </c>
      <c r="B108" s="214">
        <f>A108+1</f>
        <v>45895</v>
      </c>
      <c r="C108" s="214">
        <f t="shared" ref="C108:G108" si="45">B108+1</f>
        <v>45896</v>
      </c>
      <c r="D108" s="214">
        <f t="shared" si="45"/>
        <v>45897</v>
      </c>
      <c r="E108" s="214">
        <f t="shared" si="45"/>
        <v>45898</v>
      </c>
      <c r="F108" s="197">
        <f t="shared" si="45"/>
        <v>45899</v>
      </c>
      <c r="G108" s="257">
        <f t="shared" si="45"/>
        <v>45900</v>
      </c>
      <c r="H108" s="232"/>
      <c r="I108" s="377"/>
      <c r="J108" s="377"/>
      <c r="K108" s="377"/>
    </row>
    <row r="109" spans="1:15" x14ac:dyDescent="0.35">
      <c r="A109" s="210" t="s">
        <v>197</v>
      </c>
      <c r="B109" s="210" t="s">
        <v>197</v>
      </c>
      <c r="C109" s="236"/>
      <c r="D109" s="210" t="s">
        <v>197</v>
      </c>
      <c r="E109" s="210" t="s">
        <v>197</v>
      </c>
      <c r="F109" s="225" t="s">
        <v>151</v>
      </c>
      <c r="G109" s="224" t="s">
        <v>155</v>
      </c>
      <c r="H109" s="232"/>
      <c r="I109" s="377"/>
      <c r="J109" s="377"/>
      <c r="K109" s="377"/>
    </row>
    <row r="110" spans="1:15" x14ac:dyDescent="0.35">
      <c r="I110" s="377"/>
      <c r="J110" s="377"/>
      <c r="K110" s="377"/>
    </row>
    <row r="111" spans="1:15" ht="24" x14ac:dyDescent="0.5">
      <c r="A111" s="302">
        <v>9</v>
      </c>
      <c r="N111" s="164" t="s">
        <v>115</v>
      </c>
      <c r="O111" s="164" t="s">
        <v>116</v>
      </c>
    </row>
    <row r="112" spans="1:15" x14ac:dyDescent="0.35">
      <c r="A112" s="191" t="s">
        <v>33</v>
      </c>
      <c r="B112" s="191" t="s">
        <v>32</v>
      </c>
      <c r="C112" s="191" t="s">
        <v>31</v>
      </c>
      <c r="D112" s="245" t="s">
        <v>30</v>
      </c>
      <c r="E112" s="245" t="s">
        <v>29</v>
      </c>
      <c r="F112" s="246" t="s">
        <v>28</v>
      </c>
      <c r="G112" s="258" t="s">
        <v>22</v>
      </c>
      <c r="I112" s="164" t="s">
        <v>34</v>
      </c>
      <c r="J112" s="164">
        <v>30</v>
      </c>
      <c r="L112" s="164" t="s">
        <v>110</v>
      </c>
      <c r="M112" s="164" t="s">
        <v>111</v>
      </c>
      <c r="N112" s="194">
        <f>DATE(A1,A111,1)</f>
        <v>45901</v>
      </c>
      <c r="O112" s="164">
        <f>WEEKDAY(N112,1)</f>
        <v>2</v>
      </c>
    </row>
    <row r="113" spans="1:15" x14ac:dyDescent="0.35">
      <c r="A113" s="206">
        <f>N112-(O112-2)</f>
        <v>45901</v>
      </c>
      <c r="B113" s="206">
        <f>A113+1</f>
        <v>45902</v>
      </c>
      <c r="C113" s="206">
        <f t="shared" ref="C113:G113" si="46">B113+1</f>
        <v>45903</v>
      </c>
      <c r="D113" s="206">
        <f t="shared" si="46"/>
        <v>45904</v>
      </c>
      <c r="E113" s="206">
        <f t="shared" si="46"/>
        <v>45905</v>
      </c>
      <c r="F113" s="207">
        <f t="shared" si="46"/>
        <v>45906</v>
      </c>
      <c r="G113" s="196">
        <f t="shared" si="46"/>
        <v>45907</v>
      </c>
      <c r="I113" s="198" t="s">
        <v>26</v>
      </c>
      <c r="J113" s="175">
        <v>4</v>
      </c>
      <c r="K113" s="235"/>
      <c r="L113" s="174" t="s">
        <v>108</v>
      </c>
      <c r="M113" s="175">
        <f>COUNTIF(A$113:G$122,"7人")</f>
        <v>0</v>
      </c>
    </row>
    <row r="114" spans="1:15" x14ac:dyDescent="0.35">
      <c r="A114" s="210" t="s">
        <v>197</v>
      </c>
      <c r="B114" s="210" t="s">
        <v>197</v>
      </c>
      <c r="C114" s="259"/>
      <c r="D114" s="210" t="s">
        <v>197</v>
      </c>
      <c r="E114" s="210" t="s">
        <v>197</v>
      </c>
      <c r="F114" s="225" t="s">
        <v>155</v>
      </c>
      <c r="G114" s="224" t="s">
        <v>155</v>
      </c>
      <c r="I114" s="205" t="s">
        <v>25</v>
      </c>
      <c r="J114" s="175">
        <v>4</v>
      </c>
      <c r="K114" s="235"/>
      <c r="L114" s="174" t="s">
        <v>121</v>
      </c>
      <c r="M114" s="175">
        <f>COUNTIF(A$113:G$122,"6人")</f>
        <v>0</v>
      </c>
    </row>
    <row r="115" spans="1:15" x14ac:dyDescent="0.35">
      <c r="A115" s="214">
        <f>G113+1</f>
        <v>45908</v>
      </c>
      <c r="B115" s="214">
        <f>A115+1</f>
        <v>45909</v>
      </c>
      <c r="C115" s="214">
        <f t="shared" ref="C115:G115" si="47">B115+1</f>
        <v>45910</v>
      </c>
      <c r="D115" s="214">
        <f t="shared" si="47"/>
        <v>45911</v>
      </c>
      <c r="E115" s="214">
        <f t="shared" si="47"/>
        <v>45912</v>
      </c>
      <c r="F115" s="197">
        <f t="shared" si="47"/>
        <v>45913</v>
      </c>
      <c r="G115" s="196">
        <f t="shared" si="47"/>
        <v>45914</v>
      </c>
      <c r="I115" s="209" t="s">
        <v>24</v>
      </c>
      <c r="J115" s="175">
        <v>2</v>
      </c>
      <c r="K115" s="238"/>
      <c r="L115" s="174" t="s">
        <v>109</v>
      </c>
      <c r="M115" s="175">
        <f>COUNTIF(A$113:G$122,"5人")</f>
        <v>6</v>
      </c>
    </row>
    <row r="116" spans="1:15" x14ac:dyDescent="0.35">
      <c r="A116" s="210" t="s">
        <v>197</v>
      </c>
      <c r="B116" s="210" t="s">
        <v>197</v>
      </c>
      <c r="C116" s="200"/>
      <c r="D116" s="210" t="s">
        <v>197</v>
      </c>
      <c r="E116" s="210" t="s">
        <v>197</v>
      </c>
      <c r="F116" s="225" t="s">
        <v>153</v>
      </c>
      <c r="G116" s="224" t="s">
        <v>153</v>
      </c>
      <c r="I116" s="213" t="s">
        <v>27</v>
      </c>
      <c r="J116" s="175">
        <v>4</v>
      </c>
      <c r="K116" s="238"/>
      <c r="L116" s="174" t="s">
        <v>120</v>
      </c>
      <c r="M116" s="175">
        <f>COUNTIF(A$113:G$122,"4人")</f>
        <v>4</v>
      </c>
    </row>
    <row r="117" spans="1:15" x14ac:dyDescent="0.35">
      <c r="A117" s="196">
        <f>G115+1</f>
        <v>45915</v>
      </c>
      <c r="B117" s="214">
        <f>A117+1</f>
        <v>45916</v>
      </c>
      <c r="C117" s="214">
        <f t="shared" ref="C117:G117" si="48">B117+1</f>
        <v>45917</v>
      </c>
      <c r="D117" s="214">
        <f t="shared" si="48"/>
        <v>45918</v>
      </c>
      <c r="E117" s="214">
        <f t="shared" si="48"/>
        <v>45919</v>
      </c>
      <c r="F117" s="197">
        <f t="shared" si="48"/>
        <v>45920</v>
      </c>
      <c r="G117" s="196">
        <f t="shared" si="48"/>
        <v>45921</v>
      </c>
      <c r="I117" s="175" t="s">
        <v>23</v>
      </c>
      <c r="J117" s="175">
        <f>J112-J113-J114-J115-J116</f>
        <v>16</v>
      </c>
      <c r="K117" s="238"/>
      <c r="L117" s="174" t="s">
        <v>122</v>
      </c>
      <c r="M117" s="175">
        <f>COUNTIF(A$113:G$122,"3.5人")</f>
        <v>0</v>
      </c>
    </row>
    <row r="118" spans="1:15" ht="17.25" thickBot="1" x14ac:dyDescent="0.4">
      <c r="A118" s="204" t="s">
        <v>153</v>
      </c>
      <c r="B118" s="210" t="s">
        <v>151</v>
      </c>
      <c r="C118" s="200"/>
      <c r="D118" s="210" t="s">
        <v>197</v>
      </c>
      <c r="E118" s="210" t="s">
        <v>197</v>
      </c>
      <c r="F118" s="225" t="s">
        <v>153</v>
      </c>
      <c r="G118" s="224" t="s">
        <v>153</v>
      </c>
      <c r="I118" s="377" t="s">
        <v>193</v>
      </c>
      <c r="J118" s="377"/>
      <c r="K118" s="377"/>
      <c r="L118" s="176" t="s">
        <v>151</v>
      </c>
      <c r="M118" s="188">
        <f>COUNTIF(A$113:G$122,"3人")</f>
        <v>16</v>
      </c>
    </row>
    <row r="119" spans="1:15" ht="17.25" thickTop="1" x14ac:dyDescent="0.35">
      <c r="A119" s="214">
        <f>G117+1</f>
        <v>45922</v>
      </c>
      <c r="B119" s="196">
        <f>A119+1</f>
        <v>45923</v>
      </c>
      <c r="C119" s="214">
        <f t="shared" ref="C119:G119" si="49">B119+1</f>
        <v>45924</v>
      </c>
      <c r="D119" s="214">
        <f t="shared" si="49"/>
        <v>45925</v>
      </c>
      <c r="E119" s="214">
        <f t="shared" si="49"/>
        <v>45926</v>
      </c>
      <c r="F119" s="197">
        <f t="shared" si="49"/>
        <v>45927</v>
      </c>
      <c r="G119" s="196">
        <f t="shared" si="49"/>
        <v>45928</v>
      </c>
      <c r="I119" s="377"/>
      <c r="J119" s="377"/>
      <c r="K119" s="377"/>
      <c r="L119" s="178" t="s">
        <v>152</v>
      </c>
      <c r="M119" s="178">
        <f>SUM(M113:M118)</f>
        <v>26</v>
      </c>
    </row>
    <row r="120" spans="1:15" x14ac:dyDescent="0.35">
      <c r="A120" s="210" t="s">
        <v>151</v>
      </c>
      <c r="B120" s="204" t="s">
        <v>153</v>
      </c>
      <c r="C120" s="200"/>
      <c r="D120" s="210" t="s">
        <v>197</v>
      </c>
      <c r="E120" s="210" t="s">
        <v>197</v>
      </c>
      <c r="F120" s="225" t="s">
        <v>155</v>
      </c>
      <c r="G120" s="224" t="s">
        <v>155</v>
      </c>
      <c r="I120" s="377"/>
      <c r="J120" s="377"/>
      <c r="K120" s="377"/>
    </row>
    <row r="121" spans="1:15" x14ac:dyDescent="0.35">
      <c r="A121" s="214">
        <f>G119+1</f>
        <v>45929</v>
      </c>
      <c r="B121" s="295">
        <f>A121+1</f>
        <v>45930</v>
      </c>
      <c r="C121" s="195">
        <f t="shared" ref="C121:G121" si="50">B121+1</f>
        <v>45931</v>
      </c>
      <c r="D121" s="195">
        <f t="shared" si="50"/>
        <v>45932</v>
      </c>
      <c r="E121" s="195">
        <f t="shared" si="50"/>
        <v>45933</v>
      </c>
      <c r="F121" s="234">
        <f t="shared" si="50"/>
        <v>45934</v>
      </c>
      <c r="G121" s="218">
        <f t="shared" si="50"/>
        <v>45935</v>
      </c>
      <c r="I121" s="377"/>
      <c r="J121" s="377"/>
      <c r="K121" s="377"/>
    </row>
    <row r="122" spans="1:15" x14ac:dyDescent="0.35">
      <c r="A122" s="210" t="s">
        <v>197</v>
      </c>
      <c r="B122" s="210" t="s">
        <v>197</v>
      </c>
      <c r="C122" s="200"/>
      <c r="D122" s="200"/>
      <c r="E122" s="200"/>
      <c r="F122" s="253"/>
      <c r="G122" s="201"/>
      <c r="I122" s="377"/>
      <c r="J122" s="377"/>
      <c r="K122" s="377"/>
    </row>
    <row r="123" spans="1:15" x14ac:dyDescent="0.35">
      <c r="I123" s="377"/>
      <c r="J123" s="377"/>
      <c r="K123" s="377"/>
    </row>
    <row r="124" spans="1:15" x14ac:dyDescent="0.35">
      <c r="A124" s="376"/>
      <c r="B124" s="376"/>
    </row>
    <row r="125" spans="1:15" ht="24" x14ac:dyDescent="0.5">
      <c r="A125" s="302">
        <v>10</v>
      </c>
      <c r="N125" s="164" t="s">
        <v>115</v>
      </c>
      <c r="O125" s="164" t="s">
        <v>116</v>
      </c>
    </row>
    <row r="126" spans="1:15" x14ac:dyDescent="0.35">
      <c r="A126" s="191" t="s">
        <v>33</v>
      </c>
      <c r="B126" s="191" t="s">
        <v>32</v>
      </c>
      <c r="C126" s="191" t="s">
        <v>31</v>
      </c>
      <c r="D126" s="191" t="s">
        <v>30</v>
      </c>
      <c r="E126" s="191" t="s">
        <v>29</v>
      </c>
      <c r="F126" s="192" t="s">
        <v>28</v>
      </c>
      <c r="G126" s="193" t="s">
        <v>22</v>
      </c>
      <c r="I126" s="164" t="s">
        <v>34</v>
      </c>
      <c r="J126" s="164">
        <v>31</v>
      </c>
      <c r="L126" s="164" t="s">
        <v>110</v>
      </c>
      <c r="M126" s="164" t="s">
        <v>111</v>
      </c>
      <c r="N126" s="194">
        <f>DATE(A1,A125,1)</f>
        <v>45931</v>
      </c>
      <c r="O126" s="164">
        <f>WEEKDAY(N126,1)</f>
        <v>4</v>
      </c>
    </row>
    <row r="127" spans="1:15" x14ac:dyDescent="0.35">
      <c r="A127" s="195">
        <f>N126-(O126-2)</f>
        <v>45929</v>
      </c>
      <c r="B127" s="195">
        <f>A127+1</f>
        <v>45930</v>
      </c>
      <c r="C127" s="228">
        <f t="shared" ref="C127:G127" si="51">B127+1</f>
        <v>45931</v>
      </c>
      <c r="D127" s="206">
        <f t="shared" si="51"/>
        <v>45932</v>
      </c>
      <c r="E127" s="299">
        <f t="shared" si="51"/>
        <v>45933</v>
      </c>
      <c r="F127" s="207">
        <f t="shared" si="51"/>
        <v>45934</v>
      </c>
      <c r="G127" s="208">
        <f t="shared" si="51"/>
        <v>45935</v>
      </c>
      <c r="I127" s="198" t="s">
        <v>26</v>
      </c>
      <c r="J127" s="175">
        <v>4</v>
      </c>
      <c r="K127" s="235"/>
      <c r="L127" s="174" t="s">
        <v>108</v>
      </c>
      <c r="M127" s="175">
        <f>COUNTIF(A$127:G$136,"7人")</f>
        <v>0</v>
      </c>
    </row>
    <row r="128" spans="1:15" x14ac:dyDescent="0.35">
      <c r="A128" s="200"/>
      <c r="B128" s="260"/>
      <c r="C128" s="241"/>
      <c r="D128" s="226" t="s">
        <v>123</v>
      </c>
      <c r="E128" s="226" t="s">
        <v>123</v>
      </c>
      <c r="F128" s="203" t="s">
        <v>155</v>
      </c>
      <c r="G128" s="224" t="s">
        <v>153</v>
      </c>
      <c r="I128" s="205" t="s">
        <v>25</v>
      </c>
      <c r="J128" s="175">
        <v>4</v>
      </c>
      <c r="K128" s="235"/>
      <c r="L128" s="174" t="s">
        <v>121</v>
      </c>
      <c r="M128" s="175">
        <f>COUNTIF(A$127:G$136,"6人")</f>
        <v>0</v>
      </c>
    </row>
    <row r="129" spans="1:15" x14ac:dyDescent="0.35">
      <c r="A129" s="206">
        <f>G127+1</f>
        <v>45936</v>
      </c>
      <c r="B129" s="206">
        <f>A129+1</f>
        <v>45937</v>
      </c>
      <c r="C129" s="214">
        <f t="shared" ref="C129:G129" si="52">B129+1</f>
        <v>45938</v>
      </c>
      <c r="D129" s="283">
        <f t="shared" si="52"/>
        <v>45939</v>
      </c>
      <c r="E129" s="214">
        <f t="shared" si="52"/>
        <v>45940</v>
      </c>
      <c r="F129" s="197">
        <f t="shared" si="52"/>
        <v>45941</v>
      </c>
      <c r="G129" s="196">
        <f t="shared" si="52"/>
        <v>45942</v>
      </c>
      <c r="I129" s="209" t="s">
        <v>24</v>
      </c>
      <c r="J129" s="175">
        <v>1</v>
      </c>
      <c r="K129" s="238"/>
      <c r="L129" s="174" t="s">
        <v>109</v>
      </c>
      <c r="M129" s="175">
        <f>COUNTIF(A$127:G$136,"5人")</f>
        <v>6</v>
      </c>
    </row>
    <row r="130" spans="1:15" x14ac:dyDescent="0.35">
      <c r="A130" s="210" t="s">
        <v>151</v>
      </c>
      <c r="B130" s="210" t="s">
        <v>151</v>
      </c>
      <c r="C130" s="200"/>
      <c r="D130" s="226" t="s">
        <v>123</v>
      </c>
      <c r="E130" s="226" t="s">
        <v>123</v>
      </c>
      <c r="F130" s="225" t="s">
        <v>153</v>
      </c>
      <c r="G130" s="224" t="s">
        <v>153</v>
      </c>
      <c r="I130" s="213" t="s">
        <v>27</v>
      </c>
      <c r="J130" s="175">
        <v>5</v>
      </c>
      <c r="K130" s="238"/>
      <c r="L130" s="174" t="s">
        <v>120</v>
      </c>
      <c r="M130" s="175">
        <f>COUNTIF(A$127:G$136,"4人")</f>
        <v>3</v>
      </c>
    </row>
    <row r="131" spans="1:15" x14ac:dyDescent="0.35">
      <c r="A131" s="208">
        <f>G129+1</f>
        <v>45943</v>
      </c>
      <c r="B131" s="214">
        <f>A131+1</f>
        <v>45944</v>
      </c>
      <c r="C131" s="214">
        <f t="shared" ref="C131:G131" si="53">B131+1</f>
        <v>45945</v>
      </c>
      <c r="D131" s="214">
        <f t="shared" si="53"/>
        <v>45946</v>
      </c>
      <c r="E131" s="214">
        <f t="shared" si="53"/>
        <v>45947</v>
      </c>
      <c r="F131" s="197">
        <f t="shared" si="53"/>
        <v>45948</v>
      </c>
      <c r="G131" s="196">
        <f t="shared" si="53"/>
        <v>45949</v>
      </c>
      <c r="I131" s="175" t="s">
        <v>23</v>
      </c>
      <c r="J131" s="175">
        <f>J126-J127-J128-J129-J130</f>
        <v>17</v>
      </c>
      <c r="K131" s="238"/>
      <c r="L131" s="174" t="s">
        <v>122</v>
      </c>
      <c r="M131" s="175">
        <f>COUNTIF(A$127:G$136,"3.5人")</f>
        <v>10</v>
      </c>
    </row>
    <row r="132" spans="1:15" ht="17.25" thickBot="1" x14ac:dyDescent="0.4">
      <c r="A132" s="224" t="s">
        <v>153</v>
      </c>
      <c r="B132" s="210" t="s">
        <v>151</v>
      </c>
      <c r="C132" s="200"/>
      <c r="D132" s="226" t="s">
        <v>123</v>
      </c>
      <c r="E132" s="226" t="s">
        <v>123</v>
      </c>
      <c r="F132" s="225" t="s">
        <v>155</v>
      </c>
      <c r="G132" s="224" t="s">
        <v>153</v>
      </c>
      <c r="I132" s="165"/>
      <c r="K132" s="170"/>
      <c r="L132" s="176" t="s">
        <v>151</v>
      </c>
      <c r="M132" s="188">
        <f>COUNTIF(A$127:G$136,"3人")</f>
        <v>7</v>
      </c>
    </row>
    <row r="133" spans="1:15" ht="17.25" thickTop="1" x14ac:dyDescent="0.35">
      <c r="A133" s="214">
        <f>G131+1</f>
        <v>45950</v>
      </c>
      <c r="B133" s="214">
        <f>A133+1</f>
        <v>45951</v>
      </c>
      <c r="C133" s="214">
        <f t="shared" ref="C133:G133" si="54">B133+1</f>
        <v>45952</v>
      </c>
      <c r="D133" s="214">
        <f t="shared" si="54"/>
        <v>45953</v>
      </c>
      <c r="E133" s="214">
        <f t="shared" si="54"/>
        <v>45954</v>
      </c>
      <c r="F133" s="197">
        <f t="shared" si="54"/>
        <v>45955</v>
      </c>
      <c r="G133" s="196">
        <f t="shared" si="54"/>
        <v>45956</v>
      </c>
      <c r="I133" s="165"/>
      <c r="K133" s="170"/>
      <c r="L133" s="178" t="s">
        <v>152</v>
      </c>
      <c r="M133" s="178">
        <f>SUM(M127:M132)</f>
        <v>26</v>
      </c>
    </row>
    <row r="134" spans="1:15" x14ac:dyDescent="0.35">
      <c r="A134" s="210" t="s">
        <v>151</v>
      </c>
      <c r="B134" s="210" t="s">
        <v>151</v>
      </c>
      <c r="C134" s="200"/>
      <c r="D134" s="226" t="s">
        <v>123</v>
      </c>
      <c r="E134" s="226" t="s">
        <v>123</v>
      </c>
      <c r="F134" s="225" t="s">
        <v>155</v>
      </c>
      <c r="G134" s="224" t="s">
        <v>153</v>
      </c>
      <c r="I134" s="165"/>
      <c r="K134" s="170"/>
    </row>
    <row r="135" spans="1:15" x14ac:dyDescent="0.35">
      <c r="A135" s="214">
        <f>G133+1</f>
        <v>45957</v>
      </c>
      <c r="B135" s="214">
        <f>A135+1</f>
        <v>45958</v>
      </c>
      <c r="C135" s="214">
        <f t="shared" ref="C135:G135" si="55">B135+1</f>
        <v>45959</v>
      </c>
      <c r="D135" s="214">
        <f t="shared" si="55"/>
        <v>45960</v>
      </c>
      <c r="E135" s="214">
        <f t="shared" si="55"/>
        <v>45961</v>
      </c>
      <c r="F135" s="234">
        <f t="shared" si="55"/>
        <v>45962</v>
      </c>
      <c r="G135" s="218">
        <f t="shared" si="55"/>
        <v>45963</v>
      </c>
    </row>
    <row r="136" spans="1:15" x14ac:dyDescent="0.35">
      <c r="A136" s="210" t="s">
        <v>151</v>
      </c>
      <c r="B136" s="210" t="s">
        <v>151</v>
      </c>
      <c r="C136" s="200"/>
      <c r="D136" s="226" t="s">
        <v>123</v>
      </c>
      <c r="E136" s="226" t="s">
        <v>123</v>
      </c>
      <c r="F136" s="253"/>
      <c r="G136" s="300"/>
    </row>
    <row r="138" spans="1:15" ht="24" x14ac:dyDescent="0.5">
      <c r="A138" s="302">
        <v>11</v>
      </c>
      <c r="N138" s="164" t="s">
        <v>115</v>
      </c>
      <c r="O138" s="164" t="s">
        <v>116</v>
      </c>
    </row>
    <row r="139" spans="1:15" x14ac:dyDescent="0.35">
      <c r="A139" s="245" t="s">
        <v>33</v>
      </c>
      <c r="B139" s="245" t="s">
        <v>32</v>
      </c>
      <c r="C139" s="245" t="s">
        <v>31</v>
      </c>
      <c r="D139" s="245" t="s">
        <v>30</v>
      </c>
      <c r="E139" s="245" t="s">
        <v>29</v>
      </c>
      <c r="F139" s="246" t="s">
        <v>28</v>
      </c>
      <c r="G139" s="258" t="s">
        <v>22</v>
      </c>
      <c r="I139" s="164" t="s">
        <v>34</v>
      </c>
      <c r="J139" s="164">
        <v>30</v>
      </c>
      <c r="L139" s="164" t="s">
        <v>110</v>
      </c>
      <c r="M139" s="164" t="s">
        <v>111</v>
      </c>
      <c r="N139" s="194">
        <f>DATE(A1,A138,1)</f>
        <v>45962</v>
      </c>
      <c r="O139" s="164">
        <f>WEEKDAY(N139,1)</f>
        <v>7</v>
      </c>
    </row>
    <row r="140" spans="1:15" x14ac:dyDescent="0.35">
      <c r="A140" s="195">
        <f>N139-(O139-2)</f>
        <v>45957</v>
      </c>
      <c r="B140" s="195">
        <f>A140+1</f>
        <v>45958</v>
      </c>
      <c r="C140" s="195">
        <f t="shared" ref="C140:G140" si="56">B140+1</f>
        <v>45959</v>
      </c>
      <c r="D140" s="195">
        <f t="shared" si="56"/>
        <v>45960</v>
      </c>
      <c r="E140" s="240">
        <f t="shared" si="56"/>
        <v>45961</v>
      </c>
      <c r="F140" s="271">
        <f t="shared" si="56"/>
        <v>45962</v>
      </c>
      <c r="G140" s="294">
        <f t="shared" si="56"/>
        <v>45963</v>
      </c>
      <c r="I140" s="198" t="s">
        <v>26</v>
      </c>
      <c r="J140" s="175">
        <v>5</v>
      </c>
      <c r="K140" s="235"/>
      <c r="L140" s="174" t="s">
        <v>108</v>
      </c>
      <c r="M140" s="175">
        <f>COUNTIF(A$140:G$149,"7人")</f>
        <v>1</v>
      </c>
    </row>
    <row r="141" spans="1:15" x14ac:dyDescent="0.35">
      <c r="A141" s="200"/>
      <c r="B141" s="200"/>
      <c r="C141" s="200"/>
      <c r="D141" s="200"/>
      <c r="E141" s="241"/>
      <c r="F141" s="225" t="s">
        <v>196</v>
      </c>
      <c r="G141" s="286" t="s">
        <v>196</v>
      </c>
      <c r="I141" s="205" t="s">
        <v>25</v>
      </c>
      <c r="J141" s="175">
        <v>5</v>
      </c>
      <c r="K141" s="235"/>
      <c r="L141" s="174" t="s">
        <v>121</v>
      </c>
      <c r="M141" s="175">
        <f>COUNTIF(A$140:G$149,"6人")</f>
        <v>3</v>
      </c>
    </row>
    <row r="142" spans="1:15" x14ac:dyDescent="0.35">
      <c r="A142" s="196">
        <f>G140+1</f>
        <v>45964</v>
      </c>
      <c r="B142" s="214">
        <f>A142+1</f>
        <v>45965</v>
      </c>
      <c r="C142" s="214">
        <f t="shared" ref="C142:G142" si="57">B142+1</f>
        <v>45966</v>
      </c>
      <c r="D142" s="214">
        <f t="shared" si="57"/>
        <v>45967</v>
      </c>
      <c r="E142" s="214">
        <f t="shared" si="57"/>
        <v>45968</v>
      </c>
      <c r="F142" s="287">
        <f t="shared" si="57"/>
        <v>45969</v>
      </c>
      <c r="G142" s="196">
        <f t="shared" si="57"/>
        <v>45970</v>
      </c>
      <c r="I142" s="209" t="s">
        <v>24</v>
      </c>
      <c r="J142" s="175">
        <v>2</v>
      </c>
      <c r="K142" s="238"/>
      <c r="L142" s="174" t="s">
        <v>109</v>
      </c>
      <c r="M142" s="175">
        <f>COUNTIF(A$140:G$149,"5人")</f>
        <v>5</v>
      </c>
    </row>
    <row r="143" spans="1:15" x14ac:dyDescent="0.35">
      <c r="A143" s="204" t="s">
        <v>196</v>
      </c>
      <c r="B143" s="210" t="s">
        <v>151</v>
      </c>
      <c r="C143" s="341"/>
      <c r="D143" s="210" t="s">
        <v>155</v>
      </c>
      <c r="E143" s="210" t="s">
        <v>155</v>
      </c>
      <c r="F143" s="203" t="s">
        <v>155</v>
      </c>
      <c r="G143" s="224" t="s">
        <v>153</v>
      </c>
      <c r="I143" s="213" t="s">
        <v>27</v>
      </c>
      <c r="J143" s="175">
        <v>4</v>
      </c>
      <c r="K143" s="238"/>
      <c r="L143" s="174" t="s">
        <v>120</v>
      </c>
      <c r="M143" s="175">
        <f>COUNTIF(A$140:G$149,"4人")</f>
        <v>12</v>
      </c>
    </row>
    <row r="144" spans="1:15" x14ac:dyDescent="0.35">
      <c r="A144" s="214">
        <f>G142+1</f>
        <v>45971</v>
      </c>
      <c r="B144" s="239">
        <f>A144+1</f>
        <v>45972</v>
      </c>
      <c r="C144" s="337">
        <f t="shared" ref="C144:G144" si="58">B144+1</f>
        <v>45973</v>
      </c>
      <c r="D144" s="295">
        <f t="shared" si="58"/>
        <v>45974</v>
      </c>
      <c r="E144" s="214">
        <f t="shared" si="58"/>
        <v>45975</v>
      </c>
      <c r="F144" s="197">
        <f t="shared" si="58"/>
        <v>45976</v>
      </c>
      <c r="G144" s="196">
        <f t="shared" si="58"/>
        <v>45977</v>
      </c>
      <c r="I144" s="175" t="s">
        <v>23</v>
      </c>
      <c r="J144" s="175">
        <f>J139-J140-J141-J142-J143</f>
        <v>14</v>
      </c>
      <c r="K144" s="238"/>
      <c r="L144" s="174" t="s">
        <v>122</v>
      </c>
      <c r="M144" s="175">
        <f>COUNTIF(A$140:G$149,"3.5人")</f>
        <v>0</v>
      </c>
    </row>
    <row r="145" spans="1:15" ht="17.25" thickBot="1" x14ac:dyDescent="0.4">
      <c r="A145" s="210" t="s">
        <v>151</v>
      </c>
      <c r="B145" s="343" t="s">
        <v>151</v>
      </c>
      <c r="C145" s="342" t="s">
        <v>154</v>
      </c>
      <c r="D145" s="211" t="s">
        <v>155</v>
      </c>
      <c r="E145" s="210" t="s">
        <v>155</v>
      </c>
      <c r="F145" s="203" t="s">
        <v>155</v>
      </c>
      <c r="G145" s="224" t="s">
        <v>153</v>
      </c>
      <c r="I145" s="377" t="s">
        <v>191</v>
      </c>
      <c r="J145" s="377"/>
      <c r="K145" s="377"/>
      <c r="L145" s="176" t="s">
        <v>151</v>
      </c>
      <c r="M145" s="188">
        <f>COUNTIF(A$140:G$149,"3人")</f>
        <v>6</v>
      </c>
    </row>
    <row r="146" spans="1:15" ht="17.25" thickTop="1" x14ac:dyDescent="0.35">
      <c r="A146" s="214">
        <f>G144+1</f>
        <v>45978</v>
      </c>
      <c r="B146" s="214">
        <f>A146+1</f>
        <v>45979</v>
      </c>
      <c r="C146" s="283">
        <f t="shared" ref="C146:G146" si="59">B146+1</f>
        <v>45980</v>
      </c>
      <c r="D146" s="214">
        <f t="shared" si="59"/>
        <v>45981</v>
      </c>
      <c r="E146" s="214">
        <f t="shared" si="59"/>
        <v>45982</v>
      </c>
      <c r="F146" s="197">
        <f t="shared" si="59"/>
        <v>45983</v>
      </c>
      <c r="G146" s="196">
        <f t="shared" si="59"/>
        <v>45984</v>
      </c>
      <c r="I146" s="377"/>
      <c r="J146" s="377"/>
      <c r="K146" s="377"/>
      <c r="L146" s="178" t="s">
        <v>152</v>
      </c>
      <c r="M146" s="178">
        <f>SUM(M140:M145)</f>
        <v>27</v>
      </c>
    </row>
    <row r="147" spans="1:15" x14ac:dyDescent="0.35">
      <c r="A147" s="210" t="s">
        <v>151</v>
      </c>
      <c r="B147" s="210" t="s">
        <v>151</v>
      </c>
      <c r="C147" s="215"/>
      <c r="D147" s="210" t="s">
        <v>155</v>
      </c>
      <c r="E147" s="210" t="s">
        <v>155</v>
      </c>
      <c r="F147" s="203" t="s">
        <v>155</v>
      </c>
      <c r="G147" s="224" t="s">
        <v>153</v>
      </c>
      <c r="I147" s="377"/>
      <c r="J147" s="377"/>
      <c r="K147" s="377"/>
    </row>
    <row r="148" spans="1:15" x14ac:dyDescent="0.35">
      <c r="A148" s="196">
        <f>G146+1</f>
        <v>45985</v>
      </c>
      <c r="B148" s="214">
        <f>A148+1</f>
        <v>45986</v>
      </c>
      <c r="C148" s="214">
        <f t="shared" ref="C148:F148" si="60">B148+1</f>
        <v>45987</v>
      </c>
      <c r="D148" s="214">
        <f t="shared" si="60"/>
        <v>45988</v>
      </c>
      <c r="E148" s="214">
        <f t="shared" si="60"/>
        <v>45989</v>
      </c>
      <c r="F148" s="229">
        <f t="shared" si="60"/>
        <v>45990</v>
      </c>
      <c r="G148" s="257">
        <f>F148+1</f>
        <v>45991</v>
      </c>
      <c r="I148" s="377"/>
      <c r="J148" s="377"/>
      <c r="K148" s="377"/>
    </row>
    <row r="149" spans="1:15" x14ac:dyDescent="0.35">
      <c r="A149" s="224" t="s">
        <v>153</v>
      </c>
      <c r="B149" s="210" t="s">
        <v>151</v>
      </c>
      <c r="C149" s="261"/>
      <c r="D149" s="210" t="s">
        <v>155</v>
      </c>
      <c r="E149" s="210" t="s">
        <v>155</v>
      </c>
      <c r="F149" s="203" t="s">
        <v>155</v>
      </c>
      <c r="G149" s="224" t="s">
        <v>153</v>
      </c>
      <c r="I149" s="377"/>
      <c r="J149" s="377"/>
      <c r="K149" s="377"/>
    </row>
    <row r="150" spans="1:15" x14ac:dyDescent="0.35">
      <c r="I150" s="377"/>
      <c r="J150" s="377"/>
      <c r="K150" s="377"/>
    </row>
    <row r="151" spans="1:15" ht="24" x14ac:dyDescent="0.5">
      <c r="A151" s="302">
        <v>12</v>
      </c>
      <c r="N151" s="164" t="s">
        <v>115</v>
      </c>
      <c r="O151" s="164" t="s">
        <v>116</v>
      </c>
    </row>
    <row r="152" spans="1:15" x14ac:dyDescent="0.35">
      <c r="A152" s="191" t="s">
        <v>33</v>
      </c>
      <c r="B152" s="191" t="s">
        <v>32</v>
      </c>
      <c r="C152" s="191" t="s">
        <v>31</v>
      </c>
      <c r="D152" s="191" t="s">
        <v>30</v>
      </c>
      <c r="E152" s="191" t="s">
        <v>29</v>
      </c>
      <c r="F152" s="192" t="s">
        <v>28</v>
      </c>
      <c r="G152" s="193" t="s">
        <v>22</v>
      </c>
      <c r="I152" s="164" t="s">
        <v>34</v>
      </c>
      <c r="J152" s="164">
        <v>31</v>
      </c>
      <c r="L152" s="164" t="s">
        <v>110</v>
      </c>
      <c r="M152" s="164" t="s">
        <v>111</v>
      </c>
      <c r="N152" s="194">
        <f>DATE(A1,A151,1)</f>
        <v>45992</v>
      </c>
      <c r="O152" s="164">
        <f>WEEKDAY(N152,1)</f>
        <v>2</v>
      </c>
    </row>
    <row r="153" spans="1:15" x14ac:dyDescent="0.35">
      <c r="A153" s="247">
        <f>N152-(O152-2)</f>
        <v>45992</v>
      </c>
      <c r="B153" s="301">
        <f>A153+1</f>
        <v>45993</v>
      </c>
      <c r="C153" s="247">
        <f t="shared" ref="C153:G153" si="61">B153+1</f>
        <v>45994</v>
      </c>
      <c r="D153" s="247">
        <f t="shared" si="61"/>
        <v>45995</v>
      </c>
      <c r="E153" s="216">
        <f t="shared" si="61"/>
        <v>45996</v>
      </c>
      <c r="F153" s="271">
        <f t="shared" si="61"/>
        <v>45997</v>
      </c>
      <c r="G153" s="294">
        <f t="shared" si="61"/>
        <v>45998</v>
      </c>
      <c r="I153" s="198" t="s">
        <v>26</v>
      </c>
      <c r="J153" s="175">
        <v>4</v>
      </c>
      <c r="K153" s="235"/>
      <c r="L153" s="174" t="s">
        <v>108</v>
      </c>
      <c r="M153" s="175">
        <f>COUNTIF(A$153:G$162,"7人")</f>
        <v>0</v>
      </c>
    </row>
    <row r="154" spans="1:15" x14ac:dyDescent="0.35">
      <c r="A154" s="226" t="s">
        <v>151</v>
      </c>
      <c r="B154" s="226" t="s">
        <v>151</v>
      </c>
      <c r="C154" s="236"/>
      <c r="D154" s="226" t="s">
        <v>151</v>
      </c>
      <c r="E154" s="226" t="s">
        <v>151</v>
      </c>
      <c r="F154" s="225" t="s">
        <v>151</v>
      </c>
      <c r="G154" s="286" t="s">
        <v>155</v>
      </c>
      <c r="I154" s="205" t="s">
        <v>25</v>
      </c>
      <c r="J154" s="175">
        <v>4</v>
      </c>
      <c r="K154" s="235"/>
      <c r="L154" s="174" t="s">
        <v>121</v>
      </c>
      <c r="M154" s="175">
        <f>COUNTIF(A$153:G$162,"6人")</f>
        <v>0</v>
      </c>
    </row>
    <row r="155" spans="1:15" x14ac:dyDescent="0.35">
      <c r="A155" s="283">
        <f>G153+1</f>
        <v>45999</v>
      </c>
      <c r="B155" s="214">
        <f>A155+1</f>
        <v>46000</v>
      </c>
      <c r="C155" s="214">
        <f t="shared" ref="C155:G155" si="62">B155+1</f>
        <v>46001</v>
      </c>
      <c r="D155" s="214">
        <f t="shared" si="62"/>
        <v>46002</v>
      </c>
      <c r="E155" s="214">
        <f t="shared" si="62"/>
        <v>46003</v>
      </c>
      <c r="F155" s="287">
        <f t="shared" si="62"/>
        <v>46004</v>
      </c>
      <c r="G155" s="196">
        <f t="shared" si="62"/>
        <v>46005</v>
      </c>
      <c r="I155" s="209" t="s">
        <v>24</v>
      </c>
      <c r="J155" s="175">
        <v>0</v>
      </c>
      <c r="K155" s="238"/>
      <c r="L155" s="174" t="s">
        <v>109</v>
      </c>
      <c r="M155" s="175">
        <f>COUNTIF(A$153:G$162,"5人")</f>
        <v>0</v>
      </c>
    </row>
    <row r="156" spans="1:15" x14ac:dyDescent="0.35">
      <c r="A156" s="226" t="s">
        <v>151</v>
      </c>
      <c r="B156" s="226" t="s">
        <v>151</v>
      </c>
      <c r="C156" s="200"/>
      <c r="D156" s="226" t="s">
        <v>151</v>
      </c>
      <c r="E156" s="226" t="s">
        <v>151</v>
      </c>
      <c r="F156" s="225" t="s">
        <v>151</v>
      </c>
      <c r="G156" s="286" t="s">
        <v>155</v>
      </c>
      <c r="I156" s="213" t="s">
        <v>27</v>
      </c>
      <c r="J156" s="175">
        <v>7</v>
      </c>
      <c r="K156" s="238"/>
      <c r="L156" s="174" t="s">
        <v>120</v>
      </c>
      <c r="M156" s="175">
        <f>COUNTIF(A$153:G$162,"4人")</f>
        <v>4</v>
      </c>
    </row>
    <row r="157" spans="1:15" x14ac:dyDescent="0.35">
      <c r="A157" s="214">
        <f>G155+1</f>
        <v>46006</v>
      </c>
      <c r="B157" s="214">
        <f>A157+1</f>
        <v>46007</v>
      </c>
      <c r="C157" s="214">
        <f t="shared" ref="C157:G157" si="63">B157+1</f>
        <v>46008</v>
      </c>
      <c r="D157" s="214">
        <f t="shared" si="63"/>
        <v>46009</v>
      </c>
      <c r="E157" s="214">
        <f t="shared" si="63"/>
        <v>46010</v>
      </c>
      <c r="F157" s="197">
        <f t="shared" si="63"/>
        <v>46011</v>
      </c>
      <c r="G157" s="196">
        <f t="shared" si="63"/>
        <v>46012</v>
      </c>
      <c r="I157" s="175" t="s">
        <v>23</v>
      </c>
      <c r="J157" s="175">
        <f>J152-J153-J154-J155-J156</f>
        <v>16</v>
      </c>
      <c r="K157" s="238"/>
      <c r="L157" s="174" t="s">
        <v>122</v>
      </c>
      <c r="M157" s="175">
        <f>COUNTIF(A$153:G$162,"3.5人")</f>
        <v>0</v>
      </c>
    </row>
    <row r="158" spans="1:15" ht="17.25" thickBot="1" x14ac:dyDescent="0.4">
      <c r="A158" s="226" t="s">
        <v>151</v>
      </c>
      <c r="B158" s="226" t="s">
        <v>151</v>
      </c>
      <c r="C158" s="200"/>
      <c r="D158" s="226" t="s">
        <v>151</v>
      </c>
      <c r="E158" s="226" t="s">
        <v>151</v>
      </c>
      <c r="F158" s="225" t="s">
        <v>151</v>
      </c>
      <c r="G158" s="286" t="s">
        <v>155</v>
      </c>
      <c r="I158" s="377" t="s">
        <v>192</v>
      </c>
      <c r="J158" s="377"/>
      <c r="K158" s="377"/>
      <c r="L158" s="176" t="s">
        <v>151</v>
      </c>
      <c r="M158" s="188">
        <f>COUNTIF(A$153:G$162,"3人")</f>
        <v>20</v>
      </c>
    </row>
    <row r="159" spans="1:15" ht="17.25" customHeight="1" thickTop="1" x14ac:dyDescent="0.35">
      <c r="A159" s="214">
        <f>G157+1</f>
        <v>46013</v>
      </c>
      <c r="B159" s="214">
        <f>A159+1</f>
        <v>46014</v>
      </c>
      <c r="C159" s="214">
        <f t="shared" ref="C159:G159" si="64">B159+1</f>
        <v>46015</v>
      </c>
      <c r="D159" s="214">
        <f t="shared" si="64"/>
        <v>46016</v>
      </c>
      <c r="E159" s="214">
        <f t="shared" si="64"/>
        <v>46017</v>
      </c>
      <c r="F159" s="197">
        <f t="shared" si="64"/>
        <v>46018</v>
      </c>
      <c r="G159" s="196">
        <f t="shared" si="64"/>
        <v>46019</v>
      </c>
      <c r="I159" s="377"/>
      <c r="J159" s="377"/>
      <c r="K159" s="377"/>
      <c r="L159" s="178" t="s">
        <v>152</v>
      </c>
      <c r="M159" s="178">
        <f>SUM(M153:M158)</f>
        <v>24</v>
      </c>
    </row>
    <row r="160" spans="1:15" x14ac:dyDescent="0.35">
      <c r="A160" s="226" t="s">
        <v>151</v>
      </c>
      <c r="B160" s="226" t="s">
        <v>151</v>
      </c>
      <c r="C160" s="262"/>
      <c r="D160" s="226" t="s">
        <v>151</v>
      </c>
      <c r="E160" s="226" t="s">
        <v>151</v>
      </c>
      <c r="F160" s="225" t="s">
        <v>151</v>
      </c>
      <c r="G160" s="286" t="s">
        <v>155</v>
      </c>
      <c r="I160" s="377"/>
      <c r="J160" s="377"/>
      <c r="K160" s="377"/>
    </row>
    <row r="161" spans="1:11" x14ac:dyDescent="0.35">
      <c r="A161" s="214">
        <f>G159+1</f>
        <v>46020</v>
      </c>
      <c r="B161" s="214">
        <f>A161+1</f>
        <v>46021</v>
      </c>
      <c r="C161" s="214">
        <f t="shared" ref="C161:G161" si="65">B161+1</f>
        <v>46022</v>
      </c>
      <c r="D161" s="195">
        <f t="shared" si="65"/>
        <v>46023</v>
      </c>
      <c r="E161" s="195">
        <f t="shared" si="65"/>
        <v>46024</v>
      </c>
      <c r="F161" s="234">
        <f t="shared" si="65"/>
        <v>46025</v>
      </c>
      <c r="G161" s="218">
        <f t="shared" si="65"/>
        <v>46026</v>
      </c>
      <c r="I161" s="377"/>
      <c r="J161" s="377"/>
      <c r="K161" s="377"/>
    </row>
    <row r="162" spans="1:11" x14ac:dyDescent="0.35">
      <c r="A162" s="200"/>
      <c r="B162" s="200"/>
      <c r="C162" s="200"/>
      <c r="D162" s="200"/>
      <c r="E162" s="200"/>
      <c r="F162" s="248"/>
      <c r="G162" s="201"/>
      <c r="I162" s="377"/>
      <c r="J162" s="377"/>
      <c r="K162" s="377"/>
    </row>
  </sheetData>
  <mergeCells count="13">
    <mergeCell ref="I145:K150"/>
    <mergeCell ref="I158:K162"/>
    <mergeCell ref="I118:K123"/>
    <mergeCell ref="A1:B1"/>
    <mergeCell ref="A124:B124"/>
    <mergeCell ref="I10:K15"/>
    <mergeCell ref="I23:K28"/>
    <mergeCell ref="I36:K41"/>
    <mergeCell ref="I51:K56"/>
    <mergeCell ref="I64:K69"/>
    <mergeCell ref="I77:K82"/>
    <mergeCell ref="I92:K97"/>
    <mergeCell ref="I105:K110"/>
  </mergeCells>
  <phoneticPr fontId="27"/>
  <pageMargins left="1.1023622047244095" right="0.35433070866141736" top="0.98425196850393704" bottom="0.98425196850393704" header="0.51181102362204722" footer="0.51181102362204722"/>
  <pageSetup paperSize="9" scale="78" orientation="portrait" r:id="rId1"/>
  <headerFooter alignWithMargins="0"/>
  <rowBreaks count="2" manualBreakCount="2">
    <brk id="55" min="2" max="12" man="1"/>
    <brk id="109" max="1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0E34B-6B16-450C-93BE-4B5D70030A14}">
  <sheetPr>
    <tabColor rgb="FF00B0F0"/>
  </sheetPr>
  <dimension ref="A1:Q19"/>
  <sheetViews>
    <sheetView tabSelected="1" view="pageBreakPreview" zoomScaleNormal="70" zoomScaleSheetLayoutView="100" workbookViewId="0">
      <selection activeCell="R20" sqref="R20"/>
    </sheetView>
  </sheetViews>
  <sheetFormatPr defaultColWidth="9" defaultRowHeight="18" x14ac:dyDescent="0.15"/>
  <cols>
    <col min="1" max="1" width="26.625" style="180" customWidth="1"/>
    <col min="2" max="2" width="15.625" style="180" customWidth="1"/>
    <col min="3" max="14" width="5" style="180" customWidth="1"/>
    <col min="15" max="15" width="6.25" style="180" customWidth="1"/>
    <col min="16" max="16" width="6" style="180" customWidth="1"/>
    <col min="17" max="17" width="4.125" style="180" customWidth="1"/>
    <col min="18" max="16384" width="9" style="180"/>
  </cols>
  <sheetData>
    <row r="1" spans="1:17" ht="26.25" customHeight="1" x14ac:dyDescent="0.15">
      <c r="A1" s="378" t="s">
        <v>119</v>
      </c>
      <c r="B1" s="378"/>
    </row>
    <row r="2" spans="1:17" ht="24.75" customHeight="1" x14ac:dyDescent="0.15">
      <c r="A2" s="181"/>
      <c r="B2" s="163"/>
      <c r="C2" s="182" t="s">
        <v>101</v>
      </c>
      <c r="D2" s="182" t="s">
        <v>168</v>
      </c>
      <c r="E2" s="182" t="s">
        <v>169</v>
      </c>
      <c r="F2" s="182" t="s">
        <v>170</v>
      </c>
      <c r="G2" s="182" t="s">
        <v>171</v>
      </c>
      <c r="H2" s="182" t="s">
        <v>172</v>
      </c>
      <c r="I2" s="182" t="s">
        <v>173</v>
      </c>
      <c r="J2" s="182" t="s">
        <v>174</v>
      </c>
      <c r="K2" s="182" t="s">
        <v>175</v>
      </c>
      <c r="L2" s="182" t="s">
        <v>176</v>
      </c>
      <c r="M2" s="182" t="s">
        <v>177</v>
      </c>
      <c r="N2" s="182" t="s">
        <v>178</v>
      </c>
      <c r="O2" s="182" t="s">
        <v>1</v>
      </c>
      <c r="P2" s="182" t="s">
        <v>3</v>
      </c>
      <c r="Q2" s="162"/>
    </row>
    <row r="3" spans="1:17" ht="24.75" customHeight="1" x14ac:dyDescent="0.15">
      <c r="A3" s="181" t="s">
        <v>5</v>
      </c>
      <c r="B3" s="163"/>
      <c r="C3" s="163">
        <f t="shared" ref="C3:N3" si="0">SUM(C4:C10)</f>
        <v>26</v>
      </c>
      <c r="D3" s="163">
        <f t="shared" si="0"/>
        <v>24</v>
      </c>
      <c r="E3" s="163">
        <f t="shared" si="0"/>
        <v>28</v>
      </c>
      <c r="F3" s="163">
        <f t="shared" si="0"/>
        <v>25</v>
      </c>
      <c r="G3" s="163">
        <f t="shared" si="0"/>
        <v>27</v>
      </c>
      <c r="H3" s="163">
        <f t="shared" si="0"/>
        <v>26</v>
      </c>
      <c r="I3" s="163">
        <f>SUM(I4:I10)-1</f>
        <v>26</v>
      </c>
      <c r="J3" s="163">
        <f t="shared" si="0"/>
        <v>27</v>
      </c>
      <c r="K3" s="163">
        <f t="shared" si="0"/>
        <v>26</v>
      </c>
      <c r="L3" s="163">
        <f t="shared" si="0"/>
        <v>26</v>
      </c>
      <c r="M3" s="163">
        <f>SUM(M4:M10)-1</f>
        <v>26</v>
      </c>
      <c r="N3" s="163">
        <f t="shared" si="0"/>
        <v>24</v>
      </c>
      <c r="O3" s="163">
        <f>SUM(C3:N3)</f>
        <v>311</v>
      </c>
      <c r="P3" s="182" t="s">
        <v>4</v>
      </c>
      <c r="Q3" s="162"/>
    </row>
    <row r="4" spans="1:17" ht="24.75" customHeight="1" x14ac:dyDescent="0.15">
      <c r="A4" s="183" t="s">
        <v>138</v>
      </c>
      <c r="B4" s="184" t="s">
        <v>156</v>
      </c>
      <c r="C4" s="163">
        <f>'開園日他算定(総合案内)'!M5</f>
        <v>0</v>
      </c>
      <c r="D4" s="163">
        <f>'開園日他算定(総合案内)'!M18</f>
        <v>0</v>
      </c>
      <c r="E4" s="163">
        <f>'開園日他算定(総合案内)'!M31</f>
        <v>0</v>
      </c>
      <c r="F4" s="163">
        <f>'開園日他算定(総合案内)'!M46</f>
        <v>0</v>
      </c>
      <c r="G4" s="163">
        <f>'開園日他算定(総合案内)'!M59</f>
        <v>4</v>
      </c>
      <c r="H4" s="163">
        <f>'開園日他算定(総合案内)'!M72</f>
        <v>0</v>
      </c>
      <c r="I4" s="163">
        <f>'開園日他算定(総合案内)'!M87</f>
        <v>1</v>
      </c>
      <c r="J4" s="163">
        <f>'開園日他算定(総合案内)'!M100</f>
        <v>4</v>
      </c>
      <c r="K4" s="163">
        <f>'開園日他算定(総合案内)'!M113</f>
        <v>0</v>
      </c>
      <c r="L4" s="163">
        <f>'開園日他算定(総合案内)'!M127</f>
        <v>0</v>
      </c>
      <c r="M4" s="163">
        <f>'開園日他算定(総合案内)'!M140</f>
        <v>1</v>
      </c>
      <c r="N4" s="163">
        <f>'開園日他算定(総合案内)'!M153</f>
        <v>0</v>
      </c>
      <c r="O4" s="163">
        <f>SUM(C4:N4)</f>
        <v>10</v>
      </c>
      <c r="P4" s="182" t="s">
        <v>4</v>
      </c>
      <c r="Q4" s="162"/>
    </row>
    <row r="5" spans="1:17" ht="24.75" customHeight="1" x14ac:dyDescent="0.15">
      <c r="A5" s="185" t="s">
        <v>139</v>
      </c>
      <c r="B5" s="186" t="s">
        <v>157</v>
      </c>
      <c r="C5" s="163">
        <f>'開園日他算定(総合案内)'!M6</f>
        <v>0</v>
      </c>
      <c r="D5" s="163">
        <f>'開園日他算定(総合案内)'!M19</f>
        <v>0</v>
      </c>
      <c r="E5" s="163">
        <f>'開園日他算定(総合案内)'!M32</f>
        <v>0</v>
      </c>
      <c r="F5" s="163">
        <f>'開園日他算定(総合案内)'!M47</f>
        <v>0</v>
      </c>
      <c r="G5" s="163">
        <f>'開園日他算定(総合案内)'!M60</f>
        <v>2</v>
      </c>
      <c r="H5" s="163">
        <f>'開園日他算定(総合案内)'!M73</f>
        <v>0</v>
      </c>
      <c r="I5" s="163">
        <f>'開園日他算定(総合案内)'!M88</f>
        <v>0</v>
      </c>
      <c r="J5" s="163">
        <f>'開園日他算定(総合案内)'!M101</f>
        <v>0</v>
      </c>
      <c r="K5" s="163">
        <f>'開園日他算定(総合案内)'!M114</f>
        <v>0</v>
      </c>
      <c r="L5" s="163">
        <f>'開園日他算定(総合案内)'!M128</f>
        <v>0</v>
      </c>
      <c r="M5" s="163">
        <f>'開園日他算定(総合案内)'!M141</f>
        <v>3</v>
      </c>
      <c r="N5" s="163">
        <f>'開園日他算定(総合案内)'!M154</f>
        <v>0</v>
      </c>
      <c r="O5" s="163">
        <f>SUM(C5:N5)</f>
        <v>5</v>
      </c>
      <c r="P5" s="182" t="s">
        <v>4</v>
      </c>
      <c r="Q5" s="162"/>
    </row>
    <row r="6" spans="1:17" ht="24.75" customHeight="1" x14ac:dyDescent="0.15">
      <c r="A6" s="183" t="s">
        <v>140</v>
      </c>
      <c r="B6" s="184" t="s">
        <v>158</v>
      </c>
      <c r="C6" s="163">
        <f>'開園日他算定(総合案内)'!M7</f>
        <v>3</v>
      </c>
      <c r="D6" s="163">
        <f>'開園日他算定(総合案内)'!M20</f>
        <v>0</v>
      </c>
      <c r="E6" s="180">
        <f>'開園日他算定(総合案内)'!M33</f>
        <v>11</v>
      </c>
      <c r="F6" s="163">
        <f>'開園日他算定(総合案内)'!M48</f>
        <v>13</v>
      </c>
      <c r="G6" s="163">
        <f>'開園日他算定(総合案内)'!M61</f>
        <v>9</v>
      </c>
      <c r="H6" s="163">
        <f>'開園日他算定(総合案内)'!M74</f>
        <v>3</v>
      </c>
      <c r="I6" s="163">
        <f>'開園日他算定(総合案内)'!M89</f>
        <v>3</v>
      </c>
      <c r="J6" s="163">
        <f>'開園日他算定(総合案内)'!M102</f>
        <v>0</v>
      </c>
      <c r="K6" s="163">
        <f>'開園日他算定(総合案内)'!M115</f>
        <v>6</v>
      </c>
      <c r="L6" s="163">
        <f>'開園日他算定(総合案内)'!M129</f>
        <v>6</v>
      </c>
      <c r="M6" s="163">
        <f>'開園日他算定(総合案内)'!M142</f>
        <v>5</v>
      </c>
      <c r="N6" s="163">
        <f>'開園日他算定(総合案内)'!M155</f>
        <v>0</v>
      </c>
      <c r="O6" s="163">
        <f>SUM(C6:N6)</f>
        <v>59</v>
      </c>
      <c r="P6" s="182" t="s">
        <v>4</v>
      </c>
      <c r="Q6" s="162"/>
    </row>
    <row r="7" spans="1:17" ht="24.75" customHeight="1" x14ac:dyDescent="0.15">
      <c r="A7" s="183" t="s">
        <v>141</v>
      </c>
      <c r="B7" s="184" t="s">
        <v>159</v>
      </c>
      <c r="C7" s="163">
        <f>'開園日他算定(総合案内)'!M8</f>
        <v>6</v>
      </c>
      <c r="D7" s="163">
        <f>'開園日他算定(総合案内)'!M21</f>
        <v>7</v>
      </c>
      <c r="E7" s="163">
        <f>'開園日他算定(総合案内)'!M34</f>
        <v>17</v>
      </c>
      <c r="F7" s="163">
        <f>'開園日他算定(総合案内)'!M49</f>
        <v>8</v>
      </c>
      <c r="G7" s="180">
        <f>'開園日他算定(総合案内)'!M62</f>
        <v>6</v>
      </c>
      <c r="H7" s="163">
        <f>'開園日他算定(総合案内)'!M75</f>
        <v>5</v>
      </c>
      <c r="I7" s="163">
        <f>'開園日他算定(総合案内)'!M90</f>
        <v>3</v>
      </c>
      <c r="J7" s="163">
        <f>'開園日他算定(総合案内)'!M103</f>
        <v>4</v>
      </c>
      <c r="K7" s="163">
        <f>'開園日他算定(総合案内)'!M116</f>
        <v>4</v>
      </c>
      <c r="L7" s="163">
        <f>'開園日他算定(総合案内)'!M130</f>
        <v>3</v>
      </c>
      <c r="M7" s="163">
        <f>'開園日他算定(総合案内)'!M143</f>
        <v>12</v>
      </c>
      <c r="N7" s="163">
        <f>'開園日他算定(総合案内)'!M156</f>
        <v>4</v>
      </c>
      <c r="O7" s="163">
        <f t="shared" ref="O7:O8" si="1">SUM(C7:N7)</f>
        <v>79</v>
      </c>
      <c r="P7" s="182" t="s">
        <v>4</v>
      </c>
      <c r="Q7" s="162"/>
    </row>
    <row r="8" spans="1:17" ht="24.75" customHeight="1" x14ac:dyDescent="0.15">
      <c r="A8" s="185" t="s">
        <v>142</v>
      </c>
      <c r="B8" s="184" t="s">
        <v>160</v>
      </c>
      <c r="C8" s="163">
        <f>'開園日他算定(総合案内)'!M9</f>
        <v>17</v>
      </c>
      <c r="D8" s="163">
        <f>'開園日他算定(総合案内)'!M22</f>
        <v>17</v>
      </c>
      <c r="E8" s="163">
        <f>'開園日他算定(総合案内)'!M35</f>
        <v>0</v>
      </c>
      <c r="F8" s="163">
        <f>'開園日他算定(総合案内)'!M50</f>
        <v>0</v>
      </c>
      <c r="G8" s="163">
        <f>'開園日他算定(総合案内)'!M63</f>
        <v>0</v>
      </c>
      <c r="H8" s="163">
        <f>'開園日他算定(総合案内)'!M76</f>
        <v>0</v>
      </c>
      <c r="I8" s="163">
        <f>'開園日他算定(総合案内)'!M91</f>
        <v>0</v>
      </c>
      <c r="J8" s="163">
        <f>'開園日他算定(総合案内)'!M104</f>
        <v>0</v>
      </c>
      <c r="K8" s="163">
        <f>'開園日他算定(総合案内)'!M117</f>
        <v>0</v>
      </c>
      <c r="L8" s="163">
        <f>'開園日他算定(総合案内)'!M131</f>
        <v>10</v>
      </c>
      <c r="M8" s="163">
        <f>'開園日他算定(総合案内)'!M144</f>
        <v>0</v>
      </c>
      <c r="N8" s="163">
        <f>'開園日他算定(総合案内)'!M157</f>
        <v>0</v>
      </c>
      <c r="O8" s="163">
        <f t="shared" si="1"/>
        <v>44</v>
      </c>
      <c r="P8" s="182" t="s">
        <v>4</v>
      </c>
      <c r="Q8" s="162"/>
    </row>
    <row r="9" spans="1:17" ht="24.75" customHeight="1" x14ac:dyDescent="0.15">
      <c r="A9" s="183" t="s">
        <v>143</v>
      </c>
      <c r="B9" s="184" t="s">
        <v>161</v>
      </c>
      <c r="C9" s="163">
        <f>'開園日他算定(総合案内)'!M10</f>
        <v>0</v>
      </c>
      <c r="D9" s="163">
        <f>'開園日他算定(総合案内)'!M23</f>
        <v>0</v>
      </c>
      <c r="E9" s="163">
        <f>'開園日他算定(総合案内)'!M36</f>
        <v>0</v>
      </c>
      <c r="F9" s="163">
        <f>'開園日他算定(総合案内)'!M51</f>
        <v>4</v>
      </c>
      <c r="G9" s="163">
        <f>'開園日他算定(総合案内)'!M64</f>
        <v>6</v>
      </c>
      <c r="H9" s="163">
        <f>'開園日他算定(総合案内)'!M77</f>
        <v>18</v>
      </c>
      <c r="I9" s="163">
        <f>'開園日他算定(総合案内)'!M92</f>
        <v>20</v>
      </c>
      <c r="J9" s="163">
        <f>'開園日他算定(総合案内)'!M105</f>
        <v>19</v>
      </c>
      <c r="K9" s="163">
        <f>'開園日他算定(総合案内)'!M118</f>
        <v>16</v>
      </c>
      <c r="L9" s="163">
        <f>'開園日他算定(総合案内)'!M132</f>
        <v>7</v>
      </c>
      <c r="M9" s="163">
        <f>'開園日他算定(総合案内)'!M145</f>
        <v>6</v>
      </c>
      <c r="N9" s="163">
        <f>'開園日他算定(総合案内)'!M158</f>
        <v>20</v>
      </c>
      <c r="O9" s="163">
        <f t="shared" ref="O9" si="2">SUM(C9:N9)</f>
        <v>116</v>
      </c>
      <c r="P9" s="182" t="s">
        <v>4</v>
      </c>
      <c r="Q9" s="162"/>
    </row>
    <row r="10" spans="1:17" ht="24.75" customHeight="1" x14ac:dyDescent="0.15">
      <c r="A10" s="163"/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2"/>
    </row>
    <row r="11" spans="1:17" x14ac:dyDescent="0.15">
      <c r="A11" s="162"/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</row>
    <row r="12" spans="1:17" x14ac:dyDescent="0.15">
      <c r="A12" s="162"/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</row>
    <row r="13" spans="1:17" x14ac:dyDescent="0.15">
      <c r="A13" s="162"/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</row>
    <row r="14" spans="1:17" x14ac:dyDescent="0.15">
      <c r="A14" s="187"/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</row>
    <row r="15" spans="1:17" x14ac:dyDescent="0.15">
      <c r="A15" s="187"/>
      <c r="B15" s="162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</row>
    <row r="16" spans="1:17" x14ac:dyDescent="0.15">
      <c r="A16" s="187"/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</row>
    <row r="17" spans="1:17" x14ac:dyDescent="0.15">
      <c r="A17" s="187"/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</row>
    <row r="18" spans="1:17" x14ac:dyDescent="0.15">
      <c r="A18" s="187"/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</row>
    <row r="19" spans="1:17" x14ac:dyDescent="0.15">
      <c r="A19" s="187"/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</row>
  </sheetData>
  <mergeCells count="1">
    <mergeCell ref="A1:B1"/>
  </mergeCells>
  <phoneticPr fontId="27"/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M51"/>
  <sheetViews>
    <sheetView showOutlineSymbols="0" topLeftCell="B34" zoomScale="70" zoomScaleNormal="70" workbookViewId="0">
      <selection activeCell="I2" sqref="I2"/>
    </sheetView>
  </sheetViews>
  <sheetFormatPr defaultColWidth="12" defaultRowHeight="15" x14ac:dyDescent="0.2"/>
  <cols>
    <col min="1" max="1" width="1" style="2" customWidth="1"/>
    <col min="2" max="2" width="7.25" style="1" customWidth="1"/>
    <col min="3" max="3" width="18" style="1" customWidth="1"/>
    <col min="4" max="12" width="14.375" style="1" customWidth="1"/>
    <col min="13" max="13" width="0.625" style="1" customWidth="1"/>
    <col min="14" max="16384" width="12" style="1"/>
  </cols>
  <sheetData>
    <row r="1" spans="2:13" ht="30.75" x14ac:dyDescent="0.3">
      <c r="B1" s="394" t="s">
        <v>49</v>
      </c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25"/>
    </row>
    <row r="2" spans="2:13" ht="24.75" customHeight="1" x14ac:dyDescent="0.2">
      <c r="L2" s="161" t="s">
        <v>107</v>
      </c>
    </row>
    <row r="3" spans="2:13" ht="24.75" customHeight="1" thickBot="1" x14ac:dyDescent="0.25">
      <c r="B3" s="2"/>
      <c r="L3" s="26" t="s">
        <v>6</v>
      </c>
      <c r="M3" s="25"/>
    </row>
    <row r="4" spans="2:13" ht="22.5" customHeight="1" x14ac:dyDescent="0.2">
      <c r="B4" s="405" t="s">
        <v>45</v>
      </c>
      <c r="C4" s="406"/>
      <c r="D4" s="401" t="s">
        <v>21</v>
      </c>
      <c r="E4" s="401" t="s">
        <v>20</v>
      </c>
      <c r="F4" s="395" t="s">
        <v>19</v>
      </c>
      <c r="G4" s="397" t="s">
        <v>18</v>
      </c>
      <c r="H4" s="399" t="s">
        <v>17</v>
      </c>
      <c r="I4" s="397" t="s">
        <v>16</v>
      </c>
      <c r="J4" s="412" t="s">
        <v>15</v>
      </c>
      <c r="K4" s="401" t="s">
        <v>14</v>
      </c>
      <c r="L4" s="403" t="s">
        <v>13</v>
      </c>
      <c r="M4" s="2"/>
    </row>
    <row r="5" spans="2:13" ht="22.5" customHeight="1" x14ac:dyDescent="0.2">
      <c r="B5" s="407"/>
      <c r="C5" s="408"/>
      <c r="D5" s="402"/>
      <c r="E5" s="402"/>
      <c r="F5" s="396"/>
      <c r="G5" s="398"/>
      <c r="H5" s="400"/>
      <c r="I5" s="398"/>
      <c r="J5" s="413"/>
      <c r="K5" s="402"/>
      <c r="L5" s="404"/>
      <c r="M5" s="2"/>
    </row>
    <row r="6" spans="2:13" ht="30.75" customHeight="1" x14ac:dyDescent="0.2">
      <c r="B6" s="414" t="s">
        <v>12</v>
      </c>
      <c r="C6" s="18" t="s">
        <v>9</v>
      </c>
      <c r="D6" s="22">
        <v>840484</v>
      </c>
      <c r="E6" s="22">
        <v>744297</v>
      </c>
      <c r="F6" s="22">
        <v>521577</v>
      </c>
      <c r="G6" s="39">
        <v>504685</v>
      </c>
      <c r="H6" s="33">
        <v>428205</v>
      </c>
      <c r="I6" s="39">
        <v>232539</v>
      </c>
      <c r="J6" s="33">
        <v>218190</v>
      </c>
      <c r="K6" s="22">
        <v>305980</v>
      </c>
      <c r="L6" s="21"/>
      <c r="M6" s="2"/>
    </row>
    <row r="7" spans="2:13" ht="30.75" customHeight="1" x14ac:dyDescent="0.2">
      <c r="B7" s="415"/>
      <c r="C7" s="15" t="s">
        <v>8</v>
      </c>
      <c r="D7" s="22">
        <v>2892153</v>
      </c>
      <c r="E7" s="22">
        <v>2978351</v>
      </c>
      <c r="F7" s="22">
        <v>2240084</v>
      </c>
      <c r="G7" s="39">
        <v>2286753</v>
      </c>
      <c r="H7" s="33">
        <v>2087776</v>
      </c>
      <c r="I7" s="39">
        <v>1220208</v>
      </c>
      <c r="J7" s="33">
        <v>1158462</v>
      </c>
      <c r="K7" s="22">
        <v>1487598</v>
      </c>
      <c r="L7" s="21"/>
      <c r="M7" s="2"/>
    </row>
    <row r="8" spans="2:13" ht="30.75" customHeight="1" x14ac:dyDescent="0.2">
      <c r="B8" s="416"/>
      <c r="C8" s="12" t="s">
        <v>7</v>
      </c>
      <c r="D8" s="22">
        <v>3441</v>
      </c>
      <c r="E8" s="22">
        <v>4002</v>
      </c>
      <c r="F8" s="22">
        <v>4295</v>
      </c>
      <c r="G8" s="39">
        <v>4531</v>
      </c>
      <c r="H8" s="33">
        <v>4876</v>
      </c>
      <c r="I8" s="39">
        <v>5247</v>
      </c>
      <c r="J8" s="33">
        <v>5309</v>
      </c>
      <c r="K8" s="22">
        <v>4862</v>
      </c>
      <c r="L8" s="21"/>
      <c r="M8" s="2"/>
    </row>
    <row r="9" spans="2:13" ht="30.75" customHeight="1" x14ac:dyDescent="0.2">
      <c r="B9" s="414" t="s">
        <v>44</v>
      </c>
      <c r="C9" s="18" t="s">
        <v>9</v>
      </c>
      <c r="D9" s="24">
        <v>2333227</v>
      </c>
      <c r="E9" s="24">
        <v>2097288</v>
      </c>
      <c r="F9" s="24">
        <v>1255291</v>
      </c>
      <c r="G9" s="40">
        <v>1007381</v>
      </c>
      <c r="H9" s="34">
        <v>1146167</v>
      </c>
      <c r="I9" s="40">
        <v>704438</v>
      </c>
      <c r="J9" s="34">
        <v>515411</v>
      </c>
      <c r="K9" s="24">
        <v>636236</v>
      </c>
      <c r="L9" s="23"/>
      <c r="M9" s="2"/>
    </row>
    <row r="10" spans="2:13" ht="30.75" customHeight="1" x14ac:dyDescent="0.2">
      <c r="B10" s="415"/>
      <c r="C10" s="15" t="s">
        <v>8</v>
      </c>
      <c r="D10" s="22">
        <v>7688988</v>
      </c>
      <c r="E10" s="22">
        <v>8329310</v>
      </c>
      <c r="F10" s="22">
        <v>5646321</v>
      </c>
      <c r="G10" s="39">
        <v>5159471</v>
      </c>
      <c r="H10" s="33">
        <v>6872396</v>
      </c>
      <c r="I10" s="39">
        <v>4657490</v>
      </c>
      <c r="J10" s="33">
        <v>3624275</v>
      </c>
      <c r="K10" s="22">
        <v>3827544</v>
      </c>
      <c r="L10" s="21"/>
      <c r="M10" s="2"/>
    </row>
    <row r="11" spans="2:13" ht="30.75" customHeight="1" x14ac:dyDescent="0.2">
      <c r="B11" s="416"/>
      <c r="C11" s="12" t="s">
        <v>7</v>
      </c>
      <c r="D11" s="20">
        <v>3295</v>
      </c>
      <c r="E11" s="20">
        <v>3971</v>
      </c>
      <c r="F11" s="20">
        <v>4498</v>
      </c>
      <c r="G11" s="41">
        <v>5122</v>
      </c>
      <c r="H11" s="35">
        <v>5996</v>
      </c>
      <c r="I11" s="41">
        <v>6612</v>
      </c>
      <c r="J11" s="35">
        <v>7032</v>
      </c>
      <c r="K11" s="20">
        <v>6016</v>
      </c>
      <c r="L11" s="19"/>
      <c r="M11" s="2"/>
    </row>
    <row r="12" spans="2:13" ht="30.75" customHeight="1" x14ac:dyDescent="0.2">
      <c r="B12" s="414" t="s">
        <v>43</v>
      </c>
      <c r="C12" s="18" t="s">
        <v>9</v>
      </c>
      <c r="D12" s="24">
        <v>2566774</v>
      </c>
      <c r="E12" s="24">
        <v>1890553</v>
      </c>
      <c r="F12" s="24">
        <v>1098663</v>
      </c>
      <c r="G12" s="40">
        <v>737336</v>
      </c>
      <c r="H12" s="34">
        <v>587806</v>
      </c>
      <c r="I12" s="40">
        <v>386420</v>
      </c>
      <c r="J12" s="34">
        <v>314447</v>
      </c>
      <c r="K12" s="24">
        <v>447793</v>
      </c>
      <c r="L12" s="23"/>
      <c r="M12" s="2"/>
    </row>
    <row r="13" spans="2:13" ht="30.75" customHeight="1" x14ac:dyDescent="0.2">
      <c r="B13" s="415"/>
      <c r="C13" s="15" t="s">
        <v>8</v>
      </c>
      <c r="D13" s="22">
        <v>6303619</v>
      </c>
      <c r="E13" s="22">
        <v>5925783</v>
      </c>
      <c r="F13" s="22">
        <v>4075937</v>
      </c>
      <c r="G13" s="39">
        <v>3290476</v>
      </c>
      <c r="H13" s="33">
        <v>3042623</v>
      </c>
      <c r="I13" s="39">
        <v>2078330</v>
      </c>
      <c r="J13" s="33">
        <v>1828844</v>
      </c>
      <c r="K13" s="22">
        <v>2058057</v>
      </c>
      <c r="L13" s="21"/>
      <c r="M13" s="2"/>
    </row>
    <row r="14" spans="2:13" ht="30.75" customHeight="1" x14ac:dyDescent="0.2">
      <c r="B14" s="416"/>
      <c r="C14" s="12" t="s">
        <v>7</v>
      </c>
      <c r="D14" s="20">
        <v>2456</v>
      </c>
      <c r="E14" s="20">
        <v>3134</v>
      </c>
      <c r="F14" s="20">
        <v>3710</v>
      </c>
      <c r="G14" s="41">
        <v>4463</v>
      </c>
      <c r="H14" s="35">
        <v>5176</v>
      </c>
      <c r="I14" s="41">
        <v>5378</v>
      </c>
      <c r="J14" s="35">
        <v>5816</v>
      </c>
      <c r="K14" s="20">
        <v>4596</v>
      </c>
      <c r="L14" s="19"/>
      <c r="M14" s="2"/>
    </row>
    <row r="15" spans="2:13" ht="30.75" customHeight="1" x14ac:dyDescent="0.2">
      <c r="B15" s="420" t="s">
        <v>42</v>
      </c>
      <c r="C15" s="18" t="s">
        <v>9</v>
      </c>
      <c r="D15" s="24">
        <v>1002568</v>
      </c>
      <c r="E15" s="24">
        <v>464117</v>
      </c>
      <c r="F15" s="24">
        <v>218147</v>
      </c>
      <c r="G15" s="40">
        <v>111755</v>
      </c>
      <c r="H15" s="34">
        <v>100783</v>
      </c>
      <c r="I15" s="40">
        <v>52151</v>
      </c>
      <c r="J15" s="34">
        <v>42291</v>
      </c>
      <c r="K15" s="24">
        <v>48565</v>
      </c>
      <c r="L15" s="23"/>
      <c r="M15" s="2"/>
    </row>
    <row r="16" spans="2:13" ht="30.75" customHeight="1" x14ac:dyDescent="0.2">
      <c r="B16" s="421"/>
      <c r="C16" s="15" t="s">
        <v>8</v>
      </c>
      <c r="D16" s="22">
        <v>1750205</v>
      </c>
      <c r="E16" s="22">
        <v>1130448</v>
      </c>
      <c r="F16" s="22">
        <v>646196</v>
      </c>
      <c r="G16" s="39">
        <v>380219</v>
      </c>
      <c r="H16" s="33">
        <v>371845</v>
      </c>
      <c r="I16" s="39">
        <v>186501</v>
      </c>
      <c r="J16" s="33">
        <v>157346</v>
      </c>
      <c r="K16" s="22">
        <v>168382</v>
      </c>
      <c r="L16" s="21"/>
      <c r="M16" s="2"/>
    </row>
    <row r="17" spans="2:13" ht="30.75" customHeight="1" x14ac:dyDescent="0.2">
      <c r="B17" s="422"/>
      <c r="C17" s="12" t="s">
        <v>7</v>
      </c>
      <c r="D17" s="20">
        <v>1746</v>
      </c>
      <c r="E17" s="20">
        <v>2436</v>
      </c>
      <c r="F17" s="20">
        <v>2962</v>
      </c>
      <c r="G17" s="41">
        <v>3402</v>
      </c>
      <c r="H17" s="35">
        <v>3690</v>
      </c>
      <c r="I17" s="41">
        <v>3576</v>
      </c>
      <c r="J17" s="35">
        <v>3721</v>
      </c>
      <c r="K17" s="20">
        <v>3467</v>
      </c>
      <c r="L17" s="19"/>
      <c r="M17" s="2"/>
    </row>
    <row r="18" spans="2:13" ht="30.75" customHeight="1" x14ac:dyDescent="0.2">
      <c r="B18" s="414" t="s">
        <v>41</v>
      </c>
      <c r="C18" s="18" t="s">
        <v>9</v>
      </c>
      <c r="D18" s="24">
        <v>341974</v>
      </c>
      <c r="E18" s="24">
        <v>272873</v>
      </c>
      <c r="F18" s="24">
        <v>146781</v>
      </c>
      <c r="G18" s="40">
        <v>114462</v>
      </c>
      <c r="H18" s="34">
        <v>133195</v>
      </c>
      <c r="I18" s="40">
        <v>94438</v>
      </c>
      <c r="J18" s="34">
        <v>80736</v>
      </c>
      <c r="K18" s="24">
        <v>67082</v>
      </c>
      <c r="L18" s="23"/>
      <c r="M18" s="2"/>
    </row>
    <row r="19" spans="2:13" ht="30.75" customHeight="1" x14ac:dyDescent="0.2">
      <c r="B19" s="415"/>
      <c r="C19" s="15" t="s">
        <v>8</v>
      </c>
      <c r="D19" s="22">
        <v>1387401</v>
      </c>
      <c r="E19" s="22">
        <v>1416547</v>
      </c>
      <c r="F19" s="22">
        <v>897279</v>
      </c>
      <c r="G19" s="39">
        <v>786605</v>
      </c>
      <c r="H19" s="33">
        <v>1105525</v>
      </c>
      <c r="I19" s="39">
        <v>863238</v>
      </c>
      <c r="J19" s="33">
        <v>708082</v>
      </c>
      <c r="K19" s="22">
        <v>474402</v>
      </c>
      <c r="L19" s="21"/>
      <c r="M19" s="2"/>
    </row>
    <row r="20" spans="2:13" ht="30.75" customHeight="1" x14ac:dyDescent="0.2">
      <c r="B20" s="416"/>
      <c r="C20" s="12" t="s">
        <v>7</v>
      </c>
      <c r="D20" s="20">
        <v>4057</v>
      </c>
      <c r="E20" s="20">
        <v>5191</v>
      </c>
      <c r="F20" s="20">
        <v>6113</v>
      </c>
      <c r="G20" s="41">
        <v>6872</v>
      </c>
      <c r="H20" s="35">
        <v>8300</v>
      </c>
      <c r="I20" s="41">
        <v>9141</v>
      </c>
      <c r="J20" s="35">
        <v>8770</v>
      </c>
      <c r="K20" s="20">
        <v>7072</v>
      </c>
      <c r="L20" s="19"/>
      <c r="M20" s="2"/>
    </row>
    <row r="21" spans="2:13" ht="30.75" customHeight="1" x14ac:dyDescent="0.2">
      <c r="B21" s="423" t="s">
        <v>40</v>
      </c>
      <c r="C21" s="18" t="s">
        <v>9</v>
      </c>
      <c r="D21" s="24">
        <v>301804</v>
      </c>
      <c r="E21" s="24">
        <v>256350</v>
      </c>
      <c r="F21" s="24">
        <v>148115</v>
      </c>
      <c r="G21" s="40">
        <v>106103</v>
      </c>
      <c r="H21" s="34">
        <v>119581</v>
      </c>
      <c r="I21" s="40">
        <v>57548</v>
      </c>
      <c r="J21" s="34">
        <v>53107</v>
      </c>
      <c r="K21" s="24">
        <v>92908</v>
      </c>
      <c r="L21" s="23"/>
      <c r="M21" s="2"/>
    </row>
    <row r="22" spans="2:13" ht="30.75" customHeight="1" x14ac:dyDescent="0.2">
      <c r="B22" s="415"/>
      <c r="C22" s="15" t="s">
        <v>8</v>
      </c>
      <c r="D22" s="22">
        <v>937690</v>
      </c>
      <c r="E22" s="22">
        <v>905373</v>
      </c>
      <c r="F22" s="22">
        <v>598305</v>
      </c>
      <c r="G22" s="39">
        <v>432591</v>
      </c>
      <c r="H22" s="33">
        <v>497614</v>
      </c>
      <c r="I22" s="39">
        <v>276164</v>
      </c>
      <c r="J22" s="33">
        <v>238826</v>
      </c>
      <c r="K22" s="22">
        <v>359838</v>
      </c>
      <c r="L22" s="21"/>
      <c r="M22" s="2"/>
    </row>
    <row r="23" spans="2:13" ht="30.75" customHeight="1" x14ac:dyDescent="0.2">
      <c r="B23" s="416"/>
      <c r="C23" s="12" t="s">
        <v>7</v>
      </c>
      <c r="D23" s="20">
        <v>3107</v>
      </c>
      <c r="E23" s="20">
        <v>3532</v>
      </c>
      <c r="F23" s="20">
        <v>4039</v>
      </c>
      <c r="G23" s="41">
        <v>4077</v>
      </c>
      <c r="H23" s="35">
        <v>4161</v>
      </c>
      <c r="I23" s="41">
        <v>4799</v>
      </c>
      <c r="J23" s="35">
        <v>4497</v>
      </c>
      <c r="K23" s="20">
        <v>3873</v>
      </c>
      <c r="L23" s="19"/>
      <c r="M23" s="2"/>
    </row>
    <row r="24" spans="2:13" ht="30.75" customHeight="1" x14ac:dyDescent="0.2">
      <c r="B24" s="414" t="s">
        <v>48</v>
      </c>
      <c r="C24" s="18" t="s">
        <v>9</v>
      </c>
      <c r="D24" s="24">
        <v>959827</v>
      </c>
      <c r="E24" s="24">
        <v>741066</v>
      </c>
      <c r="F24" s="24">
        <v>409855</v>
      </c>
      <c r="G24" s="40">
        <v>301104</v>
      </c>
      <c r="H24" s="34">
        <v>248030</v>
      </c>
      <c r="I24" s="40">
        <v>141303</v>
      </c>
      <c r="J24" s="34">
        <v>138191</v>
      </c>
      <c r="K24" s="24">
        <v>149354</v>
      </c>
      <c r="L24" s="23"/>
      <c r="M24" s="2"/>
    </row>
    <row r="25" spans="2:13" ht="30.75" customHeight="1" x14ac:dyDescent="0.2">
      <c r="B25" s="415"/>
      <c r="C25" s="15" t="s">
        <v>8</v>
      </c>
      <c r="D25" s="22">
        <v>3076456</v>
      </c>
      <c r="E25" s="22">
        <v>2705575</v>
      </c>
      <c r="F25" s="22">
        <v>1664011</v>
      </c>
      <c r="G25" s="39">
        <v>1452293</v>
      </c>
      <c r="H25" s="33">
        <v>1424150</v>
      </c>
      <c r="I25" s="39">
        <v>843933</v>
      </c>
      <c r="J25" s="33">
        <v>931817</v>
      </c>
      <c r="K25" s="22">
        <v>909709</v>
      </c>
      <c r="L25" s="21"/>
      <c r="M25" s="2"/>
    </row>
    <row r="26" spans="2:13" ht="30.75" customHeight="1" x14ac:dyDescent="0.2">
      <c r="B26" s="416"/>
      <c r="C26" s="12" t="s">
        <v>7</v>
      </c>
      <c r="D26" s="20">
        <v>3205</v>
      </c>
      <c r="E26" s="20">
        <v>3651</v>
      </c>
      <c r="F26" s="20">
        <v>4060</v>
      </c>
      <c r="G26" s="41">
        <v>4823</v>
      </c>
      <c r="H26" s="35">
        <v>5742</v>
      </c>
      <c r="I26" s="41">
        <v>5973</v>
      </c>
      <c r="J26" s="35">
        <v>6743</v>
      </c>
      <c r="K26" s="20">
        <v>6091</v>
      </c>
      <c r="L26" s="19"/>
      <c r="M26" s="2"/>
    </row>
    <row r="27" spans="2:13" ht="30.75" customHeight="1" x14ac:dyDescent="0.2">
      <c r="B27" s="417" t="s">
        <v>39</v>
      </c>
      <c r="C27" s="18" t="s">
        <v>9</v>
      </c>
      <c r="D27" s="24">
        <v>33653</v>
      </c>
      <c r="E27" s="24">
        <v>19595</v>
      </c>
      <c r="F27" s="24">
        <v>12740</v>
      </c>
      <c r="G27" s="40">
        <v>32790</v>
      </c>
      <c r="H27" s="34">
        <v>28479</v>
      </c>
      <c r="I27" s="40">
        <v>26232</v>
      </c>
      <c r="J27" s="34">
        <v>23230</v>
      </c>
      <c r="K27" s="24">
        <v>17832</v>
      </c>
      <c r="L27" s="23"/>
      <c r="M27" s="2"/>
    </row>
    <row r="28" spans="2:13" ht="30.75" customHeight="1" x14ac:dyDescent="0.2">
      <c r="B28" s="418"/>
      <c r="C28" s="15" t="s">
        <v>8</v>
      </c>
      <c r="D28" s="22">
        <v>140422</v>
      </c>
      <c r="E28" s="22">
        <v>98392</v>
      </c>
      <c r="F28" s="22">
        <v>80109</v>
      </c>
      <c r="G28" s="39">
        <v>232324</v>
      </c>
      <c r="H28" s="33">
        <v>221133</v>
      </c>
      <c r="I28" s="39">
        <v>229170</v>
      </c>
      <c r="J28" s="33">
        <v>223243</v>
      </c>
      <c r="K28" s="22">
        <v>171608</v>
      </c>
      <c r="L28" s="21"/>
      <c r="M28" s="2"/>
    </row>
    <row r="29" spans="2:13" ht="30.75" customHeight="1" x14ac:dyDescent="0.2">
      <c r="B29" s="419"/>
      <c r="C29" s="12" t="s">
        <v>7</v>
      </c>
      <c r="D29" s="20">
        <v>4173</v>
      </c>
      <c r="E29" s="20">
        <v>5021</v>
      </c>
      <c r="F29" s="20">
        <v>6288</v>
      </c>
      <c r="G29" s="41">
        <v>7085</v>
      </c>
      <c r="H29" s="35">
        <v>7765</v>
      </c>
      <c r="I29" s="41">
        <v>8736</v>
      </c>
      <c r="J29" s="35">
        <v>9610</v>
      </c>
      <c r="K29" s="20">
        <v>9624</v>
      </c>
      <c r="L29" s="19"/>
      <c r="M29" s="2"/>
    </row>
    <row r="30" spans="2:13" ht="30.75" customHeight="1" x14ac:dyDescent="0.2">
      <c r="B30" s="414" t="s">
        <v>11</v>
      </c>
      <c r="C30" s="18" t="s">
        <v>9</v>
      </c>
      <c r="D30" s="24">
        <v>480696</v>
      </c>
      <c r="E30" s="24">
        <v>388260</v>
      </c>
      <c r="F30" s="24">
        <v>253913</v>
      </c>
      <c r="G30" s="40">
        <v>145117</v>
      </c>
      <c r="H30" s="34">
        <v>155539</v>
      </c>
      <c r="I30" s="40">
        <v>87558</v>
      </c>
      <c r="J30" s="34">
        <v>51419</v>
      </c>
      <c r="K30" s="24">
        <v>65016</v>
      </c>
      <c r="L30" s="23"/>
      <c r="M30" s="2"/>
    </row>
    <row r="31" spans="2:13" ht="30.75" customHeight="1" x14ac:dyDescent="0.2">
      <c r="B31" s="415"/>
      <c r="C31" s="15" t="s">
        <v>8</v>
      </c>
      <c r="D31" s="22">
        <v>2006914</v>
      </c>
      <c r="E31" s="22">
        <v>2002037</v>
      </c>
      <c r="F31" s="22">
        <v>1516817</v>
      </c>
      <c r="G31" s="39">
        <v>988959</v>
      </c>
      <c r="H31" s="33">
        <v>1204501</v>
      </c>
      <c r="I31" s="39">
        <v>742120</v>
      </c>
      <c r="J31" s="33">
        <v>446145</v>
      </c>
      <c r="K31" s="22">
        <v>401575</v>
      </c>
      <c r="L31" s="21"/>
      <c r="M31" s="2"/>
    </row>
    <row r="32" spans="2:13" ht="30.75" customHeight="1" x14ac:dyDescent="0.2">
      <c r="B32" s="416"/>
      <c r="C32" s="12" t="s">
        <v>7</v>
      </c>
      <c r="D32" s="20">
        <v>4175</v>
      </c>
      <c r="E32" s="20">
        <v>5156</v>
      </c>
      <c r="F32" s="20">
        <v>5974</v>
      </c>
      <c r="G32" s="41">
        <v>6815</v>
      </c>
      <c r="H32" s="35">
        <v>7744</v>
      </c>
      <c r="I32" s="41">
        <v>8476</v>
      </c>
      <c r="J32" s="35">
        <v>8677</v>
      </c>
      <c r="K32" s="20">
        <v>6177</v>
      </c>
      <c r="L32" s="19"/>
      <c r="M32" s="2"/>
    </row>
    <row r="33" spans="2:13" ht="30.75" customHeight="1" x14ac:dyDescent="0.2">
      <c r="B33" s="417" t="s">
        <v>38</v>
      </c>
      <c r="C33" s="18" t="s">
        <v>9</v>
      </c>
      <c r="D33" s="24">
        <v>689933</v>
      </c>
      <c r="E33" s="24">
        <v>476912</v>
      </c>
      <c r="F33" s="24">
        <v>260459</v>
      </c>
      <c r="G33" s="40">
        <v>179177</v>
      </c>
      <c r="H33" s="34">
        <v>167303</v>
      </c>
      <c r="I33" s="40">
        <v>98709</v>
      </c>
      <c r="J33" s="34">
        <v>66991</v>
      </c>
      <c r="K33" s="24">
        <v>67836</v>
      </c>
      <c r="L33" s="23"/>
      <c r="M33" s="2"/>
    </row>
    <row r="34" spans="2:13" ht="30.75" customHeight="1" x14ac:dyDescent="0.2">
      <c r="B34" s="418"/>
      <c r="C34" s="15" t="s">
        <v>8</v>
      </c>
      <c r="D34" s="22">
        <v>2481233</v>
      </c>
      <c r="E34" s="22">
        <v>2230865</v>
      </c>
      <c r="F34" s="22">
        <v>1348388</v>
      </c>
      <c r="G34" s="39">
        <v>1041549</v>
      </c>
      <c r="H34" s="33">
        <v>1050954</v>
      </c>
      <c r="I34" s="39">
        <v>698108</v>
      </c>
      <c r="J34" s="33">
        <v>501174</v>
      </c>
      <c r="K34" s="22">
        <v>490433</v>
      </c>
      <c r="L34" s="21"/>
      <c r="M34" s="2"/>
    </row>
    <row r="35" spans="2:13" ht="30.75" customHeight="1" x14ac:dyDescent="0.2">
      <c r="B35" s="419"/>
      <c r="C35" s="12" t="s">
        <v>7</v>
      </c>
      <c r="D35" s="20">
        <v>3596</v>
      </c>
      <c r="E35" s="20">
        <v>4678</v>
      </c>
      <c r="F35" s="20">
        <v>5177</v>
      </c>
      <c r="G35" s="41">
        <v>5813</v>
      </c>
      <c r="H35" s="35">
        <v>6282</v>
      </c>
      <c r="I35" s="41">
        <v>7072</v>
      </c>
      <c r="J35" s="35">
        <v>7481</v>
      </c>
      <c r="K35" s="20">
        <v>7230</v>
      </c>
      <c r="L35" s="19"/>
      <c r="M35" s="2"/>
    </row>
    <row r="36" spans="2:13" ht="30.75" customHeight="1" x14ac:dyDescent="0.2">
      <c r="B36" s="414" t="s">
        <v>47</v>
      </c>
      <c r="C36" s="18" t="s">
        <v>9</v>
      </c>
      <c r="D36" s="17">
        <v>2317681</v>
      </c>
      <c r="E36" s="17">
        <v>1483279</v>
      </c>
      <c r="F36" s="17">
        <v>731507</v>
      </c>
      <c r="G36" s="42">
        <v>354783</v>
      </c>
      <c r="H36" s="36">
        <v>259573</v>
      </c>
      <c r="I36" s="42">
        <v>121051</v>
      </c>
      <c r="J36" s="36">
        <v>88730</v>
      </c>
      <c r="K36" s="17">
        <v>64044</v>
      </c>
      <c r="L36" s="16"/>
      <c r="M36" s="2"/>
    </row>
    <row r="37" spans="2:13" ht="30.75" customHeight="1" x14ac:dyDescent="0.2">
      <c r="B37" s="415"/>
      <c r="C37" s="15" t="s">
        <v>8</v>
      </c>
      <c r="D37" s="14">
        <v>7095051</v>
      </c>
      <c r="E37" s="14">
        <v>5233470</v>
      </c>
      <c r="F37" s="14">
        <v>3130620</v>
      </c>
      <c r="G37" s="43">
        <v>1767195</v>
      </c>
      <c r="H37" s="37">
        <v>1555495</v>
      </c>
      <c r="I37" s="43">
        <v>750752</v>
      </c>
      <c r="J37" s="37">
        <v>573363</v>
      </c>
      <c r="K37" s="14">
        <v>383417</v>
      </c>
      <c r="L37" s="13"/>
      <c r="M37" s="2"/>
    </row>
    <row r="38" spans="2:13" ht="30.75" customHeight="1" x14ac:dyDescent="0.2">
      <c r="B38" s="416"/>
      <c r="C38" s="12" t="s">
        <v>7</v>
      </c>
      <c r="D38" s="11">
        <v>3061</v>
      </c>
      <c r="E38" s="11">
        <v>3528</v>
      </c>
      <c r="F38" s="11">
        <v>4280</v>
      </c>
      <c r="G38" s="44">
        <v>4981</v>
      </c>
      <c r="H38" s="38">
        <v>5993</v>
      </c>
      <c r="I38" s="44">
        <v>6202</v>
      </c>
      <c r="J38" s="38">
        <v>6462</v>
      </c>
      <c r="K38" s="11">
        <v>5987</v>
      </c>
      <c r="L38" s="10"/>
      <c r="M38" s="2"/>
    </row>
    <row r="39" spans="2:13" ht="30.75" customHeight="1" x14ac:dyDescent="0.2">
      <c r="B39" s="414" t="s">
        <v>37</v>
      </c>
      <c r="C39" s="18" t="s">
        <v>9</v>
      </c>
      <c r="D39" s="17">
        <v>173264</v>
      </c>
      <c r="E39" s="17">
        <v>137810</v>
      </c>
      <c r="F39" s="17">
        <v>78206</v>
      </c>
      <c r="G39" s="42">
        <v>70087</v>
      </c>
      <c r="H39" s="36">
        <v>70969</v>
      </c>
      <c r="I39" s="42">
        <v>49654</v>
      </c>
      <c r="J39" s="36">
        <v>49501</v>
      </c>
      <c r="K39" s="17">
        <v>39151</v>
      </c>
      <c r="L39" s="16"/>
      <c r="M39" s="2"/>
    </row>
    <row r="40" spans="2:13" ht="30.75" customHeight="1" x14ac:dyDescent="0.2">
      <c r="B40" s="415"/>
      <c r="C40" s="15" t="s">
        <v>8</v>
      </c>
      <c r="D40" s="14">
        <v>415400</v>
      </c>
      <c r="E40" s="14">
        <v>404977</v>
      </c>
      <c r="F40" s="14">
        <v>287952</v>
      </c>
      <c r="G40" s="43">
        <v>304061</v>
      </c>
      <c r="H40" s="37">
        <v>331563</v>
      </c>
      <c r="I40" s="43">
        <v>291607</v>
      </c>
      <c r="J40" s="37">
        <v>322380</v>
      </c>
      <c r="K40" s="14">
        <v>252143</v>
      </c>
      <c r="L40" s="13"/>
      <c r="M40" s="2"/>
    </row>
    <row r="41" spans="2:13" ht="30.75" customHeight="1" thickBot="1" x14ac:dyDescent="0.25">
      <c r="B41" s="415"/>
      <c r="C41" s="12" t="s">
        <v>7</v>
      </c>
      <c r="D41" s="11">
        <v>2397</v>
      </c>
      <c r="E41" s="11">
        <v>2939</v>
      </c>
      <c r="F41" s="11">
        <v>3682</v>
      </c>
      <c r="G41" s="44">
        <v>4338</v>
      </c>
      <c r="H41" s="38">
        <v>4672</v>
      </c>
      <c r="I41" s="44">
        <v>5873</v>
      </c>
      <c r="J41" s="38">
        <v>6513</v>
      </c>
      <c r="K41" s="11">
        <v>6440</v>
      </c>
      <c r="L41" s="10"/>
      <c r="M41" s="2"/>
    </row>
    <row r="42" spans="2:13" ht="30.75" customHeight="1" x14ac:dyDescent="0.2">
      <c r="B42" s="424" t="s">
        <v>36</v>
      </c>
      <c r="C42" s="49" t="s">
        <v>9</v>
      </c>
      <c r="D42" s="17">
        <v>2498004</v>
      </c>
      <c r="E42" s="17">
        <v>1527416</v>
      </c>
      <c r="F42" s="17">
        <v>724023</v>
      </c>
      <c r="G42" s="42">
        <v>455741</v>
      </c>
      <c r="H42" s="36">
        <v>308967</v>
      </c>
      <c r="I42" s="42">
        <v>178486</v>
      </c>
      <c r="J42" s="36">
        <v>148499</v>
      </c>
      <c r="K42" s="17">
        <v>218243</v>
      </c>
      <c r="L42" s="16"/>
      <c r="M42" s="2"/>
    </row>
    <row r="43" spans="2:13" ht="30.75" customHeight="1" thickBot="1" x14ac:dyDescent="0.25">
      <c r="B43" s="425"/>
      <c r="C43" s="50" t="s">
        <v>8</v>
      </c>
      <c r="D43" s="14">
        <v>6412304</v>
      </c>
      <c r="E43" s="14">
        <v>4792466</v>
      </c>
      <c r="F43" s="14">
        <v>2676118</v>
      </c>
      <c r="G43" s="43">
        <v>1949701</v>
      </c>
      <c r="H43" s="37">
        <v>1516069</v>
      </c>
      <c r="I43" s="43">
        <v>957119</v>
      </c>
      <c r="J43" s="37">
        <v>857874</v>
      </c>
      <c r="K43" s="14">
        <v>984749</v>
      </c>
      <c r="L43" s="13"/>
      <c r="M43" s="2"/>
    </row>
    <row r="44" spans="2:13" ht="30.75" customHeight="1" thickBot="1" x14ac:dyDescent="0.25">
      <c r="B44" s="426"/>
      <c r="C44" s="45" t="s">
        <v>7</v>
      </c>
      <c r="D44" s="46">
        <v>2567</v>
      </c>
      <c r="E44" s="46">
        <v>3138</v>
      </c>
      <c r="F44" s="46">
        <v>3696</v>
      </c>
      <c r="G44" s="47">
        <v>4278</v>
      </c>
      <c r="H44" s="48">
        <v>4907</v>
      </c>
      <c r="I44" s="47">
        <v>5362</v>
      </c>
      <c r="J44" s="38">
        <v>5777</v>
      </c>
      <c r="K44" s="11">
        <v>4512</v>
      </c>
      <c r="L44" s="10"/>
      <c r="M44" s="2"/>
    </row>
    <row r="45" spans="2:13" ht="30.75" customHeight="1" x14ac:dyDescent="0.2">
      <c r="B45" s="415" t="s">
        <v>46</v>
      </c>
      <c r="C45" s="15" t="s">
        <v>9</v>
      </c>
      <c r="D45" s="14">
        <v>132916</v>
      </c>
      <c r="E45" s="14">
        <v>95350</v>
      </c>
      <c r="F45" s="14">
        <v>75776</v>
      </c>
      <c r="G45" s="14">
        <v>51545</v>
      </c>
      <c r="H45" s="14">
        <v>38248</v>
      </c>
      <c r="I45" s="14">
        <v>27396</v>
      </c>
      <c r="J45" s="17">
        <v>41504</v>
      </c>
      <c r="K45" s="17">
        <v>77866</v>
      </c>
      <c r="L45" s="16"/>
      <c r="M45" s="2"/>
    </row>
    <row r="46" spans="2:13" ht="30.75" customHeight="1" x14ac:dyDescent="0.2">
      <c r="B46" s="415"/>
      <c r="C46" s="15" t="s">
        <v>8</v>
      </c>
      <c r="D46" s="14">
        <v>353352</v>
      </c>
      <c r="E46" s="14">
        <v>284815</v>
      </c>
      <c r="F46" s="14">
        <v>207745</v>
      </c>
      <c r="G46" s="14">
        <v>163474</v>
      </c>
      <c r="H46" s="14">
        <v>144949</v>
      </c>
      <c r="I46" s="14">
        <v>96946</v>
      </c>
      <c r="J46" s="14">
        <v>143784</v>
      </c>
      <c r="K46" s="14">
        <v>216318</v>
      </c>
      <c r="L46" s="13"/>
      <c r="M46" s="2"/>
    </row>
    <row r="47" spans="2:13" ht="30.75" customHeight="1" x14ac:dyDescent="0.2">
      <c r="B47" s="416"/>
      <c r="C47" s="12" t="s">
        <v>7</v>
      </c>
      <c r="D47" s="11">
        <v>2658</v>
      </c>
      <c r="E47" s="11">
        <v>2987</v>
      </c>
      <c r="F47" s="11">
        <v>2742</v>
      </c>
      <c r="G47" s="11">
        <v>3171</v>
      </c>
      <c r="H47" s="11">
        <v>3790</v>
      </c>
      <c r="I47" s="11">
        <v>3539</v>
      </c>
      <c r="J47" s="11">
        <v>3464</v>
      </c>
      <c r="K47" s="11">
        <v>2778</v>
      </c>
      <c r="L47" s="10"/>
      <c r="M47" s="2"/>
    </row>
    <row r="48" spans="2:13" ht="30.75" customHeight="1" x14ac:dyDescent="0.2">
      <c r="B48" s="409" t="s">
        <v>10</v>
      </c>
      <c r="C48" s="9" t="s">
        <v>9</v>
      </c>
      <c r="D48" s="7"/>
      <c r="E48" s="7"/>
      <c r="F48" s="7"/>
      <c r="G48" s="7"/>
      <c r="H48" s="7"/>
      <c r="I48" s="7"/>
      <c r="J48" s="7"/>
      <c r="K48" s="7"/>
      <c r="L48" s="6"/>
      <c r="M48" s="2"/>
    </row>
    <row r="49" spans="2:13" ht="30.75" customHeight="1" x14ac:dyDescent="0.2">
      <c r="B49" s="410"/>
      <c r="C49" s="8" t="s">
        <v>8</v>
      </c>
      <c r="D49" s="7"/>
      <c r="E49" s="7"/>
      <c r="F49" s="7"/>
      <c r="G49" s="7"/>
      <c r="H49" s="7"/>
      <c r="I49" s="7"/>
      <c r="J49" s="7"/>
      <c r="K49" s="7"/>
      <c r="L49" s="6"/>
      <c r="M49" s="2"/>
    </row>
    <row r="50" spans="2:13" ht="30.75" customHeight="1" thickBot="1" x14ac:dyDescent="0.25">
      <c r="B50" s="411"/>
      <c r="C50" s="5" t="s">
        <v>7</v>
      </c>
      <c r="D50" s="4"/>
      <c r="E50" s="4"/>
      <c r="F50" s="4"/>
      <c r="G50" s="4"/>
      <c r="H50" s="4"/>
      <c r="I50" s="4"/>
      <c r="J50" s="4"/>
      <c r="K50" s="4"/>
      <c r="L50" s="3"/>
      <c r="M50" s="2"/>
    </row>
    <row r="51" spans="2:13" ht="5.25" customHeight="1" x14ac:dyDescent="0.2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</sheetData>
  <mergeCells count="26">
    <mergeCell ref="B48:B50"/>
    <mergeCell ref="J4:J5"/>
    <mergeCell ref="B24:B26"/>
    <mergeCell ref="B27:B29"/>
    <mergeCell ref="B9:B11"/>
    <mergeCell ref="B12:B14"/>
    <mergeCell ref="B15:B17"/>
    <mergeCell ref="B21:B23"/>
    <mergeCell ref="B6:B8"/>
    <mergeCell ref="B18:B20"/>
    <mergeCell ref="B36:B38"/>
    <mergeCell ref="B39:B41"/>
    <mergeCell ref="B42:B44"/>
    <mergeCell ref="B45:B47"/>
    <mergeCell ref="B30:B32"/>
    <mergeCell ref="B33:B35"/>
    <mergeCell ref="B1:L1"/>
    <mergeCell ref="F4:F5"/>
    <mergeCell ref="G4:G5"/>
    <mergeCell ref="H4:H5"/>
    <mergeCell ref="I4:I5"/>
    <mergeCell ref="D4:D5"/>
    <mergeCell ref="E4:E5"/>
    <mergeCell ref="K4:K5"/>
    <mergeCell ref="L4:L5"/>
    <mergeCell ref="B4:C5"/>
  </mergeCells>
  <phoneticPr fontId="18"/>
  <printOptions horizontalCentered="1"/>
  <pageMargins left="0.39370078740157483" right="0.39370078740157483" top="0.51181102362204722" bottom="0.39370078740157483" header="0" footer="0"/>
  <pageSetup paperSize="9" scale="49" orientation="portrait" horizontalDpi="96" verticalDpi="96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51"/>
  <sheetViews>
    <sheetView showOutlineSymbols="0" topLeftCell="A37" zoomScale="70" zoomScaleNormal="70" workbookViewId="0">
      <selection activeCell="L2" sqref="L2"/>
    </sheetView>
  </sheetViews>
  <sheetFormatPr defaultColWidth="12" defaultRowHeight="15" x14ac:dyDescent="0.2"/>
  <cols>
    <col min="1" max="1" width="1" style="2" customWidth="1"/>
    <col min="2" max="2" width="7.25" style="1" customWidth="1"/>
    <col min="3" max="3" width="18" style="1" customWidth="1"/>
    <col min="4" max="12" width="14.375" style="1" customWidth="1"/>
    <col min="13" max="13" width="0.625" style="1" customWidth="1"/>
    <col min="14" max="16384" width="12" style="1"/>
  </cols>
  <sheetData>
    <row r="1" spans="2:13" ht="30.75" x14ac:dyDescent="0.3">
      <c r="B1" s="394" t="s">
        <v>49</v>
      </c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25"/>
    </row>
    <row r="2" spans="2:13" ht="24.75" customHeight="1" x14ac:dyDescent="0.2">
      <c r="L2" s="161" t="s">
        <v>106</v>
      </c>
    </row>
    <row r="3" spans="2:13" ht="24.75" customHeight="1" thickBot="1" x14ac:dyDescent="0.25">
      <c r="B3" s="2"/>
      <c r="L3" s="26" t="s">
        <v>6</v>
      </c>
      <c r="M3" s="25"/>
    </row>
    <row r="4" spans="2:13" ht="22.5" customHeight="1" x14ac:dyDescent="0.2">
      <c r="B4" s="405" t="s">
        <v>45</v>
      </c>
      <c r="C4" s="406"/>
      <c r="D4" s="401" t="s">
        <v>21</v>
      </c>
      <c r="E4" s="401" t="s">
        <v>20</v>
      </c>
      <c r="F4" s="395" t="s">
        <v>19</v>
      </c>
      <c r="G4" s="397" t="s">
        <v>18</v>
      </c>
      <c r="H4" s="399" t="s">
        <v>17</v>
      </c>
      <c r="I4" s="397" t="s">
        <v>16</v>
      </c>
      <c r="J4" s="412" t="s">
        <v>15</v>
      </c>
      <c r="K4" s="401" t="s">
        <v>14</v>
      </c>
      <c r="L4" s="403" t="s">
        <v>13</v>
      </c>
      <c r="M4" s="2"/>
    </row>
    <row r="5" spans="2:13" ht="22.5" customHeight="1" x14ac:dyDescent="0.2">
      <c r="B5" s="407"/>
      <c r="C5" s="408"/>
      <c r="D5" s="402"/>
      <c r="E5" s="402"/>
      <c r="F5" s="396"/>
      <c r="G5" s="398"/>
      <c r="H5" s="400"/>
      <c r="I5" s="398"/>
      <c r="J5" s="413"/>
      <c r="K5" s="402"/>
      <c r="L5" s="404"/>
      <c r="M5" s="2"/>
    </row>
    <row r="6" spans="2:13" ht="30.75" customHeight="1" x14ac:dyDescent="0.2">
      <c r="B6" s="414" t="s">
        <v>12</v>
      </c>
      <c r="C6" s="18" t="s">
        <v>9</v>
      </c>
      <c r="D6" s="22">
        <v>928840</v>
      </c>
      <c r="E6" s="22">
        <v>800460</v>
      </c>
      <c r="F6" s="22">
        <v>524074</v>
      </c>
      <c r="G6" s="39">
        <v>489879</v>
      </c>
      <c r="H6" s="33">
        <v>422113</v>
      </c>
      <c r="I6" s="39">
        <v>258883</v>
      </c>
      <c r="J6" s="33">
        <v>198906</v>
      </c>
      <c r="K6" s="22">
        <v>293008</v>
      </c>
      <c r="L6" s="21">
        <v>3916163</v>
      </c>
      <c r="M6" s="2"/>
    </row>
    <row r="7" spans="2:13" ht="30.75" customHeight="1" x14ac:dyDescent="0.2">
      <c r="B7" s="415"/>
      <c r="C7" s="15" t="s">
        <v>8</v>
      </c>
      <c r="D7" s="22">
        <v>3278142</v>
      </c>
      <c r="E7" s="22">
        <v>3422715</v>
      </c>
      <c r="F7" s="22">
        <v>2372804</v>
      </c>
      <c r="G7" s="39">
        <v>2407050</v>
      </c>
      <c r="H7" s="33">
        <v>2192801</v>
      </c>
      <c r="I7" s="39">
        <v>1353824</v>
      </c>
      <c r="J7" s="33">
        <v>1149072</v>
      </c>
      <c r="K7" s="22">
        <v>1469291</v>
      </c>
      <c r="L7" s="21">
        <v>17645700</v>
      </c>
      <c r="M7" s="2"/>
    </row>
    <row r="8" spans="2:13" ht="30.75" customHeight="1" x14ac:dyDescent="0.2">
      <c r="B8" s="416"/>
      <c r="C8" s="12" t="s">
        <v>7</v>
      </c>
      <c r="D8" s="22">
        <v>3529</v>
      </c>
      <c r="E8" s="22">
        <v>4276</v>
      </c>
      <c r="F8" s="22">
        <v>4528</v>
      </c>
      <c r="G8" s="39">
        <v>4914</v>
      </c>
      <c r="H8" s="33">
        <v>5195</v>
      </c>
      <c r="I8" s="39">
        <v>5229</v>
      </c>
      <c r="J8" s="33">
        <v>5777</v>
      </c>
      <c r="K8" s="22">
        <v>5015</v>
      </c>
      <c r="L8" s="21">
        <v>4506</v>
      </c>
      <c r="M8" s="2"/>
    </row>
    <row r="9" spans="2:13" ht="30.75" customHeight="1" x14ac:dyDescent="0.2">
      <c r="B9" s="414" t="s">
        <v>44</v>
      </c>
      <c r="C9" s="18" t="s">
        <v>9</v>
      </c>
      <c r="D9" s="24">
        <v>2267601</v>
      </c>
      <c r="E9" s="24">
        <v>2193476</v>
      </c>
      <c r="F9" s="24">
        <v>1219905</v>
      </c>
      <c r="G9" s="40">
        <v>1009423</v>
      </c>
      <c r="H9" s="34">
        <v>1129812</v>
      </c>
      <c r="I9" s="40">
        <v>752509</v>
      </c>
      <c r="J9" s="34">
        <v>565098</v>
      </c>
      <c r="K9" s="24">
        <v>657465</v>
      </c>
      <c r="L9" s="23">
        <v>9795289</v>
      </c>
      <c r="M9" s="2"/>
    </row>
    <row r="10" spans="2:13" ht="30.75" customHeight="1" x14ac:dyDescent="0.2">
      <c r="B10" s="415"/>
      <c r="C10" s="15" t="s">
        <v>8</v>
      </c>
      <c r="D10" s="22">
        <v>7485080</v>
      </c>
      <c r="E10" s="22">
        <v>8875388</v>
      </c>
      <c r="F10" s="22">
        <v>5442451</v>
      </c>
      <c r="G10" s="39">
        <v>5144354</v>
      </c>
      <c r="H10" s="33">
        <v>6860743</v>
      </c>
      <c r="I10" s="39">
        <v>4856554</v>
      </c>
      <c r="J10" s="33">
        <v>3956284</v>
      </c>
      <c r="K10" s="22">
        <v>3981960</v>
      </c>
      <c r="L10" s="21">
        <v>46602814</v>
      </c>
      <c r="M10" s="2"/>
    </row>
    <row r="11" spans="2:13" ht="30.75" customHeight="1" x14ac:dyDescent="0.2">
      <c r="B11" s="416"/>
      <c r="C11" s="12" t="s">
        <v>7</v>
      </c>
      <c r="D11" s="20">
        <v>3301</v>
      </c>
      <c r="E11" s="20">
        <v>4046</v>
      </c>
      <c r="F11" s="20">
        <v>4461</v>
      </c>
      <c r="G11" s="41">
        <v>5096</v>
      </c>
      <c r="H11" s="35">
        <v>6072</v>
      </c>
      <c r="I11" s="41">
        <v>6454</v>
      </c>
      <c r="J11" s="35">
        <v>7001</v>
      </c>
      <c r="K11" s="20">
        <v>6057</v>
      </c>
      <c r="L11" s="19">
        <v>4758</v>
      </c>
      <c r="M11" s="2"/>
    </row>
    <row r="12" spans="2:13" ht="30.75" customHeight="1" x14ac:dyDescent="0.2">
      <c r="B12" s="414" t="s">
        <v>43</v>
      </c>
      <c r="C12" s="18" t="s">
        <v>9</v>
      </c>
      <c r="D12" s="24">
        <v>2654674</v>
      </c>
      <c r="E12" s="24">
        <v>1960876</v>
      </c>
      <c r="F12" s="24">
        <v>1132310</v>
      </c>
      <c r="G12" s="40">
        <v>750244</v>
      </c>
      <c r="H12" s="34">
        <v>613698</v>
      </c>
      <c r="I12" s="40">
        <v>416827</v>
      </c>
      <c r="J12" s="34">
        <v>309854</v>
      </c>
      <c r="K12" s="24">
        <v>439810</v>
      </c>
      <c r="L12" s="23">
        <v>8278293</v>
      </c>
      <c r="M12" s="2"/>
    </row>
    <row r="13" spans="2:13" ht="30.75" customHeight="1" x14ac:dyDescent="0.2">
      <c r="B13" s="415"/>
      <c r="C13" s="15" t="s">
        <v>8</v>
      </c>
      <c r="D13" s="22">
        <v>6460671</v>
      </c>
      <c r="E13" s="22">
        <v>6251891</v>
      </c>
      <c r="F13" s="22">
        <v>4396535</v>
      </c>
      <c r="G13" s="39">
        <v>3433279</v>
      </c>
      <c r="H13" s="33">
        <v>3091684</v>
      </c>
      <c r="I13" s="39">
        <v>2244430</v>
      </c>
      <c r="J13" s="33">
        <v>1822985</v>
      </c>
      <c r="K13" s="22">
        <v>2099264</v>
      </c>
      <c r="L13" s="21">
        <v>29800737</v>
      </c>
      <c r="M13" s="2"/>
    </row>
    <row r="14" spans="2:13" ht="30.75" customHeight="1" x14ac:dyDescent="0.2">
      <c r="B14" s="416"/>
      <c r="C14" s="12" t="s">
        <v>7</v>
      </c>
      <c r="D14" s="20">
        <v>2434</v>
      </c>
      <c r="E14" s="20">
        <v>3188</v>
      </c>
      <c r="F14" s="20">
        <v>3883</v>
      </c>
      <c r="G14" s="41">
        <v>4576</v>
      </c>
      <c r="H14" s="35">
        <v>5038</v>
      </c>
      <c r="I14" s="41">
        <v>5385</v>
      </c>
      <c r="J14" s="35">
        <v>5883</v>
      </c>
      <c r="K14" s="20">
        <v>4773</v>
      </c>
      <c r="L14" s="19">
        <v>3600</v>
      </c>
      <c r="M14" s="2"/>
    </row>
    <row r="15" spans="2:13" ht="30.75" customHeight="1" x14ac:dyDescent="0.2">
      <c r="B15" s="420" t="s">
        <v>42</v>
      </c>
      <c r="C15" s="18" t="s">
        <v>9</v>
      </c>
      <c r="D15" s="24">
        <v>975677</v>
      </c>
      <c r="E15" s="24">
        <v>439201</v>
      </c>
      <c r="F15" s="24">
        <v>207088</v>
      </c>
      <c r="G15" s="40">
        <v>110207</v>
      </c>
      <c r="H15" s="34">
        <v>72149</v>
      </c>
      <c r="I15" s="40">
        <v>58118</v>
      </c>
      <c r="J15" s="34">
        <v>40336</v>
      </c>
      <c r="K15" s="24">
        <v>50570</v>
      </c>
      <c r="L15" s="23">
        <v>1953346</v>
      </c>
      <c r="M15" s="2"/>
    </row>
    <row r="16" spans="2:13" ht="30.75" customHeight="1" x14ac:dyDescent="0.2">
      <c r="B16" s="421"/>
      <c r="C16" s="15" t="s">
        <v>8</v>
      </c>
      <c r="D16" s="22">
        <v>1666583</v>
      </c>
      <c r="E16" s="22">
        <v>1068047</v>
      </c>
      <c r="F16" s="22">
        <v>573934</v>
      </c>
      <c r="G16" s="39">
        <v>375232</v>
      </c>
      <c r="H16" s="33">
        <v>283862</v>
      </c>
      <c r="I16" s="39">
        <v>232310</v>
      </c>
      <c r="J16" s="33">
        <v>165351</v>
      </c>
      <c r="K16" s="22">
        <v>185717</v>
      </c>
      <c r="L16" s="21">
        <v>4551036</v>
      </c>
      <c r="M16" s="2"/>
    </row>
    <row r="17" spans="2:13" ht="30.75" customHeight="1" x14ac:dyDescent="0.2">
      <c r="B17" s="422"/>
      <c r="C17" s="12" t="s">
        <v>7</v>
      </c>
      <c r="D17" s="20">
        <v>1708</v>
      </c>
      <c r="E17" s="20">
        <v>2432</v>
      </c>
      <c r="F17" s="20">
        <v>2771</v>
      </c>
      <c r="G17" s="41">
        <v>3405</v>
      </c>
      <c r="H17" s="35">
        <v>3934</v>
      </c>
      <c r="I17" s="41">
        <v>3997</v>
      </c>
      <c r="J17" s="35">
        <v>4099</v>
      </c>
      <c r="K17" s="20">
        <v>3672</v>
      </c>
      <c r="L17" s="19">
        <v>2330</v>
      </c>
      <c r="M17" s="2"/>
    </row>
    <row r="18" spans="2:13" ht="30.75" customHeight="1" x14ac:dyDescent="0.2">
      <c r="B18" s="414" t="s">
        <v>41</v>
      </c>
      <c r="C18" s="18" t="s">
        <v>9</v>
      </c>
      <c r="D18" s="24">
        <v>345961</v>
      </c>
      <c r="E18" s="24">
        <v>318070</v>
      </c>
      <c r="F18" s="24">
        <v>166951</v>
      </c>
      <c r="G18" s="40">
        <v>125571</v>
      </c>
      <c r="H18" s="34">
        <v>146621</v>
      </c>
      <c r="I18" s="40">
        <v>106386</v>
      </c>
      <c r="J18" s="34">
        <v>76284</v>
      </c>
      <c r="K18" s="24">
        <v>72362</v>
      </c>
      <c r="L18" s="23">
        <v>1358206</v>
      </c>
      <c r="M18" s="2"/>
    </row>
    <row r="19" spans="2:13" ht="30.75" customHeight="1" x14ac:dyDescent="0.2">
      <c r="B19" s="415"/>
      <c r="C19" s="15" t="s">
        <v>8</v>
      </c>
      <c r="D19" s="22">
        <v>1490670</v>
      </c>
      <c r="E19" s="22">
        <v>1695212</v>
      </c>
      <c r="F19" s="22">
        <v>968882</v>
      </c>
      <c r="G19" s="39">
        <v>870673</v>
      </c>
      <c r="H19" s="33">
        <v>1227159</v>
      </c>
      <c r="I19" s="39">
        <v>968660</v>
      </c>
      <c r="J19" s="33">
        <v>669214</v>
      </c>
      <c r="K19" s="22">
        <v>488412</v>
      </c>
      <c r="L19" s="21">
        <v>8378882</v>
      </c>
      <c r="M19" s="2"/>
    </row>
    <row r="20" spans="2:13" ht="30.75" customHeight="1" x14ac:dyDescent="0.2">
      <c r="B20" s="416"/>
      <c r="C20" s="12" t="s">
        <v>7</v>
      </c>
      <c r="D20" s="20">
        <v>4309</v>
      </c>
      <c r="E20" s="20">
        <v>5330</v>
      </c>
      <c r="F20" s="20">
        <v>5803</v>
      </c>
      <c r="G20" s="41">
        <v>6934</v>
      </c>
      <c r="H20" s="35">
        <v>8370</v>
      </c>
      <c r="I20" s="41">
        <v>9105</v>
      </c>
      <c r="J20" s="35">
        <v>8773</v>
      </c>
      <c r="K20" s="20">
        <v>6750</v>
      </c>
      <c r="L20" s="19">
        <v>6169</v>
      </c>
      <c r="M20" s="2"/>
    </row>
    <row r="21" spans="2:13" ht="30.75" customHeight="1" x14ac:dyDescent="0.2">
      <c r="B21" s="423" t="s">
        <v>40</v>
      </c>
      <c r="C21" s="18" t="s">
        <v>9</v>
      </c>
      <c r="D21" s="24">
        <v>308306</v>
      </c>
      <c r="E21" s="24">
        <v>236567</v>
      </c>
      <c r="F21" s="24">
        <v>160801</v>
      </c>
      <c r="G21" s="40">
        <v>103249</v>
      </c>
      <c r="H21" s="34">
        <v>111695</v>
      </c>
      <c r="I21" s="40">
        <v>78242</v>
      </c>
      <c r="J21" s="34">
        <v>55378</v>
      </c>
      <c r="K21" s="24">
        <v>94687</v>
      </c>
      <c r="L21" s="23">
        <v>1148925</v>
      </c>
      <c r="M21" s="2"/>
    </row>
    <row r="22" spans="2:13" ht="30.75" customHeight="1" x14ac:dyDescent="0.2">
      <c r="B22" s="415"/>
      <c r="C22" s="15" t="s">
        <v>8</v>
      </c>
      <c r="D22" s="22">
        <v>937612</v>
      </c>
      <c r="E22" s="22">
        <v>966204</v>
      </c>
      <c r="F22" s="22">
        <v>680807</v>
      </c>
      <c r="G22" s="39">
        <v>482260</v>
      </c>
      <c r="H22" s="33">
        <v>505800</v>
      </c>
      <c r="I22" s="39">
        <v>319684</v>
      </c>
      <c r="J22" s="33">
        <v>295728</v>
      </c>
      <c r="K22" s="22">
        <v>480813</v>
      </c>
      <c r="L22" s="21">
        <v>4668909</v>
      </c>
      <c r="M22" s="2"/>
    </row>
    <row r="23" spans="2:13" ht="30.75" customHeight="1" x14ac:dyDescent="0.2">
      <c r="B23" s="416"/>
      <c r="C23" s="12" t="s">
        <v>7</v>
      </c>
      <c r="D23" s="20">
        <v>3041</v>
      </c>
      <c r="E23" s="20">
        <v>4084</v>
      </c>
      <c r="F23" s="20">
        <v>4234</v>
      </c>
      <c r="G23" s="41">
        <v>4671</v>
      </c>
      <c r="H23" s="35">
        <v>4528</v>
      </c>
      <c r="I23" s="41">
        <v>4086</v>
      </c>
      <c r="J23" s="35">
        <v>5340</v>
      </c>
      <c r="K23" s="20">
        <v>5078</v>
      </c>
      <c r="L23" s="19">
        <v>4064</v>
      </c>
      <c r="M23" s="2"/>
    </row>
    <row r="24" spans="2:13" ht="30.75" customHeight="1" x14ac:dyDescent="0.2">
      <c r="B24" s="414" t="s">
        <v>48</v>
      </c>
      <c r="C24" s="18" t="s">
        <v>9</v>
      </c>
      <c r="D24" s="24">
        <v>960300</v>
      </c>
      <c r="E24" s="24">
        <v>739766</v>
      </c>
      <c r="F24" s="24">
        <v>387635</v>
      </c>
      <c r="G24" s="40">
        <v>260760</v>
      </c>
      <c r="H24" s="34">
        <v>235372</v>
      </c>
      <c r="I24" s="40">
        <v>140200</v>
      </c>
      <c r="J24" s="34">
        <v>125989</v>
      </c>
      <c r="K24" s="24">
        <v>133512</v>
      </c>
      <c r="L24" s="23">
        <v>2983534</v>
      </c>
      <c r="M24" s="2"/>
    </row>
    <row r="25" spans="2:13" ht="30.75" customHeight="1" x14ac:dyDescent="0.2">
      <c r="B25" s="415"/>
      <c r="C25" s="15" t="s">
        <v>8</v>
      </c>
      <c r="D25" s="22">
        <v>3000522</v>
      </c>
      <c r="E25" s="22">
        <v>2653839</v>
      </c>
      <c r="F25" s="22">
        <v>1562315</v>
      </c>
      <c r="G25" s="39">
        <v>1236990</v>
      </c>
      <c r="H25" s="33">
        <v>1372804</v>
      </c>
      <c r="I25" s="39">
        <v>816230</v>
      </c>
      <c r="J25" s="33">
        <v>873170</v>
      </c>
      <c r="K25" s="22">
        <v>830941</v>
      </c>
      <c r="L25" s="21">
        <v>12346811</v>
      </c>
      <c r="M25" s="2"/>
    </row>
    <row r="26" spans="2:13" ht="30.75" customHeight="1" x14ac:dyDescent="0.2">
      <c r="B26" s="416"/>
      <c r="C26" s="12" t="s">
        <v>7</v>
      </c>
      <c r="D26" s="20">
        <v>3125</v>
      </c>
      <c r="E26" s="20">
        <v>3587</v>
      </c>
      <c r="F26" s="20">
        <v>4030</v>
      </c>
      <c r="G26" s="41">
        <v>4744</v>
      </c>
      <c r="H26" s="35">
        <v>5832</v>
      </c>
      <c r="I26" s="41">
        <v>5822</v>
      </c>
      <c r="J26" s="35">
        <v>6931</v>
      </c>
      <c r="K26" s="20">
        <v>6224</v>
      </c>
      <c r="L26" s="19">
        <v>4138</v>
      </c>
      <c r="M26" s="2"/>
    </row>
    <row r="27" spans="2:13" ht="30.75" customHeight="1" x14ac:dyDescent="0.2">
      <c r="B27" s="417" t="s">
        <v>39</v>
      </c>
      <c r="C27" s="18" t="s">
        <v>9</v>
      </c>
      <c r="D27" s="24">
        <v>30923</v>
      </c>
      <c r="E27" s="24">
        <v>27348</v>
      </c>
      <c r="F27" s="24">
        <v>18028</v>
      </c>
      <c r="G27" s="40">
        <v>27557</v>
      </c>
      <c r="H27" s="34">
        <v>31162</v>
      </c>
      <c r="I27" s="40">
        <v>26427</v>
      </c>
      <c r="J27" s="34">
        <v>25052</v>
      </c>
      <c r="K27" s="24">
        <v>22239</v>
      </c>
      <c r="L27" s="23">
        <v>208736</v>
      </c>
      <c r="M27" s="2"/>
    </row>
    <row r="28" spans="2:13" ht="30.75" customHeight="1" x14ac:dyDescent="0.2">
      <c r="B28" s="418"/>
      <c r="C28" s="15" t="s">
        <v>8</v>
      </c>
      <c r="D28" s="22">
        <v>130924</v>
      </c>
      <c r="E28" s="22">
        <v>136563</v>
      </c>
      <c r="F28" s="22">
        <v>101198</v>
      </c>
      <c r="G28" s="39">
        <v>186568</v>
      </c>
      <c r="H28" s="33">
        <v>242402</v>
      </c>
      <c r="I28" s="39">
        <v>221567</v>
      </c>
      <c r="J28" s="33">
        <v>233100</v>
      </c>
      <c r="K28" s="22">
        <v>199353</v>
      </c>
      <c r="L28" s="21">
        <v>1451675</v>
      </c>
      <c r="M28" s="2"/>
    </row>
    <row r="29" spans="2:13" ht="30.75" customHeight="1" x14ac:dyDescent="0.2">
      <c r="B29" s="419"/>
      <c r="C29" s="12" t="s">
        <v>7</v>
      </c>
      <c r="D29" s="20">
        <v>4234</v>
      </c>
      <c r="E29" s="20">
        <v>4994</v>
      </c>
      <c r="F29" s="20">
        <v>5613</v>
      </c>
      <c r="G29" s="41">
        <v>6770</v>
      </c>
      <c r="H29" s="35">
        <v>7779</v>
      </c>
      <c r="I29" s="41">
        <v>8384</v>
      </c>
      <c r="J29" s="35">
        <v>9305</v>
      </c>
      <c r="K29" s="20">
        <v>8964</v>
      </c>
      <c r="L29" s="19">
        <v>6955</v>
      </c>
      <c r="M29" s="2"/>
    </row>
    <row r="30" spans="2:13" ht="30.75" customHeight="1" x14ac:dyDescent="0.2">
      <c r="B30" s="414" t="s">
        <v>11</v>
      </c>
      <c r="C30" s="18" t="s">
        <v>9</v>
      </c>
      <c r="D30" s="24">
        <v>459443</v>
      </c>
      <c r="E30" s="24">
        <v>386898</v>
      </c>
      <c r="F30" s="24">
        <v>214041</v>
      </c>
      <c r="G30" s="40">
        <v>132020</v>
      </c>
      <c r="H30" s="34">
        <v>151608</v>
      </c>
      <c r="I30" s="40">
        <v>89868</v>
      </c>
      <c r="J30" s="34">
        <v>55461</v>
      </c>
      <c r="K30" s="24">
        <v>57112</v>
      </c>
      <c r="L30" s="23">
        <v>1546451</v>
      </c>
      <c r="M30" s="2"/>
    </row>
    <row r="31" spans="2:13" ht="30.75" customHeight="1" x14ac:dyDescent="0.2">
      <c r="B31" s="415"/>
      <c r="C31" s="15" t="s">
        <v>8</v>
      </c>
      <c r="D31" s="22">
        <v>2009245</v>
      </c>
      <c r="E31" s="22">
        <v>2005856</v>
      </c>
      <c r="F31" s="22">
        <v>1376515</v>
      </c>
      <c r="G31" s="39">
        <v>938416</v>
      </c>
      <c r="H31" s="33">
        <v>1184193</v>
      </c>
      <c r="I31" s="39">
        <v>769788</v>
      </c>
      <c r="J31" s="33">
        <v>494294</v>
      </c>
      <c r="K31" s="22">
        <v>371710</v>
      </c>
      <c r="L31" s="21">
        <v>9150017</v>
      </c>
      <c r="M31" s="2"/>
    </row>
    <row r="32" spans="2:13" ht="30.75" customHeight="1" x14ac:dyDescent="0.2">
      <c r="B32" s="416"/>
      <c r="C32" s="12" t="s">
        <v>7</v>
      </c>
      <c r="D32" s="20">
        <v>4373</v>
      </c>
      <c r="E32" s="20">
        <v>5184</v>
      </c>
      <c r="F32" s="20">
        <v>6431</v>
      </c>
      <c r="G32" s="41">
        <v>7108</v>
      </c>
      <c r="H32" s="35">
        <v>7811</v>
      </c>
      <c r="I32" s="41">
        <v>8566</v>
      </c>
      <c r="J32" s="35">
        <v>8912</v>
      </c>
      <c r="K32" s="20">
        <v>6508</v>
      </c>
      <c r="L32" s="19">
        <v>5917</v>
      </c>
      <c r="M32" s="2"/>
    </row>
    <row r="33" spans="2:13" ht="30.75" customHeight="1" x14ac:dyDescent="0.2">
      <c r="B33" s="417" t="s">
        <v>38</v>
      </c>
      <c r="C33" s="18" t="s">
        <v>9</v>
      </c>
      <c r="D33" s="24">
        <v>647054</v>
      </c>
      <c r="E33" s="24">
        <v>412443</v>
      </c>
      <c r="F33" s="24">
        <v>210078</v>
      </c>
      <c r="G33" s="40">
        <v>148230</v>
      </c>
      <c r="H33" s="34">
        <v>137858</v>
      </c>
      <c r="I33" s="40">
        <v>98768</v>
      </c>
      <c r="J33" s="34">
        <v>68059</v>
      </c>
      <c r="K33" s="24">
        <v>65721</v>
      </c>
      <c r="L33" s="23">
        <v>1788211</v>
      </c>
      <c r="M33" s="2"/>
    </row>
    <row r="34" spans="2:13" ht="30.75" customHeight="1" x14ac:dyDescent="0.2">
      <c r="B34" s="418"/>
      <c r="C34" s="15" t="s">
        <v>8</v>
      </c>
      <c r="D34" s="22">
        <v>2438837</v>
      </c>
      <c r="E34" s="22">
        <v>1899531</v>
      </c>
      <c r="F34" s="22">
        <v>1133998</v>
      </c>
      <c r="G34" s="39">
        <v>856040</v>
      </c>
      <c r="H34" s="33">
        <v>865883</v>
      </c>
      <c r="I34" s="39">
        <v>720955</v>
      </c>
      <c r="J34" s="33">
        <v>507075</v>
      </c>
      <c r="K34" s="22">
        <v>478630</v>
      </c>
      <c r="L34" s="21">
        <v>8900949</v>
      </c>
      <c r="M34" s="2"/>
    </row>
    <row r="35" spans="2:13" ht="30.75" customHeight="1" x14ac:dyDescent="0.2">
      <c r="B35" s="419"/>
      <c r="C35" s="12" t="s">
        <v>7</v>
      </c>
      <c r="D35" s="20">
        <v>3769</v>
      </c>
      <c r="E35" s="20">
        <v>4606</v>
      </c>
      <c r="F35" s="20">
        <v>5398</v>
      </c>
      <c r="G35" s="41">
        <v>5775</v>
      </c>
      <c r="H35" s="35">
        <v>6281</v>
      </c>
      <c r="I35" s="41">
        <v>7299</v>
      </c>
      <c r="J35" s="35">
        <v>7451</v>
      </c>
      <c r="K35" s="20">
        <v>7283</v>
      </c>
      <c r="L35" s="19">
        <v>4978</v>
      </c>
      <c r="M35" s="2"/>
    </row>
    <row r="36" spans="2:13" ht="30.75" customHeight="1" x14ac:dyDescent="0.2">
      <c r="B36" s="414" t="s">
        <v>47</v>
      </c>
      <c r="C36" s="18" t="s">
        <v>9</v>
      </c>
      <c r="D36" s="17">
        <v>2443771</v>
      </c>
      <c r="E36" s="17">
        <v>1526531</v>
      </c>
      <c r="F36" s="17">
        <v>775086</v>
      </c>
      <c r="G36" s="42">
        <v>410853</v>
      </c>
      <c r="H36" s="36">
        <v>264213</v>
      </c>
      <c r="I36" s="42">
        <v>125743</v>
      </c>
      <c r="J36" s="36">
        <v>91513</v>
      </c>
      <c r="K36" s="17">
        <v>69762</v>
      </c>
      <c r="L36" s="16">
        <v>5707472</v>
      </c>
      <c r="M36" s="2"/>
    </row>
    <row r="37" spans="2:13" ht="30.75" customHeight="1" x14ac:dyDescent="0.2">
      <c r="B37" s="415"/>
      <c r="C37" s="15" t="s">
        <v>8</v>
      </c>
      <c r="D37" s="14">
        <v>7529920</v>
      </c>
      <c r="E37" s="14">
        <v>5605765</v>
      </c>
      <c r="F37" s="14">
        <v>3437342</v>
      </c>
      <c r="G37" s="43">
        <v>2199174</v>
      </c>
      <c r="H37" s="37">
        <v>1542700</v>
      </c>
      <c r="I37" s="43">
        <v>768934</v>
      </c>
      <c r="J37" s="37">
        <v>575326</v>
      </c>
      <c r="K37" s="14">
        <v>440785</v>
      </c>
      <c r="L37" s="13">
        <v>22099946</v>
      </c>
      <c r="M37" s="2"/>
    </row>
    <row r="38" spans="2:13" ht="30.75" customHeight="1" x14ac:dyDescent="0.2">
      <c r="B38" s="416"/>
      <c r="C38" s="12" t="s">
        <v>7</v>
      </c>
      <c r="D38" s="11">
        <v>3081</v>
      </c>
      <c r="E38" s="11">
        <v>3672</v>
      </c>
      <c r="F38" s="11">
        <v>4435</v>
      </c>
      <c r="G38" s="44">
        <v>5353</v>
      </c>
      <c r="H38" s="38">
        <v>5839</v>
      </c>
      <c r="I38" s="44">
        <v>6115</v>
      </c>
      <c r="J38" s="38">
        <v>6287</v>
      </c>
      <c r="K38" s="11">
        <v>6318</v>
      </c>
      <c r="L38" s="10">
        <v>3872</v>
      </c>
      <c r="M38" s="2"/>
    </row>
    <row r="39" spans="2:13" ht="30.75" customHeight="1" x14ac:dyDescent="0.2">
      <c r="B39" s="414" t="s">
        <v>37</v>
      </c>
      <c r="C39" s="18" t="s">
        <v>9</v>
      </c>
      <c r="D39" s="17">
        <v>162131</v>
      </c>
      <c r="E39" s="17">
        <v>139601</v>
      </c>
      <c r="F39" s="17">
        <v>74775</v>
      </c>
      <c r="G39" s="42">
        <v>66494</v>
      </c>
      <c r="H39" s="36">
        <v>72761</v>
      </c>
      <c r="I39" s="42">
        <v>53792</v>
      </c>
      <c r="J39" s="36">
        <v>56105</v>
      </c>
      <c r="K39" s="17">
        <v>41172</v>
      </c>
      <c r="L39" s="16">
        <v>666831</v>
      </c>
      <c r="M39" s="2"/>
    </row>
    <row r="40" spans="2:13" ht="30.75" customHeight="1" x14ac:dyDescent="0.2">
      <c r="B40" s="415"/>
      <c r="C40" s="15" t="s">
        <v>8</v>
      </c>
      <c r="D40" s="14">
        <v>408930</v>
      </c>
      <c r="E40" s="14">
        <v>412745</v>
      </c>
      <c r="F40" s="14">
        <v>277327</v>
      </c>
      <c r="G40" s="43">
        <v>296271</v>
      </c>
      <c r="H40" s="37">
        <v>373631</v>
      </c>
      <c r="I40" s="43">
        <v>342025</v>
      </c>
      <c r="J40" s="37">
        <v>383080</v>
      </c>
      <c r="K40" s="14">
        <v>256049</v>
      </c>
      <c r="L40" s="13">
        <v>2750058</v>
      </c>
      <c r="M40" s="2"/>
    </row>
    <row r="41" spans="2:13" ht="30.75" customHeight="1" thickBot="1" x14ac:dyDescent="0.25">
      <c r="B41" s="415"/>
      <c r="C41" s="12" t="s">
        <v>7</v>
      </c>
      <c r="D41" s="11">
        <v>2522</v>
      </c>
      <c r="E41" s="11">
        <v>2957</v>
      </c>
      <c r="F41" s="11">
        <v>3709</v>
      </c>
      <c r="G41" s="44">
        <v>4456</v>
      </c>
      <c r="H41" s="38">
        <v>5135</v>
      </c>
      <c r="I41" s="44">
        <v>6358</v>
      </c>
      <c r="J41" s="38">
        <v>6828</v>
      </c>
      <c r="K41" s="11">
        <v>6219</v>
      </c>
      <c r="L41" s="10">
        <v>4124</v>
      </c>
      <c r="M41" s="2"/>
    </row>
    <row r="42" spans="2:13" ht="30.75" customHeight="1" x14ac:dyDescent="0.2">
      <c r="B42" s="427" t="s">
        <v>36</v>
      </c>
      <c r="C42" s="160" t="s">
        <v>9</v>
      </c>
      <c r="D42" s="17">
        <v>2613004</v>
      </c>
      <c r="E42" s="17">
        <v>1693591</v>
      </c>
      <c r="F42" s="17">
        <v>836382</v>
      </c>
      <c r="G42" s="42">
        <v>459953</v>
      </c>
      <c r="H42" s="36">
        <v>360301</v>
      </c>
      <c r="I42" s="42">
        <v>223038</v>
      </c>
      <c r="J42" s="36">
        <v>154843</v>
      </c>
      <c r="K42" s="17">
        <v>197827</v>
      </c>
      <c r="L42" s="16">
        <v>6538939</v>
      </c>
      <c r="M42" s="2"/>
    </row>
    <row r="43" spans="2:13" ht="30.75" customHeight="1" thickBot="1" x14ac:dyDescent="0.25">
      <c r="B43" s="428"/>
      <c r="C43" s="159" t="s">
        <v>8</v>
      </c>
      <c r="D43" s="14">
        <v>6805137</v>
      </c>
      <c r="E43" s="14">
        <v>5477787</v>
      </c>
      <c r="F43" s="14">
        <v>3139445</v>
      </c>
      <c r="G43" s="43">
        <v>2074174</v>
      </c>
      <c r="H43" s="37">
        <v>1811479</v>
      </c>
      <c r="I43" s="43">
        <v>1127536</v>
      </c>
      <c r="J43" s="37">
        <v>823888</v>
      </c>
      <c r="K43" s="14">
        <v>915011</v>
      </c>
      <c r="L43" s="13">
        <v>22174458</v>
      </c>
      <c r="M43" s="2"/>
    </row>
    <row r="44" spans="2:13" ht="30.75" customHeight="1" thickBot="1" x14ac:dyDescent="0.25">
      <c r="B44" s="429"/>
      <c r="C44" s="158" t="s">
        <v>7</v>
      </c>
      <c r="D44" s="157">
        <v>2604</v>
      </c>
      <c r="E44" s="157">
        <v>3234</v>
      </c>
      <c r="F44" s="157">
        <v>3754</v>
      </c>
      <c r="G44" s="156">
        <v>4510</v>
      </c>
      <c r="H44" s="155">
        <v>5028</v>
      </c>
      <c r="I44" s="154">
        <v>5055</v>
      </c>
      <c r="J44" s="38">
        <v>5321</v>
      </c>
      <c r="K44" s="11">
        <v>4625</v>
      </c>
      <c r="L44" s="10">
        <v>3391</v>
      </c>
      <c r="M44" s="2"/>
    </row>
    <row r="45" spans="2:13" ht="30.75" customHeight="1" x14ac:dyDescent="0.2">
      <c r="B45" s="415" t="s">
        <v>46</v>
      </c>
      <c r="C45" s="15" t="s">
        <v>9</v>
      </c>
      <c r="D45" s="14">
        <v>149578</v>
      </c>
      <c r="E45" s="14">
        <v>110664</v>
      </c>
      <c r="F45" s="14">
        <v>56888</v>
      </c>
      <c r="G45" s="14">
        <v>49815</v>
      </c>
      <c r="H45" s="14">
        <v>42890</v>
      </c>
      <c r="I45" s="14">
        <v>26281</v>
      </c>
      <c r="J45" s="17">
        <v>31128</v>
      </c>
      <c r="K45" s="17">
        <v>96571</v>
      </c>
      <c r="L45" s="16">
        <v>563815</v>
      </c>
      <c r="M45" s="2"/>
    </row>
    <row r="46" spans="2:13" ht="30.75" customHeight="1" x14ac:dyDescent="0.2">
      <c r="B46" s="415"/>
      <c r="C46" s="15" t="s">
        <v>8</v>
      </c>
      <c r="D46" s="14">
        <v>365750</v>
      </c>
      <c r="E46" s="14">
        <v>330225</v>
      </c>
      <c r="F46" s="14">
        <v>164362</v>
      </c>
      <c r="G46" s="14">
        <v>166626</v>
      </c>
      <c r="H46" s="14">
        <v>135760</v>
      </c>
      <c r="I46" s="14">
        <v>90079</v>
      </c>
      <c r="J46" s="14">
        <v>127438</v>
      </c>
      <c r="K46" s="14">
        <v>247608</v>
      </c>
      <c r="L46" s="13">
        <v>1627849</v>
      </c>
      <c r="M46" s="2"/>
    </row>
    <row r="47" spans="2:13" ht="30.75" customHeight="1" x14ac:dyDescent="0.2">
      <c r="B47" s="416"/>
      <c r="C47" s="12" t="s">
        <v>7</v>
      </c>
      <c r="D47" s="11">
        <v>2445</v>
      </c>
      <c r="E47" s="11">
        <v>2984</v>
      </c>
      <c r="F47" s="11">
        <v>2889</v>
      </c>
      <c r="G47" s="11">
        <v>3345</v>
      </c>
      <c r="H47" s="11">
        <v>3165</v>
      </c>
      <c r="I47" s="11">
        <v>3428</v>
      </c>
      <c r="J47" s="11">
        <v>4094</v>
      </c>
      <c r="K47" s="11">
        <v>2564</v>
      </c>
      <c r="L47" s="10">
        <v>2887</v>
      </c>
      <c r="M47" s="2"/>
    </row>
    <row r="48" spans="2:13" ht="30.75" customHeight="1" x14ac:dyDescent="0.2">
      <c r="B48" s="409" t="s">
        <v>10</v>
      </c>
      <c r="C48" s="9" t="s">
        <v>9</v>
      </c>
      <c r="D48" s="7">
        <v>14947263</v>
      </c>
      <c r="E48" s="7">
        <v>10985492</v>
      </c>
      <c r="F48" s="7">
        <v>5984042</v>
      </c>
      <c r="G48" s="7">
        <v>4144255</v>
      </c>
      <c r="H48" s="7">
        <v>3792253</v>
      </c>
      <c r="I48" s="7">
        <v>2455082</v>
      </c>
      <c r="J48" s="7">
        <v>1854006</v>
      </c>
      <c r="K48" s="7">
        <v>2291818</v>
      </c>
      <c r="L48" s="6">
        <v>46454211</v>
      </c>
      <c r="M48" s="2"/>
    </row>
    <row r="49" spans="2:13" ht="30.75" customHeight="1" x14ac:dyDescent="0.2">
      <c r="B49" s="410"/>
      <c r="C49" s="8" t="s">
        <v>8</v>
      </c>
      <c r="D49" s="7">
        <v>44008023</v>
      </c>
      <c r="E49" s="7">
        <v>40801768</v>
      </c>
      <c r="F49" s="7">
        <v>25627915</v>
      </c>
      <c r="G49" s="7">
        <v>20667107</v>
      </c>
      <c r="H49" s="7">
        <v>21690902</v>
      </c>
      <c r="I49" s="7">
        <v>14832577</v>
      </c>
      <c r="J49" s="7">
        <v>12076006</v>
      </c>
      <c r="K49" s="7">
        <v>12445544</v>
      </c>
      <c r="L49" s="6">
        <v>192149841</v>
      </c>
      <c r="M49" s="2"/>
    </row>
    <row r="50" spans="2:13" ht="30.75" customHeight="1" thickBot="1" x14ac:dyDescent="0.25">
      <c r="B50" s="411"/>
      <c r="C50" s="5" t="s">
        <v>7</v>
      </c>
      <c r="D50" s="4">
        <v>2944</v>
      </c>
      <c r="E50" s="4">
        <v>3714</v>
      </c>
      <c r="F50" s="4">
        <v>4283</v>
      </c>
      <c r="G50" s="4">
        <v>4987</v>
      </c>
      <c r="H50" s="4">
        <v>5720</v>
      </c>
      <c r="I50" s="4">
        <v>6042</v>
      </c>
      <c r="J50" s="4">
        <v>6513</v>
      </c>
      <c r="K50" s="4">
        <v>5430</v>
      </c>
      <c r="L50" s="3">
        <v>4136</v>
      </c>
      <c r="M50" s="2"/>
    </row>
    <row r="51" spans="2:13" ht="5.25" customHeight="1" x14ac:dyDescent="0.2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</sheetData>
  <mergeCells count="26">
    <mergeCell ref="B1:L1"/>
    <mergeCell ref="F4:F5"/>
    <mergeCell ref="G4:G5"/>
    <mergeCell ref="H4:H5"/>
    <mergeCell ref="I4:I5"/>
    <mergeCell ref="D4:D5"/>
    <mergeCell ref="E4:E5"/>
    <mergeCell ref="K4:K5"/>
    <mergeCell ref="L4:L5"/>
    <mergeCell ref="B4:C5"/>
    <mergeCell ref="B48:B50"/>
    <mergeCell ref="J4:J5"/>
    <mergeCell ref="B24:B26"/>
    <mergeCell ref="B27:B29"/>
    <mergeCell ref="B9:B11"/>
    <mergeCell ref="B12:B14"/>
    <mergeCell ref="B15:B17"/>
    <mergeCell ref="B21:B23"/>
    <mergeCell ref="B6:B8"/>
    <mergeCell ref="B18:B20"/>
    <mergeCell ref="B36:B38"/>
    <mergeCell ref="B39:B41"/>
    <mergeCell ref="B42:B44"/>
    <mergeCell ref="B45:B47"/>
    <mergeCell ref="B30:B32"/>
    <mergeCell ref="B33:B35"/>
  </mergeCells>
  <phoneticPr fontId="23"/>
  <printOptions horizontalCentered="1"/>
  <pageMargins left="0.39370078740157483" right="0.39370078740157483" top="0.51181102362204722" bottom="0.39370078740157483" header="0" footer="0"/>
  <pageSetup paperSize="9" scale="49" orientation="portrait" horizontalDpi="96" verticalDpi="96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BH229"/>
  <sheetViews>
    <sheetView view="pageBreakPreview" topLeftCell="Z1" zoomScaleNormal="100" zoomScaleSheetLayoutView="100" workbookViewId="0">
      <selection activeCell="BA11" sqref="BA11"/>
    </sheetView>
  </sheetViews>
  <sheetFormatPr defaultColWidth="9" defaultRowHeight="11.25" x14ac:dyDescent="0.15"/>
  <cols>
    <col min="1" max="1" width="3" style="151" customWidth="1"/>
    <col min="2" max="2" width="3" style="122" customWidth="1"/>
    <col min="3" max="4" width="5" style="122" customWidth="1"/>
    <col min="5" max="5" width="7" style="122" customWidth="1"/>
    <col min="6" max="6" width="3" style="152" customWidth="1"/>
    <col min="7" max="7" width="3" style="122" customWidth="1"/>
    <col min="8" max="9" width="5" style="122" customWidth="1"/>
    <col min="10" max="10" width="7" style="122" customWidth="1"/>
    <col min="11" max="11" width="3" style="152" customWidth="1"/>
    <col min="12" max="12" width="3" style="122" customWidth="1"/>
    <col min="13" max="14" width="5" style="122" customWidth="1"/>
    <col min="15" max="15" width="7" style="122" customWidth="1"/>
    <col min="16" max="16" width="3" style="152" customWidth="1"/>
    <col min="17" max="17" width="3" style="122" customWidth="1"/>
    <col min="18" max="19" width="5" style="122" customWidth="1"/>
    <col min="20" max="20" width="7" style="122" customWidth="1"/>
    <col min="21" max="22" width="3" style="122" customWidth="1"/>
    <col min="23" max="24" width="5" style="122" customWidth="1"/>
    <col min="25" max="25" width="7" style="122" customWidth="1"/>
    <col min="26" max="27" width="3" style="122" customWidth="1"/>
    <col min="28" max="29" width="5" style="122" customWidth="1"/>
    <col min="30" max="30" width="7" style="122" customWidth="1"/>
    <col min="31" max="32" width="3" style="122" customWidth="1"/>
    <col min="33" max="34" width="5" style="122" customWidth="1"/>
    <col min="35" max="35" width="7" style="122" customWidth="1"/>
    <col min="36" max="37" width="3" style="122" customWidth="1"/>
    <col min="38" max="39" width="5" style="122" customWidth="1"/>
    <col min="40" max="40" width="7" style="122" customWidth="1"/>
    <col min="41" max="42" width="3" style="122" customWidth="1"/>
    <col min="43" max="44" width="5" style="122" customWidth="1"/>
    <col min="45" max="45" width="7" style="122" customWidth="1"/>
    <col min="46" max="47" width="3" style="122" customWidth="1"/>
    <col min="48" max="49" width="5" style="122" customWidth="1"/>
    <col min="50" max="50" width="7" style="122" customWidth="1"/>
    <col min="51" max="52" width="3" style="122" customWidth="1"/>
    <col min="53" max="54" width="5" style="122" customWidth="1"/>
    <col min="55" max="55" width="7" style="122" customWidth="1"/>
    <col min="56" max="57" width="3" style="122" customWidth="1"/>
    <col min="58" max="59" width="5" style="122" customWidth="1"/>
    <col min="60" max="60" width="7" style="122" customWidth="1"/>
    <col min="61" max="16384" width="9" style="122"/>
  </cols>
  <sheetData>
    <row r="1" spans="1:60" ht="16.5" customHeight="1" x14ac:dyDescent="0.15">
      <c r="A1" s="432" t="s">
        <v>94</v>
      </c>
      <c r="B1" s="433"/>
      <c r="C1" s="433"/>
      <c r="D1" s="433"/>
      <c r="E1" s="434"/>
      <c r="F1" s="432" t="s">
        <v>95</v>
      </c>
      <c r="G1" s="433"/>
      <c r="H1" s="433"/>
      <c r="I1" s="433"/>
      <c r="J1" s="434"/>
      <c r="K1" s="432" t="s">
        <v>96</v>
      </c>
      <c r="L1" s="433"/>
      <c r="M1" s="433"/>
      <c r="N1" s="433"/>
      <c r="O1" s="434"/>
      <c r="P1" s="432" t="s">
        <v>97</v>
      </c>
      <c r="Q1" s="433"/>
      <c r="R1" s="433"/>
      <c r="S1" s="433"/>
      <c r="T1" s="434"/>
      <c r="U1" s="432" t="s">
        <v>98</v>
      </c>
      <c r="V1" s="433"/>
      <c r="W1" s="433"/>
      <c r="X1" s="433"/>
      <c r="Y1" s="434"/>
      <c r="Z1" s="432" t="s">
        <v>99</v>
      </c>
      <c r="AA1" s="433"/>
      <c r="AB1" s="433"/>
      <c r="AC1" s="433"/>
      <c r="AD1" s="434"/>
      <c r="AE1" s="432" t="s">
        <v>54</v>
      </c>
      <c r="AF1" s="433"/>
      <c r="AG1" s="433"/>
      <c r="AH1" s="433"/>
      <c r="AI1" s="436"/>
      <c r="AJ1" s="432" t="s">
        <v>55</v>
      </c>
      <c r="AK1" s="433"/>
      <c r="AL1" s="433"/>
      <c r="AM1" s="433"/>
      <c r="AN1" s="434"/>
      <c r="AO1" s="437" t="s">
        <v>56</v>
      </c>
      <c r="AP1" s="433"/>
      <c r="AQ1" s="433"/>
      <c r="AR1" s="433"/>
      <c r="AS1" s="436"/>
      <c r="AT1" s="432" t="s">
        <v>101</v>
      </c>
      <c r="AU1" s="433"/>
      <c r="AV1" s="433"/>
      <c r="AW1" s="433"/>
      <c r="AX1" s="434"/>
      <c r="AY1" s="432" t="s">
        <v>102</v>
      </c>
      <c r="AZ1" s="433"/>
      <c r="BA1" s="433"/>
      <c r="BB1" s="433"/>
      <c r="BC1" s="434"/>
      <c r="BD1" s="437" t="s">
        <v>103</v>
      </c>
      <c r="BE1" s="433"/>
      <c r="BF1" s="433"/>
      <c r="BG1" s="433"/>
      <c r="BH1" s="434"/>
    </row>
    <row r="2" spans="1:60" ht="16.5" customHeight="1" x14ac:dyDescent="0.15">
      <c r="A2" s="430" t="s">
        <v>57</v>
      </c>
      <c r="B2" s="431"/>
      <c r="C2" s="431"/>
      <c r="D2" s="28" t="s">
        <v>58</v>
      </c>
      <c r="E2" s="123" t="s">
        <v>59</v>
      </c>
      <c r="F2" s="430" t="s">
        <v>57</v>
      </c>
      <c r="G2" s="431"/>
      <c r="H2" s="431"/>
      <c r="I2" s="28" t="s">
        <v>58</v>
      </c>
      <c r="J2" s="123" t="s">
        <v>59</v>
      </c>
      <c r="K2" s="430" t="s">
        <v>57</v>
      </c>
      <c r="L2" s="431"/>
      <c r="M2" s="431"/>
      <c r="N2" s="28" t="s">
        <v>58</v>
      </c>
      <c r="O2" s="123" t="s">
        <v>59</v>
      </c>
      <c r="P2" s="430" t="s">
        <v>57</v>
      </c>
      <c r="Q2" s="431"/>
      <c r="R2" s="431"/>
      <c r="S2" s="28" t="s">
        <v>58</v>
      </c>
      <c r="T2" s="123" t="s">
        <v>59</v>
      </c>
      <c r="U2" s="430" t="s">
        <v>57</v>
      </c>
      <c r="V2" s="431"/>
      <c r="W2" s="431"/>
      <c r="X2" s="28" t="s">
        <v>58</v>
      </c>
      <c r="Y2" s="123" t="s">
        <v>59</v>
      </c>
      <c r="Z2" s="430" t="s">
        <v>57</v>
      </c>
      <c r="AA2" s="431"/>
      <c r="AB2" s="431"/>
      <c r="AC2" s="28" t="s">
        <v>58</v>
      </c>
      <c r="AD2" s="123" t="s">
        <v>59</v>
      </c>
      <c r="AE2" s="430" t="s">
        <v>57</v>
      </c>
      <c r="AF2" s="431"/>
      <c r="AG2" s="431"/>
      <c r="AH2" s="28" t="s">
        <v>58</v>
      </c>
      <c r="AI2" s="124" t="s">
        <v>59</v>
      </c>
      <c r="AJ2" s="430" t="s">
        <v>57</v>
      </c>
      <c r="AK2" s="431"/>
      <c r="AL2" s="431"/>
      <c r="AM2" s="28" t="s">
        <v>58</v>
      </c>
      <c r="AN2" s="123" t="s">
        <v>59</v>
      </c>
      <c r="AO2" s="435" t="s">
        <v>57</v>
      </c>
      <c r="AP2" s="431"/>
      <c r="AQ2" s="431"/>
      <c r="AR2" s="28" t="s">
        <v>58</v>
      </c>
      <c r="AS2" s="124" t="s">
        <v>59</v>
      </c>
      <c r="AT2" s="430" t="s">
        <v>57</v>
      </c>
      <c r="AU2" s="431"/>
      <c r="AV2" s="431"/>
      <c r="AW2" s="28" t="s">
        <v>58</v>
      </c>
      <c r="AX2" s="123" t="s">
        <v>59</v>
      </c>
      <c r="AY2" s="430" t="s">
        <v>57</v>
      </c>
      <c r="AZ2" s="431"/>
      <c r="BA2" s="431"/>
      <c r="BB2" s="28" t="s">
        <v>58</v>
      </c>
      <c r="BC2" s="123" t="s">
        <v>59</v>
      </c>
      <c r="BD2" s="435" t="s">
        <v>57</v>
      </c>
      <c r="BE2" s="431"/>
      <c r="BF2" s="431"/>
      <c r="BG2" s="28" t="s">
        <v>58</v>
      </c>
      <c r="BH2" s="123" t="s">
        <v>59</v>
      </c>
    </row>
    <row r="3" spans="1:60" ht="16.5" customHeight="1" x14ac:dyDescent="0.15">
      <c r="A3" s="125">
        <v>1</v>
      </c>
      <c r="B3" s="126">
        <v>2</v>
      </c>
      <c r="C3" s="126" t="s">
        <v>100</v>
      </c>
      <c r="D3" s="28"/>
      <c r="E3" s="127"/>
      <c r="F3" s="128">
        <v>1</v>
      </c>
      <c r="G3" s="126">
        <v>4</v>
      </c>
      <c r="H3" s="126" t="str">
        <f>IFERROR(VLOOKUP(#REF!,#REF!,2,FALSE),"")</f>
        <v/>
      </c>
      <c r="I3" s="28" t="s">
        <v>67</v>
      </c>
      <c r="J3" s="127">
        <v>2717</v>
      </c>
      <c r="K3" s="128">
        <v>1</v>
      </c>
      <c r="L3" s="126">
        <v>7</v>
      </c>
      <c r="M3" s="126" t="str">
        <f>IFERROR(VLOOKUP(#REF!,#REF!,2,FALSE),"")</f>
        <v/>
      </c>
      <c r="N3" s="28" t="s">
        <v>64</v>
      </c>
      <c r="O3" s="127">
        <v>3905</v>
      </c>
      <c r="P3" s="128">
        <v>1</v>
      </c>
      <c r="Q3" s="126">
        <v>2</v>
      </c>
      <c r="R3" s="126" t="str">
        <f>IFERROR(VLOOKUP(#REF!,#REF!,2,FALSE),"")</f>
        <v/>
      </c>
      <c r="S3" s="28"/>
      <c r="T3" s="127"/>
      <c r="U3" s="128">
        <v>1</v>
      </c>
      <c r="V3" s="126">
        <v>5</v>
      </c>
      <c r="W3" s="126" t="str">
        <f>IFERROR(VLOOKUP(#REF!,#REF!,2,FALSE),"")</f>
        <v/>
      </c>
      <c r="X3" s="28" t="s">
        <v>60</v>
      </c>
      <c r="Y3" s="127">
        <v>552</v>
      </c>
      <c r="Z3" s="128">
        <v>1</v>
      </c>
      <c r="AA3" s="126">
        <v>1</v>
      </c>
      <c r="AB3" s="126" t="str">
        <f>IFERROR(VLOOKUP(#REF!,#REF!,2,FALSE),"")</f>
        <v/>
      </c>
      <c r="AC3" s="28" t="s">
        <v>60</v>
      </c>
      <c r="AD3" s="127">
        <v>1899</v>
      </c>
      <c r="AE3" s="129">
        <v>1</v>
      </c>
      <c r="AF3" s="126">
        <v>3</v>
      </c>
      <c r="AG3" s="126" t="str">
        <f>IFERROR(VLOOKUP(#REF!,#REF!,2,FALSE),"")</f>
        <v/>
      </c>
      <c r="AH3" s="130" t="s">
        <v>68</v>
      </c>
      <c r="AI3" s="131">
        <v>919</v>
      </c>
      <c r="AJ3" s="128">
        <v>1</v>
      </c>
      <c r="AK3" s="126">
        <v>6</v>
      </c>
      <c r="AL3" s="126" t="str">
        <f>IFERROR(VLOOKUP(#REF!,#REF!,2,FALSE),"")</f>
        <v/>
      </c>
      <c r="AM3" s="28" t="s">
        <v>60</v>
      </c>
      <c r="AN3" s="127">
        <v>3979</v>
      </c>
      <c r="AO3" s="132">
        <v>1</v>
      </c>
      <c r="AP3" s="126">
        <v>1</v>
      </c>
      <c r="AQ3" s="126" t="str">
        <f>IFERROR(VLOOKUP(#REF!,#REF!,2,FALSE),"")</f>
        <v/>
      </c>
      <c r="AR3" s="28" t="s">
        <v>60</v>
      </c>
      <c r="AS3" s="131">
        <v>3924</v>
      </c>
      <c r="AT3" s="128">
        <v>1</v>
      </c>
      <c r="AU3" s="126">
        <v>4</v>
      </c>
      <c r="AV3" s="126" t="s">
        <v>100</v>
      </c>
      <c r="AW3" s="28"/>
      <c r="AX3" s="127"/>
      <c r="AY3" s="128">
        <v>1</v>
      </c>
      <c r="AZ3" s="126">
        <v>7</v>
      </c>
      <c r="BA3" s="126" t="str">
        <f>IFERROR(VLOOKUP(#REF!,#REF!,2,FALSE),"")</f>
        <v/>
      </c>
      <c r="BB3" s="28" t="s">
        <v>60</v>
      </c>
      <c r="BC3" s="127">
        <v>1986</v>
      </c>
      <c r="BD3" s="132">
        <v>1</v>
      </c>
      <c r="BE3" s="126">
        <v>7</v>
      </c>
      <c r="BF3" s="126" t="str">
        <f>IFERROR(VLOOKUP(#REF!,#REF!,2,FALSE),"")</f>
        <v/>
      </c>
      <c r="BG3" s="28" t="s">
        <v>65</v>
      </c>
      <c r="BH3" s="127">
        <v>500</v>
      </c>
    </row>
    <row r="4" spans="1:60" ht="16.5" customHeight="1" x14ac:dyDescent="0.15">
      <c r="A4" s="125">
        <v>2</v>
      </c>
      <c r="B4" s="126">
        <v>3</v>
      </c>
      <c r="C4" s="126" t="str">
        <f>IFERROR(VLOOKUP(#REF!,#REF!,2,FALSE),"")</f>
        <v/>
      </c>
      <c r="D4" s="133" t="s">
        <v>68</v>
      </c>
      <c r="E4" s="134">
        <v>170</v>
      </c>
      <c r="F4" s="128">
        <v>2</v>
      </c>
      <c r="G4" s="126">
        <v>5</v>
      </c>
      <c r="H4" s="126" t="str">
        <f>IFERROR(VLOOKUP(#REF!,#REF!,2,FALSE),"")</f>
        <v/>
      </c>
      <c r="I4" s="28" t="s">
        <v>60</v>
      </c>
      <c r="J4" s="127">
        <v>3656</v>
      </c>
      <c r="K4" s="128">
        <v>2</v>
      </c>
      <c r="L4" s="126">
        <v>1</v>
      </c>
      <c r="M4" s="126" t="str">
        <f>IFERROR(VLOOKUP(#REF!,#REF!,2,FALSE),"")</f>
        <v/>
      </c>
      <c r="N4" s="28" t="s">
        <v>60</v>
      </c>
      <c r="O4" s="127">
        <v>3078</v>
      </c>
      <c r="P4" s="128">
        <v>2</v>
      </c>
      <c r="Q4" s="126">
        <v>3</v>
      </c>
      <c r="R4" s="126" t="str">
        <f>IFERROR(VLOOKUP(#REF!,#REF!,2,FALSE),"")</f>
        <v/>
      </c>
      <c r="S4" s="133" t="s">
        <v>60</v>
      </c>
      <c r="T4" s="127">
        <v>638</v>
      </c>
      <c r="U4" s="128">
        <v>2</v>
      </c>
      <c r="V4" s="126">
        <v>6</v>
      </c>
      <c r="W4" s="126" t="str">
        <f>IFERROR(VLOOKUP(#REF!,#REF!,2,FALSE),"")</f>
        <v/>
      </c>
      <c r="X4" s="28" t="s">
        <v>70</v>
      </c>
      <c r="Y4" s="127">
        <v>1426</v>
      </c>
      <c r="Z4" s="128">
        <v>2</v>
      </c>
      <c r="AA4" s="126">
        <v>2</v>
      </c>
      <c r="AB4" s="126" t="s">
        <v>100</v>
      </c>
      <c r="AC4" s="28"/>
      <c r="AD4" s="127"/>
      <c r="AE4" s="129">
        <v>2</v>
      </c>
      <c r="AF4" s="126">
        <v>4</v>
      </c>
      <c r="AG4" s="126" t="str">
        <f>IFERROR(VLOOKUP(#REF!,#REF!,2,FALSE),"")</f>
        <v/>
      </c>
      <c r="AH4" s="28" t="s">
        <v>68</v>
      </c>
      <c r="AI4" s="131">
        <v>115</v>
      </c>
      <c r="AJ4" s="128">
        <v>2</v>
      </c>
      <c r="AK4" s="126">
        <v>7</v>
      </c>
      <c r="AL4" s="126" t="str">
        <f>IFERROR(VLOOKUP(#REF!,#REF!,2,FALSE),"")</f>
        <v/>
      </c>
      <c r="AM4" s="28" t="s">
        <v>61</v>
      </c>
      <c r="AN4" s="127">
        <v>3052</v>
      </c>
      <c r="AO4" s="132">
        <v>2</v>
      </c>
      <c r="AP4" s="126">
        <v>2</v>
      </c>
      <c r="AQ4" s="126" t="s">
        <v>100</v>
      </c>
      <c r="AR4" s="28"/>
      <c r="AS4" s="131"/>
      <c r="AT4" s="128">
        <v>2</v>
      </c>
      <c r="AU4" s="126">
        <v>5</v>
      </c>
      <c r="AV4" s="126" t="str">
        <f>IFERROR(VLOOKUP(#REF!,#REF!,2,FALSE),"")</f>
        <v/>
      </c>
      <c r="AW4" s="28" t="s">
        <v>60</v>
      </c>
      <c r="AX4" s="127">
        <v>3661</v>
      </c>
      <c r="AY4" s="128">
        <v>2</v>
      </c>
      <c r="AZ4" s="126">
        <v>1</v>
      </c>
      <c r="BA4" s="126" t="str">
        <f>IFERROR(VLOOKUP(#REF!,#REF!,2,FALSE),"")</f>
        <v/>
      </c>
      <c r="BB4" s="28" t="s">
        <v>66</v>
      </c>
      <c r="BC4" s="127">
        <v>1030</v>
      </c>
      <c r="BD4" s="132">
        <v>2</v>
      </c>
      <c r="BE4" s="126">
        <v>1</v>
      </c>
      <c r="BF4" s="126" t="str">
        <f>IFERROR(VLOOKUP(#REF!,#REF!,2,FALSE),"")</f>
        <v/>
      </c>
      <c r="BG4" s="28" t="s">
        <v>68</v>
      </c>
      <c r="BH4" s="127">
        <v>142</v>
      </c>
    </row>
    <row r="5" spans="1:60" ht="16.5" customHeight="1" x14ac:dyDescent="0.15">
      <c r="A5" s="125">
        <v>3</v>
      </c>
      <c r="B5" s="126">
        <v>4</v>
      </c>
      <c r="C5" s="126" t="str">
        <f>IFERROR(VLOOKUP(#REF!,#REF!,2,FALSE),"")</f>
        <v/>
      </c>
      <c r="D5" s="133" t="s">
        <v>68</v>
      </c>
      <c r="E5" s="134">
        <v>20</v>
      </c>
      <c r="F5" s="128">
        <v>3</v>
      </c>
      <c r="G5" s="126">
        <v>6</v>
      </c>
      <c r="H5" s="126" t="str">
        <f>IFERROR(VLOOKUP(#REF!,#REF!,2,FALSE),"")</f>
        <v/>
      </c>
      <c r="I5" s="28" t="s">
        <v>60</v>
      </c>
      <c r="J5" s="127">
        <v>10638</v>
      </c>
      <c r="K5" s="128">
        <v>3</v>
      </c>
      <c r="L5" s="126">
        <v>2</v>
      </c>
      <c r="M5" s="126" t="s">
        <v>100</v>
      </c>
      <c r="N5" s="28"/>
      <c r="O5" s="127"/>
      <c r="P5" s="128">
        <v>3</v>
      </c>
      <c r="Q5" s="126">
        <v>4</v>
      </c>
      <c r="R5" s="126" t="str">
        <f>IFERROR(VLOOKUP(#REF!,#REF!,2,FALSE),"")</f>
        <v/>
      </c>
      <c r="S5" s="133" t="s">
        <v>60</v>
      </c>
      <c r="T5" s="127">
        <v>663</v>
      </c>
      <c r="U5" s="128">
        <v>3</v>
      </c>
      <c r="V5" s="126">
        <v>7</v>
      </c>
      <c r="W5" s="126" t="str">
        <f>IFERROR(VLOOKUP(#REF!,#REF!,2,FALSE),"")</f>
        <v/>
      </c>
      <c r="X5" s="28" t="s">
        <v>60</v>
      </c>
      <c r="Y5" s="127">
        <v>1272</v>
      </c>
      <c r="Z5" s="128">
        <v>3</v>
      </c>
      <c r="AA5" s="126">
        <v>3</v>
      </c>
      <c r="AB5" s="126" t="str">
        <f>IFERROR(VLOOKUP(#REF!,#REF!,2,FALSE),"")</f>
        <v/>
      </c>
      <c r="AC5" s="28" t="s">
        <v>67</v>
      </c>
      <c r="AD5" s="127">
        <v>320</v>
      </c>
      <c r="AE5" s="129">
        <v>3</v>
      </c>
      <c r="AF5" s="126">
        <v>5</v>
      </c>
      <c r="AG5" s="126" t="str">
        <f>IFERROR(VLOOKUP(#REF!,#REF!,2,FALSE),"")</f>
        <v/>
      </c>
      <c r="AH5" s="28" t="s">
        <v>60</v>
      </c>
      <c r="AI5" s="131">
        <v>1960</v>
      </c>
      <c r="AJ5" s="128">
        <v>3</v>
      </c>
      <c r="AK5" s="126">
        <v>1</v>
      </c>
      <c r="AL5" s="126" t="str">
        <f>IFERROR(VLOOKUP(#REF!,#REF!,2,FALSE),"")</f>
        <v/>
      </c>
      <c r="AM5" s="28" t="s">
        <v>60</v>
      </c>
      <c r="AN5" s="127">
        <v>8142</v>
      </c>
      <c r="AO5" s="132">
        <v>3</v>
      </c>
      <c r="AP5" s="126">
        <v>3</v>
      </c>
      <c r="AQ5" s="126" t="str">
        <f>IFERROR(VLOOKUP(#REF!,#REF!,2,FALSE),"")</f>
        <v/>
      </c>
      <c r="AR5" s="28" t="s">
        <v>60</v>
      </c>
      <c r="AS5" s="131">
        <v>736</v>
      </c>
      <c r="AT5" s="128">
        <v>3</v>
      </c>
      <c r="AU5" s="126">
        <v>6</v>
      </c>
      <c r="AV5" s="126" t="str">
        <f>IFERROR(VLOOKUP(#REF!,#REF!,2,FALSE),"")</f>
        <v/>
      </c>
      <c r="AW5" s="28" t="s">
        <v>60</v>
      </c>
      <c r="AX5" s="127">
        <v>3682</v>
      </c>
      <c r="AY5" s="128">
        <v>3</v>
      </c>
      <c r="AZ5" s="126">
        <v>2</v>
      </c>
      <c r="BA5" s="126" t="s">
        <v>100</v>
      </c>
      <c r="BB5" s="28"/>
      <c r="BC5" s="127"/>
      <c r="BD5" s="132">
        <v>3</v>
      </c>
      <c r="BE5" s="126">
        <v>2</v>
      </c>
      <c r="BF5" s="126" t="s">
        <v>100</v>
      </c>
      <c r="BG5" s="28"/>
      <c r="BH5" s="127"/>
    </row>
    <row r="6" spans="1:60" ht="16.5" customHeight="1" x14ac:dyDescent="0.15">
      <c r="A6" s="125">
        <v>4</v>
      </c>
      <c r="B6" s="126">
        <v>5</v>
      </c>
      <c r="C6" s="126" t="str">
        <f>IFERROR(VLOOKUP(#REF!,#REF!,2,FALSE),"")</f>
        <v/>
      </c>
      <c r="D6" s="133" t="s">
        <v>60</v>
      </c>
      <c r="E6" s="134">
        <v>5061</v>
      </c>
      <c r="F6" s="128">
        <v>4</v>
      </c>
      <c r="G6" s="126">
        <v>7</v>
      </c>
      <c r="H6" s="126" t="str">
        <f>IFERROR(VLOOKUP(#REF!,#REF!,2,FALSE),"")</f>
        <v/>
      </c>
      <c r="I6" s="28" t="s">
        <v>60</v>
      </c>
      <c r="J6" s="127">
        <v>13886</v>
      </c>
      <c r="K6" s="128">
        <v>4</v>
      </c>
      <c r="L6" s="126">
        <v>3</v>
      </c>
      <c r="M6" s="126" t="str">
        <f>IFERROR(VLOOKUP(#REF!,#REF!,2,FALSE),"")</f>
        <v/>
      </c>
      <c r="N6" s="28" t="s">
        <v>60</v>
      </c>
      <c r="O6" s="127">
        <v>1836</v>
      </c>
      <c r="P6" s="128">
        <v>4</v>
      </c>
      <c r="Q6" s="126">
        <v>5</v>
      </c>
      <c r="R6" s="126" t="str">
        <f>IFERROR(VLOOKUP(#REF!,#REF!,2,FALSE),"")</f>
        <v/>
      </c>
      <c r="S6" s="133" t="s">
        <v>70</v>
      </c>
      <c r="T6" s="127">
        <v>226</v>
      </c>
      <c r="U6" s="128">
        <v>4</v>
      </c>
      <c r="V6" s="126">
        <v>1</v>
      </c>
      <c r="W6" s="126" t="str">
        <f>IFERROR(VLOOKUP(#REF!,#REF!,2,FALSE),"")</f>
        <v/>
      </c>
      <c r="X6" s="28" t="s">
        <v>60</v>
      </c>
      <c r="Y6" s="127">
        <v>1996</v>
      </c>
      <c r="Z6" s="128">
        <v>4</v>
      </c>
      <c r="AA6" s="126">
        <v>4</v>
      </c>
      <c r="AB6" s="126" t="str">
        <f>IFERROR(VLOOKUP(#REF!,#REF!,2,FALSE),"")</f>
        <v/>
      </c>
      <c r="AC6" s="28" t="s">
        <v>62</v>
      </c>
      <c r="AD6" s="127">
        <v>201</v>
      </c>
      <c r="AE6" s="129">
        <v>4</v>
      </c>
      <c r="AF6" s="126">
        <v>6</v>
      </c>
      <c r="AG6" s="126" t="str">
        <f>IFERROR(VLOOKUP(#REF!,#REF!,2,FALSE),"")</f>
        <v/>
      </c>
      <c r="AH6" s="28" t="s">
        <v>70</v>
      </c>
      <c r="AI6" s="131">
        <v>3023</v>
      </c>
      <c r="AJ6" s="128">
        <v>4</v>
      </c>
      <c r="AK6" s="126">
        <v>2</v>
      </c>
      <c r="AL6" s="126" t="str">
        <f>IFERROR(VLOOKUP(#REF!,#REF!,2,FALSE),"")</f>
        <v/>
      </c>
      <c r="AM6" s="28" t="s">
        <v>66</v>
      </c>
      <c r="AN6" s="127">
        <v>1065</v>
      </c>
      <c r="AO6" s="132">
        <v>4</v>
      </c>
      <c r="AP6" s="126">
        <v>4</v>
      </c>
      <c r="AQ6" s="126" t="str">
        <f>IFERROR(VLOOKUP(#REF!,#REF!,2,FALSE),"")</f>
        <v/>
      </c>
      <c r="AR6" s="28" t="s">
        <v>60</v>
      </c>
      <c r="AS6" s="131">
        <v>965</v>
      </c>
      <c r="AT6" s="128">
        <v>4</v>
      </c>
      <c r="AU6" s="126">
        <v>7</v>
      </c>
      <c r="AV6" s="126" t="str">
        <f>IFERROR(VLOOKUP(#REF!,#REF!,2,FALSE),"")</f>
        <v/>
      </c>
      <c r="AW6" s="28" t="s">
        <v>64</v>
      </c>
      <c r="AX6" s="127">
        <v>3350</v>
      </c>
      <c r="AY6" s="128">
        <v>4</v>
      </c>
      <c r="AZ6" s="126">
        <v>3</v>
      </c>
      <c r="BA6" s="126" t="str">
        <f>IFERROR(VLOOKUP(#REF!,#REF!,2,FALSE),"")</f>
        <v/>
      </c>
      <c r="BB6" s="28" t="s">
        <v>71</v>
      </c>
      <c r="BC6" s="127">
        <v>95</v>
      </c>
      <c r="BD6" s="132">
        <v>4</v>
      </c>
      <c r="BE6" s="126">
        <v>3</v>
      </c>
      <c r="BF6" s="126" t="str">
        <f>IFERROR(VLOOKUP(#REF!,#REF!,2,FALSE),"")</f>
        <v/>
      </c>
      <c r="BG6" s="28" t="s">
        <v>60</v>
      </c>
      <c r="BH6" s="127">
        <v>1167</v>
      </c>
    </row>
    <row r="7" spans="1:60" ht="16.5" customHeight="1" x14ac:dyDescent="0.15">
      <c r="A7" s="125">
        <v>5</v>
      </c>
      <c r="B7" s="126">
        <v>6</v>
      </c>
      <c r="C7" s="126" t="str">
        <f>IFERROR(VLOOKUP(#REF!,#REF!,2,FALSE),"")</f>
        <v/>
      </c>
      <c r="D7" s="133" t="s">
        <v>70</v>
      </c>
      <c r="E7" s="134">
        <v>2763</v>
      </c>
      <c r="F7" s="128">
        <v>5</v>
      </c>
      <c r="G7" s="126">
        <v>1</v>
      </c>
      <c r="H7" s="126" t="str">
        <f>IFERROR(VLOOKUP(#REF!,#REF!,2,FALSE),"")</f>
        <v/>
      </c>
      <c r="I7" s="28" t="s">
        <v>60</v>
      </c>
      <c r="J7" s="127">
        <v>14115</v>
      </c>
      <c r="K7" s="128">
        <v>5</v>
      </c>
      <c r="L7" s="126">
        <v>4</v>
      </c>
      <c r="M7" s="126" t="str">
        <f>IFERROR(VLOOKUP(#REF!,#REF!,2,FALSE),"")</f>
        <v/>
      </c>
      <c r="N7" s="28" t="s">
        <v>60</v>
      </c>
      <c r="O7" s="127">
        <v>1833</v>
      </c>
      <c r="P7" s="128">
        <v>5</v>
      </c>
      <c r="Q7" s="126">
        <v>6</v>
      </c>
      <c r="R7" s="126" t="str">
        <f>IFERROR(VLOOKUP(#REF!,#REF!,2,FALSE),"")</f>
        <v/>
      </c>
      <c r="S7" s="133" t="s">
        <v>66</v>
      </c>
      <c r="T7" s="127">
        <v>562</v>
      </c>
      <c r="U7" s="128">
        <v>5</v>
      </c>
      <c r="V7" s="126">
        <v>2</v>
      </c>
      <c r="W7" s="126" t="s">
        <v>100</v>
      </c>
      <c r="X7" s="28"/>
      <c r="Y7" s="127"/>
      <c r="Z7" s="128">
        <v>5</v>
      </c>
      <c r="AA7" s="126">
        <v>5</v>
      </c>
      <c r="AB7" s="126" t="str">
        <f>IFERROR(VLOOKUP(#REF!,#REF!,2,FALSE),"")</f>
        <v/>
      </c>
      <c r="AC7" s="28" t="s">
        <v>68</v>
      </c>
      <c r="AD7" s="127">
        <v>42</v>
      </c>
      <c r="AE7" s="129">
        <v>5</v>
      </c>
      <c r="AF7" s="126">
        <v>7</v>
      </c>
      <c r="AG7" s="126" t="str">
        <f>IFERROR(VLOOKUP(#REF!,#REF!,2,FALSE),"")</f>
        <v/>
      </c>
      <c r="AH7" s="28" t="s">
        <v>68</v>
      </c>
      <c r="AI7" s="131">
        <v>144</v>
      </c>
      <c r="AJ7" s="128">
        <v>5</v>
      </c>
      <c r="AK7" s="126">
        <v>3</v>
      </c>
      <c r="AL7" s="126" t="s">
        <v>100</v>
      </c>
      <c r="AM7" s="28"/>
      <c r="AN7" s="127"/>
      <c r="AO7" s="132">
        <v>5</v>
      </c>
      <c r="AP7" s="126">
        <v>5</v>
      </c>
      <c r="AQ7" s="126" t="str">
        <f>IFERROR(VLOOKUP(#REF!,#REF!,2,FALSE),"")</f>
        <v/>
      </c>
      <c r="AR7" s="28" t="s">
        <v>60</v>
      </c>
      <c r="AS7" s="131">
        <v>646</v>
      </c>
      <c r="AT7" s="128">
        <v>5</v>
      </c>
      <c r="AU7" s="126">
        <v>1</v>
      </c>
      <c r="AV7" s="126" t="str">
        <f>IFERROR(VLOOKUP(#REF!,#REF!,2,FALSE),"")</f>
        <v/>
      </c>
      <c r="AW7" s="28" t="s">
        <v>65</v>
      </c>
      <c r="AX7" s="127">
        <v>1996</v>
      </c>
      <c r="AY7" s="128">
        <v>5</v>
      </c>
      <c r="AZ7" s="126">
        <v>4</v>
      </c>
      <c r="BA7" s="126" t="str">
        <f>IFERROR(VLOOKUP(#REF!,#REF!,2,FALSE),"")</f>
        <v/>
      </c>
      <c r="BB7" s="28" t="s">
        <v>60</v>
      </c>
      <c r="BC7" s="127">
        <v>200</v>
      </c>
      <c r="BD7" s="132">
        <v>5</v>
      </c>
      <c r="BE7" s="126">
        <v>4</v>
      </c>
      <c r="BF7" s="126" t="str">
        <f>IFERROR(VLOOKUP(#REF!,#REF!,2,FALSE),"")</f>
        <v/>
      </c>
      <c r="BG7" s="28" t="s">
        <v>68</v>
      </c>
      <c r="BH7" s="127">
        <v>136</v>
      </c>
    </row>
    <row r="8" spans="1:60" ht="16.5" customHeight="1" x14ac:dyDescent="0.15">
      <c r="A8" s="125">
        <v>6</v>
      </c>
      <c r="B8" s="126">
        <v>7</v>
      </c>
      <c r="C8" s="126" t="str">
        <f>IFERROR(VLOOKUP(#REF!,#REF!,2,FALSE),"")</f>
        <v/>
      </c>
      <c r="D8" s="133" t="s">
        <v>63</v>
      </c>
      <c r="E8" s="134">
        <v>937</v>
      </c>
      <c r="F8" s="128">
        <v>6</v>
      </c>
      <c r="G8" s="126">
        <v>2</v>
      </c>
      <c r="H8" s="126" t="str">
        <f>IFERROR(VLOOKUP(#REF!,#REF!,2,FALSE),"")</f>
        <v/>
      </c>
      <c r="I8" s="28" t="s">
        <v>60</v>
      </c>
      <c r="J8" s="127">
        <v>8101</v>
      </c>
      <c r="K8" s="128">
        <v>6</v>
      </c>
      <c r="L8" s="126">
        <v>5</v>
      </c>
      <c r="M8" s="126" t="str">
        <f>IFERROR(VLOOKUP(#REF!,#REF!,2,FALSE),"")</f>
        <v/>
      </c>
      <c r="N8" s="28" t="s">
        <v>60</v>
      </c>
      <c r="O8" s="127">
        <v>1356</v>
      </c>
      <c r="P8" s="128">
        <v>6</v>
      </c>
      <c r="Q8" s="126">
        <v>7</v>
      </c>
      <c r="R8" s="126" t="str">
        <f>IFERROR(VLOOKUP(#REF!,#REF!,2,FALSE),"")</f>
        <v/>
      </c>
      <c r="S8" s="133" t="s">
        <v>60</v>
      </c>
      <c r="T8" s="127">
        <v>1883</v>
      </c>
      <c r="U8" s="128">
        <v>6</v>
      </c>
      <c r="V8" s="126">
        <v>3</v>
      </c>
      <c r="W8" s="126" t="str">
        <f>IFERROR(VLOOKUP(#REF!,#REF!,2,FALSE),"")</f>
        <v/>
      </c>
      <c r="X8" s="28" t="s">
        <v>62</v>
      </c>
      <c r="Y8" s="127">
        <v>444</v>
      </c>
      <c r="Z8" s="128">
        <v>6</v>
      </c>
      <c r="AA8" s="126">
        <v>6</v>
      </c>
      <c r="AB8" s="126" t="str">
        <f>IFERROR(VLOOKUP(#REF!,#REF!,2,FALSE),"")</f>
        <v/>
      </c>
      <c r="AC8" s="28" t="s">
        <v>64</v>
      </c>
      <c r="AD8" s="127">
        <v>1301</v>
      </c>
      <c r="AE8" s="129">
        <v>6</v>
      </c>
      <c r="AF8" s="126">
        <v>1</v>
      </c>
      <c r="AG8" s="126" t="str">
        <f>IFERROR(VLOOKUP(#REF!,#REF!,2,FALSE),"")</f>
        <v/>
      </c>
      <c r="AH8" s="28" t="s">
        <v>70</v>
      </c>
      <c r="AI8" s="131">
        <v>2810</v>
      </c>
      <c r="AJ8" s="128">
        <v>6</v>
      </c>
      <c r="AK8" s="126">
        <v>4</v>
      </c>
      <c r="AL8" s="126" t="str">
        <f>IFERROR(VLOOKUP(#REF!,#REF!,2,FALSE),"")</f>
        <v/>
      </c>
      <c r="AM8" s="28" t="s">
        <v>60</v>
      </c>
      <c r="AN8" s="127">
        <v>2187</v>
      </c>
      <c r="AO8" s="132">
        <v>6</v>
      </c>
      <c r="AP8" s="126">
        <v>6</v>
      </c>
      <c r="AQ8" s="126" t="str">
        <f>IFERROR(VLOOKUP(#REF!,#REF!,2,FALSE),"")</f>
        <v/>
      </c>
      <c r="AR8" s="28" t="s">
        <v>60</v>
      </c>
      <c r="AS8" s="131">
        <v>545</v>
      </c>
      <c r="AT8" s="128">
        <v>6</v>
      </c>
      <c r="AU8" s="126">
        <v>2</v>
      </c>
      <c r="AV8" s="126" t="s">
        <v>100</v>
      </c>
      <c r="AW8" s="28"/>
      <c r="AX8" s="127"/>
      <c r="AY8" s="128">
        <v>6</v>
      </c>
      <c r="AZ8" s="126">
        <v>5</v>
      </c>
      <c r="BA8" s="126" t="str">
        <f>IFERROR(VLOOKUP(#REF!,#REF!,2,FALSE),"")</f>
        <v/>
      </c>
      <c r="BB8" s="28" t="s">
        <v>65</v>
      </c>
      <c r="BC8" s="127">
        <v>392</v>
      </c>
      <c r="BD8" s="132">
        <v>6</v>
      </c>
      <c r="BE8" s="126">
        <v>5</v>
      </c>
      <c r="BF8" s="126" t="str">
        <f>IFERROR(VLOOKUP(#REF!,#REF!,2,FALSE),"")</f>
        <v/>
      </c>
      <c r="BG8" s="28" t="s">
        <v>60</v>
      </c>
      <c r="BH8" s="127">
        <v>755</v>
      </c>
    </row>
    <row r="9" spans="1:60" ht="16.5" customHeight="1" x14ac:dyDescent="0.15">
      <c r="A9" s="125">
        <v>7</v>
      </c>
      <c r="B9" s="126">
        <v>1</v>
      </c>
      <c r="C9" s="126" t="str">
        <f>IFERROR(VLOOKUP(#REF!,#REF!,2,FALSE),"")</f>
        <v/>
      </c>
      <c r="D9" s="133" t="s">
        <v>60</v>
      </c>
      <c r="E9" s="134">
        <v>1851</v>
      </c>
      <c r="F9" s="128">
        <v>7</v>
      </c>
      <c r="G9" s="126">
        <v>3</v>
      </c>
      <c r="H9" s="126" t="s">
        <v>100</v>
      </c>
      <c r="I9" s="135"/>
      <c r="J9" s="136"/>
      <c r="K9" s="128">
        <v>7</v>
      </c>
      <c r="L9" s="126">
        <v>6</v>
      </c>
      <c r="M9" s="126" t="str">
        <f>IFERROR(VLOOKUP(#REF!,#REF!,2,FALSE),"")</f>
        <v/>
      </c>
      <c r="N9" s="28" t="s">
        <v>72</v>
      </c>
      <c r="O9" s="127">
        <v>1176</v>
      </c>
      <c r="P9" s="128">
        <v>7</v>
      </c>
      <c r="Q9" s="126">
        <v>1</v>
      </c>
      <c r="R9" s="126" t="str">
        <f>IFERROR(VLOOKUP(#REF!,#REF!,2,FALSE),"")</f>
        <v/>
      </c>
      <c r="S9" s="133" t="s">
        <v>60</v>
      </c>
      <c r="T9" s="127">
        <v>2299</v>
      </c>
      <c r="U9" s="128">
        <v>7</v>
      </c>
      <c r="V9" s="126">
        <v>4</v>
      </c>
      <c r="W9" s="126" t="str">
        <f>IFERROR(VLOOKUP(#REF!,#REF!,2,FALSE),"")</f>
        <v/>
      </c>
      <c r="X9" s="28" t="s">
        <v>60</v>
      </c>
      <c r="Y9" s="127">
        <v>778</v>
      </c>
      <c r="Z9" s="128">
        <v>7</v>
      </c>
      <c r="AA9" s="126">
        <v>7</v>
      </c>
      <c r="AB9" s="126" t="str">
        <f>IFERROR(VLOOKUP(#REF!,#REF!,2,FALSE),"")</f>
        <v/>
      </c>
      <c r="AC9" s="28" t="s">
        <v>60</v>
      </c>
      <c r="AD9" s="127">
        <v>2268</v>
      </c>
      <c r="AE9" s="129">
        <v>7</v>
      </c>
      <c r="AF9" s="126">
        <v>2</v>
      </c>
      <c r="AG9" s="126" t="s">
        <v>100</v>
      </c>
      <c r="AH9" s="28"/>
      <c r="AI9" s="131"/>
      <c r="AJ9" s="128">
        <v>7</v>
      </c>
      <c r="AK9" s="126">
        <v>5</v>
      </c>
      <c r="AL9" s="126" t="str">
        <f>IFERROR(VLOOKUP(#REF!,#REF!,2,FALSE),"")</f>
        <v/>
      </c>
      <c r="AM9" s="28" t="s">
        <v>68</v>
      </c>
      <c r="AN9" s="127">
        <v>516</v>
      </c>
      <c r="AO9" s="132">
        <v>7</v>
      </c>
      <c r="AP9" s="126">
        <v>7</v>
      </c>
      <c r="AQ9" s="126" t="str">
        <f>IFERROR(VLOOKUP(#REF!,#REF!,2,FALSE),"")</f>
        <v/>
      </c>
      <c r="AR9" s="28" t="s">
        <v>60</v>
      </c>
      <c r="AS9" s="131">
        <v>1849</v>
      </c>
      <c r="AT9" s="128">
        <v>7</v>
      </c>
      <c r="AU9" s="126">
        <v>3</v>
      </c>
      <c r="AV9" s="126" t="str">
        <f>IFERROR(VLOOKUP(#REF!,#REF!,2,FALSE),"")</f>
        <v/>
      </c>
      <c r="AW9" s="28" t="s">
        <v>60</v>
      </c>
      <c r="AX9" s="127">
        <v>659</v>
      </c>
      <c r="AY9" s="128">
        <v>7</v>
      </c>
      <c r="AZ9" s="126">
        <v>6</v>
      </c>
      <c r="BA9" s="126" t="str">
        <f>IFERROR(VLOOKUP(#REF!,#REF!,2,FALSE),"")</f>
        <v/>
      </c>
      <c r="BB9" s="28" t="s">
        <v>60</v>
      </c>
      <c r="BC9" s="127">
        <v>337</v>
      </c>
      <c r="BD9" s="132">
        <v>7</v>
      </c>
      <c r="BE9" s="126">
        <v>6</v>
      </c>
      <c r="BF9" s="126" t="str">
        <f>IFERROR(VLOOKUP(#REF!,#REF!,2,FALSE),"")</f>
        <v/>
      </c>
      <c r="BG9" s="28" t="s">
        <v>60</v>
      </c>
      <c r="BH9" s="127">
        <v>1001</v>
      </c>
    </row>
    <row r="10" spans="1:60" ht="16.5" customHeight="1" x14ac:dyDescent="0.15">
      <c r="A10" s="125">
        <v>8</v>
      </c>
      <c r="B10" s="126">
        <v>2</v>
      </c>
      <c r="C10" s="126" t="s">
        <v>100</v>
      </c>
      <c r="D10" s="133"/>
      <c r="E10" s="134"/>
      <c r="F10" s="128">
        <v>8</v>
      </c>
      <c r="G10" s="126">
        <v>4</v>
      </c>
      <c r="H10" s="126" t="str">
        <f>IFERROR(VLOOKUP(#REF!,#REF!,2,FALSE),"")</f>
        <v/>
      </c>
      <c r="I10" s="28" t="s">
        <v>60</v>
      </c>
      <c r="J10" s="127">
        <v>1467</v>
      </c>
      <c r="K10" s="128">
        <v>8</v>
      </c>
      <c r="L10" s="126">
        <v>7</v>
      </c>
      <c r="M10" s="126" t="str">
        <f>IFERROR(VLOOKUP(#REF!,#REF!,2,FALSE),"")</f>
        <v/>
      </c>
      <c r="N10" s="28" t="s">
        <v>60</v>
      </c>
      <c r="O10" s="127">
        <v>3041</v>
      </c>
      <c r="P10" s="128">
        <v>8</v>
      </c>
      <c r="Q10" s="126">
        <v>2</v>
      </c>
      <c r="R10" s="126" t="s">
        <v>100</v>
      </c>
      <c r="S10" s="133"/>
      <c r="T10" s="127"/>
      <c r="U10" s="128">
        <v>8</v>
      </c>
      <c r="V10" s="126">
        <v>5</v>
      </c>
      <c r="W10" s="126" t="str">
        <f>IFERROR(VLOOKUP(#REF!,#REF!,2,FALSE),"")</f>
        <v/>
      </c>
      <c r="X10" s="28" t="s">
        <v>60</v>
      </c>
      <c r="Y10" s="127">
        <v>781</v>
      </c>
      <c r="Z10" s="128">
        <v>8</v>
      </c>
      <c r="AA10" s="126">
        <v>1</v>
      </c>
      <c r="AB10" s="126" t="str">
        <f>IFERROR(VLOOKUP(#REF!,#REF!,2,FALSE),"")</f>
        <v/>
      </c>
      <c r="AC10" s="28" t="s">
        <v>63</v>
      </c>
      <c r="AD10" s="127">
        <v>1475</v>
      </c>
      <c r="AE10" s="129">
        <v>8</v>
      </c>
      <c r="AF10" s="126">
        <v>3</v>
      </c>
      <c r="AG10" s="126" t="str">
        <f>IFERROR(VLOOKUP(#REF!,#REF!,2,FALSE),"")</f>
        <v/>
      </c>
      <c r="AH10" s="28" t="s">
        <v>60</v>
      </c>
      <c r="AI10" s="131">
        <v>3910</v>
      </c>
      <c r="AJ10" s="128">
        <v>8</v>
      </c>
      <c r="AK10" s="126">
        <v>6</v>
      </c>
      <c r="AL10" s="126" t="str">
        <f>IFERROR(VLOOKUP(#REF!,#REF!,2,FALSE),"")</f>
        <v/>
      </c>
      <c r="AM10" s="28" t="s">
        <v>60</v>
      </c>
      <c r="AN10" s="127">
        <v>2605</v>
      </c>
      <c r="AO10" s="132">
        <v>8</v>
      </c>
      <c r="AP10" s="126">
        <v>1</v>
      </c>
      <c r="AQ10" s="126" t="str">
        <f>IFERROR(VLOOKUP(#REF!,#REF!,2,FALSE),"")</f>
        <v/>
      </c>
      <c r="AR10" s="28" t="s">
        <v>64</v>
      </c>
      <c r="AS10" s="131">
        <v>2929</v>
      </c>
      <c r="AT10" s="128">
        <v>8</v>
      </c>
      <c r="AU10" s="126">
        <v>4</v>
      </c>
      <c r="AV10" s="126" t="str">
        <f>IFERROR(VLOOKUP(#REF!,#REF!,2,FALSE),"")</f>
        <v/>
      </c>
      <c r="AW10" s="28" t="s">
        <v>65</v>
      </c>
      <c r="AX10" s="127">
        <v>247</v>
      </c>
      <c r="AY10" s="128">
        <v>8</v>
      </c>
      <c r="AZ10" s="126">
        <v>7</v>
      </c>
      <c r="BA10" s="126" t="str">
        <f>IFERROR(VLOOKUP(#REF!,#REF!,2,FALSE),"")</f>
        <v/>
      </c>
      <c r="BB10" s="28" t="s">
        <v>90</v>
      </c>
      <c r="BC10" s="127">
        <v>36</v>
      </c>
      <c r="BD10" s="132">
        <v>8</v>
      </c>
      <c r="BE10" s="126">
        <v>7</v>
      </c>
      <c r="BF10" s="126" t="str">
        <f>IFERROR(VLOOKUP(#REF!,#REF!,2,FALSE),"")</f>
        <v/>
      </c>
      <c r="BG10" s="28" t="s">
        <v>60</v>
      </c>
      <c r="BH10" s="127">
        <v>2645</v>
      </c>
    </row>
    <row r="11" spans="1:60" ht="16.5" customHeight="1" x14ac:dyDescent="0.15">
      <c r="A11" s="125">
        <v>9</v>
      </c>
      <c r="B11" s="126">
        <v>3</v>
      </c>
      <c r="C11" s="126" t="str">
        <f>IFERROR(VLOOKUP(#REF!,#REF!,2,FALSE),"")</f>
        <v/>
      </c>
      <c r="D11" s="133" t="s">
        <v>60</v>
      </c>
      <c r="E11" s="134">
        <v>1169</v>
      </c>
      <c r="F11" s="128">
        <v>9</v>
      </c>
      <c r="G11" s="126">
        <v>5</v>
      </c>
      <c r="H11" s="126" t="str">
        <f>IFERROR(VLOOKUP(#REF!,#REF!,2,FALSE),"")</f>
        <v/>
      </c>
      <c r="I11" s="28" t="s">
        <v>60</v>
      </c>
      <c r="J11" s="127">
        <v>3774</v>
      </c>
      <c r="K11" s="128">
        <v>9</v>
      </c>
      <c r="L11" s="126">
        <v>1</v>
      </c>
      <c r="M11" s="126" t="str">
        <f>IFERROR(VLOOKUP(#REF!,#REF!,2,FALSE),"")</f>
        <v/>
      </c>
      <c r="N11" s="28" t="s">
        <v>60</v>
      </c>
      <c r="O11" s="127">
        <v>4583</v>
      </c>
      <c r="P11" s="128">
        <v>9</v>
      </c>
      <c r="Q11" s="126">
        <v>3</v>
      </c>
      <c r="R11" s="126" t="str">
        <f>IFERROR(VLOOKUP(#REF!,#REF!,2,FALSE),"")</f>
        <v/>
      </c>
      <c r="S11" s="133" t="s">
        <v>60</v>
      </c>
      <c r="T11" s="127">
        <v>522</v>
      </c>
      <c r="U11" s="128">
        <v>9</v>
      </c>
      <c r="V11" s="126">
        <v>6</v>
      </c>
      <c r="W11" s="126" t="str">
        <f>IFERROR(VLOOKUP(#REF!,#REF!,2,FALSE),"")</f>
        <v/>
      </c>
      <c r="X11" s="28" t="s">
        <v>60</v>
      </c>
      <c r="Y11" s="127">
        <v>650</v>
      </c>
      <c r="Z11" s="128">
        <v>9</v>
      </c>
      <c r="AA11" s="126">
        <v>2</v>
      </c>
      <c r="AB11" s="126" t="s">
        <v>100</v>
      </c>
      <c r="AC11" s="28"/>
      <c r="AD11" s="127"/>
      <c r="AE11" s="129">
        <v>9</v>
      </c>
      <c r="AF11" s="126">
        <v>4</v>
      </c>
      <c r="AG11" s="126"/>
      <c r="AH11" s="28" t="s">
        <v>60</v>
      </c>
      <c r="AI11" s="131">
        <v>2540</v>
      </c>
      <c r="AJ11" s="128">
        <v>9</v>
      </c>
      <c r="AK11" s="126">
        <v>7</v>
      </c>
      <c r="AL11" s="126" t="str">
        <f>IFERROR(VLOOKUP(#REF!,#REF!,2,FALSE),"")</f>
        <v/>
      </c>
      <c r="AM11" s="28" t="s">
        <v>65</v>
      </c>
      <c r="AN11" s="127">
        <v>3635</v>
      </c>
      <c r="AO11" s="132">
        <v>9</v>
      </c>
      <c r="AP11" s="126">
        <v>2</v>
      </c>
      <c r="AQ11" s="126" t="s">
        <v>100</v>
      </c>
      <c r="AR11" s="28"/>
      <c r="AS11" s="131"/>
      <c r="AT11" s="128">
        <v>9</v>
      </c>
      <c r="AU11" s="126">
        <v>5</v>
      </c>
      <c r="AV11" s="126" t="str">
        <f>IFERROR(VLOOKUP(#REF!,#REF!,2,FALSE),"")</f>
        <v/>
      </c>
      <c r="AW11" s="28" t="s">
        <v>65</v>
      </c>
      <c r="AX11" s="127">
        <v>121</v>
      </c>
      <c r="AY11" s="128">
        <v>9</v>
      </c>
      <c r="AZ11" s="126">
        <v>1</v>
      </c>
      <c r="BA11" s="126" t="s">
        <v>104</v>
      </c>
      <c r="BB11" s="28" t="s">
        <v>90</v>
      </c>
      <c r="BC11" s="127">
        <v>0</v>
      </c>
      <c r="BD11" s="132">
        <v>9</v>
      </c>
      <c r="BE11" s="126">
        <v>1</v>
      </c>
      <c r="BF11" s="126" t="str">
        <f>IFERROR(VLOOKUP(#REF!,#REF!,2,FALSE),"")</f>
        <v/>
      </c>
      <c r="BG11" s="28" t="s">
        <v>60</v>
      </c>
      <c r="BH11" s="127">
        <v>3729</v>
      </c>
    </row>
    <row r="12" spans="1:60" ht="16.5" customHeight="1" x14ac:dyDescent="0.15">
      <c r="A12" s="125">
        <v>10</v>
      </c>
      <c r="B12" s="126">
        <v>4</v>
      </c>
      <c r="C12" s="126" t="str">
        <f>IFERROR(VLOOKUP(#REF!,#REF!,2,FALSE),"")</f>
        <v/>
      </c>
      <c r="D12" s="133" t="s">
        <v>60</v>
      </c>
      <c r="E12" s="134">
        <v>1067</v>
      </c>
      <c r="F12" s="128">
        <v>10</v>
      </c>
      <c r="G12" s="126">
        <v>6</v>
      </c>
      <c r="H12" s="126" t="str">
        <f>IFERROR(VLOOKUP(#REF!,#REF!,2,FALSE),"")</f>
        <v/>
      </c>
      <c r="I12" s="28" t="s">
        <v>64</v>
      </c>
      <c r="J12" s="127">
        <v>2050</v>
      </c>
      <c r="K12" s="128">
        <v>10</v>
      </c>
      <c r="L12" s="126">
        <v>2</v>
      </c>
      <c r="M12" s="126" t="s">
        <v>100</v>
      </c>
      <c r="N12" s="28"/>
      <c r="O12" s="127"/>
      <c r="P12" s="128">
        <v>10</v>
      </c>
      <c r="Q12" s="126">
        <v>4</v>
      </c>
      <c r="R12" s="126" t="str">
        <f>IFERROR(VLOOKUP(#REF!,#REF!,2,FALSE),"")</f>
        <v/>
      </c>
      <c r="S12" s="133" t="s">
        <v>60</v>
      </c>
      <c r="T12" s="127">
        <v>291</v>
      </c>
      <c r="U12" s="128">
        <v>10</v>
      </c>
      <c r="V12" s="126">
        <v>7</v>
      </c>
      <c r="W12" s="126" t="str">
        <f>IFERROR(VLOOKUP(#REF!,#REF!,2,FALSE),"")</f>
        <v/>
      </c>
      <c r="X12" s="28" t="s">
        <v>60</v>
      </c>
      <c r="Y12" s="127">
        <v>1054</v>
      </c>
      <c r="Z12" s="128">
        <v>10</v>
      </c>
      <c r="AA12" s="126">
        <v>3</v>
      </c>
      <c r="AB12" s="126" t="str">
        <f>IFERROR(VLOOKUP(#REF!,#REF!,2,FALSE),"")</f>
        <v/>
      </c>
      <c r="AC12" s="28" t="s">
        <v>63</v>
      </c>
      <c r="AD12" s="127">
        <v>1307</v>
      </c>
      <c r="AE12" s="129">
        <v>10</v>
      </c>
      <c r="AF12" s="126">
        <v>5</v>
      </c>
      <c r="AG12" s="126" t="str">
        <f>IFERROR(VLOOKUP(#REF!,#REF!,2,FALSE),"")</f>
        <v/>
      </c>
      <c r="AH12" s="28" t="s">
        <v>60</v>
      </c>
      <c r="AI12" s="131">
        <v>2680</v>
      </c>
      <c r="AJ12" s="128">
        <v>10</v>
      </c>
      <c r="AK12" s="126">
        <v>1</v>
      </c>
      <c r="AL12" s="126" t="str">
        <f>IFERROR(VLOOKUP(#REF!,#REF!,2,FALSE),"")</f>
        <v/>
      </c>
      <c r="AM12" s="28" t="s">
        <v>61</v>
      </c>
      <c r="AN12" s="127">
        <v>1437</v>
      </c>
      <c r="AO12" s="132">
        <v>10</v>
      </c>
      <c r="AP12" s="126">
        <v>3</v>
      </c>
      <c r="AQ12" s="126" t="str">
        <f>IFERROR(VLOOKUP(#REF!,#REF!,2,FALSE),"")</f>
        <v/>
      </c>
      <c r="AR12" s="28" t="s">
        <v>67</v>
      </c>
      <c r="AS12" s="131">
        <v>51</v>
      </c>
      <c r="AT12" s="128">
        <v>10</v>
      </c>
      <c r="AU12" s="126">
        <v>6</v>
      </c>
      <c r="AV12" s="126" t="str">
        <f>IFERROR(VLOOKUP(#REF!,#REF!,2,FALSE),"")</f>
        <v/>
      </c>
      <c r="AW12" s="28" t="s">
        <v>60</v>
      </c>
      <c r="AX12" s="127">
        <v>340</v>
      </c>
      <c r="AY12" s="128">
        <v>10</v>
      </c>
      <c r="AZ12" s="126">
        <v>2</v>
      </c>
      <c r="BA12" s="126" t="s">
        <v>100</v>
      </c>
      <c r="BB12" s="28"/>
      <c r="BC12" s="127"/>
      <c r="BD12" s="132">
        <v>10</v>
      </c>
      <c r="BE12" s="126">
        <v>2</v>
      </c>
      <c r="BF12" s="126" t="s">
        <v>100</v>
      </c>
      <c r="BG12" s="28"/>
      <c r="BH12" s="127"/>
    </row>
    <row r="13" spans="1:60" ht="16.5" customHeight="1" x14ac:dyDescent="0.15">
      <c r="A13" s="125">
        <v>11</v>
      </c>
      <c r="B13" s="126">
        <v>5</v>
      </c>
      <c r="C13" s="126" t="str">
        <f>IFERROR(VLOOKUP(#REF!,#REF!,2,FALSE),"")</f>
        <v/>
      </c>
      <c r="D13" s="133" t="s">
        <v>60</v>
      </c>
      <c r="E13" s="134">
        <v>654</v>
      </c>
      <c r="F13" s="128">
        <v>11</v>
      </c>
      <c r="G13" s="126">
        <v>7</v>
      </c>
      <c r="H13" s="126" t="str">
        <f>IFERROR(VLOOKUP(#REF!,#REF!,2,FALSE),"")</f>
        <v/>
      </c>
      <c r="I13" s="28" t="s">
        <v>68</v>
      </c>
      <c r="J13" s="127">
        <v>699</v>
      </c>
      <c r="K13" s="128">
        <v>11</v>
      </c>
      <c r="L13" s="126">
        <v>3</v>
      </c>
      <c r="M13" s="126" t="str">
        <f>IFERROR(VLOOKUP(#REF!,#REF!,2,FALSE),"")</f>
        <v/>
      </c>
      <c r="N13" s="28" t="s">
        <v>66</v>
      </c>
      <c r="O13" s="127">
        <v>222</v>
      </c>
      <c r="P13" s="128">
        <v>11</v>
      </c>
      <c r="Q13" s="126">
        <v>5</v>
      </c>
      <c r="R13" s="126" t="str">
        <f>IFERROR(VLOOKUP(#REF!,#REF!,2,FALSE),"")</f>
        <v/>
      </c>
      <c r="S13" s="133" t="s">
        <v>60</v>
      </c>
      <c r="T13" s="127">
        <v>217</v>
      </c>
      <c r="U13" s="128">
        <v>11</v>
      </c>
      <c r="V13" s="126">
        <v>1</v>
      </c>
      <c r="W13" s="126" t="str">
        <f>IFERROR(VLOOKUP(#REF!,#REF!,2,FALSE),"")</f>
        <v/>
      </c>
      <c r="X13" s="28" t="s">
        <v>60</v>
      </c>
      <c r="Y13" s="127">
        <v>921</v>
      </c>
      <c r="Z13" s="128">
        <v>11</v>
      </c>
      <c r="AA13" s="126">
        <v>4</v>
      </c>
      <c r="AB13" s="126" t="str">
        <f>IFERROR(VLOOKUP(#REF!,#REF!,2,FALSE),"")</f>
        <v/>
      </c>
      <c r="AC13" s="28" t="s">
        <v>63</v>
      </c>
      <c r="AD13" s="127">
        <v>728</v>
      </c>
      <c r="AE13" s="129">
        <v>11</v>
      </c>
      <c r="AF13" s="126">
        <v>6</v>
      </c>
      <c r="AG13" s="126" t="str">
        <f>IFERROR(VLOOKUP(#REF!,#REF!,2,FALSE),"")</f>
        <v/>
      </c>
      <c r="AH13" s="28" t="s">
        <v>60</v>
      </c>
      <c r="AI13" s="131">
        <v>2440</v>
      </c>
      <c r="AJ13" s="128">
        <v>11</v>
      </c>
      <c r="AK13" s="126">
        <v>2</v>
      </c>
      <c r="AL13" s="126" t="s">
        <v>100</v>
      </c>
      <c r="AM13" s="28"/>
      <c r="AN13" s="127"/>
      <c r="AO13" s="132">
        <v>11</v>
      </c>
      <c r="AP13" s="126">
        <v>4</v>
      </c>
      <c r="AQ13" s="126" t="str">
        <f>IFERROR(VLOOKUP(#REF!,#REF!,2,FALSE),"")</f>
        <v/>
      </c>
      <c r="AR13" s="28" t="s">
        <v>60</v>
      </c>
      <c r="AS13" s="131">
        <v>441</v>
      </c>
      <c r="AT13" s="128">
        <v>11</v>
      </c>
      <c r="AU13" s="126">
        <v>7</v>
      </c>
      <c r="AV13" s="126" t="str">
        <f>IFERROR(VLOOKUP(#REF!,#REF!,2,FALSE),"")</f>
        <v/>
      </c>
      <c r="AW13" s="28" t="s">
        <v>60</v>
      </c>
      <c r="AX13" s="127">
        <v>1194</v>
      </c>
      <c r="AY13" s="128">
        <v>11</v>
      </c>
      <c r="AZ13" s="126">
        <v>3</v>
      </c>
      <c r="BA13" s="126" t="str">
        <f>IFERROR(VLOOKUP(#REF!,#REF!,2,FALSE),"")</f>
        <v/>
      </c>
      <c r="BB13" s="28" t="s">
        <v>90</v>
      </c>
      <c r="BC13" s="127">
        <v>156</v>
      </c>
      <c r="BD13" s="132">
        <v>11</v>
      </c>
      <c r="BE13" s="126">
        <v>3</v>
      </c>
      <c r="BF13" s="126" t="str">
        <f>IFERROR(VLOOKUP(#REF!,#REF!,2,FALSE),"")</f>
        <v/>
      </c>
      <c r="BG13" s="28" t="s">
        <v>60</v>
      </c>
      <c r="BH13" s="127">
        <v>578</v>
      </c>
    </row>
    <row r="14" spans="1:60" ht="16.5" customHeight="1" x14ac:dyDescent="0.15">
      <c r="A14" s="125">
        <v>12</v>
      </c>
      <c r="B14" s="126">
        <v>6</v>
      </c>
      <c r="C14" s="126" t="str">
        <f>IFERROR(VLOOKUP(#REF!,#REF!,2,FALSE),"")</f>
        <v/>
      </c>
      <c r="D14" s="133" t="s">
        <v>60</v>
      </c>
      <c r="E14" s="134">
        <v>1081</v>
      </c>
      <c r="F14" s="128">
        <v>12</v>
      </c>
      <c r="G14" s="126">
        <v>1</v>
      </c>
      <c r="H14" s="126" t="str">
        <f>IFERROR(VLOOKUP(#REF!,#REF!,2,FALSE),"")</f>
        <v/>
      </c>
      <c r="I14" s="28" t="s">
        <v>60</v>
      </c>
      <c r="J14" s="127">
        <v>3990</v>
      </c>
      <c r="K14" s="128">
        <v>12</v>
      </c>
      <c r="L14" s="126">
        <v>4</v>
      </c>
      <c r="M14" s="126" t="str">
        <f>IFERROR(VLOOKUP(#REF!,#REF!,2,FALSE),"")</f>
        <v/>
      </c>
      <c r="N14" s="28" t="s">
        <v>66</v>
      </c>
      <c r="O14" s="127">
        <v>416</v>
      </c>
      <c r="P14" s="128">
        <v>12</v>
      </c>
      <c r="Q14" s="126">
        <v>6</v>
      </c>
      <c r="R14" s="126" t="str">
        <f>IFERROR(VLOOKUP(#REF!,#REF!,2,FALSE),"")</f>
        <v/>
      </c>
      <c r="S14" s="133" t="s">
        <v>60</v>
      </c>
      <c r="T14" s="127">
        <v>216</v>
      </c>
      <c r="U14" s="128">
        <v>12</v>
      </c>
      <c r="V14" s="126">
        <v>2</v>
      </c>
      <c r="W14" s="126" t="s">
        <v>73</v>
      </c>
      <c r="X14" s="28" t="s">
        <v>60</v>
      </c>
      <c r="Y14" s="127">
        <v>734</v>
      </c>
      <c r="Z14" s="128">
        <v>12</v>
      </c>
      <c r="AA14" s="126">
        <v>5</v>
      </c>
      <c r="AB14" s="126" t="str">
        <f>IFERROR(VLOOKUP(#REF!,#REF!,2,FALSE),"")</f>
        <v/>
      </c>
      <c r="AC14" s="28" t="s">
        <v>60</v>
      </c>
      <c r="AD14" s="127">
        <v>1840</v>
      </c>
      <c r="AE14" s="129">
        <v>12</v>
      </c>
      <c r="AF14" s="126">
        <v>7</v>
      </c>
      <c r="AG14" s="126" t="str">
        <f>IFERROR(VLOOKUP(#REF!,#REF!,2,FALSE),"")</f>
        <v/>
      </c>
      <c r="AH14" s="28" t="s">
        <v>60</v>
      </c>
      <c r="AI14" s="131">
        <v>3046</v>
      </c>
      <c r="AJ14" s="128">
        <v>12</v>
      </c>
      <c r="AK14" s="126">
        <v>3</v>
      </c>
      <c r="AL14" s="126" t="str">
        <f>IFERROR(VLOOKUP(#REF!,#REF!,2,FALSE),"")</f>
        <v/>
      </c>
      <c r="AM14" s="28" t="s">
        <v>60</v>
      </c>
      <c r="AN14" s="127">
        <v>2259</v>
      </c>
      <c r="AO14" s="132">
        <v>12</v>
      </c>
      <c r="AP14" s="126">
        <v>5</v>
      </c>
      <c r="AQ14" s="126" t="str">
        <f>IFERROR(VLOOKUP(#REF!,#REF!,2,FALSE),"")</f>
        <v/>
      </c>
      <c r="AR14" s="28" t="s">
        <v>60</v>
      </c>
      <c r="AS14" s="131">
        <v>461</v>
      </c>
      <c r="AT14" s="128">
        <v>12</v>
      </c>
      <c r="AU14" s="126">
        <v>1</v>
      </c>
      <c r="AV14" s="126" t="str">
        <f>IFERROR(VLOOKUP(#REF!,#REF!,2,FALSE),"")</f>
        <v/>
      </c>
      <c r="AW14" s="28" t="s">
        <v>60</v>
      </c>
      <c r="AX14" s="127">
        <v>3283</v>
      </c>
      <c r="AY14" s="128">
        <v>12</v>
      </c>
      <c r="AZ14" s="126">
        <v>4</v>
      </c>
      <c r="BA14" s="126" t="str">
        <f>IFERROR(VLOOKUP(#REF!,#REF!,2,FALSE),"")</f>
        <v/>
      </c>
      <c r="BB14" s="28" t="s">
        <v>60</v>
      </c>
      <c r="BC14" s="127">
        <v>169</v>
      </c>
      <c r="BD14" s="132">
        <v>12</v>
      </c>
      <c r="BE14" s="126">
        <v>4</v>
      </c>
      <c r="BF14" s="126" t="str">
        <f>IFERROR(VLOOKUP(#REF!,#REF!,2,FALSE),"")</f>
        <v/>
      </c>
      <c r="BG14" s="28" t="s">
        <v>60</v>
      </c>
      <c r="BH14" s="127">
        <v>1408</v>
      </c>
    </row>
    <row r="15" spans="1:60" ht="16.5" customHeight="1" x14ac:dyDescent="0.15">
      <c r="A15" s="125">
        <v>13</v>
      </c>
      <c r="B15" s="126">
        <v>7</v>
      </c>
      <c r="C15" s="126" t="str">
        <f>IFERROR(VLOOKUP(#REF!,#REF!,2,FALSE),"")</f>
        <v/>
      </c>
      <c r="D15" s="133" t="s">
        <v>60</v>
      </c>
      <c r="E15" s="134">
        <v>4433</v>
      </c>
      <c r="F15" s="128">
        <v>13</v>
      </c>
      <c r="G15" s="126">
        <v>2</v>
      </c>
      <c r="H15" s="126" t="s">
        <v>100</v>
      </c>
      <c r="I15" s="28"/>
      <c r="J15" s="127"/>
      <c r="K15" s="128">
        <v>13</v>
      </c>
      <c r="L15" s="126">
        <v>5</v>
      </c>
      <c r="M15" s="126" t="str">
        <f>IFERROR(VLOOKUP(#REF!,#REF!,2,FALSE),"")</f>
        <v/>
      </c>
      <c r="N15" s="28" t="s">
        <v>68</v>
      </c>
      <c r="O15" s="127">
        <v>90</v>
      </c>
      <c r="P15" s="128">
        <v>13</v>
      </c>
      <c r="Q15" s="126">
        <v>7</v>
      </c>
      <c r="R15" s="126" t="str">
        <f>IFERROR(VLOOKUP(#REF!,#REF!,2,FALSE),"")</f>
        <v/>
      </c>
      <c r="S15" s="133" t="s">
        <v>60</v>
      </c>
      <c r="T15" s="127">
        <v>1019</v>
      </c>
      <c r="U15" s="128">
        <v>13</v>
      </c>
      <c r="V15" s="126">
        <v>3</v>
      </c>
      <c r="W15" s="126"/>
      <c r="X15" s="28" t="s">
        <v>60</v>
      </c>
      <c r="Y15" s="127">
        <v>1334</v>
      </c>
      <c r="Z15" s="128">
        <v>13</v>
      </c>
      <c r="AA15" s="126">
        <v>6</v>
      </c>
      <c r="AB15" s="126" t="str">
        <f>IFERROR(VLOOKUP(#REF!,#REF!,2,FALSE),"")</f>
        <v/>
      </c>
      <c r="AC15" s="28" t="s">
        <v>60</v>
      </c>
      <c r="AD15" s="127">
        <v>3060</v>
      </c>
      <c r="AE15" s="129">
        <v>13</v>
      </c>
      <c r="AF15" s="126">
        <v>1</v>
      </c>
      <c r="AG15" s="126" t="str">
        <f>IFERROR(VLOOKUP(#REF!,#REF!,2,FALSE),"")</f>
        <v/>
      </c>
      <c r="AH15" s="28" t="s">
        <v>60</v>
      </c>
      <c r="AI15" s="131">
        <v>10233</v>
      </c>
      <c r="AJ15" s="128">
        <v>13</v>
      </c>
      <c r="AK15" s="126">
        <v>4</v>
      </c>
      <c r="AL15" s="126" t="str">
        <f>IFERROR(VLOOKUP(#REF!,#REF!,2,FALSE),"")</f>
        <v/>
      </c>
      <c r="AM15" s="28" t="s">
        <v>60</v>
      </c>
      <c r="AN15" s="127">
        <v>1368</v>
      </c>
      <c r="AO15" s="132">
        <v>13</v>
      </c>
      <c r="AP15" s="126">
        <v>6</v>
      </c>
      <c r="AQ15" s="126" t="str">
        <f>IFERROR(VLOOKUP(#REF!,#REF!,2,FALSE),"")</f>
        <v/>
      </c>
      <c r="AR15" s="28" t="s">
        <v>60</v>
      </c>
      <c r="AS15" s="131">
        <v>323</v>
      </c>
      <c r="AT15" s="128">
        <v>13</v>
      </c>
      <c r="AU15" s="126">
        <v>2</v>
      </c>
      <c r="AV15" s="126" t="str">
        <f>IFERROR(VLOOKUP(#REF!,#REF!,2,FALSE),"")</f>
        <v/>
      </c>
      <c r="AW15" s="28" t="s">
        <v>60</v>
      </c>
      <c r="AX15" s="127">
        <v>2986</v>
      </c>
      <c r="AY15" s="128">
        <v>13</v>
      </c>
      <c r="AZ15" s="126">
        <v>5</v>
      </c>
      <c r="BA15" s="126" t="str">
        <f>IFERROR(VLOOKUP(#REF!,#REF!,2,FALSE),"")</f>
        <v/>
      </c>
      <c r="BB15" s="28" t="s">
        <v>65</v>
      </c>
      <c r="BC15" s="127">
        <v>251</v>
      </c>
      <c r="BD15" s="132">
        <v>13</v>
      </c>
      <c r="BE15" s="126">
        <v>5</v>
      </c>
      <c r="BF15" s="126" t="str">
        <f>IFERROR(VLOOKUP(#REF!,#REF!,2,FALSE),"")</f>
        <v/>
      </c>
      <c r="BG15" s="28" t="s">
        <v>68</v>
      </c>
      <c r="BH15" s="127">
        <v>65</v>
      </c>
    </row>
    <row r="16" spans="1:60" ht="16.5" customHeight="1" x14ac:dyDescent="0.15">
      <c r="A16" s="125">
        <v>14</v>
      </c>
      <c r="B16" s="126">
        <v>1</v>
      </c>
      <c r="C16" s="126" t="str">
        <f>IFERROR(VLOOKUP(#REF!,#REF!,2,FALSE),"")</f>
        <v/>
      </c>
      <c r="D16" s="133" t="s">
        <v>60</v>
      </c>
      <c r="E16" s="134">
        <v>5445</v>
      </c>
      <c r="F16" s="128">
        <v>14</v>
      </c>
      <c r="G16" s="126">
        <v>3</v>
      </c>
      <c r="H16" s="126" t="str">
        <f>IFERROR(VLOOKUP(#REF!,#REF!,2,FALSE),"")</f>
        <v/>
      </c>
      <c r="I16" s="133" t="s">
        <v>60</v>
      </c>
      <c r="J16" s="127">
        <v>2505</v>
      </c>
      <c r="K16" s="128">
        <v>14</v>
      </c>
      <c r="L16" s="126">
        <v>6</v>
      </c>
      <c r="M16" s="126" t="str">
        <f>IFERROR(VLOOKUP(#REF!,#REF!,2,FALSE),"")</f>
        <v/>
      </c>
      <c r="N16" s="28" t="s">
        <v>67</v>
      </c>
      <c r="O16" s="127">
        <v>934</v>
      </c>
      <c r="P16" s="128">
        <v>14</v>
      </c>
      <c r="Q16" s="126">
        <v>1</v>
      </c>
      <c r="R16" s="126" t="str">
        <f>IFERROR(VLOOKUP(#REF!,#REF!,2,FALSE),"")</f>
        <v/>
      </c>
      <c r="S16" s="133" t="s">
        <v>60</v>
      </c>
      <c r="T16" s="127">
        <v>2267</v>
      </c>
      <c r="U16" s="128">
        <v>14</v>
      </c>
      <c r="V16" s="126">
        <v>4</v>
      </c>
      <c r="W16" s="126" t="str">
        <f>IFERROR(VLOOKUP(#REF!,#REF!,2,FALSE),"")</f>
        <v/>
      </c>
      <c r="X16" s="28" t="s">
        <v>60</v>
      </c>
      <c r="Y16" s="127">
        <v>1494</v>
      </c>
      <c r="Z16" s="128">
        <v>14</v>
      </c>
      <c r="AA16" s="126">
        <v>7</v>
      </c>
      <c r="AB16" s="126" t="str">
        <f>IFERROR(VLOOKUP(#REF!,#REF!,2,FALSE),"")</f>
        <v/>
      </c>
      <c r="AC16" s="28" t="s">
        <v>60</v>
      </c>
      <c r="AD16" s="127">
        <v>3520</v>
      </c>
      <c r="AE16" s="129">
        <v>14</v>
      </c>
      <c r="AF16" s="126">
        <v>2</v>
      </c>
      <c r="AG16" s="126" t="str">
        <f>IFERROR(VLOOKUP(#REF!,#REF!,2,FALSE),"")</f>
        <v/>
      </c>
      <c r="AH16" s="28" t="s">
        <v>60</v>
      </c>
      <c r="AI16" s="131">
        <v>7930</v>
      </c>
      <c r="AJ16" s="128">
        <v>14</v>
      </c>
      <c r="AK16" s="126">
        <v>5</v>
      </c>
      <c r="AL16" s="126" t="str">
        <f>IFERROR(VLOOKUP(#REF!,#REF!,2,FALSE),"")</f>
        <v/>
      </c>
      <c r="AM16" s="28" t="s">
        <v>60</v>
      </c>
      <c r="AN16" s="127">
        <v>1266</v>
      </c>
      <c r="AO16" s="132">
        <v>14</v>
      </c>
      <c r="AP16" s="126">
        <v>7</v>
      </c>
      <c r="AQ16" s="126" t="str">
        <f>IFERROR(VLOOKUP(#REF!,#REF!,2,FALSE),"")</f>
        <v/>
      </c>
      <c r="AR16" s="28" t="s">
        <v>60</v>
      </c>
      <c r="AS16" s="131">
        <v>1543</v>
      </c>
      <c r="AT16" s="128">
        <v>14</v>
      </c>
      <c r="AU16" s="126">
        <v>3</v>
      </c>
      <c r="AV16" s="126" t="s">
        <v>100</v>
      </c>
      <c r="AW16" s="28"/>
      <c r="AX16" s="127"/>
      <c r="AY16" s="128">
        <v>14</v>
      </c>
      <c r="AZ16" s="126">
        <v>6</v>
      </c>
      <c r="BA16" s="126" t="str">
        <f>IFERROR(VLOOKUP(#REF!,#REF!,2,FALSE),"")</f>
        <v/>
      </c>
      <c r="BB16" s="28" t="s">
        <v>90</v>
      </c>
      <c r="BC16" s="127">
        <v>26</v>
      </c>
      <c r="BD16" s="132">
        <v>14</v>
      </c>
      <c r="BE16" s="126">
        <v>6</v>
      </c>
      <c r="BF16" s="126" t="str">
        <f>IFERROR(VLOOKUP(#REF!,#REF!,2,FALSE),"")</f>
        <v/>
      </c>
      <c r="BG16" s="28" t="s">
        <v>66</v>
      </c>
      <c r="BH16" s="127">
        <v>553</v>
      </c>
    </row>
    <row r="17" spans="1:60" ht="16.5" customHeight="1" x14ac:dyDescent="0.15">
      <c r="A17" s="125">
        <v>15</v>
      </c>
      <c r="B17" s="126">
        <v>2</v>
      </c>
      <c r="C17" s="126" t="s">
        <v>100</v>
      </c>
      <c r="D17" s="133"/>
      <c r="E17" s="134"/>
      <c r="F17" s="128">
        <v>15</v>
      </c>
      <c r="G17" s="126">
        <v>4</v>
      </c>
      <c r="H17" s="126" t="str">
        <f>IFERROR(VLOOKUP(#REF!,#REF!,2,FALSE),"")</f>
        <v/>
      </c>
      <c r="I17" s="28" t="s">
        <v>60</v>
      </c>
      <c r="J17" s="127">
        <v>3373</v>
      </c>
      <c r="K17" s="128">
        <v>15</v>
      </c>
      <c r="L17" s="126">
        <v>7</v>
      </c>
      <c r="M17" s="126" t="str">
        <f>IFERROR(VLOOKUP(#REF!,#REF!,2,FALSE),"")</f>
        <v/>
      </c>
      <c r="N17" s="28" t="s">
        <v>63</v>
      </c>
      <c r="O17" s="127">
        <v>1016</v>
      </c>
      <c r="P17" s="128">
        <v>15</v>
      </c>
      <c r="Q17" s="126">
        <v>2</v>
      </c>
      <c r="R17" s="126" t="str">
        <f>IFERROR(VLOOKUP(#REF!,#REF!,2,FALSE),"")</f>
        <v/>
      </c>
      <c r="S17" s="133" t="s">
        <v>60</v>
      </c>
      <c r="T17" s="127">
        <v>2034</v>
      </c>
      <c r="U17" s="128">
        <v>15</v>
      </c>
      <c r="V17" s="126">
        <v>5</v>
      </c>
      <c r="W17" s="126" t="str">
        <f>IFERROR(VLOOKUP(#REF!,#REF!,2,FALSE),"")</f>
        <v/>
      </c>
      <c r="X17" s="28" t="s">
        <v>60</v>
      </c>
      <c r="Y17" s="127">
        <v>1720</v>
      </c>
      <c r="Z17" s="128">
        <v>15</v>
      </c>
      <c r="AA17" s="126">
        <v>1</v>
      </c>
      <c r="AB17" s="126" t="str">
        <f>IFERROR(VLOOKUP(#REF!,#REF!,2,FALSE),"")</f>
        <v/>
      </c>
      <c r="AC17" s="28" t="s">
        <v>66</v>
      </c>
      <c r="AD17" s="127">
        <v>178</v>
      </c>
      <c r="AE17" s="129">
        <v>15</v>
      </c>
      <c r="AF17" s="126">
        <v>3</v>
      </c>
      <c r="AG17" s="126" t="s">
        <v>100</v>
      </c>
      <c r="AH17" s="28"/>
      <c r="AI17" s="131"/>
      <c r="AJ17" s="128">
        <v>15</v>
      </c>
      <c r="AK17" s="126">
        <v>6</v>
      </c>
      <c r="AL17" s="126" t="str">
        <f>IFERROR(VLOOKUP(#REF!,#REF!,2,FALSE),"")</f>
        <v/>
      </c>
      <c r="AM17" s="28" t="s">
        <v>61</v>
      </c>
      <c r="AN17" s="127">
        <v>489</v>
      </c>
      <c r="AO17" s="132">
        <v>15</v>
      </c>
      <c r="AP17" s="126">
        <v>1</v>
      </c>
      <c r="AQ17" s="126" t="str">
        <f>IFERROR(VLOOKUP(#REF!,#REF!,2,FALSE),"")</f>
        <v/>
      </c>
      <c r="AR17" s="28" t="s">
        <v>60</v>
      </c>
      <c r="AS17" s="131">
        <v>2415</v>
      </c>
      <c r="AT17" s="128">
        <v>15</v>
      </c>
      <c r="AU17" s="126">
        <v>4</v>
      </c>
      <c r="AV17" s="126" t="str">
        <f>IFERROR(VLOOKUP(#REF!,#REF!,2,FALSE),"")</f>
        <v/>
      </c>
      <c r="AW17" s="28" t="s">
        <v>65</v>
      </c>
      <c r="AX17" s="127">
        <v>77</v>
      </c>
      <c r="AY17" s="128">
        <v>15</v>
      </c>
      <c r="AZ17" s="126">
        <v>7</v>
      </c>
      <c r="BA17" s="126" t="str">
        <f>IFERROR(VLOOKUP(#REF!,#REF!,2,FALSE),"")</f>
        <v/>
      </c>
      <c r="BB17" s="28" t="s">
        <v>66</v>
      </c>
      <c r="BC17" s="127">
        <v>80</v>
      </c>
      <c r="BD17" s="132">
        <v>15</v>
      </c>
      <c r="BE17" s="126">
        <v>7</v>
      </c>
      <c r="BF17" s="126" t="str">
        <f>IFERROR(VLOOKUP(#REF!,#REF!,2,FALSE),"")</f>
        <v/>
      </c>
      <c r="BG17" s="28" t="s">
        <v>60</v>
      </c>
      <c r="BH17" s="127">
        <v>2800</v>
      </c>
    </row>
    <row r="18" spans="1:60" ht="16.5" customHeight="1" x14ac:dyDescent="0.15">
      <c r="A18" s="125">
        <v>16</v>
      </c>
      <c r="B18" s="126">
        <v>3</v>
      </c>
      <c r="C18" s="126" t="str">
        <f>IFERROR(VLOOKUP(#REF!,#REF!,2,FALSE),"")</f>
        <v/>
      </c>
      <c r="D18" s="133" t="s">
        <v>60</v>
      </c>
      <c r="E18" s="134">
        <v>877</v>
      </c>
      <c r="F18" s="128">
        <v>16</v>
      </c>
      <c r="G18" s="126">
        <v>5</v>
      </c>
      <c r="H18" s="126" t="str">
        <f>IFERROR(VLOOKUP(#REF!,#REF!,2,FALSE),"")</f>
        <v/>
      </c>
      <c r="I18" s="28" t="s">
        <v>60</v>
      </c>
      <c r="J18" s="127">
        <v>1989</v>
      </c>
      <c r="K18" s="128">
        <v>16</v>
      </c>
      <c r="L18" s="126">
        <v>1</v>
      </c>
      <c r="M18" s="126" t="str">
        <f>IFERROR(VLOOKUP(#REF!,#REF!,2,FALSE),"")</f>
        <v/>
      </c>
      <c r="N18" s="28" t="s">
        <v>68</v>
      </c>
      <c r="O18" s="127">
        <v>324</v>
      </c>
      <c r="P18" s="128">
        <v>16</v>
      </c>
      <c r="Q18" s="126">
        <v>3</v>
      </c>
      <c r="R18" s="126" t="s">
        <v>100</v>
      </c>
      <c r="S18" s="133"/>
      <c r="T18" s="127"/>
      <c r="U18" s="128">
        <v>16</v>
      </c>
      <c r="V18" s="126">
        <v>6</v>
      </c>
      <c r="W18" s="126" t="str">
        <f>IFERROR(VLOOKUP(#REF!,#REF!,2,FALSE),"")</f>
        <v/>
      </c>
      <c r="X18" s="28" t="s">
        <v>60</v>
      </c>
      <c r="Y18" s="127">
        <v>1538</v>
      </c>
      <c r="Z18" s="128">
        <v>16</v>
      </c>
      <c r="AA18" s="126">
        <v>2</v>
      </c>
      <c r="AB18" s="126" t="str">
        <f>IFERROR(VLOOKUP(#REF!,#REF!,2,FALSE),"")</f>
        <v/>
      </c>
      <c r="AC18" s="28" t="s">
        <v>66</v>
      </c>
      <c r="AD18" s="127">
        <v>42</v>
      </c>
      <c r="AE18" s="129">
        <v>16</v>
      </c>
      <c r="AF18" s="126">
        <v>4</v>
      </c>
      <c r="AG18" s="126" t="str">
        <f>IFERROR(VLOOKUP(#REF!,#REF!,2,FALSE),"")</f>
        <v/>
      </c>
      <c r="AH18" s="28" t="s">
        <v>67</v>
      </c>
      <c r="AI18" s="131">
        <v>140</v>
      </c>
      <c r="AJ18" s="128">
        <v>16</v>
      </c>
      <c r="AK18" s="126">
        <v>7</v>
      </c>
      <c r="AL18" s="126" t="str">
        <f>IFERROR(VLOOKUP(#REF!,#REF!,2,FALSE),"")</f>
        <v/>
      </c>
      <c r="AM18" s="28" t="s">
        <v>60</v>
      </c>
      <c r="AN18" s="127">
        <v>3405</v>
      </c>
      <c r="AO18" s="132">
        <v>16</v>
      </c>
      <c r="AP18" s="126">
        <v>2</v>
      </c>
      <c r="AQ18" s="126" t="s">
        <v>100</v>
      </c>
      <c r="AR18" s="28"/>
      <c r="AS18" s="131"/>
      <c r="AT18" s="128">
        <v>16</v>
      </c>
      <c r="AU18" s="126">
        <v>5</v>
      </c>
      <c r="AV18" s="126" t="str">
        <f>IFERROR(VLOOKUP(#REF!,#REF!,2,FALSE),"")</f>
        <v/>
      </c>
      <c r="AW18" s="28" t="s">
        <v>60</v>
      </c>
      <c r="AX18" s="127">
        <v>299</v>
      </c>
      <c r="AY18" s="128">
        <v>16</v>
      </c>
      <c r="AZ18" s="126">
        <v>1</v>
      </c>
      <c r="BA18" s="126" t="str">
        <f>IFERROR(VLOOKUP(#REF!,#REF!,2,FALSE),"")</f>
        <v/>
      </c>
      <c r="BB18" s="28" t="s">
        <v>60</v>
      </c>
      <c r="BC18" s="127">
        <v>1352</v>
      </c>
      <c r="BD18" s="132">
        <v>16</v>
      </c>
      <c r="BE18" s="126">
        <v>1</v>
      </c>
      <c r="BF18" s="126" t="str">
        <f>IFERROR(VLOOKUP(#REF!,#REF!,2,FALSE),"")</f>
        <v/>
      </c>
      <c r="BG18" s="28" t="s">
        <v>60</v>
      </c>
      <c r="BH18" s="127">
        <v>6219</v>
      </c>
    </row>
    <row r="19" spans="1:60" ht="16.5" customHeight="1" x14ac:dyDescent="0.15">
      <c r="A19" s="125">
        <v>17</v>
      </c>
      <c r="B19" s="126">
        <v>4</v>
      </c>
      <c r="C19" s="126" t="str">
        <f>IFERROR(VLOOKUP(#REF!,#REF!,2,FALSE),"")</f>
        <v/>
      </c>
      <c r="D19" s="133" t="s">
        <v>70</v>
      </c>
      <c r="E19" s="134">
        <v>624</v>
      </c>
      <c r="F19" s="128">
        <v>17</v>
      </c>
      <c r="G19" s="126">
        <v>6</v>
      </c>
      <c r="H19" s="126" t="str">
        <f>IFERROR(VLOOKUP(#REF!,#REF!,2,FALSE),"")</f>
        <v/>
      </c>
      <c r="I19" s="28" t="s">
        <v>60</v>
      </c>
      <c r="J19" s="127">
        <v>3507</v>
      </c>
      <c r="K19" s="128">
        <v>17</v>
      </c>
      <c r="L19" s="126">
        <v>2</v>
      </c>
      <c r="M19" s="126" t="s">
        <v>100</v>
      </c>
      <c r="N19" s="28"/>
      <c r="O19" s="127"/>
      <c r="P19" s="128">
        <v>17</v>
      </c>
      <c r="Q19" s="126">
        <v>4</v>
      </c>
      <c r="R19" s="126" t="str">
        <f>IFERROR(VLOOKUP(#REF!,#REF!,2,FALSE),"")</f>
        <v/>
      </c>
      <c r="S19" s="133" t="s">
        <v>70</v>
      </c>
      <c r="T19" s="127">
        <v>839</v>
      </c>
      <c r="U19" s="128">
        <v>17</v>
      </c>
      <c r="V19" s="126">
        <v>7</v>
      </c>
      <c r="W19" s="126" t="str">
        <f>IFERROR(VLOOKUP(#REF!,#REF!,2,FALSE),"")</f>
        <v/>
      </c>
      <c r="X19" s="28" t="s">
        <v>60</v>
      </c>
      <c r="Y19" s="127">
        <v>1651</v>
      </c>
      <c r="Z19" s="128">
        <v>17</v>
      </c>
      <c r="AA19" s="126">
        <v>3</v>
      </c>
      <c r="AB19" s="126" t="s">
        <v>100</v>
      </c>
      <c r="AC19" s="28"/>
      <c r="AD19" s="127"/>
      <c r="AE19" s="129">
        <v>17</v>
      </c>
      <c r="AF19" s="126">
        <v>5</v>
      </c>
      <c r="AG19" s="126" t="str">
        <f>IFERROR(VLOOKUP(#REF!,#REF!,2,FALSE),"")</f>
        <v/>
      </c>
      <c r="AH19" s="28" t="s">
        <v>60</v>
      </c>
      <c r="AI19" s="131">
        <v>3743</v>
      </c>
      <c r="AJ19" s="128">
        <v>17</v>
      </c>
      <c r="AK19" s="126">
        <v>1</v>
      </c>
      <c r="AL19" s="126" t="str">
        <f>IFERROR(VLOOKUP(#REF!,#REF!,2,FALSE),"")</f>
        <v/>
      </c>
      <c r="AM19" s="28" t="s">
        <v>60</v>
      </c>
      <c r="AN19" s="127">
        <v>5318</v>
      </c>
      <c r="AO19" s="132">
        <v>17</v>
      </c>
      <c r="AP19" s="126">
        <v>3</v>
      </c>
      <c r="AQ19" s="126" t="str">
        <f>IFERROR(VLOOKUP(#REF!,#REF!,2,FALSE),"")</f>
        <v/>
      </c>
      <c r="AR19" s="28" t="s">
        <v>60</v>
      </c>
      <c r="AS19" s="131">
        <v>443</v>
      </c>
      <c r="AT19" s="128">
        <v>17</v>
      </c>
      <c r="AU19" s="126">
        <v>6</v>
      </c>
      <c r="AV19" s="126" t="str">
        <f>IFERROR(VLOOKUP(#REF!,#REF!,2,FALSE),"")</f>
        <v/>
      </c>
      <c r="AW19" s="28" t="s">
        <v>69</v>
      </c>
      <c r="AX19" s="127">
        <v>294</v>
      </c>
      <c r="AY19" s="128">
        <v>17</v>
      </c>
      <c r="AZ19" s="126">
        <v>2</v>
      </c>
      <c r="BA19" s="126" t="s">
        <v>100</v>
      </c>
      <c r="BB19" s="28"/>
      <c r="BC19" s="127"/>
      <c r="BD19" s="132">
        <v>17</v>
      </c>
      <c r="BE19" s="126">
        <v>2</v>
      </c>
      <c r="BF19" s="126" t="s">
        <v>100</v>
      </c>
      <c r="BG19" s="28"/>
      <c r="BH19" s="127"/>
    </row>
    <row r="20" spans="1:60" ht="16.5" customHeight="1" x14ac:dyDescent="0.15">
      <c r="A20" s="125">
        <v>18</v>
      </c>
      <c r="B20" s="126">
        <v>5</v>
      </c>
      <c r="C20" s="126" t="str">
        <f>IFERROR(VLOOKUP(#REF!,#REF!,2,FALSE),"")</f>
        <v/>
      </c>
      <c r="D20" s="133" t="s">
        <v>60</v>
      </c>
      <c r="E20" s="134">
        <v>869</v>
      </c>
      <c r="F20" s="128">
        <v>18</v>
      </c>
      <c r="G20" s="126">
        <v>7</v>
      </c>
      <c r="H20" s="126" t="str">
        <f>IFERROR(VLOOKUP(#REF!,#REF!,2,FALSE),"")</f>
        <v/>
      </c>
      <c r="I20" s="28" t="s">
        <v>60</v>
      </c>
      <c r="J20" s="127">
        <v>4304</v>
      </c>
      <c r="K20" s="128">
        <v>18</v>
      </c>
      <c r="L20" s="126">
        <v>3</v>
      </c>
      <c r="M20" s="126" t="str">
        <f>IFERROR(VLOOKUP(#REF!,#REF!,2,FALSE),"")</f>
        <v/>
      </c>
      <c r="N20" s="28" t="s">
        <v>60</v>
      </c>
      <c r="O20" s="127">
        <v>1100</v>
      </c>
      <c r="P20" s="128">
        <v>18</v>
      </c>
      <c r="Q20" s="126">
        <v>5</v>
      </c>
      <c r="R20" s="126" t="str">
        <f>IFERROR(VLOOKUP(#REF!,#REF!,2,FALSE),"")</f>
        <v/>
      </c>
      <c r="S20" s="133" t="s">
        <v>60</v>
      </c>
      <c r="T20" s="127">
        <v>422</v>
      </c>
      <c r="U20" s="128">
        <v>18</v>
      </c>
      <c r="V20" s="126">
        <v>1</v>
      </c>
      <c r="W20" s="126" t="str">
        <f>IFERROR(VLOOKUP(#REF!,#REF!,2,FALSE),"")</f>
        <v/>
      </c>
      <c r="X20" s="28" t="s">
        <v>60</v>
      </c>
      <c r="Y20" s="127">
        <v>1594</v>
      </c>
      <c r="Z20" s="128">
        <v>18</v>
      </c>
      <c r="AA20" s="126">
        <v>4</v>
      </c>
      <c r="AB20" s="126" t="str">
        <f>IFERROR(VLOOKUP(#REF!,#REF!,2,FALSE),"")</f>
        <v/>
      </c>
      <c r="AC20" s="28" t="s">
        <v>60</v>
      </c>
      <c r="AD20" s="127">
        <v>1934</v>
      </c>
      <c r="AE20" s="129">
        <v>18</v>
      </c>
      <c r="AF20" s="126">
        <v>6</v>
      </c>
      <c r="AG20" s="126" t="str">
        <f>IFERROR(VLOOKUP(#REF!,#REF!,2,FALSE),"")</f>
        <v/>
      </c>
      <c r="AH20" s="28" t="s">
        <v>60</v>
      </c>
      <c r="AI20" s="131">
        <v>6220</v>
      </c>
      <c r="AJ20" s="128">
        <v>18</v>
      </c>
      <c r="AK20" s="126">
        <v>2</v>
      </c>
      <c r="AL20" s="126" t="s">
        <v>100</v>
      </c>
      <c r="AM20" s="28"/>
      <c r="AN20" s="127"/>
      <c r="AO20" s="132">
        <v>18</v>
      </c>
      <c r="AP20" s="126">
        <v>4</v>
      </c>
      <c r="AQ20" s="126" t="str">
        <f>IFERROR(VLOOKUP(#REF!,#REF!,2,FALSE),"")</f>
        <v/>
      </c>
      <c r="AR20" s="28" t="s">
        <v>62</v>
      </c>
      <c r="AS20" s="131">
        <v>141</v>
      </c>
      <c r="AT20" s="128">
        <v>18</v>
      </c>
      <c r="AU20" s="126">
        <v>7</v>
      </c>
      <c r="AV20" s="126" t="str">
        <f>IFERROR(VLOOKUP(#REF!,#REF!,2,FALSE),"")</f>
        <v/>
      </c>
      <c r="AW20" s="28" t="s">
        <v>69</v>
      </c>
      <c r="AX20" s="127">
        <v>880</v>
      </c>
      <c r="AY20" s="128">
        <v>18</v>
      </c>
      <c r="AZ20" s="126">
        <v>3</v>
      </c>
      <c r="BA20" s="126" t="str">
        <f>IFERROR(VLOOKUP(#REF!,#REF!,2,FALSE),"")</f>
        <v/>
      </c>
      <c r="BB20" s="28" t="s">
        <v>60</v>
      </c>
      <c r="BC20" s="127">
        <v>581</v>
      </c>
      <c r="BD20" s="132">
        <v>18</v>
      </c>
      <c r="BE20" s="126">
        <v>3</v>
      </c>
      <c r="BF20" s="126" t="str">
        <f>IFERROR(VLOOKUP(#REF!,#REF!,2,FALSE),"")</f>
        <v/>
      </c>
      <c r="BG20" s="28" t="s">
        <v>60</v>
      </c>
      <c r="BH20" s="127">
        <v>889</v>
      </c>
    </row>
    <row r="21" spans="1:60" ht="16.5" customHeight="1" x14ac:dyDescent="0.15">
      <c r="A21" s="125">
        <v>19</v>
      </c>
      <c r="B21" s="126">
        <v>6</v>
      </c>
      <c r="C21" s="126" t="str">
        <f>IFERROR(VLOOKUP(#REF!,#REF!,2,FALSE),"")</f>
        <v/>
      </c>
      <c r="D21" s="133" t="s">
        <v>70</v>
      </c>
      <c r="E21" s="134">
        <v>505</v>
      </c>
      <c r="F21" s="128">
        <v>19</v>
      </c>
      <c r="G21" s="126">
        <v>1</v>
      </c>
      <c r="H21" s="126" t="str">
        <f>IFERROR(VLOOKUP(#REF!,#REF!,2,FALSE),"")</f>
        <v/>
      </c>
      <c r="I21" s="28" t="s">
        <v>64</v>
      </c>
      <c r="J21" s="127">
        <v>4342</v>
      </c>
      <c r="K21" s="128">
        <v>19</v>
      </c>
      <c r="L21" s="126">
        <v>4</v>
      </c>
      <c r="M21" s="126" t="str">
        <f>IFERROR(VLOOKUP(#REF!,#REF!,2,FALSE),"")</f>
        <v/>
      </c>
      <c r="N21" s="28" t="s">
        <v>63</v>
      </c>
      <c r="O21" s="127">
        <v>241</v>
      </c>
      <c r="P21" s="128">
        <v>19</v>
      </c>
      <c r="Q21" s="126">
        <v>6</v>
      </c>
      <c r="R21" s="126" t="str">
        <f>IFERROR(VLOOKUP(#REF!,#REF!,2,FALSE),"")</f>
        <v/>
      </c>
      <c r="S21" s="133" t="s">
        <v>60</v>
      </c>
      <c r="T21" s="127">
        <v>383</v>
      </c>
      <c r="U21" s="128">
        <v>19</v>
      </c>
      <c r="V21" s="126">
        <v>2</v>
      </c>
      <c r="W21" s="126" t="s">
        <v>100</v>
      </c>
      <c r="X21" s="28"/>
      <c r="Y21" s="127"/>
      <c r="Z21" s="128">
        <v>19</v>
      </c>
      <c r="AA21" s="126">
        <v>5</v>
      </c>
      <c r="AB21" s="126" t="str">
        <f>IFERROR(VLOOKUP(#REF!,#REF!,2,FALSE),"")</f>
        <v/>
      </c>
      <c r="AC21" s="28" t="s">
        <v>60</v>
      </c>
      <c r="AD21" s="127">
        <v>1785</v>
      </c>
      <c r="AE21" s="129">
        <v>19</v>
      </c>
      <c r="AF21" s="126">
        <v>7</v>
      </c>
      <c r="AG21" s="126" t="str">
        <f>IFERROR(VLOOKUP(#REF!,#REF!,2,FALSE),"")</f>
        <v/>
      </c>
      <c r="AH21" s="28" t="s">
        <v>63</v>
      </c>
      <c r="AI21" s="131">
        <v>5556</v>
      </c>
      <c r="AJ21" s="128">
        <v>19</v>
      </c>
      <c r="AK21" s="126">
        <v>3</v>
      </c>
      <c r="AL21" s="126" t="str">
        <f>IFERROR(VLOOKUP(#REF!,#REF!,2,FALSE),"")</f>
        <v/>
      </c>
      <c r="AM21" s="28" t="s">
        <v>60</v>
      </c>
      <c r="AN21" s="127">
        <v>930</v>
      </c>
      <c r="AO21" s="132">
        <v>19</v>
      </c>
      <c r="AP21" s="126">
        <v>5</v>
      </c>
      <c r="AQ21" s="126" t="str">
        <f>IFERROR(VLOOKUP(#REF!,#REF!,2,FALSE),"")</f>
        <v/>
      </c>
      <c r="AR21" s="28" t="s">
        <v>68</v>
      </c>
      <c r="AS21" s="131">
        <v>63</v>
      </c>
      <c r="AT21" s="128">
        <v>19</v>
      </c>
      <c r="AU21" s="126">
        <v>1</v>
      </c>
      <c r="AV21" s="126" t="str">
        <f>IFERROR(VLOOKUP(#REF!,#REF!,2,FALSE),"")</f>
        <v/>
      </c>
      <c r="AW21" s="28" t="s">
        <v>60</v>
      </c>
      <c r="AX21" s="127">
        <v>1522</v>
      </c>
      <c r="AY21" s="128">
        <v>19</v>
      </c>
      <c r="AZ21" s="126">
        <v>4</v>
      </c>
      <c r="BA21" s="126" t="str">
        <f>IFERROR(VLOOKUP(#REF!,#REF!,2,FALSE),"")</f>
        <v/>
      </c>
      <c r="BB21" s="28" t="s">
        <v>60</v>
      </c>
      <c r="BC21" s="127">
        <v>826</v>
      </c>
      <c r="BD21" s="132">
        <v>19</v>
      </c>
      <c r="BE21" s="126">
        <v>4</v>
      </c>
      <c r="BF21" s="126" t="str">
        <f>IFERROR(VLOOKUP(#REF!,#REF!,2,FALSE),"")</f>
        <v/>
      </c>
      <c r="BG21" s="28" t="s">
        <v>60</v>
      </c>
      <c r="BH21" s="127">
        <v>1489</v>
      </c>
    </row>
    <row r="22" spans="1:60" ht="16.5" customHeight="1" x14ac:dyDescent="0.15">
      <c r="A22" s="125">
        <v>20</v>
      </c>
      <c r="B22" s="126">
        <v>7</v>
      </c>
      <c r="C22" s="126" t="str">
        <f>IFERROR(VLOOKUP(#REF!,#REF!,2,FALSE),"")</f>
        <v/>
      </c>
      <c r="D22" s="133" t="s">
        <v>63</v>
      </c>
      <c r="E22" s="134">
        <v>2533</v>
      </c>
      <c r="F22" s="128">
        <v>20</v>
      </c>
      <c r="G22" s="126">
        <v>2</v>
      </c>
      <c r="H22" s="126" t="s">
        <v>100</v>
      </c>
      <c r="I22" s="28"/>
      <c r="J22" s="127"/>
      <c r="K22" s="128">
        <v>20</v>
      </c>
      <c r="L22" s="126">
        <v>5</v>
      </c>
      <c r="M22" s="126" t="str">
        <f>IFERROR(VLOOKUP(#REF!,#REF!,2,FALSE),"")</f>
        <v/>
      </c>
      <c r="N22" s="28" t="s">
        <v>63</v>
      </c>
      <c r="O22" s="127">
        <v>346</v>
      </c>
      <c r="P22" s="128">
        <v>20</v>
      </c>
      <c r="Q22" s="126">
        <v>7</v>
      </c>
      <c r="R22" s="126" t="str">
        <f>IFERROR(VLOOKUP(#REF!,#REF!,2,FALSE),"")</f>
        <v/>
      </c>
      <c r="S22" s="133" t="s">
        <v>60</v>
      </c>
      <c r="T22" s="127">
        <v>1780</v>
      </c>
      <c r="U22" s="128">
        <v>20</v>
      </c>
      <c r="V22" s="126">
        <v>3</v>
      </c>
      <c r="W22" s="126" t="str">
        <f>IFERROR(VLOOKUP(#REF!,#REF!,2,FALSE),"")</f>
        <v/>
      </c>
      <c r="X22" s="28" t="s">
        <v>60</v>
      </c>
      <c r="Y22" s="127">
        <v>739</v>
      </c>
      <c r="Z22" s="128">
        <v>20</v>
      </c>
      <c r="AA22" s="126">
        <v>6</v>
      </c>
      <c r="AB22" s="126" t="str">
        <f>IFERROR(VLOOKUP(#REF!,#REF!,2,FALSE),"")</f>
        <v/>
      </c>
      <c r="AC22" s="28" t="s">
        <v>60</v>
      </c>
      <c r="AD22" s="127">
        <v>3591</v>
      </c>
      <c r="AE22" s="129">
        <v>20</v>
      </c>
      <c r="AF22" s="126">
        <v>1</v>
      </c>
      <c r="AG22" s="126" t="str">
        <f>IFERROR(VLOOKUP(#REF!,#REF!,2,FALSE),"")</f>
        <v/>
      </c>
      <c r="AH22" s="28" t="s">
        <v>68</v>
      </c>
      <c r="AI22" s="131">
        <v>93</v>
      </c>
      <c r="AJ22" s="128">
        <v>20</v>
      </c>
      <c r="AK22" s="126">
        <v>4</v>
      </c>
      <c r="AL22" s="126" t="str">
        <f>IFERROR(VLOOKUP(#REF!,#REF!,2,FALSE),"")</f>
        <v/>
      </c>
      <c r="AM22" s="28" t="s">
        <v>60</v>
      </c>
      <c r="AN22" s="127">
        <v>1104</v>
      </c>
      <c r="AO22" s="132">
        <v>20</v>
      </c>
      <c r="AP22" s="126">
        <v>6</v>
      </c>
      <c r="AQ22" s="126" t="str">
        <f>IFERROR(VLOOKUP(#REF!,#REF!,2,FALSE),"")</f>
        <v/>
      </c>
      <c r="AR22" s="28" t="s">
        <v>91</v>
      </c>
      <c r="AS22" s="131">
        <v>67</v>
      </c>
      <c r="AT22" s="128">
        <v>20</v>
      </c>
      <c r="AU22" s="126">
        <v>2</v>
      </c>
      <c r="AV22" s="126" t="s">
        <v>100</v>
      </c>
      <c r="AW22" s="28"/>
      <c r="AX22" s="127"/>
      <c r="AY22" s="128">
        <v>20</v>
      </c>
      <c r="AZ22" s="126">
        <v>5</v>
      </c>
      <c r="BA22" s="126" t="str">
        <f>IFERROR(VLOOKUP(#REF!,#REF!,2,FALSE),"")</f>
        <v/>
      </c>
      <c r="BB22" s="28" t="s">
        <v>65</v>
      </c>
      <c r="BC22" s="127">
        <v>607</v>
      </c>
      <c r="BD22" s="132">
        <v>20</v>
      </c>
      <c r="BE22" s="126">
        <v>5</v>
      </c>
      <c r="BF22" s="126" t="str">
        <f>IFERROR(VLOOKUP(#REF!,#REF!,2,FALSE),"")</f>
        <v/>
      </c>
      <c r="BG22" s="28" t="s">
        <v>68</v>
      </c>
      <c r="BH22" s="127">
        <v>162</v>
      </c>
    </row>
    <row r="23" spans="1:60" ht="16.5" customHeight="1" x14ac:dyDescent="0.15">
      <c r="A23" s="125">
        <v>21</v>
      </c>
      <c r="B23" s="126">
        <v>1</v>
      </c>
      <c r="C23" s="126" t="str">
        <f>IFERROR(VLOOKUP(#REF!,#REF!,2,FALSE),"")</f>
        <v/>
      </c>
      <c r="D23" s="133" t="s">
        <v>68</v>
      </c>
      <c r="E23" s="134">
        <v>112</v>
      </c>
      <c r="F23" s="128">
        <v>21</v>
      </c>
      <c r="G23" s="126">
        <v>3</v>
      </c>
      <c r="H23" s="126" t="str">
        <f>IFERROR(VLOOKUP(#REF!,#REF!,2,FALSE),"")</f>
        <v/>
      </c>
      <c r="I23" s="133" t="s">
        <v>60</v>
      </c>
      <c r="J23" s="127">
        <v>3204</v>
      </c>
      <c r="K23" s="128">
        <v>21</v>
      </c>
      <c r="L23" s="126">
        <v>6</v>
      </c>
      <c r="M23" s="126" t="str">
        <f>IFERROR(VLOOKUP(#REF!,#REF!,2,FALSE),"")</f>
        <v/>
      </c>
      <c r="N23" s="28" t="s">
        <v>63</v>
      </c>
      <c r="O23" s="127">
        <v>403</v>
      </c>
      <c r="P23" s="128">
        <v>21</v>
      </c>
      <c r="Q23" s="126">
        <v>1</v>
      </c>
      <c r="R23" s="126" t="str">
        <f>IFERROR(VLOOKUP(#REF!,#REF!,2,FALSE),"")</f>
        <v/>
      </c>
      <c r="S23" s="133" t="s">
        <v>60</v>
      </c>
      <c r="T23" s="127">
        <v>3043</v>
      </c>
      <c r="U23" s="128">
        <v>21</v>
      </c>
      <c r="V23" s="126">
        <v>4</v>
      </c>
      <c r="W23" s="126" t="str">
        <f>IFERROR(VLOOKUP(#REF!,#REF!,2,FALSE),"")</f>
        <v/>
      </c>
      <c r="X23" s="28" t="s">
        <v>62</v>
      </c>
      <c r="Y23" s="127">
        <v>966</v>
      </c>
      <c r="Z23" s="128">
        <v>21</v>
      </c>
      <c r="AA23" s="126">
        <v>7</v>
      </c>
      <c r="AB23" s="126" t="str">
        <f>IFERROR(VLOOKUP(#REF!,#REF!,2,FALSE),"")</f>
        <v/>
      </c>
      <c r="AC23" s="28" t="s">
        <v>60</v>
      </c>
      <c r="AD23" s="127">
        <v>3455</v>
      </c>
      <c r="AE23" s="129">
        <v>21</v>
      </c>
      <c r="AF23" s="126">
        <v>2</v>
      </c>
      <c r="AG23" s="126" t="s">
        <v>100</v>
      </c>
      <c r="AH23" s="28"/>
      <c r="AI23" s="131"/>
      <c r="AJ23" s="128">
        <v>21</v>
      </c>
      <c r="AK23" s="126">
        <v>5</v>
      </c>
      <c r="AL23" s="126" t="str">
        <f>IFERROR(VLOOKUP(#REF!,#REF!,2,FALSE),"")</f>
        <v/>
      </c>
      <c r="AM23" s="28" t="s">
        <v>60</v>
      </c>
      <c r="AN23" s="127">
        <v>1307</v>
      </c>
      <c r="AO23" s="132">
        <v>21</v>
      </c>
      <c r="AP23" s="126">
        <v>7</v>
      </c>
      <c r="AQ23" s="126" t="str">
        <f>IFERROR(VLOOKUP(#REF!,#REF!,2,FALSE),"")</f>
        <v/>
      </c>
      <c r="AR23" s="28" t="s">
        <v>60</v>
      </c>
      <c r="AS23" s="131">
        <v>1080</v>
      </c>
      <c r="AT23" s="128">
        <v>21</v>
      </c>
      <c r="AU23" s="126">
        <v>3</v>
      </c>
      <c r="AV23" s="126" t="str">
        <f>IFERROR(VLOOKUP(#REF!,#REF!,2,FALSE),"")</f>
        <v/>
      </c>
      <c r="AW23" s="28" t="s">
        <v>64</v>
      </c>
      <c r="AX23" s="127">
        <v>483</v>
      </c>
      <c r="AY23" s="128">
        <v>21</v>
      </c>
      <c r="AZ23" s="126">
        <v>6</v>
      </c>
      <c r="BA23" s="126" t="str">
        <f>IFERROR(VLOOKUP(#REF!,#REF!,2,FALSE),"")</f>
        <v/>
      </c>
      <c r="BB23" s="28" t="s">
        <v>60</v>
      </c>
      <c r="BC23" s="127">
        <v>771</v>
      </c>
      <c r="BD23" s="132">
        <v>21</v>
      </c>
      <c r="BE23" s="126">
        <v>6</v>
      </c>
      <c r="BF23" s="126" t="str">
        <f>IFERROR(VLOOKUP(#REF!,#REF!,2,FALSE),"")</f>
        <v/>
      </c>
      <c r="BG23" s="28" t="s">
        <v>60</v>
      </c>
      <c r="BH23" s="127">
        <v>3868</v>
      </c>
    </row>
    <row r="24" spans="1:60" ht="16.5" customHeight="1" x14ac:dyDescent="0.15">
      <c r="A24" s="125">
        <v>22</v>
      </c>
      <c r="B24" s="126">
        <v>2</v>
      </c>
      <c r="C24" s="126" t="s">
        <v>100</v>
      </c>
      <c r="D24" s="133"/>
      <c r="E24" s="134"/>
      <c r="F24" s="128">
        <v>22</v>
      </c>
      <c r="G24" s="126">
        <v>4</v>
      </c>
      <c r="H24" s="126" t="str">
        <f>IFERROR(VLOOKUP(#REF!,#REF!,2,FALSE),"")</f>
        <v/>
      </c>
      <c r="I24" s="28" t="s">
        <v>60</v>
      </c>
      <c r="J24" s="127">
        <v>2776</v>
      </c>
      <c r="K24" s="128">
        <v>22</v>
      </c>
      <c r="L24" s="126">
        <v>7</v>
      </c>
      <c r="M24" s="126" t="str">
        <f>IFERROR(VLOOKUP(#REF!,#REF!,2,FALSE),"")</f>
        <v/>
      </c>
      <c r="N24" s="28" t="s">
        <v>60</v>
      </c>
      <c r="O24" s="127">
        <v>2711</v>
      </c>
      <c r="P24" s="128">
        <v>22</v>
      </c>
      <c r="Q24" s="126">
        <v>2</v>
      </c>
      <c r="R24" s="126" t="s">
        <v>100</v>
      </c>
      <c r="S24" s="133"/>
      <c r="T24" s="127"/>
      <c r="U24" s="128">
        <v>22</v>
      </c>
      <c r="V24" s="126">
        <v>5</v>
      </c>
      <c r="W24" s="126" t="str">
        <f>IFERROR(VLOOKUP(#REF!,#REF!,2,FALSE),"")</f>
        <v/>
      </c>
      <c r="X24" s="28" t="s">
        <v>60</v>
      </c>
      <c r="Y24" s="127">
        <v>942</v>
      </c>
      <c r="Z24" s="128">
        <v>22</v>
      </c>
      <c r="AA24" s="126">
        <v>1</v>
      </c>
      <c r="AB24" s="126" t="str">
        <f>IFERROR(VLOOKUP(#REF!,#REF!,2,FALSE),"")</f>
        <v/>
      </c>
      <c r="AC24" s="28" t="s">
        <v>60</v>
      </c>
      <c r="AD24" s="127">
        <v>7723</v>
      </c>
      <c r="AE24" s="129">
        <v>22</v>
      </c>
      <c r="AF24" s="126">
        <v>3</v>
      </c>
      <c r="AG24" s="126" t="str">
        <f>IFERROR(VLOOKUP(#REF!,#REF!,2,FALSE),"")</f>
        <v/>
      </c>
      <c r="AH24" s="28" t="s">
        <v>65</v>
      </c>
      <c r="AI24" s="131">
        <v>3300</v>
      </c>
      <c r="AJ24" s="128">
        <v>22</v>
      </c>
      <c r="AK24" s="126">
        <v>6</v>
      </c>
      <c r="AL24" s="126" t="str">
        <f>IFERROR(VLOOKUP(#REF!,#REF!,2,FALSE),"")</f>
        <v/>
      </c>
      <c r="AM24" s="28" t="s">
        <v>60</v>
      </c>
      <c r="AN24" s="127">
        <v>1336</v>
      </c>
      <c r="AO24" s="132">
        <v>22</v>
      </c>
      <c r="AP24" s="126">
        <v>1</v>
      </c>
      <c r="AQ24" s="126" t="str">
        <f>IFERROR(VLOOKUP(#REF!,#REF!,2,FALSE),"")</f>
        <v/>
      </c>
      <c r="AR24" s="28" t="s">
        <v>60</v>
      </c>
      <c r="AS24" s="131">
        <v>2235</v>
      </c>
      <c r="AT24" s="128">
        <v>22</v>
      </c>
      <c r="AU24" s="126">
        <v>4</v>
      </c>
      <c r="AV24" s="126" t="str">
        <f>IFERROR(VLOOKUP(#REF!,#REF!,2,FALSE),"")</f>
        <v/>
      </c>
      <c r="AW24" s="28" t="s">
        <v>60</v>
      </c>
      <c r="AX24" s="127">
        <v>364</v>
      </c>
      <c r="AY24" s="128">
        <v>22</v>
      </c>
      <c r="AZ24" s="126">
        <v>7</v>
      </c>
      <c r="BA24" s="126" t="str">
        <f>IFERROR(VLOOKUP(#REF!,#REF!,2,FALSE),"")</f>
        <v/>
      </c>
      <c r="BB24" s="28" t="s">
        <v>60</v>
      </c>
      <c r="BC24" s="127">
        <v>1987</v>
      </c>
      <c r="BD24" s="132">
        <v>22</v>
      </c>
      <c r="BE24" s="126">
        <v>7</v>
      </c>
      <c r="BF24" s="126" t="str">
        <f>IFERROR(VLOOKUP(#REF!,#REF!,2,FALSE),"")</f>
        <v/>
      </c>
      <c r="BG24" s="28" t="s">
        <v>60</v>
      </c>
      <c r="BH24" s="127">
        <v>5199</v>
      </c>
    </row>
    <row r="25" spans="1:60" ht="16.5" customHeight="1" x14ac:dyDescent="0.15">
      <c r="A25" s="125">
        <v>23</v>
      </c>
      <c r="B25" s="126">
        <v>3</v>
      </c>
      <c r="C25" s="126" t="str">
        <f>IFERROR(VLOOKUP(#REF!,#REF!,2,FALSE),"")</f>
        <v/>
      </c>
      <c r="D25" s="133" t="s">
        <v>60</v>
      </c>
      <c r="E25" s="134">
        <v>1151</v>
      </c>
      <c r="F25" s="128">
        <v>23</v>
      </c>
      <c r="G25" s="126">
        <v>5</v>
      </c>
      <c r="H25" s="126" t="str">
        <f>IFERROR(VLOOKUP(#REF!,#REF!,2,FALSE),"")</f>
        <v/>
      </c>
      <c r="I25" s="28" t="s">
        <v>60</v>
      </c>
      <c r="J25" s="127">
        <v>1767</v>
      </c>
      <c r="K25" s="128">
        <v>23</v>
      </c>
      <c r="L25" s="126">
        <v>1</v>
      </c>
      <c r="M25" s="126" t="str">
        <f>IFERROR(VLOOKUP(#REF!,#REF!,2,FALSE),"")</f>
        <v/>
      </c>
      <c r="N25" s="28" t="s">
        <v>60</v>
      </c>
      <c r="O25" s="127">
        <v>4839</v>
      </c>
      <c r="P25" s="128">
        <v>23</v>
      </c>
      <c r="Q25" s="126">
        <v>3</v>
      </c>
      <c r="R25" s="126" t="str">
        <f>IFERROR(VLOOKUP(#REF!,#REF!,2,FALSE),"")</f>
        <v/>
      </c>
      <c r="S25" s="133" t="s">
        <v>60</v>
      </c>
      <c r="T25" s="127">
        <v>733</v>
      </c>
      <c r="U25" s="128">
        <v>23</v>
      </c>
      <c r="V25" s="126">
        <v>6</v>
      </c>
      <c r="W25" s="126" t="str">
        <f>IFERROR(VLOOKUP(#REF!,#REF!,2,FALSE),"")</f>
        <v/>
      </c>
      <c r="X25" s="28" t="s">
        <v>62</v>
      </c>
      <c r="Y25" s="127">
        <v>734</v>
      </c>
      <c r="Z25" s="128">
        <v>23</v>
      </c>
      <c r="AA25" s="126">
        <v>2</v>
      </c>
      <c r="AB25" s="126" t="str">
        <f>IFERROR(VLOOKUP(#REF!,#REF!,2,FALSE),"")</f>
        <v/>
      </c>
      <c r="AC25" s="28" t="s">
        <v>60</v>
      </c>
      <c r="AD25" s="127">
        <v>6018</v>
      </c>
      <c r="AE25" s="129">
        <v>23</v>
      </c>
      <c r="AF25" s="126">
        <v>4</v>
      </c>
      <c r="AG25" s="126" t="str">
        <f>IFERROR(VLOOKUP(#REF!,#REF!,2,FALSE),"")</f>
        <v/>
      </c>
      <c r="AH25" s="28" t="s">
        <v>64</v>
      </c>
      <c r="AI25" s="131">
        <v>2083</v>
      </c>
      <c r="AJ25" s="128">
        <v>23</v>
      </c>
      <c r="AK25" s="126">
        <v>7</v>
      </c>
      <c r="AL25" s="126" t="str">
        <f>IFERROR(VLOOKUP(#REF!,#REF!,2,FALSE),"")</f>
        <v/>
      </c>
      <c r="AM25" s="28" t="s">
        <v>60</v>
      </c>
      <c r="AN25" s="127">
        <v>5141</v>
      </c>
      <c r="AO25" s="132">
        <v>23</v>
      </c>
      <c r="AP25" s="126">
        <v>2</v>
      </c>
      <c r="AQ25" s="126" t="str">
        <f>IFERROR(VLOOKUP(#REF!,#REF!,2,FALSE),"")</f>
        <v/>
      </c>
      <c r="AR25" s="28" t="s">
        <v>64</v>
      </c>
      <c r="AS25" s="131">
        <v>1416</v>
      </c>
      <c r="AT25" s="128">
        <v>23</v>
      </c>
      <c r="AU25" s="126">
        <v>5</v>
      </c>
      <c r="AV25" s="126" t="str">
        <f>IFERROR(VLOOKUP(#REF!,#REF!,2,FALSE),"")</f>
        <v/>
      </c>
      <c r="AW25" s="28" t="s">
        <v>60</v>
      </c>
      <c r="AX25" s="127">
        <v>483</v>
      </c>
      <c r="AY25" s="128">
        <v>23</v>
      </c>
      <c r="AZ25" s="126">
        <v>1</v>
      </c>
      <c r="BA25" s="126" t="str">
        <f>IFERROR(VLOOKUP(#REF!,#REF!,2,FALSE),"")</f>
        <v/>
      </c>
      <c r="BB25" s="28" t="s">
        <v>65</v>
      </c>
      <c r="BC25" s="127">
        <v>3218</v>
      </c>
      <c r="BD25" s="132">
        <v>23</v>
      </c>
      <c r="BE25" s="126">
        <v>1</v>
      </c>
      <c r="BF25" s="126" t="str">
        <f>IFERROR(VLOOKUP(#REF!,#REF!,2,FALSE),"")</f>
        <v/>
      </c>
      <c r="BG25" s="28" t="s">
        <v>60</v>
      </c>
      <c r="BH25" s="127">
        <v>6189</v>
      </c>
    </row>
    <row r="26" spans="1:60" ht="16.5" customHeight="1" x14ac:dyDescent="0.15">
      <c r="A26" s="125">
        <v>24</v>
      </c>
      <c r="B26" s="126">
        <v>4</v>
      </c>
      <c r="C26" s="126" t="str">
        <f>IFERROR(VLOOKUP(#REF!,#REF!,2,FALSE),"")</f>
        <v/>
      </c>
      <c r="D26" s="133" t="s">
        <v>68</v>
      </c>
      <c r="E26" s="134">
        <v>642</v>
      </c>
      <c r="F26" s="128">
        <v>24</v>
      </c>
      <c r="G26" s="126">
        <v>6</v>
      </c>
      <c r="H26" s="126" t="str">
        <f>IFERROR(VLOOKUP(#REF!,#REF!,2,FALSE),"")</f>
        <v/>
      </c>
      <c r="I26" s="28" t="s">
        <v>60</v>
      </c>
      <c r="J26" s="127">
        <v>3638</v>
      </c>
      <c r="K26" s="128">
        <v>24</v>
      </c>
      <c r="L26" s="126">
        <v>2</v>
      </c>
      <c r="M26" s="126" t="s">
        <v>100</v>
      </c>
      <c r="N26" s="28"/>
      <c r="O26" s="127"/>
      <c r="P26" s="128">
        <v>24</v>
      </c>
      <c r="Q26" s="126">
        <v>4</v>
      </c>
      <c r="R26" s="126" t="str">
        <f>IFERROR(VLOOKUP(#REF!,#REF!,2,FALSE),"")</f>
        <v/>
      </c>
      <c r="S26" s="133" t="s">
        <v>63</v>
      </c>
      <c r="T26" s="127">
        <v>351</v>
      </c>
      <c r="U26" s="128">
        <v>24</v>
      </c>
      <c r="V26" s="126">
        <v>7</v>
      </c>
      <c r="W26" s="126" t="str">
        <f>IFERROR(VLOOKUP(#REF!,#REF!,2,FALSE),"")</f>
        <v/>
      </c>
      <c r="X26" s="28" t="s">
        <v>60</v>
      </c>
      <c r="Y26" s="127">
        <v>1274</v>
      </c>
      <c r="Z26" s="128">
        <v>24</v>
      </c>
      <c r="AA26" s="126">
        <v>3</v>
      </c>
      <c r="AB26" s="126" t="s">
        <v>100</v>
      </c>
      <c r="AC26" s="28"/>
      <c r="AD26" s="127"/>
      <c r="AE26" s="129">
        <v>24</v>
      </c>
      <c r="AF26" s="126">
        <v>5</v>
      </c>
      <c r="AG26" s="126" t="str">
        <f>IFERROR(VLOOKUP(#REF!,#REF!,2,FALSE),"")</f>
        <v/>
      </c>
      <c r="AH26" s="28" t="s">
        <v>63</v>
      </c>
      <c r="AI26" s="131">
        <v>1212</v>
      </c>
      <c r="AJ26" s="128">
        <v>24</v>
      </c>
      <c r="AK26" s="126">
        <v>1</v>
      </c>
      <c r="AL26" s="126" t="str">
        <f>IFERROR(VLOOKUP(#REF!,#REF!,2,FALSE),"")</f>
        <v/>
      </c>
      <c r="AM26" s="28" t="s">
        <v>60</v>
      </c>
      <c r="AN26" s="127">
        <v>5447</v>
      </c>
      <c r="AO26" s="132">
        <v>24</v>
      </c>
      <c r="AP26" s="126">
        <v>3</v>
      </c>
      <c r="AQ26" s="126" t="s">
        <v>100</v>
      </c>
      <c r="AR26" s="28"/>
      <c r="AS26" s="131"/>
      <c r="AT26" s="128">
        <v>24</v>
      </c>
      <c r="AU26" s="126">
        <v>6</v>
      </c>
      <c r="AV26" s="126" t="str">
        <f>IFERROR(VLOOKUP(#REF!,#REF!,2,FALSE),"")</f>
        <v/>
      </c>
      <c r="AW26" s="28" t="s">
        <v>60</v>
      </c>
      <c r="AX26" s="127">
        <v>570</v>
      </c>
      <c r="AY26" s="128">
        <v>24</v>
      </c>
      <c r="AZ26" s="126">
        <v>2</v>
      </c>
      <c r="BA26" s="126" t="s">
        <v>100</v>
      </c>
      <c r="BB26" s="28"/>
      <c r="BC26" s="127"/>
      <c r="BD26" s="132">
        <v>24</v>
      </c>
      <c r="BE26" s="126">
        <v>2</v>
      </c>
      <c r="BF26" s="126" t="s">
        <v>100</v>
      </c>
      <c r="BG26" s="28"/>
      <c r="BH26" s="127"/>
    </row>
    <row r="27" spans="1:60" ht="16.5" customHeight="1" x14ac:dyDescent="0.15">
      <c r="A27" s="125">
        <v>25</v>
      </c>
      <c r="B27" s="126">
        <v>5</v>
      </c>
      <c r="C27" s="126" t="str">
        <f>IFERROR(VLOOKUP(#REF!,#REF!,2,FALSE),"")</f>
        <v/>
      </c>
      <c r="D27" s="133" t="s">
        <v>60</v>
      </c>
      <c r="E27" s="134">
        <v>1608</v>
      </c>
      <c r="F27" s="128">
        <v>25</v>
      </c>
      <c r="G27" s="126">
        <v>7</v>
      </c>
      <c r="H27" s="126" t="str">
        <f>IFERROR(VLOOKUP(#REF!,#REF!,2,FALSE),"")</f>
        <v/>
      </c>
      <c r="I27" s="28" t="s">
        <v>72</v>
      </c>
      <c r="J27" s="127">
        <v>4419</v>
      </c>
      <c r="K27" s="128">
        <v>25</v>
      </c>
      <c r="L27" s="126">
        <v>3</v>
      </c>
      <c r="M27" s="126" t="str">
        <f>IFERROR(VLOOKUP(#REF!,#REF!,2,FALSE),"")</f>
        <v/>
      </c>
      <c r="N27" s="28" t="s">
        <v>64</v>
      </c>
      <c r="O27" s="127">
        <v>1335</v>
      </c>
      <c r="P27" s="128">
        <v>25</v>
      </c>
      <c r="Q27" s="126">
        <v>5</v>
      </c>
      <c r="R27" s="126" t="str">
        <f>IFERROR(VLOOKUP(#REF!,#REF!,2,FALSE),"")</f>
        <v/>
      </c>
      <c r="S27" s="133" t="s">
        <v>60</v>
      </c>
      <c r="T27" s="127">
        <v>921</v>
      </c>
      <c r="U27" s="128">
        <v>25</v>
      </c>
      <c r="V27" s="126">
        <v>1</v>
      </c>
      <c r="W27" s="126" t="str">
        <f>IFERROR(VLOOKUP(#REF!,#REF!,2,FALSE),"")</f>
        <v/>
      </c>
      <c r="X27" s="28" t="s">
        <v>66</v>
      </c>
      <c r="Y27" s="127">
        <v>821</v>
      </c>
      <c r="Z27" s="128">
        <v>25</v>
      </c>
      <c r="AA27" s="126">
        <v>4</v>
      </c>
      <c r="AB27" s="126" t="str">
        <f>IFERROR(VLOOKUP(#REF!,#REF!,2,FALSE),"")</f>
        <v/>
      </c>
      <c r="AC27" s="28" t="s">
        <v>66</v>
      </c>
      <c r="AD27" s="127">
        <v>849</v>
      </c>
      <c r="AE27" s="129">
        <v>25</v>
      </c>
      <c r="AF27" s="126">
        <v>6</v>
      </c>
      <c r="AG27" s="126" t="str">
        <f>IFERROR(VLOOKUP(#REF!,#REF!,2,FALSE),"")</f>
        <v/>
      </c>
      <c r="AH27" s="28" t="s">
        <v>68</v>
      </c>
      <c r="AI27" s="131">
        <v>400</v>
      </c>
      <c r="AJ27" s="128">
        <v>25</v>
      </c>
      <c r="AK27" s="126">
        <v>2</v>
      </c>
      <c r="AL27" s="126" t="s">
        <v>100</v>
      </c>
      <c r="AM27" s="28"/>
      <c r="AN27" s="127"/>
      <c r="AO27" s="132">
        <v>25</v>
      </c>
      <c r="AP27" s="126">
        <v>4</v>
      </c>
      <c r="AQ27" s="126" t="str">
        <f>IFERROR(VLOOKUP(#REF!,#REF!,2,FALSE),"")</f>
        <v/>
      </c>
      <c r="AR27" s="28" t="s">
        <v>60</v>
      </c>
      <c r="AS27" s="131">
        <v>931</v>
      </c>
      <c r="AT27" s="128">
        <v>25</v>
      </c>
      <c r="AU27" s="126">
        <v>7</v>
      </c>
      <c r="AV27" s="126" t="str">
        <f>IFERROR(VLOOKUP(#REF!,#REF!,2,FALSE),"")</f>
        <v/>
      </c>
      <c r="AW27" s="28" t="s">
        <v>65</v>
      </c>
      <c r="AX27" s="127">
        <v>3159</v>
      </c>
      <c r="AY27" s="128">
        <v>25</v>
      </c>
      <c r="AZ27" s="126">
        <v>3</v>
      </c>
      <c r="BA27" s="126" t="str">
        <f>IFERROR(VLOOKUP(#REF!,#REF!,2,FALSE),"")</f>
        <v/>
      </c>
      <c r="BB27" s="28" t="s">
        <v>60</v>
      </c>
      <c r="BC27" s="127">
        <v>1146</v>
      </c>
      <c r="BD27" s="132">
        <v>25</v>
      </c>
      <c r="BE27" s="126">
        <v>3</v>
      </c>
      <c r="BF27" s="126" t="str">
        <f>IFERROR(VLOOKUP(#REF!,#REF!,2,FALSE),"")</f>
        <v/>
      </c>
      <c r="BG27" s="28" t="s">
        <v>60</v>
      </c>
      <c r="BH27" s="127">
        <v>2907</v>
      </c>
    </row>
    <row r="28" spans="1:60" ht="16.5" customHeight="1" x14ac:dyDescent="0.15">
      <c r="A28" s="125">
        <v>26</v>
      </c>
      <c r="B28" s="126">
        <v>6</v>
      </c>
      <c r="C28" s="126" t="str">
        <f>IFERROR(VLOOKUP(#REF!,#REF!,2,FALSE),"")</f>
        <v/>
      </c>
      <c r="D28" s="133" t="s">
        <v>60</v>
      </c>
      <c r="E28" s="134">
        <v>2464</v>
      </c>
      <c r="F28" s="128">
        <v>26</v>
      </c>
      <c r="G28" s="126">
        <v>1</v>
      </c>
      <c r="H28" s="126" t="str">
        <f>IFERROR(VLOOKUP(#REF!,#REF!,2,FALSE),"")</f>
        <v/>
      </c>
      <c r="I28" s="28" t="s">
        <v>72</v>
      </c>
      <c r="J28" s="127">
        <v>4955</v>
      </c>
      <c r="K28" s="128">
        <v>26</v>
      </c>
      <c r="L28" s="126">
        <v>4</v>
      </c>
      <c r="M28" s="126" t="str">
        <f>IFERROR(VLOOKUP(#REF!,#REF!,2,FALSE),"")</f>
        <v/>
      </c>
      <c r="N28" s="28" t="s">
        <v>63</v>
      </c>
      <c r="O28" s="127">
        <v>111</v>
      </c>
      <c r="P28" s="128">
        <v>26</v>
      </c>
      <c r="Q28" s="126">
        <v>6</v>
      </c>
      <c r="R28" s="126" t="str">
        <f>IFERROR(VLOOKUP(#REF!,#REF!,2,FALSE),"")</f>
        <v/>
      </c>
      <c r="S28" s="133" t="s">
        <v>60</v>
      </c>
      <c r="T28" s="127">
        <v>913</v>
      </c>
      <c r="U28" s="128">
        <v>26</v>
      </c>
      <c r="V28" s="126">
        <v>2</v>
      </c>
      <c r="W28" s="126" t="s">
        <v>100</v>
      </c>
      <c r="X28" s="28"/>
      <c r="Y28" s="127"/>
      <c r="Z28" s="128">
        <v>26</v>
      </c>
      <c r="AA28" s="126">
        <v>5</v>
      </c>
      <c r="AB28" s="126" t="str">
        <f>IFERROR(VLOOKUP(#REF!,#REF!,2,FALSE),"")</f>
        <v/>
      </c>
      <c r="AC28" s="28" t="s">
        <v>72</v>
      </c>
      <c r="AD28" s="127">
        <v>1147</v>
      </c>
      <c r="AE28" s="129">
        <v>26</v>
      </c>
      <c r="AF28" s="126">
        <v>7</v>
      </c>
      <c r="AG28" s="126" t="str">
        <f>IFERROR(VLOOKUP(#REF!,#REF!,2,FALSE),"")</f>
        <v/>
      </c>
      <c r="AH28" s="28" t="s">
        <v>68</v>
      </c>
      <c r="AI28" s="131">
        <v>62</v>
      </c>
      <c r="AJ28" s="128">
        <v>26</v>
      </c>
      <c r="AK28" s="126">
        <v>3</v>
      </c>
      <c r="AL28" s="126" t="str">
        <f>IFERROR(VLOOKUP(#REF!,#REF!,2,FALSE),"")</f>
        <v/>
      </c>
      <c r="AM28" s="28" t="s">
        <v>60</v>
      </c>
      <c r="AN28" s="127">
        <v>1245</v>
      </c>
      <c r="AO28" s="132">
        <v>26</v>
      </c>
      <c r="AP28" s="126">
        <v>5</v>
      </c>
      <c r="AQ28" s="126" t="str">
        <f>IFERROR(VLOOKUP(#REF!,#REF!,2,FALSE),"")</f>
        <v/>
      </c>
      <c r="AR28" s="28" t="s">
        <v>65</v>
      </c>
      <c r="AS28" s="131">
        <v>341</v>
      </c>
      <c r="AT28" s="128">
        <v>26</v>
      </c>
      <c r="AU28" s="126">
        <v>1</v>
      </c>
      <c r="AV28" s="126" t="str">
        <f>IFERROR(VLOOKUP(#REF!,#REF!,2,FALSE),"")</f>
        <v/>
      </c>
      <c r="AW28" s="28" t="s">
        <v>65</v>
      </c>
      <c r="AX28" s="127">
        <v>2822</v>
      </c>
      <c r="AY28" s="128">
        <v>26</v>
      </c>
      <c r="AZ28" s="126">
        <v>4</v>
      </c>
      <c r="BA28" s="126" t="str">
        <f>IFERROR(VLOOKUP(#REF!,#REF!,2,FALSE),"")</f>
        <v/>
      </c>
      <c r="BB28" s="28" t="s">
        <v>60</v>
      </c>
      <c r="BC28" s="127">
        <v>1718</v>
      </c>
      <c r="BD28" s="132">
        <v>26</v>
      </c>
      <c r="BE28" s="126">
        <v>4</v>
      </c>
      <c r="BF28" s="126" t="str">
        <f>IFERROR(VLOOKUP(#REF!,#REF!,2,FALSE),"")</f>
        <v/>
      </c>
      <c r="BG28" s="28" t="s">
        <v>64</v>
      </c>
      <c r="BH28" s="127">
        <v>1728</v>
      </c>
    </row>
    <row r="29" spans="1:60" ht="16.5" customHeight="1" x14ac:dyDescent="0.15">
      <c r="A29" s="125">
        <v>27</v>
      </c>
      <c r="B29" s="126">
        <v>7</v>
      </c>
      <c r="C29" s="126" t="str">
        <f>IFERROR(VLOOKUP(#REF!,#REF!,2,FALSE),"")</f>
        <v/>
      </c>
      <c r="D29" s="133" t="s">
        <v>60</v>
      </c>
      <c r="E29" s="134">
        <v>4096</v>
      </c>
      <c r="F29" s="128">
        <v>27</v>
      </c>
      <c r="G29" s="126">
        <v>2</v>
      </c>
      <c r="H29" s="126" t="s">
        <v>100</v>
      </c>
      <c r="I29" s="28"/>
      <c r="J29" s="127"/>
      <c r="K29" s="128">
        <v>27</v>
      </c>
      <c r="L29" s="126">
        <v>5</v>
      </c>
      <c r="M29" s="126" t="str">
        <f>IFERROR(VLOOKUP(#REF!,#REF!,2,FALSE),"")</f>
        <v/>
      </c>
      <c r="N29" s="28" t="s">
        <v>60</v>
      </c>
      <c r="O29" s="127">
        <v>712</v>
      </c>
      <c r="P29" s="128">
        <v>27</v>
      </c>
      <c r="Q29" s="126">
        <v>7</v>
      </c>
      <c r="R29" s="126" t="str">
        <f>IFERROR(VLOOKUP(#REF!,#REF!,2,FALSE),"")</f>
        <v/>
      </c>
      <c r="S29" s="133" t="s">
        <v>60</v>
      </c>
      <c r="T29" s="127">
        <v>953</v>
      </c>
      <c r="U29" s="128">
        <v>27</v>
      </c>
      <c r="V29" s="126">
        <v>3</v>
      </c>
      <c r="W29" s="126" t="str">
        <f>IFERROR(VLOOKUP(#REF!,#REF!,2,FALSE),"")</f>
        <v/>
      </c>
      <c r="X29" s="28" t="s">
        <v>60</v>
      </c>
      <c r="Y29" s="127">
        <v>1698</v>
      </c>
      <c r="Z29" s="128">
        <v>27</v>
      </c>
      <c r="AA29" s="126">
        <v>6</v>
      </c>
      <c r="AB29" s="126" t="str">
        <f>IFERROR(VLOOKUP(#REF!,#REF!,2,FALSE),"")</f>
        <v/>
      </c>
      <c r="AC29" s="28" t="s">
        <v>60</v>
      </c>
      <c r="AD29" s="127">
        <v>2478</v>
      </c>
      <c r="AE29" s="129">
        <v>27</v>
      </c>
      <c r="AF29" s="126">
        <v>1</v>
      </c>
      <c r="AG29" s="126" t="str">
        <f>IFERROR(VLOOKUP(#REF!,#REF!,2,FALSE),"")</f>
        <v/>
      </c>
      <c r="AH29" s="28" t="s">
        <v>60</v>
      </c>
      <c r="AI29" s="131">
        <v>5170</v>
      </c>
      <c r="AJ29" s="128">
        <v>27</v>
      </c>
      <c r="AK29" s="126">
        <v>4</v>
      </c>
      <c r="AL29" s="126" t="str">
        <f>IFERROR(VLOOKUP(#REF!,#REF!,2,FALSE),"")</f>
        <v/>
      </c>
      <c r="AM29" s="28" t="s">
        <v>60</v>
      </c>
      <c r="AN29" s="127">
        <v>984</v>
      </c>
      <c r="AO29" s="132">
        <v>27</v>
      </c>
      <c r="AP29" s="126">
        <v>6</v>
      </c>
      <c r="AQ29" s="126" t="str">
        <f>IFERROR(VLOOKUP(#REF!,#REF!,2,FALSE),"")</f>
        <v/>
      </c>
      <c r="AR29" s="28" t="s">
        <v>61</v>
      </c>
      <c r="AS29" s="131">
        <v>180</v>
      </c>
      <c r="AT29" s="128">
        <v>27</v>
      </c>
      <c r="AU29" s="126">
        <v>2</v>
      </c>
      <c r="AV29" s="126" t="s">
        <v>100</v>
      </c>
      <c r="AW29" s="28"/>
      <c r="AX29" s="127"/>
      <c r="AY29" s="128">
        <v>27</v>
      </c>
      <c r="AZ29" s="126">
        <v>5</v>
      </c>
      <c r="BA29" s="126" t="str">
        <f>IFERROR(VLOOKUP(#REF!,#REF!,2,FALSE),"")</f>
        <v/>
      </c>
      <c r="BB29" s="28" t="s">
        <v>65</v>
      </c>
      <c r="BC29" s="127">
        <v>349</v>
      </c>
      <c r="BD29" s="132">
        <v>27</v>
      </c>
      <c r="BE29" s="126">
        <v>5</v>
      </c>
      <c r="BF29" s="126" t="str">
        <f>IFERROR(VLOOKUP(#REF!,#REF!,2,FALSE),"")</f>
        <v/>
      </c>
      <c r="BG29" s="28" t="s">
        <v>66</v>
      </c>
      <c r="BH29" s="127">
        <v>541</v>
      </c>
    </row>
    <row r="30" spans="1:60" ht="16.5" customHeight="1" x14ac:dyDescent="0.15">
      <c r="A30" s="125">
        <v>28</v>
      </c>
      <c r="B30" s="126">
        <v>1</v>
      </c>
      <c r="C30" s="126" t="str">
        <f>IFERROR(VLOOKUP(#REF!,#REF!,2,FALSE),"")</f>
        <v/>
      </c>
      <c r="D30" s="133" t="s">
        <v>60</v>
      </c>
      <c r="E30" s="134">
        <v>9875</v>
      </c>
      <c r="F30" s="128">
        <v>28</v>
      </c>
      <c r="G30" s="126">
        <v>3</v>
      </c>
      <c r="H30" s="126" t="str">
        <f>IFERROR(VLOOKUP(#REF!,#REF!,2,FALSE),"")</f>
        <v/>
      </c>
      <c r="I30" s="133" t="s">
        <v>60</v>
      </c>
      <c r="J30" s="127">
        <v>838</v>
      </c>
      <c r="K30" s="128">
        <v>28</v>
      </c>
      <c r="L30" s="126">
        <v>6</v>
      </c>
      <c r="M30" s="126" t="str">
        <f>IFERROR(VLOOKUP(#REF!,#REF!,2,FALSE),"")</f>
        <v/>
      </c>
      <c r="N30" s="28" t="s">
        <v>60</v>
      </c>
      <c r="O30" s="127">
        <v>811</v>
      </c>
      <c r="P30" s="128">
        <v>28</v>
      </c>
      <c r="Q30" s="126">
        <v>1</v>
      </c>
      <c r="R30" s="126" t="str">
        <f>IFERROR(VLOOKUP(#REF!,#REF!,2,FALSE),"")</f>
        <v/>
      </c>
      <c r="S30" s="133" t="s">
        <v>60</v>
      </c>
      <c r="T30" s="127">
        <v>1962</v>
      </c>
      <c r="U30" s="128">
        <v>28</v>
      </c>
      <c r="V30" s="126">
        <v>4</v>
      </c>
      <c r="W30" s="126" t="str">
        <f>IFERROR(VLOOKUP(#REF!,#REF!,2,FALSE),"")</f>
        <v/>
      </c>
      <c r="X30" s="28" t="s">
        <v>60</v>
      </c>
      <c r="Y30" s="127">
        <v>1337</v>
      </c>
      <c r="Z30" s="128">
        <v>28</v>
      </c>
      <c r="AA30" s="126">
        <v>7</v>
      </c>
      <c r="AB30" s="126" t="str">
        <f>IFERROR(VLOOKUP(#REF!,#REF!,2,FALSE),"")</f>
        <v/>
      </c>
      <c r="AC30" s="28" t="s">
        <v>64</v>
      </c>
      <c r="AD30" s="127">
        <v>3369</v>
      </c>
      <c r="AE30" s="129">
        <v>28</v>
      </c>
      <c r="AF30" s="126">
        <v>2</v>
      </c>
      <c r="AG30" s="126" t="s">
        <v>100</v>
      </c>
      <c r="AH30" s="28"/>
      <c r="AI30" s="131"/>
      <c r="AJ30" s="128">
        <v>28</v>
      </c>
      <c r="AK30" s="126">
        <v>5</v>
      </c>
      <c r="AL30" s="126" t="str">
        <f>IFERROR(VLOOKUP(#REF!,#REF!,2,FALSE),"")</f>
        <v/>
      </c>
      <c r="AM30" s="28" t="s">
        <v>65</v>
      </c>
      <c r="AN30" s="127">
        <v>519</v>
      </c>
      <c r="AO30" s="132">
        <v>28</v>
      </c>
      <c r="AP30" s="126">
        <v>7</v>
      </c>
      <c r="AQ30" s="126" t="str">
        <f>IFERROR(VLOOKUP(#REF!,#REF!,2,FALSE),"")</f>
        <v/>
      </c>
      <c r="AR30" s="28" t="s">
        <v>60</v>
      </c>
      <c r="AS30" s="131">
        <v>1984</v>
      </c>
      <c r="AT30" s="128">
        <v>28</v>
      </c>
      <c r="AU30" s="126">
        <v>3</v>
      </c>
      <c r="AV30" s="126" t="str">
        <f>IFERROR(VLOOKUP(#REF!,#REF!,2,FALSE),"")</f>
        <v/>
      </c>
      <c r="AW30" s="28" t="s">
        <v>60</v>
      </c>
      <c r="AX30" s="127">
        <v>573</v>
      </c>
      <c r="AY30" s="128">
        <v>28</v>
      </c>
      <c r="AZ30" s="126">
        <v>6</v>
      </c>
      <c r="BA30" s="126" t="str">
        <f>IFERROR(VLOOKUP(#REF!,#REF!,2,FALSE),"")</f>
        <v/>
      </c>
      <c r="BB30" s="28" t="s">
        <v>60</v>
      </c>
      <c r="BC30" s="127">
        <v>1044</v>
      </c>
      <c r="BD30" s="132">
        <v>28</v>
      </c>
      <c r="BE30" s="126">
        <v>6</v>
      </c>
      <c r="BF30" s="126" t="str">
        <f>IFERROR(VLOOKUP(#REF!,#REF!,2,FALSE),"")</f>
        <v/>
      </c>
      <c r="BG30" s="28" t="s">
        <v>60</v>
      </c>
      <c r="BH30" s="127">
        <v>3213</v>
      </c>
    </row>
    <row r="31" spans="1:60" ht="16.5" customHeight="1" x14ac:dyDescent="0.15">
      <c r="A31" s="125">
        <v>29</v>
      </c>
      <c r="B31" s="126">
        <v>2</v>
      </c>
      <c r="C31" s="126" t="str">
        <f>IFERROR(VLOOKUP(#REF!,#REF!,2,FALSE),"")</f>
        <v/>
      </c>
      <c r="D31" s="133" t="s">
        <v>60</v>
      </c>
      <c r="E31" s="134">
        <v>8697</v>
      </c>
      <c r="F31" s="128">
        <v>29</v>
      </c>
      <c r="G31" s="126">
        <v>4</v>
      </c>
      <c r="H31" s="126" t="str">
        <f>IFERROR(VLOOKUP(#REF!,#REF!,2,FALSE),"")</f>
        <v/>
      </c>
      <c r="I31" s="28" t="s">
        <v>61</v>
      </c>
      <c r="J31" s="127">
        <v>1246</v>
      </c>
      <c r="K31" s="128">
        <v>29</v>
      </c>
      <c r="L31" s="126">
        <v>7</v>
      </c>
      <c r="M31" s="126" t="str">
        <f>IFERROR(VLOOKUP(#REF!,#REF!,2,FALSE),"")</f>
        <v/>
      </c>
      <c r="N31" s="28" t="s">
        <v>60</v>
      </c>
      <c r="O31" s="127">
        <v>2960</v>
      </c>
      <c r="P31" s="128">
        <v>29</v>
      </c>
      <c r="Q31" s="126">
        <v>2</v>
      </c>
      <c r="R31" s="126" t="s">
        <v>100</v>
      </c>
      <c r="S31" s="133"/>
      <c r="T31" s="127"/>
      <c r="U31" s="128">
        <v>29</v>
      </c>
      <c r="V31" s="126">
        <v>5</v>
      </c>
      <c r="W31" s="126" t="str">
        <f>IFERROR(VLOOKUP(#REF!,#REF!,2,FALSE),"")</f>
        <v/>
      </c>
      <c r="X31" s="28" t="s">
        <v>60</v>
      </c>
      <c r="Y31" s="127">
        <v>1209</v>
      </c>
      <c r="Z31" s="128">
        <v>29</v>
      </c>
      <c r="AA31" s="126">
        <v>1</v>
      </c>
      <c r="AB31" s="126" t="str">
        <f>IFERROR(VLOOKUP(#REF!,#REF!,2,FALSE),"")</f>
        <v/>
      </c>
      <c r="AC31" s="28" t="s">
        <v>60</v>
      </c>
      <c r="AD31" s="127">
        <v>6016</v>
      </c>
      <c r="AE31" s="129">
        <v>29</v>
      </c>
      <c r="AF31" s="126">
        <v>3</v>
      </c>
      <c r="AG31" s="126" t="str">
        <f>IFERROR(VLOOKUP(#REF!,#REF!,2,FALSE),"")</f>
        <v/>
      </c>
      <c r="AH31" s="28" t="s">
        <v>60</v>
      </c>
      <c r="AI31" s="131">
        <v>1637</v>
      </c>
      <c r="AJ31" s="128">
        <v>29</v>
      </c>
      <c r="AK31" s="126">
        <v>6</v>
      </c>
      <c r="AL31" s="126" t="str">
        <f>IFERROR(VLOOKUP(#REF!,#REF!,2,FALSE),"")</f>
        <v/>
      </c>
      <c r="AM31" s="28" t="s">
        <v>60</v>
      </c>
      <c r="AN31" s="127">
        <v>750</v>
      </c>
      <c r="AO31" s="132">
        <v>29</v>
      </c>
      <c r="AP31" s="126">
        <v>1</v>
      </c>
      <c r="AQ31" s="126" t="s">
        <v>100</v>
      </c>
      <c r="AR31" s="28"/>
      <c r="AS31" s="131"/>
      <c r="AT31" s="128">
        <v>29</v>
      </c>
      <c r="AU31" s="126">
        <v>4</v>
      </c>
      <c r="AV31" s="126" t="str">
        <f>IFERROR(VLOOKUP(#REF!,#REF!,2,FALSE),"")</f>
        <v/>
      </c>
      <c r="AW31" s="28" t="s">
        <v>60</v>
      </c>
      <c r="AX31" s="127">
        <v>713</v>
      </c>
      <c r="AY31" s="137"/>
      <c r="AZ31" s="27"/>
      <c r="BA31" s="27"/>
      <c r="BB31" s="27"/>
      <c r="BC31" s="138"/>
      <c r="BD31" s="132">
        <v>29</v>
      </c>
      <c r="BE31" s="126">
        <v>7</v>
      </c>
      <c r="BF31" s="126" t="str">
        <f>IFERROR(VLOOKUP(#REF!,#REF!,2,FALSE),"")</f>
        <v/>
      </c>
      <c r="BG31" s="28" t="s">
        <v>60</v>
      </c>
      <c r="BH31" s="127">
        <v>5861</v>
      </c>
    </row>
    <row r="32" spans="1:60" ht="16.5" customHeight="1" x14ac:dyDescent="0.15">
      <c r="A32" s="125">
        <v>30</v>
      </c>
      <c r="B32" s="126">
        <v>3</v>
      </c>
      <c r="C32" s="126" t="str">
        <f>IFERROR(VLOOKUP(#REF!,#REF!,2,FALSE),"")</f>
        <v/>
      </c>
      <c r="D32" s="133" t="s">
        <v>63</v>
      </c>
      <c r="E32" s="134">
        <v>1890</v>
      </c>
      <c r="F32" s="128">
        <v>30</v>
      </c>
      <c r="G32" s="126">
        <v>5</v>
      </c>
      <c r="H32" s="126" t="str">
        <f>IFERROR(VLOOKUP(#REF!,#REF!,2,FALSE),"")</f>
        <v/>
      </c>
      <c r="I32" s="28" t="s">
        <v>70</v>
      </c>
      <c r="J32" s="127">
        <v>1030</v>
      </c>
      <c r="K32" s="128">
        <v>30</v>
      </c>
      <c r="L32" s="126">
        <v>1</v>
      </c>
      <c r="M32" s="126" t="str">
        <f>IFERROR(VLOOKUP(#REF!,#REF!,2,FALSE),"")</f>
        <v/>
      </c>
      <c r="N32" s="28" t="s">
        <v>60</v>
      </c>
      <c r="O32" s="127">
        <v>4662</v>
      </c>
      <c r="P32" s="128">
        <v>30</v>
      </c>
      <c r="Q32" s="126">
        <v>3</v>
      </c>
      <c r="R32" s="126" t="str">
        <f>IFERROR(VLOOKUP(#REF!,#REF!,2,FALSE),"")</f>
        <v/>
      </c>
      <c r="S32" s="133" t="s">
        <v>60</v>
      </c>
      <c r="T32" s="127">
        <v>1107</v>
      </c>
      <c r="U32" s="128">
        <v>30</v>
      </c>
      <c r="V32" s="126">
        <v>6</v>
      </c>
      <c r="W32" s="126" t="str">
        <f>IFERROR(VLOOKUP(#REF!,#REF!,2,FALSE),"")</f>
        <v/>
      </c>
      <c r="X32" s="28" t="s">
        <v>60</v>
      </c>
      <c r="Y32" s="127">
        <v>921</v>
      </c>
      <c r="Z32" s="128">
        <v>30</v>
      </c>
      <c r="AA32" s="126">
        <v>2</v>
      </c>
      <c r="AB32" s="126" t="s">
        <v>100</v>
      </c>
      <c r="AC32" s="28"/>
      <c r="AD32" s="127"/>
      <c r="AE32" s="129">
        <v>30</v>
      </c>
      <c r="AF32" s="126">
        <v>4</v>
      </c>
      <c r="AG32" s="126" t="str">
        <f>IFERROR(VLOOKUP(#REF!,#REF!,2,FALSE),"")</f>
        <v/>
      </c>
      <c r="AH32" s="28" t="s">
        <v>60</v>
      </c>
      <c r="AI32" s="131">
        <v>3050</v>
      </c>
      <c r="AJ32" s="128">
        <v>30</v>
      </c>
      <c r="AK32" s="126">
        <v>7</v>
      </c>
      <c r="AL32" s="126" t="str">
        <f>IFERROR(VLOOKUP(#REF!,#REF!,2,FALSE),"")</f>
        <v/>
      </c>
      <c r="AM32" s="28" t="s">
        <v>60</v>
      </c>
      <c r="AN32" s="127">
        <v>3046</v>
      </c>
      <c r="AO32" s="132">
        <v>30</v>
      </c>
      <c r="AP32" s="126">
        <v>2</v>
      </c>
      <c r="AQ32" s="126" t="s">
        <v>100</v>
      </c>
      <c r="AR32" s="28"/>
      <c r="AS32" s="131"/>
      <c r="AT32" s="128">
        <v>30</v>
      </c>
      <c r="AU32" s="126">
        <v>5</v>
      </c>
      <c r="AV32" s="126" t="str">
        <f>IFERROR(VLOOKUP(#REF!,#REF!,2,FALSE),"")</f>
        <v/>
      </c>
      <c r="AW32" s="28" t="s">
        <v>61</v>
      </c>
      <c r="AX32" s="127">
        <v>180</v>
      </c>
      <c r="AY32" s="137"/>
      <c r="AZ32" s="27"/>
      <c r="BA32" s="27"/>
      <c r="BB32" s="27"/>
      <c r="BC32" s="138"/>
      <c r="BD32" s="132">
        <v>30</v>
      </c>
      <c r="BE32" s="126">
        <v>1</v>
      </c>
      <c r="BF32" s="126" t="str">
        <f>IFERROR(VLOOKUP(#REF!,#REF!,2,FALSE),"")</f>
        <v/>
      </c>
      <c r="BG32" s="28" t="s">
        <v>68</v>
      </c>
      <c r="BH32" s="127">
        <v>260</v>
      </c>
    </row>
    <row r="33" spans="1:60" ht="16.5" customHeight="1" thickBot="1" x14ac:dyDescent="0.2">
      <c r="A33" s="139"/>
      <c r="B33" s="140"/>
      <c r="C33" s="140"/>
      <c r="D33" s="140"/>
      <c r="E33" s="141"/>
      <c r="F33" s="142">
        <v>31</v>
      </c>
      <c r="G33" s="143">
        <v>6</v>
      </c>
      <c r="H33" s="143" t="str">
        <f>IFERROR(VLOOKUP(#REF!,#REF!,2,FALSE),"")</f>
        <v/>
      </c>
      <c r="I33" s="144" t="s">
        <v>60</v>
      </c>
      <c r="J33" s="145">
        <v>3250</v>
      </c>
      <c r="K33" s="146"/>
      <c r="L33" s="140"/>
      <c r="M33" s="140"/>
      <c r="N33" s="140"/>
      <c r="O33" s="141"/>
      <c r="P33" s="142">
        <v>31</v>
      </c>
      <c r="Q33" s="143">
        <v>4</v>
      </c>
      <c r="R33" s="143" t="str">
        <f>IFERROR(VLOOKUP(#REF!,#REF!,2,FALSE),"")</f>
        <v/>
      </c>
      <c r="S33" s="147" t="s">
        <v>64</v>
      </c>
      <c r="T33" s="145">
        <v>2045</v>
      </c>
      <c r="U33" s="142">
        <v>31</v>
      </c>
      <c r="V33" s="143">
        <v>7</v>
      </c>
      <c r="W33" s="143" t="str">
        <f>IFERROR(VLOOKUP(#REF!,#REF!,2,FALSE),"")</f>
        <v/>
      </c>
      <c r="X33" s="144" t="s">
        <v>60</v>
      </c>
      <c r="Y33" s="145">
        <v>2021</v>
      </c>
      <c r="Z33" s="139"/>
      <c r="AA33" s="140"/>
      <c r="AB33" s="140"/>
      <c r="AC33" s="140"/>
      <c r="AD33" s="141"/>
      <c r="AE33" s="148">
        <v>31</v>
      </c>
      <c r="AF33" s="143">
        <v>5</v>
      </c>
      <c r="AG33" s="143" t="str">
        <f>IFERROR(VLOOKUP(#REF!,#REF!,2,FALSE),"")</f>
        <v/>
      </c>
      <c r="AH33" s="144" t="s">
        <v>60</v>
      </c>
      <c r="AI33" s="149">
        <v>3582</v>
      </c>
      <c r="AJ33" s="146"/>
      <c r="AK33" s="140"/>
      <c r="AL33" s="140"/>
      <c r="AM33" s="140"/>
      <c r="AN33" s="141"/>
      <c r="AO33" s="150">
        <v>31</v>
      </c>
      <c r="AP33" s="143">
        <v>3</v>
      </c>
      <c r="AQ33" s="143" t="s">
        <v>100</v>
      </c>
      <c r="AR33" s="144"/>
      <c r="AS33" s="149"/>
      <c r="AT33" s="142">
        <v>31</v>
      </c>
      <c r="AU33" s="143">
        <v>6</v>
      </c>
      <c r="AV33" s="143" t="str">
        <f>IFERROR(VLOOKUP(#REF!,#REF!,2,FALSE),"")</f>
        <v/>
      </c>
      <c r="AW33" s="144" t="s">
        <v>60</v>
      </c>
      <c r="AX33" s="145">
        <v>1682</v>
      </c>
      <c r="AY33" s="139"/>
      <c r="AZ33" s="140"/>
      <c r="BA33" s="140"/>
      <c r="BB33" s="140"/>
      <c r="BC33" s="141"/>
      <c r="BD33" s="150">
        <v>31</v>
      </c>
      <c r="BE33" s="143">
        <v>2</v>
      </c>
      <c r="BF33" s="143"/>
      <c r="BG33" s="144" t="s">
        <v>60</v>
      </c>
      <c r="BH33" s="145">
        <v>4285</v>
      </c>
    </row>
    <row r="36" spans="1:60" ht="13.5" customHeight="1" x14ac:dyDescent="0.15"/>
    <row r="38" spans="1:60" ht="13.5" customHeight="1" x14ac:dyDescent="0.15"/>
    <row r="43" spans="1:60" ht="13.5" customHeight="1" x14ac:dyDescent="0.15"/>
    <row r="46" spans="1:60" ht="13.5" customHeight="1" x14ac:dyDescent="0.15"/>
    <row r="53" ht="15" customHeight="1" x14ac:dyDescent="0.15"/>
    <row r="54" ht="14.25" customHeight="1" x14ac:dyDescent="0.15"/>
    <row r="59" ht="13.5" customHeight="1" x14ac:dyDescent="0.15"/>
    <row r="67" spans="6:16" s="122" customFormat="1" x14ac:dyDescent="0.15">
      <c r="F67" s="152"/>
      <c r="K67" s="152"/>
      <c r="P67" s="152"/>
    </row>
    <row r="68" spans="6:16" s="122" customFormat="1" ht="26.25" customHeight="1" x14ac:dyDescent="0.15">
      <c r="F68" s="152"/>
      <c r="K68" s="152"/>
      <c r="P68" s="152"/>
    </row>
    <row r="69" spans="6:16" s="122" customFormat="1" ht="15.75" customHeight="1" x14ac:dyDescent="0.15">
      <c r="F69" s="152"/>
      <c r="K69" s="152"/>
      <c r="P69" s="152"/>
    </row>
    <row r="70" spans="6:16" s="122" customFormat="1" ht="13.5" customHeight="1" x14ac:dyDescent="0.15">
      <c r="F70" s="152"/>
      <c r="K70" s="152"/>
      <c r="P70" s="152"/>
    </row>
    <row r="71" spans="6:16" s="122" customFormat="1" ht="13.5" customHeight="1" x14ac:dyDescent="0.15">
      <c r="F71" s="152"/>
      <c r="K71" s="152"/>
      <c r="P71" s="152"/>
    </row>
    <row r="72" spans="6:16" s="122" customFormat="1" x14ac:dyDescent="0.15">
      <c r="F72" s="152"/>
      <c r="K72" s="152"/>
      <c r="P72" s="152"/>
    </row>
    <row r="73" spans="6:16" s="122" customFormat="1" ht="13.5" customHeight="1" x14ac:dyDescent="0.15">
      <c r="F73" s="152"/>
      <c r="K73" s="152"/>
      <c r="P73" s="152"/>
    </row>
    <row r="74" spans="6:16" s="122" customFormat="1" x14ac:dyDescent="0.15">
      <c r="F74" s="152"/>
      <c r="K74" s="152"/>
      <c r="P74" s="152"/>
    </row>
    <row r="75" spans="6:16" s="122" customFormat="1" ht="13.5" customHeight="1" x14ac:dyDescent="0.15">
      <c r="F75" s="152"/>
      <c r="K75" s="152"/>
      <c r="P75" s="152"/>
    </row>
    <row r="76" spans="6:16" s="122" customFormat="1" x14ac:dyDescent="0.15">
      <c r="F76" s="152"/>
      <c r="K76" s="152"/>
      <c r="P76" s="152"/>
    </row>
    <row r="77" spans="6:16" s="122" customFormat="1" x14ac:dyDescent="0.15">
      <c r="F77" s="152"/>
      <c r="K77" s="152"/>
      <c r="P77" s="152"/>
    </row>
    <row r="78" spans="6:16" s="122" customFormat="1" x14ac:dyDescent="0.15">
      <c r="F78" s="152"/>
      <c r="K78" s="152"/>
      <c r="P78" s="152"/>
    </row>
    <row r="79" spans="6:16" s="122" customFormat="1" x14ac:dyDescent="0.15">
      <c r="F79" s="152"/>
      <c r="K79" s="152"/>
      <c r="P79" s="152"/>
    </row>
    <row r="80" spans="6:16" s="122" customFormat="1" ht="13.5" customHeight="1" x14ac:dyDescent="0.15">
      <c r="F80" s="152"/>
      <c r="K80" s="152"/>
      <c r="P80" s="152"/>
    </row>
    <row r="81" spans="6:16" s="122" customFormat="1" x14ac:dyDescent="0.15">
      <c r="F81" s="152"/>
      <c r="K81" s="152"/>
      <c r="P81" s="152"/>
    </row>
    <row r="82" spans="6:16" s="122" customFormat="1" ht="13.5" customHeight="1" x14ac:dyDescent="0.15">
      <c r="F82" s="152"/>
      <c r="K82" s="152"/>
      <c r="P82" s="152"/>
    </row>
    <row r="83" spans="6:16" s="122" customFormat="1" x14ac:dyDescent="0.15">
      <c r="F83" s="152"/>
      <c r="K83" s="152"/>
      <c r="P83" s="152"/>
    </row>
    <row r="84" spans="6:16" s="122" customFormat="1" x14ac:dyDescent="0.15">
      <c r="F84" s="152"/>
      <c r="K84" s="152"/>
      <c r="P84" s="152"/>
    </row>
    <row r="85" spans="6:16" s="122" customFormat="1" x14ac:dyDescent="0.15">
      <c r="F85" s="152"/>
      <c r="K85" s="152"/>
      <c r="P85" s="152"/>
    </row>
    <row r="86" spans="6:16" s="122" customFormat="1" x14ac:dyDescent="0.15">
      <c r="F86" s="152"/>
      <c r="K86" s="152"/>
      <c r="P86" s="152"/>
    </row>
    <row r="87" spans="6:16" s="122" customFormat="1" ht="13.5" customHeight="1" x14ac:dyDescent="0.15">
      <c r="F87" s="152"/>
      <c r="K87" s="152"/>
      <c r="P87" s="152"/>
    </row>
    <row r="88" spans="6:16" s="122" customFormat="1" x14ac:dyDescent="0.15">
      <c r="F88" s="152"/>
      <c r="K88" s="152"/>
      <c r="P88" s="152"/>
    </row>
    <row r="89" spans="6:16" s="122" customFormat="1" ht="13.5" customHeight="1" x14ac:dyDescent="0.15">
      <c r="F89" s="152"/>
      <c r="K89" s="152"/>
      <c r="P89" s="152"/>
    </row>
    <row r="90" spans="6:16" s="122" customFormat="1" x14ac:dyDescent="0.15">
      <c r="F90" s="152"/>
      <c r="K90" s="152"/>
      <c r="P90" s="152"/>
    </row>
    <row r="91" spans="6:16" s="122" customFormat="1" x14ac:dyDescent="0.15">
      <c r="F91" s="152"/>
      <c r="K91" s="152"/>
      <c r="P91" s="152"/>
    </row>
    <row r="92" spans="6:16" s="122" customFormat="1" x14ac:dyDescent="0.15">
      <c r="F92" s="152"/>
      <c r="K92" s="152"/>
      <c r="P92" s="152"/>
    </row>
    <row r="93" spans="6:16" s="122" customFormat="1" x14ac:dyDescent="0.15">
      <c r="F93" s="152"/>
      <c r="K93" s="152"/>
      <c r="P93" s="152"/>
    </row>
    <row r="94" spans="6:16" s="122" customFormat="1" ht="13.5" customHeight="1" x14ac:dyDescent="0.15">
      <c r="F94" s="152"/>
      <c r="K94" s="152"/>
      <c r="P94" s="152"/>
    </row>
    <row r="95" spans="6:16" s="122" customFormat="1" x14ac:dyDescent="0.15">
      <c r="F95" s="152"/>
      <c r="K95" s="152"/>
      <c r="P95" s="152"/>
    </row>
    <row r="96" spans="6:16" s="122" customFormat="1" ht="13.5" customHeight="1" x14ac:dyDescent="0.15">
      <c r="F96" s="152"/>
      <c r="K96" s="152"/>
      <c r="P96" s="152"/>
    </row>
    <row r="97" spans="6:16" s="122" customFormat="1" x14ac:dyDescent="0.15">
      <c r="F97" s="152"/>
      <c r="K97" s="152"/>
      <c r="P97" s="152"/>
    </row>
    <row r="98" spans="6:16" s="122" customFormat="1" x14ac:dyDescent="0.15">
      <c r="F98" s="152"/>
      <c r="K98" s="152"/>
      <c r="P98" s="152"/>
    </row>
    <row r="99" spans="6:16" s="122" customFormat="1" x14ac:dyDescent="0.15">
      <c r="F99" s="152"/>
      <c r="K99" s="152"/>
      <c r="P99" s="152"/>
    </row>
    <row r="100" spans="6:16" s="122" customFormat="1" ht="26.25" customHeight="1" x14ac:dyDescent="0.15">
      <c r="F100" s="152"/>
      <c r="K100" s="152"/>
      <c r="P100" s="152"/>
    </row>
    <row r="101" spans="6:16" s="122" customFormat="1" ht="15.75" customHeight="1" x14ac:dyDescent="0.15">
      <c r="F101" s="152"/>
      <c r="K101" s="152"/>
      <c r="P101" s="152"/>
    </row>
    <row r="102" spans="6:16" s="122" customFormat="1" x14ac:dyDescent="0.15">
      <c r="F102" s="152"/>
      <c r="K102" s="152"/>
      <c r="P102" s="152"/>
    </row>
    <row r="103" spans="6:16" s="122" customFormat="1" ht="13.5" customHeight="1" x14ac:dyDescent="0.15">
      <c r="F103" s="152"/>
      <c r="K103" s="152"/>
      <c r="P103" s="152"/>
    </row>
    <row r="104" spans="6:16" s="122" customFormat="1" x14ac:dyDescent="0.15">
      <c r="F104" s="152"/>
      <c r="K104" s="152"/>
      <c r="P104" s="152"/>
    </row>
    <row r="105" spans="6:16" s="122" customFormat="1" ht="13.5" customHeight="1" x14ac:dyDescent="0.15">
      <c r="F105" s="152"/>
      <c r="K105" s="152"/>
      <c r="P105" s="152"/>
    </row>
    <row r="106" spans="6:16" s="122" customFormat="1" ht="13.5" customHeight="1" x14ac:dyDescent="0.15">
      <c r="F106" s="152"/>
      <c r="K106" s="152"/>
      <c r="P106" s="152"/>
    </row>
    <row r="107" spans="6:16" s="122" customFormat="1" x14ac:dyDescent="0.15">
      <c r="F107" s="152"/>
      <c r="K107" s="152"/>
      <c r="P107" s="152"/>
    </row>
    <row r="108" spans="6:16" s="122" customFormat="1" x14ac:dyDescent="0.15">
      <c r="F108" s="152"/>
      <c r="K108" s="152"/>
      <c r="P108" s="152"/>
    </row>
    <row r="109" spans="6:16" s="122" customFormat="1" x14ac:dyDescent="0.15">
      <c r="F109" s="152"/>
      <c r="K109" s="152"/>
      <c r="P109" s="152"/>
    </row>
    <row r="110" spans="6:16" s="122" customFormat="1" ht="13.5" customHeight="1" x14ac:dyDescent="0.15">
      <c r="F110" s="152"/>
      <c r="K110" s="152"/>
      <c r="P110" s="152"/>
    </row>
    <row r="111" spans="6:16" s="122" customFormat="1" x14ac:dyDescent="0.15">
      <c r="F111" s="152"/>
      <c r="K111" s="152"/>
      <c r="P111" s="152"/>
    </row>
    <row r="112" spans="6:16" s="122" customFormat="1" ht="13.5" customHeight="1" x14ac:dyDescent="0.15">
      <c r="F112" s="152"/>
      <c r="K112" s="152"/>
      <c r="P112" s="152"/>
    </row>
    <row r="113" spans="6:16" s="122" customFormat="1" ht="13.5" customHeight="1" x14ac:dyDescent="0.15">
      <c r="F113" s="152"/>
      <c r="K113" s="152"/>
      <c r="P113" s="152"/>
    </row>
    <row r="114" spans="6:16" s="122" customFormat="1" x14ac:dyDescent="0.15">
      <c r="F114" s="152"/>
      <c r="K114" s="152"/>
      <c r="P114" s="152"/>
    </row>
    <row r="115" spans="6:16" s="122" customFormat="1" x14ac:dyDescent="0.15">
      <c r="F115" s="152"/>
      <c r="K115" s="152"/>
      <c r="P115" s="152"/>
    </row>
    <row r="116" spans="6:16" s="122" customFormat="1" x14ac:dyDescent="0.15">
      <c r="F116" s="152"/>
      <c r="K116" s="152"/>
      <c r="P116" s="152"/>
    </row>
    <row r="117" spans="6:16" s="122" customFormat="1" ht="13.5" customHeight="1" x14ac:dyDescent="0.15">
      <c r="F117" s="152"/>
      <c r="K117" s="152"/>
      <c r="P117" s="152"/>
    </row>
    <row r="118" spans="6:16" s="122" customFormat="1" x14ac:dyDescent="0.15">
      <c r="F118" s="152"/>
      <c r="K118" s="152"/>
      <c r="P118" s="152"/>
    </row>
    <row r="119" spans="6:16" s="122" customFormat="1" ht="13.5" customHeight="1" x14ac:dyDescent="0.15">
      <c r="F119" s="152"/>
      <c r="K119" s="152"/>
      <c r="P119" s="152"/>
    </row>
    <row r="120" spans="6:16" s="122" customFormat="1" ht="13.5" customHeight="1" x14ac:dyDescent="0.15">
      <c r="F120" s="152"/>
      <c r="K120" s="152"/>
      <c r="P120" s="152"/>
    </row>
    <row r="121" spans="6:16" s="122" customFormat="1" x14ac:dyDescent="0.15">
      <c r="F121" s="152"/>
      <c r="K121" s="152"/>
      <c r="P121" s="152"/>
    </row>
    <row r="122" spans="6:16" s="122" customFormat="1" x14ac:dyDescent="0.15">
      <c r="F122" s="152"/>
      <c r="K122" s="152"/>
      <c r="P122" s="152"/>
    </row>
    <row r="123" spans="6:16" s="122" customFormat="1" x14ac:dyDescent="0.15">
      <c r="F123" s="152"/>
      <c r="K123" s="152"/>
      <c r="P123" s="152"/>
    </row>
    <row r="124" spans="6:16" s="122" customFormat="1" ht="13.5" customHeight="1" x14ac:dyDescent="0.15">
      <c r="F124" s="152"/>
      <c r="K124" s="152"/>
      <c r="P124" s="152"/>
    </row>
    <row r="125" spans="6:16" s="122" customFormat="1" x14ac:dyDescent="0.15">
      <c r="F125" s="152"/>
      <c r="K125" s="152"/>
      <c r="P125" s="152"/>
    </row>
    <row r="126" spans="6:16" s="122" customFormat="1" ht="13.5" customHeight="1" x14ac:dyDescent="0.15">
      <c r="F126" s="152"/>
      <c r="K126" s="152"/>
      <c r="P126" s="152"/>
    </row>
    <row r="127" spans="6:16" s="122" customFormat="1" ht="13.5" customHeight="1" x14ac:dyDescent="0.15">
      <c r="F127" s="152"/>
      <c r="K127" s="152"/>
      <c r="P127" s="152"/>
    </row>
    <row r="128" spans="6:16" s="122" customFormat="1" x14ac:dyDescent="0.15">
      <c r="F128" s="152"/>
      <c r="K128" s="152"/>
      <c r="P128" s="152"/>
    </row>
    <row r="129" spans="6:16" s="122" customFormat="1" ht="13.5" customHeight="1" x14ac:dyDescent="0.15">
      <c r="F129" s="152"/>
      <c r="K129" s="152"/>
      <c r="P129" s="152"/>
    </row>
    <row r="130" spans="6:16" s="122" customFormat="1" ht="13.5" customHeight="1" x14ac:dyDescent="0.15">
      <c r="F130" s="152"/>
      <c r="K130" s="152"/>
      <c r="P130" s="152"/>
    </row>
    <row r="131" spans="6:16" s="122" customFormat="1" ht="13.5" customHeight="1" x14ac:dyDescent="0.15">
      <c r="F131" s="152"/>
      <c r="K131" s="152"/>
      <c r="P131" s="152"/>
    </row>
    <row r="132" spans="6:16" s="122" customFormat="1" x14ac:dyDescent="0.15">
      <c r="F132" s="152"/>
      <c r="K132" s="152"/>
      <c r="P132" s="152"/>
    </row>
    <row r="133" spans="6:16" s="122" customFormat="1" ht="26.25" customHeight="1" x14ac:dyDescent="0.15">
      <c r="F133" s="152"/>
      <c r="K133" s="152"/>
      <c r="P133" s="152"/>
    </row>
    <row r="134" spans="6:16" s="122" customFormat="1" ht="15.75" customHeight="1" x14ac:dyDescent="0.15">
      <c r="F134" s="152"/>
      <c r="K134" s="152"/>
      <c r="P134" s="152"/>
    </row>
    <row r="135" spans="6:16" s="122" customFormat="1" x14ac:dyDescent="0.15">
      <c r="F135" s="152"/>
      <c r="K135" s="152"/>
      <c r="P135" s="152"/>
    </row>
    <row r="136" spans="6:16" s="122" customFormat="1" ht="13.5" customHeight="1" x14ac:dyDescent="0.15">
      <c r="F136" s="152"/>
      <c r="K136" s="152"/>
      <c r="P136" s="152"/>
    </row>
    <row r="137" spans="6:16" s="122" customFormat="1" x14ac:dyDescent="0.15">
      <c r="F137" s="152"/>
      <c r="K137" s="152"/>
      <c r="P137" s="152"/>
    </row>
    <row r="138" spans="6:16" s="122" customFormat="1" x14ac:dyDescent="0.15">
      <c r="F138" s="152"/>
      <c r="K138" s="152"/>
      <c r="P138" s="152"/>
    </row>
    <row r="139" spans="6:16" s="122" customFormat="1" x14ac:dyDescent="0.15">
      <c r="F139" s="152"/>
      <c r="K139" s="152"/>
      <c r="P139" s="152"/>
    </row>
    <row r="140" spans="6:16" s="122" customFormat="1" ht="13.5" customHeight="1" x14ac:dyDescent="0.15">
      <c r="F140" s="152"/>
      <c r="K140" s="152"/>
      <c r="P140" s="152"/>
    </row>
    <row r="141" spans="6:16" s="122" customFormat="1" x14ac:dyDescent="0.15">
      <c r="F141" s="152"/>
      <c r="K141" s="152"/>
      <c r="P141" s="152"/>
    </row>
    <row r="142" spans="6:16" s="122" customFormat="1" x14ac:dyDescent="0.15">
      <c r="F142" s="152"/>
      <c r="K142" s="152"/>
      <c r="P142" s="152"/>
    </row>
    <row r="143" spans="6:16" s="122" customFormat="1" ht="13.5" customHeight="1" x14ac:dyDescent="0.15">
      <c r="F143" s="152"/>
      <c r="K143" s="152"/>
      <c r="P143" s="152"/>
    </row>
    <row r="144" spans="6:16" s="122" customFormat="1" ht="13.5" customHeight="1" x14ac:dyDescent="0.15">
      <c r="F144" s="152"/>
      <c r="K144" s="152"/>
      <c r="P144" s="152"/>
    </row>
    <row r="145" spans="6:16" s="122" customFormat="1" x14ac:dyDescent="0.15">
      <c r="F145" s="152"/>
      <c r="K145" s="152"/>
      <c r="P145" s="152"/>
    </row>
    <row r="146" spans="6:16" s="122" customFormat="1" x14ac:dyDescent="0.15">
      <c r="F146" s="152"/>
      <c r="K146" s="152"/>
      <c r="P146" s="152"/>
    </row>
    <row r="147" spans="6:16" s="122" customFormat="1" ht="13.5" customHeight="1" x14ac:dyDescent="0.15">
      <c r="F147" s="152"/>
      <c r="K147" s="152"/>
      <c r="P147" s="152"/>
    </row>
    <row r="148" spans="6:16" s="122" customFormat="1" x14ac:dyDescent="0.15">
      <c r="F148" s="152"/>
      <c r="K148" s="152"/>
      <c r="P148" s="152"/>
    </row>
    <row r="149" spans="6:16" s="122" customFormat="1" ht="13.5" customHeight="1" x14ac:dyDescent="0.15">
      <c r="F149" s="152"/>
      <c r="K149" s="152"/>
      <c r="P149" s="152"/>
    </row>
    <row r="150" spans="6:16" s="122" customFormat="1" ht="13.5" customHeight="1" x14ac:dyDescent="0.15">
      <c r="F150" s="152"/>
      <c r="K150" s="152"/>
      <c r="P150" s="152"/>
    </row>
    <row r="151" spans="6:16" s="122" customFormat="1" x14ac:dyDescent="0.15">
      <c r="F151" s="152"/>
      <c r="K151" s="152"/>
      <c r="P151" s="152"/>
    </row>
    <row r="152" spans="6:16" s="122" customFormat="1" x14ac:dyDescent="0.15">
      <c r="F152" s="152"/>
      <c r="K152" s="152"/>
      <c r="P152" s="152"/>
    </row>
    <row r="153" spans="6:16" s="122" customFormat="1" x14ac:dyDescent="0.15">
      <c r="F153" s="152"/>
      <c r="K153" s="152"/>
      <c r="P153" s="152"/>
    </row>
    <row r="154" spans="6:16" s="122" customFormat="1" ht="13.5" customHeight="1" x14ac:dyDescent="0.15">
      <c r="F154" s="152"/>
      <c r="K154" s="152"/>
      <c r="P154" s="152"/>
    </row>
    <row r="155" spans="6:16" s="122" customFormat="1" x14ac:dyDescent="0.15">
      <c r="F155" s="152"/>
      <c r="K155" s="152"/>
      <c r="P155" s="152"/>
    </row>
    <row r="156" spans="6:16" s="122" customFormat="1" ht="13.5" customHeight="1" x14ac:dyDescent="0.15">
      <c r="F156" s="152"/>
      <c r="K156" s="152"/>
      <c r="P156" s="152"/>
    </row>
    <row r="157" spans="6:16" s="122" customFormat="1" ht="13.5" customHeight="1" x14ac:dyDescent="0.15">
      <c r="F157" s="152"/>
      <c r="K157" s="152"/>
      <c r="P157" s="152"/>
    </row>
    <row r="158" spans="6:16" s="122" customFormat="1" x14ac:dyDescent="0.15">
      <c r="F158" s="152"/>
      <c r="K158" s="152"/>
      <c r="P158" s="152"/>
    </row>
    <row r="159" spans="6:16" s="122" customFormat="1" x14ac:dyDescent="0.15">
      <c r="F159" s="152"/>
      <c r="K159" s="152"/>
      <c r="P159" s="152"/>
    </row>
    <row r="160" spans="6:16" s="122" customFormat="1" x14ac:dyDescent="0.15">
      <c r="F160" s="152"/>
      <c r="K160" s="152"/>
      <c r="P160" s="152"/>
    </row>
    <row r="161" spans="6:16" s="122" customFormat="1" ht="13.5" customHeight="1" x14ac:dyDescent="0.15">
      <c r="F161" s="152"/>
      <c r="K161" s="152"/>
      <c r="P161" s="152"/>
    </row>
    <row r="162" spans="6:16" s="122" customFormat="1" x14ac:dyDescent="0.15">
      <c r="F162" s="152"/>
      <c r="K162" s="152"/>
      <c r="P162" s="152"/>
    </row>
    <row r="163" spans="6:16" s="122" customFormat="1" ht="13.5" customHeight="1" x14ac:dyDescent="0.15">
      <c r="F163" s="152"/>
      <c r="K163" s="152"/>
      <c r="P163" s="152"/>
    </row>
    <row r="164" spans="6:16" s="122" customFormat="1" ht="13.5" customHeight="1" x14ac:dyDescent="0.15">
      <c r="F164" s="152"/>
      <c r="K164" s="152"/>
      <c r="P164" s="152"/>
    </row>
    <row r="165" spans="6:16" s="122" customFormat="1" x14ac:dyDescent="0.15">
      <c r="F165" s="152"/>
      <c r="K165" s="152"/>
      <c r="P165" s="152"/>
    </row>
    <row r="166" spans="6:16" s="122" customFormat="1" ht="26.25" customHeight="1" x14ac:dyDescent="0.15">
      <c r="F166" s="152"/>
      <c r="K166" s="152"/>
      <c r="P166" s="152"/>
    </row>
    <row r="167" spans="6:16" s="122" customFormat="1" ht="15.75" customHeight="1" x14ac:dyDescent="0.15">
      <c r="F167" s="152"/>
      <c r="K167" s="152"/>
      <c r="P167" s="152"/>
    </row>
    <row r="168" spans="6:16" s="122" customFormat="1" x14ac:dyDescent="0.15">
      <c r="F168" s="152"/>
      <c r="K168" s="152"/>
      <c r="P168" s="152"/>
    </row>
    <row r="169" spans="6:16" s="122" customFormat="1" x14ac:dyDescent="0.15">
      <c r="F169" s="152"/>
      <c r="K169" s="152"/>
      <c r="P169" s="152"/>
    </row>
    <row r="170" spans="6:16" s="122" customFormat="1" ht="13.5" customHeight="1" x14ac:dyDescent="0.15">
      <c r="F170" s="152"/>
      <c r="K170" s="152"/>
      <c r="P170" s="152"/>
    </row>
    <row r="171" spans="6:16" s="122" customFormat="1" x14ac:dyDescent="0.15">
      <c r="F171" s="152"/>
      <c r="K171" s="152"/>
      <c r="P171" s="152"/>
    </row>
    <row r="172" spans="6:16" s="122" customFormat="1" ht="13.5" customHeight="1" x14ac:dyDescent="0.15">
      <c r="F172" s="152"/>
      <c r="K172" s="152"/>
      <c r="P172" s="152"/>
    </row>
    <row r="173" spans="6:16" s="122" customFormat="1" ht="13.5" customHeight="1" x14ac:dyDescent="0.15">
      <c r="F173" s="152"/>
      <c r="K173" s="152"/>
      <c r="P173" s="152"/>
    </row>
    <row r="174" spans="6:16" s="122" customFormat="1" x14ac:dyDescent="0.15">
      <c r="F174" s="152"/>
      <c r="K174" s="152"/>
      <c r="P174" s="152"/>
    </row>
    <row r="175" spans="6:16" s="122" customFormat="1" ht="13.5" customHeight="1" x14ac:dyDescent="0.15">
      <c r="F175" s="152"/>
      <c r="K175" s="152"/>
      <c r="P175" s="152"/>
    </row>
    <row r="176" spans="6:16" s="122" customFormat="1" x14ac:dyDescent="0.15">
      <c r="F176" s="152"/>
      <c r="K176" s="152"/>
      <c r="P176" s="152"/>
    </row>
    <row r="177" spans="6:16" s="122" customFormat="1" ht="13.5" customHeight="1" x14ac:dyDescent="0.15">
      <c r="F177" s="152"/>
      <c r="K177" s="152"/>
      <c r="P177" s="152"/>
    </row>
    <row r="178" spans="6:16" s="122" customFormat="1" x14ac:dyDescent="0.15">
      <c r="F178" s="152"/>
      <c r="K178" s="152"/>
      <c r="P178" s="152"/>
    </row>
    <row r="179" spans="6:16" s="122" customFormat="1" ht="13.5" customHeight="1" x14ac:dyDescent="0.15">
      <c r="F179" s="152"/>
      <c r="K179" s="152"/>
      <c r="P179" s="152"/>
    </row>
    <row r="180" spans="6:16" s="122" customFormat="1" ht="13.5" customHeight="1" x14ac:dyDescent="0.15">
      <c r="F180" s="152"/>
      <c r="K180" s="152"/>
      <c r="P180" s="152"/>
    </row>
    <row r="181" spans="6:16" s="122" customFormat="1" x14ac:dyDescent="0.15">
      <c r="F181" s="152"/>
      <c r="K181" s="152"/>
      <c r="P181" s="152"/>
    </row>
    <row r="182" spans="6:16" s="122" customFormat="1" x14ac:dyDescent="0.15">
      <c r="F182" s="152"/>
      <c r="K182" s="152"/>
      <c r="P182" s="152"/>
    </row>
    <row r="183" spans="6:16" s="122" customFormat="1" x14ac:dyDescent="0.15">
      <c r="F183" s="152"/>
      <c r="K183" s="152"/>
      <c r="P183" s="152"/>
    </row>
    <row r="184" spans="6:16" s="122" customFormat="1" ht="13.5" customHeight="1" x14ac:dyDescent="0.15">
      <c r="F184" s="152"/>
      <c r="K184" s="152"/>
      <c r="P184" s="152"/>
    </row>
    <row r="185" spans="6:16" s="122" customFormat="1" x14ac:dyDescent="0.15">
      <c r="F185" s="152"/>
      <c r="K185" s="152"/>
      <c r="P185" s="152"/>
    </row>
    <row r="186" spans="6:16" s="122" customFormat="1" ht="13.5" customHeight="1" x14ac:dyDescent="0.15">
      <c r="F186" s="152"/>
      <c r="K186" s="152"/>
      <c r="P186" s="152"/>
    </row>
    <row r="187" spans="6:16" s="122" customFormat="1" ht="13.5" customHeight="1" x14ac:dyDescent="0.15">
      <c r="F187" s="152"/>
      <c r="K187" s="152"/>
      <c r="P187" s="152"/>
    </row>
    <row r="188" spans="6:16" s="122" customFormat="1" x14ac:dyDescent="0.15">
      <c r="F188" s="152"/>
      <c r="K188" s="152"/>
      <c r="P188" s="152"/>
    </row>
    <row r="189" spans="6:16" s="122" customFormat="1" x14ac:dyDescent="0.15">
      <c r="F189" s="152"/>
      <c r="K189" s="152"/>
      <c r="P189" s="152"/>
    </row>
    <row r="190" spans="6:16" s="122" customFormat="1" x14ac:dyDescent="0.15">
      <c r="F190" s="152"/>
      <c r="K190" s="152"/>
      <c r="P190" s="152"/>
    </row>
    <row r="191" spans="6:16" s="122" customFormat="1" ht="13.5" customHeight="1" x14ac:dyDescent="0.15">
      <c r="F191" s="152"/>
      <c r="K191" s="152"/>
      <c r="P191" s="152"/>
    </row>
    <row r="192" spans="6:16" s="122" customFormat="1" ht="13.5" customHeight="1" x14ac:dyDescent="0.15">
      <c r="F192" s="152"/>
      <c r="K192" s="152"/>
      <c r="P192" s="152"/>
    </row>
    <row r="193" spans="6:16" s="122" customFormat="1" ht="13.5" customHeight="1" x14ac:dyDescent="0.15">
      <c r="F193" s="152"/>
      <c r="K193" s="152"/>
      <c r="P193" s="152"/>
    </row>
    <row r="194" spans="6:16" s="122" customFormat="1" ht="13.5" customHeight="1" x14ac:dyDescent="0.15">
      <c r="F194" s="152"/>
      <c r="K194" s="152"/>
      <c r="P194" s="152"/>
    </row>
    <row r="195" spans="6:16" s="122" customFormat="1" x14ac:dyDescent="0.15">
      <c r="F195" s="152"/>
      <c r="K195" s="152"/>
      <c r="P195" s="152"/>
    </row>
    <row r="196" spans="6:16" s="122" customFormat="1" ht="26.25" customHeight="1" x14ac:dyDescent="0.15">
      <c r="F196" s="152"/>
      <c r="K196" s="152"/>
      <c r="P196" s="152"/>
    </row>
    <row r="197" spans="6:16" s="122" customFormat="1" ht="15.75" customHeight="1" x14ac:dyDescent="0.15">
      <c r="F197" s="152"/>
      <c r="K197" s="152"/>
      <c r="P197" s="152"/>
    </row>
    <row r="198" spans="6:16" s="122" customFormat="1" ht="15.75" customHeight="1" x14ac:dyDescent="0.15">
      <c r="F198" s="152"/>
      <c r="K198" s="152"/>
      <c r="P198" s="152"/>
    </row>
    <row r="199" spans="6:16" s="122" customFormat="1" x14ac:dyDescent="0.15">
      <c r="F199" s="152"/>
      <c r="K199" s="152"/>
      <c r="P199" s="152"/>
    </row>
    <row r="200" spans="6:16" s="122" customFormat="1" ht="13.5" customHeight="1" x14ac:dyDescent="0.15">
      <c r="F200" s="152"/>
      <c r="K200" s="152"/>
      <c r="P200" s="152"/>
    </row>
    <row r="201" spans="6:16" s="122" customFormat="1" ht="13.5" customHeight="1" x14ac:dyDescent="0.15">
      <c r="F201" s="152"/>
      <c r="K201" s="152"/>
      <c r="P201" s="152"/>
    </row>
    <row r="202" spans="6:16" s="122" customFormat="1" x14ac:dyDescent="0.15">
      <c r="F202" s="152"/>
      <c r="K202" s="152"/>
      <c r="P202" s="152"/>
    </row>
    <row r="203" spans="6:16" s="122" customFormat="1" ht="13.5" customHeight="1" x14ac:dyDescent="0.15">
      <c r="F203" s="152"/>
      <c r="K203" s="152"/>
      <c r="P203" s="152"/>
    </row>
    <row r="204" spans="6:16" s="122" customFormat="1" x14ac:dyDescent="0.15">
      <c r="F204" s="152"/>
      <c r="K204" s="152"/>
      <c r="P204" s="152"/>
    </row>
    <row r="205" spans="6:16" s="122" customFormat="1" x14ac:dyDescent="0.15">
      <c r="F205" s="152"/>
      <c r="K205" s="152"/>
      <c r="P205" s="152"/>
    </row>
    <row r="206" spans="6:16" s="122" customFormat="1" x14ac:dyDescent="0.15">
      <c r="F206" s="152"/>
      <c r="K206" s="152"/>
      <c r="P206" s="152"/>
    </row>
    <row r="207" spans="6:16" s="122" customFormat="1" ht="13.5" customHeight="1" x14ac:dyDescent="0.15">
      <c r="F207" s="152"/>
      <c r="K207" s="152"/>
      <c r="P207" s="152"/>
    </row>
    <row r="208" spans="6:16" s="122" customFormat="1" ht="13.5" customHeight="1" x14ac:dyDescent="0.15">
      <c r="F208" s="152"/>
      <c r="K208" s="152"/>
      <c r="P208" s="152"/>
    </row>
    <row r="209" spans="6:16" s="122" customFormat="1" x14ac:dyDescent="0.15">
      <c r="F209" s="152"/>
      <c r="K209" s="152"/>
      <c r="P209" s="152"/>
    </row>
    <row r="210" spans="6:16" s="122" customFormat="1" ht="13.5" customHeight="1" x14ac:dyDescent="0.15">
      <c r="F210" s="152"/>
      <c r="K210" s="152"/>
      <c r="P210" s="152"/>
    </row>
    <row r="211" spans="6:16" s="122" customFormat="1" x14ac:dyDescent="0.15">
      <c r="F211" s="152"/>
      <c r="K211" s="152"/>
      <c r="P211" s="152"/>
    </row>
    <row r="212" spans="6:16" s="122" customFormat="1" x14ac:dyDescent="0.15">
      <c r="F212" s="152"/>
      <c r="K212" s="152"/>
      <c r="P212" s="152"/>
    </row>
    <row r="213" spans="6:16" s="122" customFormat="1" x14ac:dyDescent="0.15">
      <c r="F213" s="152"/>
      <c r="K213" s="152"/>
      <c r="P213" s="152"/>
    </row>
    <row r="214" spans="6:16" s="122" customFormat="1" ht="13.5" customHeight="1" x14ac:dyDescent="0.15">
      <c r="F214" s="152"/>
      <c r="K214" s="152"/>
      <c r="P214" s="152"/>
    </row>
    <row r="215" spans="6:16" s="122" customFormat="1" x14ac:dyDescent="0.15">
      <c r="F215" s="152"/>
      <c r="K215" s="152"/>
      <c r="P215" s="152"/>
    </row>
    <row r="216" spans="6:16" s="122" customFormat="1" x14ac:dyDescent="0.15">
      <c r="F216" s="152"/>
      <c r="K216" s="152"/>
      <c r="P216" s="152"/>
    </row>
    <row r="217" spans="6:16" s="122" customFormat="1" ht="13.5" customHeight="1" x14ac:dyDescent="0.15">
      <c r="F217" s="152"/>
      <c r="K217" s="152"/>
      <c r="P217" s="152"/>
    </row>
    <row r="218" spans="6:16" s="122" customFormat="1" x14ac:dyDescent="0.15">
      <c r="F218" s="152"/>
      <c r="K218" s="152"/>
      <c r="P218" s="152"/>
    </row>
    <row r="219" spans="6:16" s="122" customFormat="1" x14ac:dyDescent="0.15">
      <c r="F219" s="152"/>
      <c r="K219" s="152"/>
      <c r="P219" s="152"/>
    </row>
    <row r="220" spans="6:16" s="122" customFormat="1" x14ac:dyDescent="0.15">
      <c r="F220" s="152"/>
      <c r="K220" s="152"/>
      <c r="P220" s="152"/>
    </row>
    <row r="221" spans="6:16" s="122" customFormat="1" ht="13.5" customHeight="1" x14ac:dyDescent="0.15">
      <c r="F221" s="152"/>
      <c r="K221" s="152"/>
      <c r="P221" s="152"/>
    </row>
    <row r="222" spans="6:16" s="122" customFormat="1" ht="13.5" customHeight="1" x14ac:dyDescent="0.15">
      <c r="F222" s="152"/>
      <c r="K222" s="152"/>
      <c r="P222" s="152"/>
    </row>
    <row r="223" spans="6:16" s="122" customFormat="1" x14ac:dyDescent="0.15">
      <c r="F223" s="152"/>
      <c r="K223" s="152"/>
      <c r="P223" s="152"/>
    </row>
    <row r="224" spans="6:16" s="122" customFormat="1" ht="13.5" customHeight="1" x14ac:dyDescent="0.15">
      <c r="F224" s="152"/>
      <c r="K224" s="152"/>
      <c r="P224" s="152"/>
    </row>
    <row r="225" spans="1:3" x14ac:dyDescent="0.15">
      <c r="A225" s="122"/>
    </row>
    <row r="226" spans="1:3" x14ac:dyDescent="0.15">
      <c r="A226" s="122"/>
    </row>
    <row r="227" spans="1:3" x14ac:dyDescent="0.15">
      <c r="A227" s="122"/>
    </row>
    <row r="228" spans="1:3" x14ac:dyDescent="0.15">
      <c r="B228" s="153"/>
      <c r="C228" s="153"/>
    </row>
    <row r="229" spans="1:3" x14ac:dyDescent="0.15">
      <c r="B229" s="153"/>
      <c r="C229" s="153"/>
    </row>
  </sheetData>
  <mergeCells count="24">
    <mergeCell ref="BD2:BF2"/>
    <mergeCell ref="AE1:AI1"/>
    <mergeCell ref="AJ1:AN1"/>
    <mergeCell ref="AO1:AS1"/>
    <mergeCell ref="AT1:AX1"/>
    <mergeCell ref="AY1:BC1"/>
    <mergeCell ref="BD1:BH1"/>
    <mergeCell ref="AE2:AG2"/>
    <mergeCell ref="AJ2:AL2"/>
    <mergeCell ref="AO2:AQ2"/>
    <mergeCell ref="AT2:AV2"/>
    <mergeCell ref="AY2:BA2"/>
    <mergeCell ref="Z2:AB2"/>
    <mergeCell ref="A1:E1"/>
    <mergeCell ref="F1:J1"/>
    <mergeCell ref="K1:O1"/>
    <mergeCell ref="P1:T1"/>
    <mergeCell ref="U1:Y1"/>
    <mergeCell ref="Z1:AD1"/>
    <mergeCell ref="A2:C2"/>
    <mergeCell ref="F2:H2"/>
    <mergeCell ref="K2:M2"/>
    <mergeCell ref="P2:R2"/>
    <mergeCell ref="U2:W2"/>
  </mergeCells>
  <phoneticPr fontId="21"/>
  <conditionalFormatting sqref="B3:B32">
    <cfRule type="expression" dxfId="27" priority="2">
      <formula>E3="祭日"</formula>
    </cfRule>
    <cfRule type="expression" dxfId="26" priority="3">
      <formula>WEEKDAY(#REF!,1)=1</formula>
    </cfRule>
    <cfRule type="expression" dxfId="25" priority="4">
      <formula>WEEKDAY(#REF!,1)=7</formula>
    </cfRule>
  </conditionalFormatting>
  <conditionalFormatting sqref="F3:G33">
    <cfRule type="expression" dxfId="24" priority="5">
      <formula>I3="祭日"</formula>
    </cfRule>
    <cfRule type="expression" dxfId="23" priority="6">
      <formula>WEEKDAY(#REF!)=1</formula>
    </cfRule>
    <cfRule type="expression" dxfId="22" priority="7">
      <formula>WEEKDAY(#REF!)=7</formula>
    </cfRule>
  </conditionalFormatting>
  <conditionalFormatting sqref="K3:L32">
    <cfRule type="expression" dxfId="21" priority="8">
      <formula>WEEKDAY(#REF!)=1</formula>
    </cfRule>
    <cfRule type="expression" dxfId="20" priority="9">
      <formula>WEEKDAY(#REF!)=7</formula>
    </cfRule>
  </conditionalFormatting>
  <conditionalFormatting sqref="P3:Q33 U3:V33">
    <cfRule type="expression" dxfId="19" priority="10">
      <formula>WEEKDAY(#REF!)=7</formula>
    </cfRule>
    <cfRule type="expression" dxfId="18" priority="11">
      <formula>WEEKDAY(#REF!)=1</formula>
    </cfRule>
    <cfRule type="expression" dxfId="17" priority="12">
      <formula>S3="祭日"</formula>
    </cfRule>
  </conditionalFormatting>
  <conditionalFormatting sqref="AY3:AZ30 B3:B32 K3:L32 U3:V32 Z3:AA32 AJ3:AK32 F3:G33 P3:Q33 AE3:AF33 AO3:AP33 AT3:AU33 BD3:BE33">
    <cfRule type="expression" dxfId="16" priority="1">
      <formula>OR(COUNTIF(#REF!,#REF!)&gt;0,WEEKDAY(#REF!)=1)</formula>
    </cfRule>
  </conditionalFormatting>
  <conditionalFormatting sqref="AY3:AZ30 Z3:AA32 AJ3:AK32 AE3:AF33 AO3:AP33 AT3:AU33 BD3:BE33">
    <cfRule type="expression" dxfId="15" priority="13">
      <formula>WEEKDAY(#REF!)=1</formula>
    </cfRule>
    <cfRule type="expression" dxfId="14" priority="14">
      <formula>AC3="祭日"</formula>
    </cfRule>
    <cfRule type="expression" dxfId="13" priority="15">
      <formula>WEEKDAY(#REF!)=7</formula>
    </cfRule>
  </conditionalFormatting>
  <pageMargins left="0.39370078740157483" right="0.39370078740157483" top="0.78740157480314965" bottom="0.39370078740157483" header="0.51181102362204722" footer="0.51181102362204722"/>
  <pageSetup paperSize="9" orientation="landscape" cellComments="asDisplayed" r:id="rId1"/>
  <colBreaks count="1" manualBreakCount="1">
    <brk id="30" max="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13</vt:i4>
      </vt:variant>
    </vt:vector>
  </HeadingPairs>
  <TitlesOfParts>
    <vt:vector size="23" baseType="lpstr">
      <vt:lpstr>人工配置(売改札)</vt:lpstr>
      <vt:lpstr>開園日他算定(売改札) </vt:lpstr>
      <vt:lpstr>開園日数(売改札)</vt:lpstr>
      <vt:lpstr>人工配置(総合案内）</vt:lpstr>
      <vt:lpstr>開園日他算定(総合案内)</vt:lpstr>
      <vt:lpstr>開園日数(総合案内)</vt:lpstr>
      <vt:lpstr>24年度国税庁調査</vt:lpstr>
      <vt:lpstr>25年度国税庁調査</vt:lpstr>
      <vt:lpstr>日別入園者数</vt:lpstr>
      <vt:lpstr>交通整理員</vt:lpstr>
      <vt:lpstr>'24年度国税庁調査'!HYOU</vt:lpstr>
      <vt:lpstr>'25年度国税庁調査'!HYOU</vt:lpstr>
      <vt:lpstr>'24年度国税庁調査'!Print_Area</vt:lpstr>
      <vt:lpstr>'25年度国税庁調査'!Print_Area</vt:lpstr>
      <vt:lpstr>'開園日数(総合案内)'!Print_Area</vt:lpstr>
      <vt:lpstr>'開園日数(売改札)'!Print_Area</vt:lpstr>
      <vt:lpstr>'開園日他算定(総合案内)'!Print_Area</vt:lpstr>
      <vt:lpstr>'開園日他算定(売改札) '!Print_Area</vt:lpstr>
      <vt:lpstr>交通整理員!Print_Area</vt:lpstr>
      <vt:lpstr>'人工配置(総合案内）'!Print_Area</vt:lpstr>
      <vt:lpstr>'人工配置(売改札)'!Print_Area</vt:lpstr>
      <vt:lpstr>日別入園者数!Print_Area</vt:lpstr>
      <vt:lpstr>国税庁調査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千葉市</dc:creator>
  <cp:lastModifiedBy>明平　翔</cp:lastModifiedBy>
  <cp:lastPrinted>2026-01-08T10:10:52Z</cp:lastPrinted>
  <dcterms:created xsi:type="dcterms:W3CDTF">2010-08-12T04:29:12Z</dcterms:created>
  <dcterms:modified xsi:type="dcterms:W3CDTF">2026-01-21T04:58:17Z</dcterms:modified>
</cp:coreProperties>
</file>